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 firstSheet="2" activeTab="5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0 (อำเภอ)" sheetId="33" r:id="rId4"/>
    <sheet name="รายตำบล wk 30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65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30_2566'!$A$2:$Q$197</definedName>
  </definedNames>
  <calcPr calcId="124519"/>
  <pivotCaches>
    <pivotCache cacheId="23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F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G31" i="33" l="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<sst xmlns="http://schemas.openxmlformats.org/spreadsheetml/2006/main" count="3112" uniqueCount="839">
  <si>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</si>
  <si>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</si>
  <si>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</si>
  <si>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</si>
  <si>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</si>
  <si>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</si>
  <si>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</si>
  <si>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</si>
  <si>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</si>
  <si>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</si>
  <si>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</si>
  <si>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</si>
  <si>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</si>
  <si>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</si>
  <si>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</si>
  <si>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</si>
  <si>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</si>
  <si>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</si>
  <si>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</si>
  <si>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</si>
  <si>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</si>
  <si>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</si>
  <si>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</si>
  <si>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</si>
  <si>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</si>
  <si>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</si>
  <si>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</si>
  <si>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</si>
  <si>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</si>
  <si>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</si>
  <si>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</si>
  <si>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</si>
  <si>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</si>
  <si>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</si>
  <si>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</si>
  <si>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</si>
  <si>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</si>
  <si>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</si>
  <si>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</si>
  <si>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</si>
  <si>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</si>
  <si>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</si>
  <si>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</si>
  <si>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</si>
  <si>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</si>
  <si>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</si>
  <si>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</si>
  <si>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</si>
  <si>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</si>
  <si>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</si>
  <si>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</si>
  <si>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</si>
  <si>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</si>
  <si>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</si>
  <si>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</si>
  <si>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</si>
  <si>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</si>
  <si>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</si>
  <si>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</si>
  <si>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</si>
  <si>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</si>
  <si>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</si>
  <si>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</si>
  <si>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</si>
  <si>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</si>
  <si>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</si>
  <si>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</si>
  <si>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</si>
  <si>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</si>
  <si>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</si>
  <si>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</si>
  <si>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</si>
  <si>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</si>
  <si>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</si>
  <si>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</si>
  <si>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</si>
  <si>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</si>
  <si>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</si>
  <si>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</si>
  <si>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</si>
  <si>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</si>
  <si>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</si>
  <si>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</si>
  <si>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</si>
  <si>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</si>
  <si>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</si>
  <si>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</si>
  <si>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</si>
  <si>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</si>
  <si>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</si>
  <si>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</si>
  <si>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</si>
  <si>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</si>
  <si>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</si>
  <si>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</si>
  <si>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</si>
  <si>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</si>
  <si>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</si>
  <si>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</si>
  <si>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</si>
  <si>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</si>
  <si>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</si>
  <si>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</si>
  <si>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</si>
  <si>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</si>
  <si>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</si>
  <si>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</si>
  <si>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</si>
  <si>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</si>
  <si>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</si>
  <si>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</si>
  <si>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</si>
  <si>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</si>
  <si>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</si>
  <si>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</si>
  <si>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</si>
  <si>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</si>
  <si>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</si>
  <si>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</si>
  <si>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</si>
  <si>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</si>
  <si>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</si>
  <si>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</si>
  <si>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</si>
  <si>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</si>
  <si>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</si>
  <si>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</si>
  <si>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</si>
  <si>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</si>
  <si>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</si>
  <si>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</si>
  <si>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</si>
  <si>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</si>
  <si>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</si>
  <si>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</si>
  <si>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</si>
  <si>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</si>
  <si>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</si>
  <si>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</si>
  <si>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</si>
  <si>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</si>
  <si>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</si>
  <si>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</si>
  <si>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</si>
  <si>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</si>
  <si>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</si>
  <si>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</si>
  <si>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</si>
  <si>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</si>
  <si>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</si>
  <si>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</si>
  <si>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</si>
  <si>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</si>
  <si>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</si>
  <si>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</si>
  <si>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</si>
  <si>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</si>
  <si>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</si>
  <si>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</si>
  <si>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</si>
  <si>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</si>
  <si>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</si>
  <si>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</si>
  <si>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</si>
  <si>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</si>
  <si>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</si>
  <si>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</si>
  <si>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</si>
  <si>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</si>
  <si>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</si>
  <si>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</si>
  <si>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</si>
  <si>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</si>
  <si>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</si>
  <si>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</si>
  <si>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</si>
  <si>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</si>
  <si>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</si>
  <si>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</si>
  <si>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</si>
  <si>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</si>
  <si>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</si>
  <si>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</si>
  <si>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</si>
  <si>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</si>
  <si>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</si>
  <si>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</si>
  <si>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</si>
  <si>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</si>
  <si>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</si>
  <si>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</si>
  <si>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</si>
  <si>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</si>
  <si>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</si>
  <si>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</si>
  <si>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</si>
  <si>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</si>
  <si>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</si>
  <si>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</si>
  <si>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</si>
  <si>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</si>
  <si>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</si>
  <si>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</si>
  <si>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</si>
  <si>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</si>
  <si>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</si>
  <si>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</si>
  <si>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</si>
  <si>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</si>
  <si>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</si>
  <si>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</si>
  <si>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</si>
  <si>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</si>
  <si>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</si>
  <si>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</si>
  <si>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</si>
  <si>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</si>
  <si>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</si>
  <si>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</si>
  <si>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</si>
  <si>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</si>
  <si>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</si>
  <si>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</si>
  <si>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</si>
  <si>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</si>
  <si>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</si>
  <si>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</si>
  <si>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</si>
  <si>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</si>
  <si>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</si>
  <si>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</si>
  <si>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</si>
  <si>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</si>
  <si>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</si>
  <si>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</si>
  <si>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</si>
  <si>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</si>
  <si>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</si>
  <si>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</si>
  <si>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</si>
  <si>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</si>
  <si>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</si>
  <si>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</si>
  <si>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</si>
  <si>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</si>
  <si>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</si>
  <si>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</si>
  <si>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</si>
  <si>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</si>
  <si>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</si>
  <si>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</si>
  <si>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</si>
  <si>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</si>
  <si>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</si>
  <si>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</si>
  <si>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</si>
  <si>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</si>
  <si>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</si>
  <si>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</si>
  <si>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</si>
  <si>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</si>
  <si>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</si>
  <si>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</si>
  <si>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</si>
  <si>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</si>
  <si>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</si>
  <si>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</si>
  <si>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</si>
  <si>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</si>
  <si>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</si>
  <si>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</si>
  <si>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</si>
  <si>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</si>
  <si>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</si>
  <si>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</si>
  <si>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</si>
  <si>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</si>
  <si>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</si>
  <si>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</si>
  <si>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</si>
  <si>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</si>
  <si>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</si>
  <si>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</si>
  <si>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</si>
  <si>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</si>
  <si>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</si>
  <si>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</si>
  <si>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</si>
  <si>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</si>
  <si>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</si>
  <si>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</si>
  <si>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</si>
  <si>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</si>
  <si>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</si>
  <si>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</si>
  <si>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</si>
  <si>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</si>
  <si>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</si>
  <si>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</si>
  <si>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</si>
  <si>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</si>
  <si>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</si>
  <si>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</si>
  <si>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</si>
  <si>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</si>
  <si>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</si>
  <si>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</si>
  <si>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</si>
  <si>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</si>
  <si>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</si>
  <si>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</si>
  <si>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</si>
  <si>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</si>
  <si>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</si>
  <si>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</si>
  <si>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</si>
  <si>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</si>
  <si>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</si>
  <si>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</si>
  <si>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</si>
  <si>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</si>
  <si>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</si>
  <si>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</si>
  <si>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</si>
  <si>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</si>
  <si>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</si>
  <si>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</si>
  <si>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</si>
  <si>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</si>
  <si>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</si>
  <si>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</si>
  <si>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</si>
  <si>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</si>
  <si>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</si>
  <si>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</si>
  <si>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</si>
  <si>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</si>
  <si>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</si>
  <si>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</si>
  <si>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</si>
  <si>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</si>
  <si>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</si>
  <si>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</si>
  <si>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</si>
  <si>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</si>
  <si>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</si>
  <si>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</si>
  <si>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</si>
  <si>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</si>
  <si>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</si>
  <si>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</si>
  <si>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</si>
  <si>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</si>
  <si>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</si>
  <si>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</si>
  <si>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</si>
  <si>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</si>
  <si>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</si>
  <si>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</si>
  <si>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</si>
  <si>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</si>
  <si>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</si>
  <si>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</si>
  <si>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</si>
  <si>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</si>
  <si>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</si>
  <si>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</si>
  <si>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</si>
  <si>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</si>
  <si>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</si>
  <si>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</si>
  <si>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</si>
  <si>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</si>
  <si>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</si>
  <si>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</si>
  <si>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</si>
  <si>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</si>
  <si>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</si>
  <si>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</si>
  <si>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</si>
  <si>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</si>
  <si>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</si>
  <si>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</si>
  <si>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</si>
  <si>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</si>
  <si>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</si>
  <si>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</si>
  <si>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</si>
  <si>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</si>
  <si>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</si>
  <si>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</si>
  <si>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</si>
  <si>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</si>
  <si>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</si>
  <si>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</si>
  <si>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</si>
  <si>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</si>
  <si>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</si>
  <si>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</si>
  <si>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</si>
  <si>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</si>
  <si>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</si>
  <si>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</si>
  <si>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</si>
  <si>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</si>
  <si>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</si>
  <si>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</si>
  <si>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</si>
  <si>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</si>
  <si>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</si>
  <si>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</si>
  <si>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</si>
  <si>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</si>
  <si>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</si>
  <si>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</si>
  <si>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</si>
  <si>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</si>
  <si>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</si>
  <si>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</si>
  <si>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</si>
  <si>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</si>
  <si>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</si>
  <si>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</si>
  <si>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</si>
  <si>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</si>
  <si>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</si>
  <si>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</si>
  <si>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</si>
  <si>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</si>
  <si>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</si>
  <si>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</si>
  <si>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</si>
  <si>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</si>
  <si>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</si>
  <si>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</si>
  <si>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</si>
  <si>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</si>
  <si>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</si>
  <si>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</si>
  <si>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</si>
  <si>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</si>
  <si>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</si>
  <si>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</si>
  <si>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</si>
  <si>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</si>
  <si>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</si>
  <si>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</si>
  <si>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</si>
  <si>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</si>
  <si>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</si>
  <si>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</si>
  <si>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</si>
  <si>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</si>
  <si>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</si>
  <si>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</si>
  <si>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</si>
  <si>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</si>
  <si>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</si>
  <si>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</si>
  <si>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</si>
  <si>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</si>
  <si>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</si>
  <si>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</si>
  <si>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</si>
  <si>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</si>
  <si>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</si>
  <si>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</si>
  <si>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</si>
  <si>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</si>
  <si>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</si>
  <si>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</si>
  <si>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</si>
  <si>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</si>
  <si>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</si>
  <si>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</si>
  <si>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</si>
  <si>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</si>
  <si>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</si>
  <si>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</si>
  <si>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</si>
  <si>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</si>
  <si>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</si>
  <si>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</si>
  <si>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</si>
  <si>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</si>
  <si>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</si>
  <si>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</si>
  <si>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</si>
  <si>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</si>
  <si>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</si>
  <si>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</si>
  <si>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</si>
  <si>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</si>
  <si>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</si>
  <si>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</si>
  <si>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</si>
  <si>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</si>
  <si>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</si>
  <si>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</si>
  <si>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</si>
  <si>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</si>
  <si>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</si>
  <si>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</si>
  <si>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</si>
  <si>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</si>
  <si>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</si>
  <si>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</si>
  <si>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</si>
  <si>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</si>
  <si>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</si>
  <si>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</si>
  <si>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</si>
  <si>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</si>
  <si>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</si>
  <si>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</si>
  <si>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</si>
  <si>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</si>
  <si>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</si>
  <si>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</si>
  <si>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</si>
  <si>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</si>
  <si>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</si>
  <si>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</si>
  <si>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</si>
  <si>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</si>
  <si>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</si>
  <si>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</si>
  <si>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</si>
  <si>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</si>
  <si>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</si>
  <si>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</si>
  <si>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</si>
  <si>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</si>
  <si>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</si>
  <si>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</si>
  <si>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</si>
  <si>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</si>
  <si>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</si>
  <si>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</si>
  <si>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</si>
  <si>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</si>
  <si>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</si>
  <si>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</si>
  <si>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</si>
  <si>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</si>
  <si>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</si>
  <si>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</si>
  <si>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</si>
  <si>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</si>
  <si>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</si>
  <si>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</si>
  <si>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</si>
  <si>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</si>
  <si>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</si>
  <si>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</si>
  <si>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</si>
  <si>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</si>
  <si>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</si>
  <si>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</si>
  <si>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</si>
  <si>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</si>
  <si>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</si>
  <si>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</si>
  <si>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</si>
  <si>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</si>
  <si>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</si>
  <si>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</si>
  <si>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</si>
  <si>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</si>
  <si>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</si>
  <si>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wk 27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</si>
  <si>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</si>
  <si>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</si>
  <si>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</si>
  <si>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</si>
  <si>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</si>
  <si>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</si>
  <si>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</si>
  <si>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</si>
  <si>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</si>
  <si>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</si>
  <si>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</si>
  <si>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</si>
  <si>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</si>
  <si>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</si>
  <si>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</si>
  <si>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</si>
  <si>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</si>
  <si>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</si>
  <si>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</si>
  <si>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ไม่ระบุหมู่บ้าน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</si>
  <si>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</si>
  <si>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</si>
  <si>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</si>
  <si>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</si>
  <si>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</si>
  <si>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</si>
  <si>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</si>
  <si>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</si>
  <si>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wk 28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</si>
  <si>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</si>
  <si>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</si>
  <si>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</si>
  <si>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</si>
  <si>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</si>
  <si>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</si>
  <si>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</si>
  <si>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</si>
  <si>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</si>
  <si>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</si>
  <si>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</si>
  <si>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</si>
  <si>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</si>
  <si>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</si>
  <si>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</si>
  <si>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</si>
  <si>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</si>
  <si>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</si>
  <si>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</si>
  <si>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</si>
  <si>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</si>
  <si>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</si>
  <si>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</si>
  <si>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wk 29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</si>
  <si>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</si>
  <si>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</si>
  <si>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</si>
  <si>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</si>
  <si>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</si>
  <si>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</si>
  <si>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</si>
  <si>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</si>
  <si>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</si>
  <si>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</si>
  <si>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</si>
  <si>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</si>
  <si>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</si>
  <si>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</si>
  <si>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</si>
  <si>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</si>
  <si>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</si>
  <si>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</si>
  <si>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</si>
  <si>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</si>
  <si>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</si>
  <si>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</si>
  <si>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</si>
  <si>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</si>
  <si>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</si>
  <si>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</si>
  <si>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</si>
  <si>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</si>
  <si>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</si>
  <si>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</si>
  <si>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</si>
  <si>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ข้อมูล  ณ  วันที่ 30 กรกฎาคม 2566   (จากรายงาน 506)</t>
  </si>
  <si>
    <t>ข้อมูล  ณ  วันที่ 30 กรกฎาคม 2566  (จากรายงาน 506)</t>
  </si>
  <si>
    <t>ข้อมูล  ณ  วันที่ 30 กรกฎาคม  2566  (จากรายงาน 506)</t>
  </si>
  <si>
    <t>ข้อมูล  ณ  วันที่ 30 กรกฎาคม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</si>
  <si>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2-30 กรกฎาคม 2566</t>
  </si>
  <si>
    <t>wk 1-26</t>
  </si>
  <si>
    <t>wk 27-30</t>
  </si>
  <si>
    <t>wk 30</t>
  </si>
  <si>
    <t>รวมผู้ป่วยสะสม  wk 1-30 (ราย)</t>
  </si>
  <si>
    <t>ข้อมูล ณ วันที่ 30 กรกฎาคม 2566 (จากรายงานเร่งด่วน)</t>
  </si>
  <si>
    <t>ผลรวมทั้งหมด</t>
  </si>
  <si>
    <t>ดงครั่งใหญ่ ผลรวม</t>
  </si>
  <si>
    <t>กำแพง ผลรวม</t>
  </si>
  <si>
    <t>น้ำอ้อม ผลรวม</t>
  </si>
  <si>
    <t>เกษตร(คุ้มใต้)</t>
  </si>
  <si>
    <t>เกษตรวิสัย ผลรวม</t>
  </si>
  <si>
    <t>ทุ่งทอง ผลรวม</t>
  </si>
  <si>
    <t>บ้านฝาง ผลรวม</t>
  </si>
  <si>
    <t>โพนทอน</t>
  </si>
  <si>
    <t>ดงครั่งน้อย ผลรวม</t>
  </si>
  <si>
    <t>เมืองบัว ผลรวม</t>
  </si>
  <si>
    <t>กู่กาสิงห์ ผลรวม</t>
  </si>
  <si>
    <t>สิงห์โคก ผลรวม</t>
  </si>
  <si>
    <t>เหล่าหลวง ผลรวม</t>
  </si>
  <si>
    <t>ดู่น้อย ผลรวม</t>
  </si>
  <si>
    <t>ดงกลาง ผลรวม</t>
  </si>
  <si>
    <t>ป่าสังข์ ผลรวม</t>
  </si>
  <si>
    <t>ลิ้นฟ้า ผลรวม</t>
  </si>
  <si>
    <t>อีง่อง ผลรวม</t>
  </si>
  <si>
    <t>หัวช้าง ผลรวม</t>
  </si>
  <si>
    <t>หนองสระพัง</t>
  </si>
  <si>
    <t>เมืองหงส์ ผลรวม</t>
  </si>
  <si>
    <t>ดงแดง ผลรวม</t>
  </si>
  <si>
    <t>โคกล่าม ผลรวม</t>
  </si>
  <si>
    <t>หนองผือ ผลรวม</t>
  </si>
  <si>
    <t>ศรีโคตร ผลรวม</t>
  </si>
  <si>
    <t>จตุรพักตรพิมาน ผลรวม</t>
  </si>
  <si>
    <t>ผักแว่น ผลรวม</t>
  </si>
  <si>
    <t>ปาฝา ผลรวม</t>
  </si>
  <si>
    <t>จังหาร ผลรวม</t>
  </si>
  <si>
    <t>หมูม้น ผลรวม</t>
  </si>
  <si>
    <t>บ้านเขือง ผลรวม</t>
  </si>
  <si>
    <t>พระธาตุ ผลรวม</t>
  </si>
  <si>
    <t>พระเจ้า ผลรวม</t>
  </si>
  <si>
    <t>เชียงขวัญ ผลรวม</t>
  </si>
  <si>
    <t>สะพานทอง</t>
  </si>
  <si>
    <t>เหล่า ผลรวม</t>
  </si>
  <si>
    <t>ธารสวรรค์</t>
  </si>
  <si>
    <t>มะบ้า ผลรวม</t>
  </si>
  <si>
    <t>ทุ่งเขาหลวง ผลรวม</t>
  </si>
  <si>
    <t>บึงงาม ผลรวม</t>
  </si>
  <si>
    <t>เทอดไทย ผลรวม</t>
  </si>
  <si>
    <t>หัวบ่อ</t>
  </si>
  <si>
    <t>หนองไผ่ ผลรวม</t>
  </si>
  <si>
    <t>กู่</t>
  </si>
  <si>
    <t>ปรางค์กู่</t>
  </si>
  <si>
    <t>มะอึ ผลรวม</t>
  </si>
  <si>
    <t>ธวัชบุรี ผลรวม</t>
  </si>
  <si>
    <t>คัดเค้า</t>
  </si>
  <si>
    <t>หนองพอก ผลรวม</t>
  </si>
  <si>
    <t>ป่าสุ่ม</t>
  </si>
  <si>
    <t>อุ่มเม้า ผลรวม</t>
  </si>
  <si>
    <t>นิเวศน์ ผลรวม</t>
  </si>
  <si>
    <t>ขี้เหล็ก ผลรวม</t>
  </si>
  <si>
    <t>โพธิ์ศรีสวัสดิ์</t>
  </si>
  <si>
    <t>โพนสูง ผลรวม</t>
  </si>
  <si>
    <t>โนนสง่า ผลรวม</t>
  </si>
  <si>
    <t>บัวแดง ผลรวม</t>
  </si>
  <si>
    <t>ดอกล้ำ ผลรวม</t>
  </si>
  <si>
    <t>สระบัว ผลรวม</t>
  </si>
  <si>
    <t>หนองแคน ผลรวม</t>
  </si>
  <si>
    <t>ปทุมรัตต์ ผลรวม</t>
  </si>
  <si>
    <t>ชานุวรรณ ผลรวม</t>
  </si>
  <si>
    <t>แสนสุข ผลรวม</t>
  </si>
  <si>
    <t>กุดน้ำใส ผลรวม</t>
  </si>
  <si>
    <t>พนมไพร ผลรวม</t>
  </si>
  <si>
    <t>นานวล ผลรวม</t>
  </si>
  <si>
    <t>โพธิ์ใหญ่ ผลรวม</t>
  </si>
  <si>
    <t>โพธิ์ชัย ผลรวม</t>
  </si>
  <si>
    <t>สระแก้ว ผลรวม</t>
  </si>
  <si>
    <t>ศรีโพธิ์ชัย</t>
  </si>
  <si>
    <t>ขามเปี้ย ผลรวม</t>
  </si>
  <si>
    <t>เชียงใหม่ ผลรวม</t>
  </si>
  <si>
    <t>รุ่งแสงทอง</t>
  </si>
  <si>
    <t>เหล่าสูง</t>
  </si>
  <si>
    <t>โพธิ์ศรี ผลรวม</t>
  </si>
  <si>
    <t>อัคคะคำ ผลรวม</t>
  </si>
  <si>
    <t>คำพอุง ผลรวม</t>
  </si>
  <si>
    <t>บัวคำ ผลรวม</t>
  </si>
  <si>
    <t>สะอาด ผลรวม</t>
  </si>
  <si>
    <t>บ่อแก้ว</t>
  </si>
  <si>
    <t>ศรีสว่าง ผลรวม</t>
  </si>
  <si>
    <t>โพนทราย ผลรวม</t>
  </si>
  <si>
    <t>ยางคำ ผลรวม</t>
  </si>
  <si>
    <t>หนองใหญ่ ผลรวม</t>
  </si>
  <si>
    <t>บะเค</t>
  </si>
  <si>
    <t>โพธิ์ร้อยต้น</t>
  </si>
  <si>
    <t>โพธิ์ทอง ผลรวม</t>
  </si>
  <si>
    <t>คำนาดี ผลรวม</t>
  </si>
  <si>
    <t>คำแข้</t>
  </si>
  <si>
    <t>แวง ผลรวม</t>
  </si>
  <si>
    <t>สระนกแก้ว ผลรวม</t>
  </si>
  <si>
    <t>กุดก่วง</t>
  </si>
  <si>
    <t>ใหม่ทุ่งทอง</t>
  </si>
  <si>
    <t>วังสามัคคี ผลรวม</t>
  </si>
  <si>
    <t>นาแพง</t>
  </si>
  <si>
    <t>นาอุดม ผลรวม</t>
  </si>
  <si>
    <t>อุ่มเม่า ผลรวม</t>
  </si>
  <si>
    <t>พรมสวรรค์ ผลรวม</t>
  </si>
  <si>
    <t>โคกกกม่วง ผลรวม</t>
  </si>
  <si>
    <t>สว่าง ผลรวม</t>
  </si>
  <si>
    <t>โคกสูง ผลรวม</t>
  </si>
  <si>
    <t>โพนทอง ผลรวม</t>
  </si>
  <si>
    <t>โคกศิริ</t>
  </si>
  <si>
    <t>นาเจริญ</t>
  </si>
  <si>
    <t>ชุมพร ผลรวม</t>
  </si>
  <si>
    <t>ชมสะอาด ผลรวม</t>
  </si>
  <si>
    <t>บุ่งเลิศ ผลรวม</t>
  </si>
  <si>
    <t>เมยวดี ผลรวม</t>
  </si>
  <si>
    <t>หนองตากล้า</t>
  </si>
  <si>
    <t>เหนือเมือง ผลรวม</t>
  </si>
  <si>
    <t>ราษฎรอุทิศ</t>
  </si>
  <si>
    <t>ในเมือง ผลรวม</t>
  </si>
  <si>
    <t>พลาญชัย</t>
  </si>
  <si>
    <t>หนองแวง ผลรวม</t>
  </si>
  <si>
    <t>รอบเมือง ผลรวม</t>
  </si>
  <si>
    <t>แคนใหญ่ ผลรวม</t>
  </si>
  <si>
    <t>ปอภาร ผลรวม</t>
  </si>
  <si>
    <t>สะอาดสมบูรณ์ ผลรวม</t>
  </si>
  <si>
    <t>ขอนแก่นเหนือ</t>
  </si>
  <si>
    <t>ขอนแก่น ผลรวม</t>
  </si>
  <si>
    <t>สีแก้ว ผลรวม</t>
  </si>
  <si>
    <t>ดงลาน ผลรวม</t>
  </si>
  <si>
    <t>โนนรัง ผลรวม</t>
  </si>
  <si>
    <t>หนองแก้ว ผลรวม</t>
  </si>
  <si>
    <t>เมือง ผลรวม</t>
  </si>
  <si>
    <t>กกกุง ผลรวม</t>
  </si>
  <si>
    <t>คูเมือง ผลรวม</t>
  </si>
  <si>
    <t>เมืองสรวง ผลรวม</t>
  </si>
  <si>
    <t>สวนจิก ผลรวม</t>
  </si>
  <si>
    <t>ศรีสมเด็จ ผลรวม</t>
  </si>
  <si>
    <t>โดนน้อย</t>
  </si>
  <si>
    <t>บ้านบาก ผลรวม</t>
  </si>
  <si>
    <t>โพธิ์สัย ผลรวม</t>
  </si>
  <si>
    <t>น้ำคำ ผลรวม</t>
  </si>
  <si>
    <t>ดอนสังข์</t>
  </si>
  <si>
    <t>สระคู ผลรวม</t>
  </si>
  <si>
    <t>ตาแหลว</t>
  </si>
  <si>
    <t>นาน้อย</t>
  </si>
  <si>
    <t>นาใหญ่ ผลรวม</t>
  </si>
  <si>
    <t>หัวโทน ผลรวม</t>
  </si>
  <si>
    <t>ทุ่งหลวง ผลรวม</t>
  </si>
  <si>
    <t>หินกอง ผลรวม</t>
  </si>
  <si>
    <t>โพนทัน</t>
  </si>
  <si>
    <t>จำปาขัน ผลรวม</t>
  </si>
  <si>
    <t>คุ้มขี้เหล็กเหนือ</t>
  </si>
  <si>
    <t>ห้วยหินลาด ผลรวม</t>
  </si>
  <si>
    <t>ทุ่งศรีเมือง ผลรวม</t>
  </si>
  <si>
    <t>สุวรรณภูมิ ผลรวม</t>
  </si>
  <si>
    <t>เมืองไพร ผลรวม</t>
  </si>
  <si>
    <t>ภูเงิน ผลรวม</t>
  </si>
  <si>
    <t>เกาะแก้ว ผลรวม</t>
  </si>
  <si>
    <t>บึงเกลือ ผลรวม</t>
  </si>
  <si>
    <t>ขว้าง</t>
  </si>
  <si>
    <t>นาเมือง ผลรวม</t>
  </si>
  <si>
    <t>วังหลวง ผลรวม</t>
  </si>
  <si>
    <t>ขวัญเมือง ผลรวม</t>
  </si>
  <si>
    <t>ศรีวิลัย ผลรวม</t>
  </si>
  <si>
    <t>เสลภูมิ ผลรวม</t>
  </si>
  <si>
    <t>กุดเต่า</t>
  </si>
  <si>
    <t>วังใหญ่</t>
  </si>
  <si>
    <t>กกโพธิ์ ผลรวม</t>
  </si>
  <si>
    <t>หนองลุมพุก</t>
  </si>
  <si>
    <t>ภูเขาทอง ผลรวม</t>
  </si>
  <si>
    <t>หนองขุ่น</t>
  </si>
  <si>
    <t>หนองขุ่นใหญ่ ผลรวม</t>
  </si>
  <si>
    <t>โคกสว่าง ผลรวม</t>
  </si>
  <si>
    <t>เด่นราษฎร์ ผลรวม</t>
  </si>
  <si>
    <t>หนองฮี ผลรวม</t>
  </si>
  <si>
    <t>อาจสามารถ ผลรวม</t>
  </si>
  <si>
    <t>หนองขาม ผลรวม</t>
  </si>
  <si>
    <t>โหรา ผลรวม</t>
  </si>
  <si>
    <t>โพนเมือง ผลรวม</t>
  </si>
  <si>
    <t>หนองบัว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</si>
</sst>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0" applyNumberFormat="0" applyBorder="0" applyAlignment="0" applyProtection="0"/>
    <xf numFmtId="0" fontId="61" fillId="24" borderId="40" applyNumberFormat="0" applyAlignment="0" applyProtection="0"/>
    <xf numFmtId="0" fontId="62" fillId="25" borderId="41" applyNumberFormat="0" applyAlignment="0" applyProtection="0"/>
    <xf numFmtId="0" fontId="63" fillId="25" borderId="40" applyNumberFormat="0" applyAlignment="0" applyProtection="0"/>
    <xf numFmtId="0" fontId="64" fillId="0" borderId="42" applyNumberFormat="0" applyFill="0" applyAlignment="0" applyProtection="0"/>
    <xf numFmtId="0" fontId="65" fillId="26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9" fillId="51" borderId="0" applyNumberFormat="0" applyBorder="0" applyAlignment="0" applyProtection="0"/>
    <xf numFmtId="0" fontId="2" fillId="27" borderId="44" applyNumberFormat="0" applyFont="0" applyAlignment="0" applyProtection="0"/>
    <xf numFmtId="0" fontId="2" fillId="0" borderId="0"/>
    <xf numFmtId="0" fontId="2" fillId="27" borderId="44" applyNumberFormat="0" applyFont="0" applyAlignment="0" applyProtection="0"/>
    <xf numFmtId="0" fontId="12" fillId="0" borderId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30" borderId="0" applyNumberFormat="0" applyBorder="0" applyAlignment="0" applyProtection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364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2" fontId="0" fillId="0" borderId="0" xfId="0" applyNumberFormat="1"/>
    <xf numFmtId="0" fontId="19" fillId="18" borderId="9" xfId="14" applyFont="1" applyFill="1" applyBorder="1"/>
    <xf numFmtId="0" fontId="21" fillId="0" borderId="0" xfId="0" applyFont="1"/>
    <xf numFmtId="0" fontId="0" fillId="0" borderId="7" xfId="0" applyBorder="1"/>
    <xf numFmtId="0" fontId="16" fillId="54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70" fillId="0" borderId="0" xfId="0" applyFont="1"/>
    <xf numFmtId="0" fontId="70" fillId="0" borderId="24" xfId="0" applyFont="1" applyBorder="1"/>
    <xf numFmtId="0" fontId="71" fillId="0" borderId="24" xfId="0" applyNumberFormat="1" applyFont="1" applyBorder="1"/>
    <xf numFmtId="0" fontId="71" fillId="0" borderId="30" xfId="0" applyNumberFormat="1" applyFont="1" applyBorder="1"/>
    <xf numFmtId="0" fontId="71" fillId="0" borderId="31" xfId="0" applyNumberFormat="1" applyFont="1" applyBorder="1"/>
    <xf numFmtId="0" fontId="70" fillId="0" borderId="32" xfId="0" applyFont="1" applyBorder="1"/>
    <xf numFmtId="0" fontId="70" fillId="0" borderId="35" xfId="0" applyFont="1" applyBorder="1"/>
    <xf numFmtId="0" fontId="71" fillId="0" borderId="35" xfId="0" applyNumberFormat="1" applyFont="1" applyBorder="1"/>
    <xf numFmtId="0" fontId="71" fillId="0" borderId="0" xfId="0" applyNumberFormat="1" applyFont="1"/>
    <xf numFmtId="0" fontId="71" fillId="0" borderId="36" xfId="0" applyNumberFormat="1" applyFont="1" applyBorder="1"/>
    <xf numFmtId="0" fontId="71" fillId="52" borderId="27" xfId="0" applyFont="1" applyFill="1" applyBorder="1"/>
    <xf numFmtId="0" fontId="71" fillId="52" borderId="28" xfId="0" applyFont="1" applyFill="1" applyBorder="1"/>
    <xf numFmtId="0" fontId="72" fillId="52" borderId="27" xfId="0" applyNumberFormat="1" applyFont="1" applyFill="1" applyBorder="1"/>
    <xf numFmtId="0" fontId="72" fillId="52" borderId="34" xfId="0" applyNumberFormat="1" applyFont="1" applyFill="1" applyBorder="1"/>
    <xf numFmtId="0" fontId="72" fillId="52" borderId="33" xfId="0" applyNumberFormat="1" applyFont="1" applyFill="1" applyBorder="1"/>
    <xf numFmtId="0" fontId="52" fillId="16" borderId="24" xfId="0" applyFont="1" applyFill="1" applyBorder="1"/>
    <xf numFmtId="0" fontId="52" fillId="16" borderId="25" xfId="0" applyFont="1" applyFill="1" applyBorder="1"/>
    <xf numFmtId="0" fontId="52" fillId="16" borderId="26" xfId="0" applyFont="1" applyFill="1" applyBorder="1"/>
    <xf numFmtId="0" fontId="52" fillId="16" borderId="30" xfId="0" applyFont="1" applyFill="1" applyBorder="1"/>
    <xf numFmtId="0" fontId="52" fillId="16" borderId="31" xfId="0" applyFont="1" applyFill="1" applyBorder="1"/>
    <xf numFmtId="0" fontId="70" fillId="20" borderId="24" xfId="0" applyFont="1" applyFill="1" applyBorder="1"/>
    <xf numFmtId="0" fontId="70" fillId="20" borderId="25" xfId="0" applyFont="1" applyFill="1" applyBorder="1"/>
    <xf numFmtId="0" fontId="71" fillId="20" borderId="24" xfId="0" applyNumberFormat="1" applyFont="1" applyFill="1" applyBorder="1"/>
    <xf numFmtId="0" fontId="71" fillId="20" borderId="30" xfId="0" applyNumberFormat="1" applyFont="1" applyFill="1" applyBorder="1"/>
    <xf numFmtId="0" fontId="71" fillId="20" borderId="31" xfId="0" applyNumberFormat="1" applyFont="1" applyFill="1" applyBorder="1"/>
    <xf numFmtId="0" fontId="72" fillId="53" borderId="24" xfId="0" applyFont="1" applyFill="1" applyBorder="1"/>
    <xf numFmtId="0" fontId="72" fillId="53" borderId="25" xfId="0" applyFont="1" applyFill="1" applyBorder="1"/>
    <xf numFmtId="0" fontId="72" fillId="53" borderId="24" xfId="0" applyNumberFormat="1" applyFont="1" applyFill="1" applyBorder="1"/>
    <xf numFmtId="0" fontId="72" fillId="53" borderId="30" xfId="0" applyNumberFormat="1" applyFont="1" applyFill="1" applyBorder="1"/>
    <xf numFmtId="0" fontId="72" fillId="53" borderId="31" xfId="0" applyNumberFormat="1" applyFont="1" applyFill="1" applyBorder="1"/>
    <xf numFmtId="0" fontId="20" fillId="0" borderId="3" xfId="0" applyFont="1" applyBorder="1"/>
    <xf numFmtId="0" fontId="73" fillId="0" borderId="0" xfId="0" applyFont="1"/>
    <xf numFmtId="0" fontId="74" fillId="0" borderId="0" xfId="0" applyFont="1"/>
    <xf numFmtId="0" fontId="74" fillId="16" borderId="0" xfId="0" applyFont="1" applyFill="1"/>
  </cellXfs>
  <cellStyles count="136">
    <cellStyle name="20% - ส่วนที่ถูกเน้น1" xfId="55" builtinId="3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" xfId="59" builtinId="34" customBuiltin="1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" xfId="63" builtinId="38" customBuiltin="1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" xfId="67" builtinId="42" customBuiltin="1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" xfId="71" builtinId="46" customBuiltin="1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" xfId="75" builtinId="50" customBuiltin="1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ส่วนที่ถูกเน้น1" xfId="56" builtinId="3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" xfId="60" builtinId="35" customBuiltin="1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" xfId="64" builtinId="39" customBuiltin="1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" xfId="68" builtinId="43" customBuiltin="1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" xfId="72" builtinId="47" customBuiltin="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" xfId="76" builtinId="51" customBuiltin="1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8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31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20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FF00FF"/>
      <color rgb="FF0000CC"/>
      <color rgb="FF00FFFF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548"/>
          <c:h val="0.6760814477137937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โพนทอง</c:v>
                </c:pt>
                <c:pt idx="2">
                  <c:v>ปทุมรัตต์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โพธิ์ชัย</c:v>
                </c:pt>
                <c:pt idx="6">
                  <c:v>พนมไพร</c:v>
                </c:pt>
                <c:pt idx="7">
                  <c:v>ทุ่งเขาหลวง</c:v>
                </c:pt>
                <c:pt idx="8">
                  <c:v>สุวรรณภูมิ</c:v>
                </c:pt>
                <c:pt idx="9">
                  <c:v>ศรีสมเด็จ</c:v>
                </c:pt>
                <c:pt idx="10">
                  <c:v>โพนทราย</c:v>
                </c:pt>
                <c:pt idx="11">
                  <c:v>เมืองร้อยเอ็ด</c:v>
                </c:pt>
                <c:pt idx="12">
                  <c:v>เสลภูมิ</c:v>
                </c:pt>
                <c:pt idx="13">
                  <c:v>เชียงขวัญ</c:v>
                </c:pt>
                <c:pt idx="14">
                  <c:v>อาจสามารถ</c:v>
                </c:pt>
                <c:pt idx="15">
                  <c:v>หนองพอก</c:v>
                </c:pt>
                <c:pt idx="16">
                  <c:v>ธวัชบุรี</c:v>
                </c:pt>
                <c:pt idx="17">
                  <c:v>เมืองสรวง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164.11851084045952</c:v>
                </c:pt>
                <c:pt idx="1">
                  <c:v>129.696879863633</c:v>
                </c:pt>
                <c:pt idx="2">
                  <c:v>128.5778175313059</c:v>
                </c:pt>
                <c:pt idx="3">
                  <c:v>80.050082615790387</c:v>
                </c:pt>
                <c:pt idx="4">
                  <c:v>79.574591706559218</c:v>
                </c:pt>
                <c:pt idx="5">
                  <c:v>68.870523415977956</c:v>
                </c:pt>
                <c:pt idx="6">
                  <c:v>52.029136316337151</c:v>
                </c:pt>
                <c:pt idx="7">
                  <c:v>51.748673940230283</c:v>
                </c:pt>
                <c:pt idx="8">
                  <c:v>43.746062854343108</c:v>
                </c:pt>
                <c:pt idx="9">
                  <c:v>33.363916923846858</c:v>
                </c:pt>
                <c:pt idx="10">
                  <c:v>32.168132103795841</c:v>
                </c:pt>
                <c:pt idx="11">
                  <c:v>31.578016647930376</c:v>
                </c:pt>
                <c:pt idx="12">
                  <c:v>27.91382241733702</c:v>
                </c:pt>
                <c:pt idx="13">
                  <c:v>21.925817650283207</c:v>
                </c:pt>
                <c:pt idx="14">
                  <c:v>20.348087958001546</c:v>
                </c:pt>
                <c:pt idx="15">
                  <c:v>19.557989438685702</c:v>
                </c:pt>
                <c:pt idx="16">
                  <c:v>16.380992092448363</c:v>
                </c:pt>
                <c:pt idx="17">
                  <c:v>12.968486577616392</c:v>
                </c:pt>
                <c:pt idx="18">
                  <c:v>6.6301272984441297</c:v>
                </c:pt>
                <c:pt idx="19">
                  <c:v>4.1025641025641022</c:v>
                </c:pt>
              </c:numCache>
            </c:numRef>
          </c:val>
        </c:ser>
        <c:gapWidth val="28"/>
        <c:axId val="89718144"/>
        <c:axId val="89719936"/>
      </c:barChart>
      <c:catAx>
        <c:axId val="89718144"/>
        <c:scaling>
          <c:orientation val="minMax"/>
        </c:scaling>
        <c:axPos val="b"/>
        <c:tickLblPos val="nextTo"/>
        <c:crossAx val="89719936"/>
        <c:crosses val="autoZero"/>
        <c:auto val="1"/>
        <c:lblAlgn val="ctr"/>
        <c:lblOffset val="100"/>
      </c:catAx>
      <c:valAx>
        <c:axId val="8971993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971814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266700</xdr:colOff>
      <xdr:row>74</xdr:row>
      <xdr:rowOff>114300</xdr:rowOff>
    </xdr:to>
    <xdr:pic>
      <xdr:nvPicPr>
        <xdr:cNvPr id="4" name="รูปภาพ 3" descr="169076604697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38825" cy="57721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138.34610949074" createdVersion="1" refreshedVersion="3" recordCount="683">
  <cacheSource type="worksheet">
    <worksheetSource ref="A1:T684" sheet="Sheet2" r:id="rId2"/>
  </cacheSource>
  <cacheFields count="20">
    <cacheField name="E0" numFmtId="0">
      <sharedItems containsSemiMixedTypes="0" containsString="0" containsNumber="1" containsInteger="1" minValue="603" maxValue="2408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00"/>
      </sharedItems>
    </cacheField>
    <cacheField name="ชื่อหมู่บ้าน" numFmtId="0">
      <sharedItems count="291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โนนสมบูรณ์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ศาลา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ดงครั่งใหญ่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หนองบัว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ไม่ระบุหมู่บ้าน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ราษฎรอุทิศ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วังใหญ่"/>
      </sharedItems>
    </cacheField>
    <cacheField name="ตำบล" numFmtId="0">
      <sharedItems count="125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ภูเขาท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อาจสามารถ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น้ำคำ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ปอภาร"/>
        <s v="แสนสุข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7-31T00:00:00"/>
    </cacheField>
    <cacheField name="วันพบผป" numFmtId="14">
      <sharedItems containsSemiMixedTypes="0" containsNonDate="0" containsDate="1" containsString="0" minDate="2023-01-02T00:00:00" maxDate="2023-07-31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1" count="31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Wkdatesick" numFmtId="0">
      <sharedItems containsSemiMixedTypes="0" containsString="0" containsNumber="1" containsInteger="1" minValue="1" maxValue="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3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15"/>
    <s v="66.Dengue fever"/>
    <s v="พรนิภา วรรณราม"/>
    <s v="6600678"/>
    <s v="หญิง"/>
    <n v="25"/>
    <n v="0"/>
    <s v="รับจ้าง,กรรมกร"/>
    <s v="125"/>
    <x v="0"/>
    <x v="84"/>
    <x v="60"/>
    <x v="16"/>
    <s v="หนองพอก"/>
    <d v="2023-05-22T00:00:00"/>
    <d v="2023-05-23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1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2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3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4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5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5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4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4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4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1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1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6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7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8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9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70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1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2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1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1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4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6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2"/>
    <x v="111"/>
    <x v="73"/>
    <x v="7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1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4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5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7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6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1"/>
    <x v="120"/>
    <x v="61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1"/>
    <x v="76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2"/>
    <x v="64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7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6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3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4"/>
    <x v="77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5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6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7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6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8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9"/>
    <x v="78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6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30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1"/>
    <x v="79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2"/>
    <x v="67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3"/>
    <x v="80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4"/>
    <x v="81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6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5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5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7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36"/>
    <x v="8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7"/>
    <x v="80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8"/>
    <x v="83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9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40"/>
    <x v="77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41"/>
    <x v="84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2"/>
    <x v="85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3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7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4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41"/>
    <x v="84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2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5"/>
    <x v="86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6"/>
    <x v="62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4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2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4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6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7"/>
    <x v="87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8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9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50"/>
    <x v="64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2"/>
    <x v="67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6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51"/>
    <x v="74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2"/>
    <x v="65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5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5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5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3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5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7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3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ไม่ทราบอาชีพ/ในปกครอง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4"/>
    <x v="88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5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6"/>
    <x v="67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7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8"/>
    <x v="89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9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7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60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4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61"/>
    <x v="90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3"/>
    <x v="62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7"/>
    <x v="87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8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2"/>
    <x v="91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1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6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6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3"/>
    <x v="67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4"/>
    <x v="79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36"/>
    <x v="8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5"/>
    <x v="8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36"/>
    <x v="8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6"/>
    <x v="92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3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3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4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36"/>
    <x v="95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7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8"/>
    <x v="78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9"/>
    <x v="66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70"/>
    <x v="60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8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71"/>
    <x v="74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6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6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20"/>
    <x v="172"/>
    <x v="69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3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4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5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5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6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2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3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4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7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3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36"/>
    <x v="95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6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3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8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9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9"/>
    <x v="97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80"/>
    <x v="97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4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81"/>
    <x v="83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2"/>
    <x v="88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6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3"/>
    <x v="87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36"/>
    <x v="8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36"/>
    <x v="8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36"/>
    <x v="8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36"/>
    <x v="8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36"/>
    <x v="8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5"/>
    <x v="8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4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2"/>
    <x v="77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5"/>
    <x v="73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5"/>
    <x v="73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80"/>
    <x v="97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6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4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6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7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9"/>
    <x v="66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4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8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6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9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90"/>
    <x v="96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6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6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91"/>
    <x v="79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91"/>
    <x v="79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91"/>
    <x v="79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80"/>
    <x v="97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80"/>
    <x v="97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2"/>
    <x v="97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3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80"/>
    <x v="97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4"/>
    <x v="83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5"/>
    <x v="64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6"/>
    <x v="69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1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81"/>
    <x v="83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6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2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2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7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6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2"/>
    <x v="65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6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7"/>
    <x v="75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8"/>
    <x v="75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8"/>
    <x v="75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9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200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6"/>
    <x v="69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201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2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6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1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6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6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7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4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3"/>
    <x v="70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4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1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5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2"/>
    <x v="91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6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7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8"/>
    <x v="65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6"/>
    <x v="62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4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36"/>
    <x v="95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36"/>
    <x v="95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9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7"/>
    <x v="41"/>
    <x v="12"/>
    <s v="ร้อยเอ็ดธนบุรี"/>
    <d v="2023-07-12T00:00:00"/>
    <d v="2023-07-14T00:00:00"/>
    <m/>
    <d v="2023-01-01T00:00:00"/>
    <x v="27"/>
    <n v="28"/>
  </r>
  <r>
    <n v="22377"/>
    <s v="66.Dengue fever"/>
    <s v="วารินทร ชวีวัฒน์"/>
    <m/>
    <s v="หญิง"/>
    <n v="51"/>
    <n v="0"/>
    <s v="รับจ้าง,กรรมกร"/>
    <s v="21"/>
    <x v="9"/>
    <x v="83"/>
    <x v="59"/>
    <x v="16"/>
    <s v="ร้อยเอ็ดธนบุรี"/>
    <d v="2023-07-10T00:00:00"/>
    <d v="2023-07-12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10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11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6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2"/>
    <x v="83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1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1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4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3"/>
    <x v="60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4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5"/>
    <x v="88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6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7"/>
    <x v="85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8"/>
    <x v="91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9"/>
    <x v="88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20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21"/>
    <x v="93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21"/>
    <x v="93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4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2"/>
    <x v="97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2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4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6"/>
    <x v="67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3"/>
    <x v="77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4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3"/>
    <x v="77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6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8"/>
    <x v="89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5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6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7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8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9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30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36"/>
    <x v="8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5"/>
    <x v="8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5"/>
    <x v="8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31"/>
    <x v="8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2"/>
    <x v="8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36"/>
    <x v="8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36"/>
    <x v="8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36"/>
    <x v="8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31"/>
    <x v="8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31"/>
    <x v="8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31"/>
    <x v="8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5"/>
    <x v="8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5"/>
    <x v="8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5"/>
    <x v="8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5"/>
    <x v="8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36"/>
    <x v="8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36"/>
    <x v="8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5"/>
    <x v="8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5"/>
    <x v="8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36"/>
    <x v="8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3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6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7"/>
    <x v="87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2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7"/>
    <x v="87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4"/>
    <x v="77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4"/>
    <x v="81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5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6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6"/>
    <x v="69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7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8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3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90"/>
    <x v="96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9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40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21"/>
    <x v="93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4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81"/>
    <x v="83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7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41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6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2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3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4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5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6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91"/>
    <x v="79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80"/>
    <x v="97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7"/>
    <x v="83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4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8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9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7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50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3"/>
    <x v="71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6"/>
    <x v="69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9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29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51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2"/>
    <x v="66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6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80"/>
    <x v="97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3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4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4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50"/>
    <x v="64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6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5"/>
    <x v="89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91"/>
    <x v="79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6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2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1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9"/>
    <x v="66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7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8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9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2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81"/>
    <x v="83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60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4"/>
    <x v="83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71"/>
    <x v="74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81"/>
    <x v="83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61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61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224"/>
    <x v="9"/>
    <x v="150"/>
    <x v="64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61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29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5"/>
    <x v="89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2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29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8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29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4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30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3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1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4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5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3"/>
    <x v="77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9"/>
    <x v="66"/>
    <x v="15"/>
    <s v="เมยวดี"/>
    <d v="2023-07-25T00:00:00"/>
    <d v="2023-07-25T00:00:00"/>
    <m/>
    <d v="2023-01-01T00:00:00"/>
    <x v="29"/>
    <n v="30"/>
  </r>
  <r>
    <n v="23562"/>
    <s v="26.D.H.F."/>
    <s v="วัชรากร คงศรี"/>
    <s v="610001771"/>
    <s v="ชาย"/>
    <n v="12"/>
    <n v="9"/>
    <s v="นักเรียน"/>
    <s v="64"/>
    <x v="2"/>
    <x v="97"/>
    <x v="66"/>
    <x v="15"/>
    <s v="เมยวดี"/>
    <d v="2023-07-26T00:00:00"/>
    <d v="2023-07-26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266"/>
    <x v="69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7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9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8"/>
    <x v="66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9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70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71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72"/>
    <x v="93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72"/>
    <x v="93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29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1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4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7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3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31"/>
    <x v="8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31"/>
    <x v="8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3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4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5"/>
    <x v="8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5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3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6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7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5"/>
    <x v="8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8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9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111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80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2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0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6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81"/>
    <x v="83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81"/>
    <x v="83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8"/>
    <x v="65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5"/>
    <x v="89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81"/>
    <x v="65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2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6"/>
    <x v="69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20"/>
    <x v="172"/>
    <x v="69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3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3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2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5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4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9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4"/>
    <x v="65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20"/>
    <x v="172"/>
    <x v="69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5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6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7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79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4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3"/>
    <x v="77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8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8"/>
    <x v="86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51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5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9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1"/>
    <x v="115"/>
    <x v="74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71"/>
    <x v="74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8"/>
    <x v="91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1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6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5"/>
    <x v="89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90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9"/>
    <x v="23"/>
    <x v="6"/>
    <s v="โพนทอง"/>
    <d v="2023-07-26T00:00:00"/>
    <d v="2023-07-30T00:00:00"/>
    <m/>
    <d v="2023-01-01T00:00:00"/>
    <x v="30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3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I47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20"/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13"/>
        <item x="16"/>
        <item t="default"/>
      </items>
    </pivotField>
    <pivotField axis="axisRow" compact="0" outline="0" subtotalTop="0" showAll="0" includeNewItemsInFilter="1" sortType="ascending">
      <items count="292">
        <item x="258"/>
        <item x="30"/>
        <item x="160"/>
        <item x="246"/>
        <item x="281"/>
        <item x="146"/>
        <item x="270"/>
        <item x="163"/>
        <item x="109"/>
        <item x="267"/>
        <item x="154"/>
        <item x="48"/>
        <item x="282"/>
        <item x="205"/>
        <item x="85"/>
        <item x="73"/>
        <item x="225"/>
        <item x="288"/>
        <item x="250"/>
        <item x="8"/>
        <item x="47"/>
        <item x="51"/>
        <item x="227"/>
        <item x="253"/>
        <item x="251"/>
        <item x="150"/>
        <item x="249"/>
        <item x="275"/>
        <item x="233"/>
        <item x="228"/>
        <item x="207"/>
        <item x="175"/>
        <item x="236"/>
        <item x="126"/>
        <item x="69"/>
        <item x="95"/>
        <item x="19"/>
        <item x="15"/>
        <item x="82"/>
        <item x="268"/>
        <item x="149"/>
        <item x="93"/>
        <item x="7"/>
        <item x="231"/>
        <item x="203"/>
        <item x="234"/>
        <item x="18"/>
        <item x="76"/>
        <item x="71"/>
        <item x="56"/>
        <item x="32"/>
        <item x="169"/>
        <item x="195"/>
        <item x="223"/>
        <item x="184"/>
        <item x="107"/>
        <item x="46"/>
        <item x="238"/>
        <item x="214"/>
        <item x="120"/>
        <item x="105"/>
        <item x="41"/>
        <item x="68"/>
        <item x="24"/>
        <item x="245"/>
        <item x="118"/>
        <item x="143"/>
        <item x="27"/>
        <item x="221"/>
        <item x="210"/>
        <item x="181"/>
        <item x="198"/>
        <item x="23"/>
        <item x="161"/>
        <item x="96"/>
        <item x="242"/>
        <item x="199"/>
        <item x="179"/>
        <item x="10"/>
        <item x="114"/>
        <item x="276"/>
        <item x="59"/>
        <item x="285"/>
        <item x="0"/>
        <item x="90"/>
        <item x="215"/>
        <item x="116"/>
        <item x="273"/>
        <item x="101"/>
        <item x="11"/>
        <item x="192"/>
        <item x="152"/>
        <item x="167"/>
        <item x="235"/>
        <item x="186"/>
        <item x="211"/>
        <item x="135"/>
        <item x="194"/>
        <item x="278"/>
        <item x="88"/>
        <item x="26"/>
        <item x="252"/>
        <item x="55"/>
        <item x="131"/>
        <item x="277"/>
        <item x="255"/>
        <item x="220"/>
        <item x="243"/>
        <item x="33"/>
        <item x="229"/>
        <item x="108"/>
        <item x="106"/>
        <item x="25"/>
        <item x="3"/>
        <item x="151"/>
        <item x="188"/>
        <item x="237"/>
        <item x="148"/>
        <item x="197"/>
        <item x="204"/>
        <item x="113"/>
        <item x="39"/>
        <item x="6"/>
        <item x="129"/>
        <item x="159"/>
        <item x="174"/>
        <item x="84"/>
        <item x="139"/>
        <item x="132"/>
        <item x="232"/>
        <item x="144"/>
        <item x="226"/>
        <item x="81"/>
        <item x="103"/>
        <item x="272"/>
        <item x="261"/>
        <item x="122"/>
        <item x="66"/>
        <item x="165"/>
        <item x="67"/>
        <item x="287"/>
        <item x="190"/>
        <item x="112"/>
        <item x="209"/>
        <item x="43"/>
        <item x="240"/>
        <item x="141"/>
        <item x="280"/>
        <item x="86"/>
        <item x="2"/>
        <item x="164"/>
        <item x="49"/>
        <item x="44"/>
        <item x="36"/>
        <item x="35"/>
        <item x="254"/>
        <item x="202"/>
        <item x="75"/>
        <item x="244"/>
        <item x="262"/>
        <item x="17"/>
        <item x="257"/>
        <item x="222"/>
        <item x="218"/>
        <item x="271"/>
        <item x="80"/>
        <item x="260"/>
        <item x="274"/>
        <item x="21"/>
        <item x="142"/>
        <item x="62"/>
        <item x="216"/>
        <item x="158"/>
        <item x="191"/>
        <item x="9"/>
        <item x="177"/>
        <item x="193"/>
        <item x="172"/>
        <item x="79"/>
        <item x="166"/>
        <item x="50"/>
        <item x="266"/>
        <item x="265"/>
        <item x="183"/>
        <item x="37"/>
        <item x="155"/>
        <item x="208"/>
        <item x="248"/>
        <item x="290"/>
        <item x="77"/>
        <item x="42"/>
        <item x="157"/>
        <item x="110"/>
        <item x="130"/>
        <item x="264"/>
        <item x="171"/>
        <item x="289"/>
        <item x="196"/>
        <item x="111"/>
        <item x="219"/>
        <item x="20"/>
        <item x="57"/>
        <item x="121"/>
        <item x="138"/>
        <item x="98"/>
        <item x="217"/>
        <item x="153"/>
        <item x="74"/>
        <item x="279"/>
        <item x="72"/>
        <item x="239"/>
        <item x="117"/>
        <item x="125"/>
        <item x="91"/>
        <item x="124"/>
        <item x="180"/>
        <item x="189"/>
        <item x="201"/>
        <item x="64"/>
        <item x="4"/>
        <item x="178"/>
        <item x="94"/>
        <item x="128"/>
        <item x="286"/>
        <item x="70"/>
        <item x="213"/>
        <item x="170"/>
        <item x="200"/>
        <item x="168"/>
        <item x="16"/>
        <item x="133"/>
        <item x="97"/>
        <item x="259"/>
        <item x="78"/>
        <item x="206"/>
        <item x="115"/>
        <item x="173"/>
        <item x="187"/>
        <item x="63"/>
        <item x="156"/>
        <item x="136"/>
        <item x="176"/>
        <item x="38"/>
        <item x="53"/>
        <item x="247"/>
        <item x="83"/>
        <item x="230"/>
        <item x="134"/>
        <item x="61"/>
        <item x="12"/>
        <item x="45"/>
        <item x="29"/>
        <item x="22"/>
        <item x="269"/>
        <item x="1"/>
        <item x="241"/>
        <item x="34"/>
        <item x="54"/>
        <item x="256"/>
        <item x="65"/>
        <item x="127"/>
        <item x="224"/>
        <item x="104"/>
        <item x="28"/>
        <item x="140"/>
        <item x="182"/>
        <item x="13"/>
        <item x="60"/>
        <item x="31"/>
        <item x="5"/>
        <item x="147"/>
        <item x="14"/>
        <item x="100"/>
        <item x="89"/>
        <item x="283"/>
        <item x="123"/>
        <item x="40"/>
        <item x="162"/>
        <item x="87"/>
        <item x="92"/>
        <item x="137"/>
        <item x="263"/>
        <item x="99"/>
        <item x="284"/>
        <item x="185"/>
        <item x="52"/>
        <item x="58"/>
        <item x="119"/>
        <item x="102"/>
        <item x="145"/>
        <item x="212"/>
        <item t="default"/>
      </items>
    </pivotField>
    <pivotField axis="axisRow" compact="0" outline="0" subtotalTop="0" showAll="0" includeNewItemsInFilter="1" sortType="descending">
      <items count="126">
        <item x="8"/>
        <item x="9"/>
        <item x="15"/>
        <item x="0"/>
        <item x="75"/>
        <item x="10"/>
        <item x="14"/>
        <item x="28"/>
        <item x="69"/>
        <item x="59"/>
        <item x="25"/>
        <item x="36"/>
        <item x="96"/>
        <item x="114"/>
        <item x="80"/>
        <item x="78"/>
        <item x="100"/>
        <item x="57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6"/>
        <item x="77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2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70">
    <i>
      <x/>
      <x v="68"/>
      <x v="59"/>
    </i>
    <i r="2">
      <x v="99"/>
    </i>
    <i t="default" r="1">
      <x v="68"/>
    </i>
    <i r="1">
      <x v="86"/>
      <x v="70"/>
    </i>
    <i r="2">
      <x v="97"/>
    </i>
    <i r="2">
      <x v="203"/>
    </i>
    <i r="2">
      <x v="244"/>
    </i>
    <i r="2">
      <x v="290"/>
    </i>
    <i t="default" r="1">
      <x v="86"/>
    </i>
    <i r="1">
      <x v="66"/>
      <x v="30"/>
    </i>
    <i r="2">
      <x v="178"/>
    </i>
    <i r="2">
      <x v="206"/>
    </i>
    <i t="default" r="1">
      <x v="66"/>
    </i>
    <i r="1">
      <x v="19"/>
      <x v="12"/>
    </i>
    <i r="2">
      <x v="13"/>
    </i>
    <i r="2">
      <x v="14"/>
    </i>
    <i r="2">
      <x v="254"/>
    </i>
    <i r="2">
      <x v="259"/>
    </i>
    <i t="default" r="1">
      <x v="19"/>
    </i>
    <i r="1">
      <x v="46"/>
      <x v="21"/>
    </i>
    <i r="2">
      <x v="55"/>
    </i>
    <i r="2">
      <x v="119"/>
    </i>
    <i r="2">
      <x v="171"/>
    </i>
    <i t="default" r="1">
      <x v="46"/>
    </i>
    <i r="1">
      <x v="80"/>
      <x v="114"/>
    </i>
    <i r="2">
      <x v="195"/>
    </i>
    <i r="2">
      <x v="235"/>
    </i>
    <i t="default" r="1">
      <x v="80"/>
    </i>
    <i r="1">
      <x v="106"/>
      <x v="58"/>
    </i>
    <i r="2">
      <x v="166"/>
    </i>
    <i t="default" r="1">
      <x v="106"/>
    </i>
    <i r="1">
      <x v="94"/>
      <x v="163"/>
    </i>
    <i r="2">
      <x v="277"/>
    </i>
    <i t="default" r="1">
      <x v="94"/>
    </i>
    <i r="1">
      <x v="91"/>
      <x v="10"/>
    </i>
    <i r="2">
      <x v="85"/>
    </i>
    <i r="2">
      <x v="199"/>
    </i>
    <i r="2">
      <x v="265"/>
    </i>
    <i t="default" r="1">
      <x v="91"/>
    </i>
    <i r="1">
      <x v="104"/>
      <x v="234"/>
    </i>
    <i t="default" r="1">
      <x v="104"/>
    </i>
    <i r="1">
      <x v="88"/>
      <x v="169"/>
    </i>
    <i r="2">
      <x v="205"/>
    </i>
    <i t="default" r="1">
      <x v="88"/>
    </i>
    <i t="default">
      <x/>
    </i>
    <i>
      <x v="1"/>
      <x v="50"/>
      <x v="49"/>
    </i>
    <i r="2">
      <x v="66"/>
    </i>
    <i r="2">
      <x v="132"/>
    </i>
    <i r="2">
      <x v="260"/>
    </i>
    <i t="default" r="1">
      <x v="50"/>
    </i>
    <i r="1">
      <x v="69"/>
      <x v="5"/>
    </i>
    <i r="2">
      <x v="66"/>
    </i>
    <i r="2">
      <x v="273"/>
    </i>
    <i t="default" r="1">
      <x v="69"/>
    </i>
    <i r="1">
      <x v="87"/>
      <x v="121"/>
    </i>
    <i r="2">
      <x v="144"/>
    </i>
    <i r="2">
      <x v="146"/>
    </i>
    <i t="default" r="1">
      <x v="87"/>
    </i>
    <i r="1">
      <x v="55"/>
      <x v="130"/>
    </i>
    <i r="2">
      <x v="142"/>
    </i>
    <i r="2">
      <x v="218"/>
    </i>
    <i t="default" r="1">
      <x v="55"/>
    </i>
    <i r="1">
      <x v="98"/>
      <x v="240"/>
    </i>
    <i t="default" r="1">
      <x v="98"/>
    </i>
    <i r="1">
      <x v="90"/>
      <x v="270"/>
    </i>
    <i t="default" r="1">
      <x v="90"/>
    </i>
    <i r="1">
      <x v="58"/>
      <x v="34"/>
    </i>
    <i r="2">
      <x v="175"/>
    </i>
    <i r="2">
      <x v="258"/>
    </i>
    <i t="default" r="1">
      <x v="58"/>
    </i>
    <i r="1">
      <x v="39"/>
      <x v="61"/>
    </i>
    <i r="2">
      <x v="278"/>
    </i>
    <i t="default" r="1">
      <x v="39"/>
    </i>
    <i r="1">
      <x v="59"/>
      <x v="38"/>
    </i>
    <i r="2">
      <x v="224"/>
    </i>
    <i t="default" r="1">
      <x v="59"/>
    </i>
    <i r="1">
      <x v="89"/>
      <x v="242"/>
    </i>
    <i r="2">
      <x v="254"/>
    </i>
    <i r="2">
      <x v="289"/>
    </i>
    <i t="default" r="1">
      <x v="89"/>
    </i>
    <i r="1">
      <x v="93"/>
      <x v="73"/>
    </i>
    <i t="default" r="1">
      <x v="93"/>
    </i>
    <i t="default">
      <x v="1"/>
    </i>
    <i>
      <x v="2"/>
      <x v="44"/>
      <x v="151"/>
    </i>
    <i t="default" r="1">
      <x v="44"/>
    </i>
    <i r="1">
      <x v="105"/>
      <x v="143"/>
    </i>
    <i t="default" r="1">
      <x v="105"/>
    </i>
    <i r="1">
      <x v="70"/>
      <x v="84"/>
    </i>
    <i t="default" r="1">
      <x v="70"/>
    </i>
    <i t="default">
      <x v="2"/>
    </i>
    <i>
      <x v="3"/>
      <x v="54"/>
      <x v="267"/>
    </i>
    <i t="default" r="1">
      <x v="54"/>
    </i>
    <i r="1">
      <x v="26"/>
      <x v="160"/>
    </i>
    <i r="2">
      <x v="271"/>
    </i>
    <i t="default" r="1">
      <x v="26"/>
    </i>
    <i r="1">
      <x v="53"/>
      <x v="81"/>
    </i>
    <i t="default" r="1">
      <x v="53"/>
    </i>
    <i r="1">
      <x v="32"/>
      <x v="72"/>
    </i>
    <i t="default" r="1">
      <x v="32"/>
    </i>
    <i t="default">
      <x v="3"/>
    </i>
    <i>
      <x v="4"/>
      <x v="57"/>
      <x v="54"/>
    </i>
    <i r="2">
      <x v="139"/>
    </i>
    <i r="2">
      <x v="208"/>
    </i>
    <i r="2">
      <x v="262"/>
    </i>
    <i t="default" r="1">
      <x v="57"/>
    </i>
    <i r="1">
      <x v="37"/>
      <x v="98"/>
    </i>
    <i r="2">
      <x v="268"/>
    </i>
    <i t="default" r="1">
      <x v="37"/>
    </i>
    <i r="1">
      <x v="76"/>
      <x v="44"/>
    </i>
    <i r="2">
      <x v="288"/>
    </i>
    <i t="default" r="1">
      <x v="76"/>
    </i>
    <i r="1">
      <x v="23"/>
      <x v="100"/>
    </i>
    <i r="2">
      <x v="122"/>
    </i>
    <i t="default" r="1">
      <x v="23"/>
    </i>
    <i r="1">
      <x v="95"/>
      <x v="179"/>
    </i>
    <i t="default" r="1">
      <x v="95"/>
    </i>
    <i t="default">
      <x v="4"/>
    </i>
    <i>
      <x v="5"/>
      <x v="20"/>
      <x v="149"/>
    </i>
    <i r="2">
      <x v="236"/>
    </i>
    <i r="2">
      <x v="274"/>
    </i>
    <i t="default" r="1">
      <x v="20"/>
    </i>
    <i r="1">
      <x v="42"/>
      <x v="9"/>
    </i>
    <i r="2">
      <x v="20"/>
    </i>
    <i r="2">
      <x v="140"/>
    </i>
    <i t="default" r="1">
      <x v="42"/>
    </i>
    <i r="1">
      <x v="103"/>
      <x v="156"/>
    </i>
    <i t="default" r="1">
      <x v="103"/>
    </i>
    <i r="1">
      <x v="117"/>
      <x v="23"/>
    </i>
    <i t="default" r="1">
      <x v="117"/>
    </i>
    <i r="1">
      <x v="122"/>
      <x v="147"/>
    </i>
    <i t="default" r="1">
      <x v="122"/>
    </i>
    <i r="1">
      <x v="78"/>
      <x v="111"/>
    </i>
    <i t="default" r="1">
      <x v="78"/>
    </i>
    <i t="default">
      <x v="5"/>
    </i>
    <i>
      <x v="6"/>
      <x/>
      <x v="19"/>
    </i>
    <i r="2">
      <x v="165"/>
    </i>
    <i t="default" r="1">
      <x/>
    </i>
    <i r="1">
      <x v="1"/>
      <x v="35"/>
    </i>
    <i r="2">
      <x v="89"/>
    </i>
    <i r="2">
      <x v="161"/>
    </i>
    <i r="2">
      <x v="170"/>
    </i>
    <i r="2">
      <x v="211"/>
    </i>
    <i t="default" r="1">
      <x v="1"/>
    </i>
    <i r="1">
      <x v="2"/>
      <x v="46"/>
    </i>
    <i r="2">
      <x v="115"/>
    </i>
    <i r="2">
      <x v="117"/>
    </i>
    <i r="2">
      <x v="120"/>
    </i>
    <i r="2">
      <x v="125"/>
    </i>
    <i t="default" r="1">
      <x v="2"/>
    </i>
    <i r="1">
      <x v="3"/>
      <x v="31"/>
    </i>
    <i r="2">
      <x v="76"/>
    </i>
    <i r="2">
      <x v="83"/>
    </i>
    <i r="2">
      <x v="222"/>
    </i>
    <i r="2">
      <x v="241"/>
    </i>
    <i t="default" r="1">
      <x v="3"/>
    </i>
    <i r="1">
      <x v="4"/>
      <x v="71"/>
    </i>
    <i r="2">
      <x v="86"/>
    </i>
    <i r="2">
      <x v="118"/>
    </i>
    <i t="default" r="1">
      <x v="4"/>
    </i>
    <i r="1">
      <x v="5"/>
      <x v="249"/>
    </i>
    <i t="default" r="1">
      <x v="5"/>
    </i>
    <i r="1">
      <x v="6"/>
      <x v="229"/>
    </i>
    <i t="default" r="1">
      <x v="6"/>
    </i>
    <i t="default">
      <x v="6"/>
    </i>
    <i>
      <x v="7"/>
      <x v="31"/>
      <x v="50"/>
    </i>
    <i r="2">
      <x v="67"/>
    </i>
    <i r="2">
      <x v="154"/>
    </i>
    <i r="2">
      <x v="198"/>
    </i>
    <i r="2">
      <x v="252"/>
    </i>
    <i r="2">
      <x v="263"/>
    </i>
    <i t="default" r="1">
      <x v="31"/>
    </i>
    <i r="1">
      <x v="99"/>
      <x v="77"/>
    </i>
    <i r="2">
      <x v="90"/>
    </i>
    <i r="2">
      <x v="215"/>
    </i>
    <i t="default" r="1">
      <x v="99"/>
    </i>
    <i r="1">
      <x v="27"/>
      <x v="37"/>
    </i>
    <i r="2">
      <x v="60"/>
    </i>
    <i r="2">
      <x v="65"/>
    </i>
    <i t="default" r="1">
      <x v="27"/>
    </i>
    <i r="1">
      <x v="100"/>
      <x v="94"/>
    </i>
    <i r="2">
      <x v="95"/>
    </i>
    <i t="default" r="1">
      <x v="100"/>
    </i>
    <i r="1">
      <x v="102"/>
      <x v="227"/>
    </i>
    <i t="default" r="1">
      <x v="102"/>
    </i>
    <i r="1">
      <x v="108"/>
      <x v="162"/>
    </i>
    <i t="default" r="1">
      <x v="108"/>
    </i>
    <i r="1">
      <x v="48"/>
      <x v="257"/>
    </i>
    <i t="default" r="1">
      <x v="48"/>
    </i>
    <i r="1">
      <x v="81"/>
      <x v="202"/>
    </i>
    <i t="default" r="1">
      <x v="81"/>
    </i>
    <i t="default">
      <x v="7"/>
    </i>
    <i>
      <x v="8"/>
      <x v="51"/>
      <x v="48"/>
    </i>
    <i r="2">
      <x v="158"/>
    </i>
    <i r="2">
      <x v="193"/>
    </i>
    <i r="2">
      <x v="194"/>
    </i>
    <i r="2">
      <x v="201"/>
    </i>
    <i t="default" r="1">
      <x v="51"/>
    </i>
    <i r="1">
      <x v="82"/>
      <x v="53"/>
    </i>
    <i r="2">
      <x v="128"/>
    </i>
    <i r="2">
      <x v="214"/>
    </i>
    <i r="2">
      <x v="264"/>
    </i>
    <i t="default" r="1">
      <x v="82"/>
    </i>
    <i r="1">
      <x v="118"/>
      <x v="182"/>
    </i>
    <i r="2">
      <x v="281"/>
    </i>
    <i t="default" r="1">
      <x v="118"/>
    </i>
    <i r="1">
      <x v="52"/>
      <x v="107"/>
    </i>
    <i r="2">
      <x v="286"/>
    </i>
    <i t="default" r="1">
      <x v="52"/>
    </i>
    <i r="1">
      <x v="61"/>
      <x v="15"/>
    </i>
    <i t="default" r="1">
      <x v="61"/>
    </i>
    <i r="1">
      <x v="56"/>
      <x v="137"/>
    </i>
    <i t="default" r="1">
      <x v="56"/>
    </i>
    <i r="1">
      <x v="60"/>
      <x v="209"/>
    </i>
    <i t="default" r="1">
      <x v="60"/>
    </i>
    <i t="default">
      <x v="8"/>
    </i>
    <i>
      <x v="9"/>
      <x v="96"/>
      <x v="68"/>
    </i>
    <i r="2">
      <x v="134"/>
    </i>
    <i r="2">
      <x v="271"/>
    </i>
    <i t="default" r="1">
      <x v="96"/>
    </i>
    <i r="1">
      <x v="119"/>
      <x v="164"/>
    </i>
    <i t="default" r="1">
      <x v="119"/>
    </i>
    <i r="1">
      <x v="97"/>
      <x v="19"/>
    </i>
    <i t="default" r="1">
      <x v="97"/>
    </i>
    <i t="default">
      <x v="9"/>
    </i>
    <i>
      <x v="10"/>
      <x v="35"/>
      <x v="8"/>
    </i>
    <i r="2">
      <x v="38"/>
    </i>
    <i r="2">
      <x v="40"/>
    </i>
    <i r="2">
      <x v="74"/>
    </i>
    <i r="2">
      <x v="75"/>
    </i>
    <i r="2">
      <x v="120"/>
    </i>
    <i r="2">
      <x v="153"/>
    </i>
    <i r="2">
      <x v="237"/>
    </i>
    <i r="2">
      <x v="251"/>
    </i>
    <i r="2">
      <x v="256"/>
    </i>
    <i t="default" r="1">
      <x v="35"/>
    </i>
    <i r="1">
      <x v="63"/>
      <x v="35"/>
    </i>
    <i r="2">
      <x v="103"/>
    </i>
    <i r="2">
      <x v="110"/>
    </i>
    <i r="2">
      <x v="124"/>
    </i>
    <i r="2">
      <x v="135"/>
    </i>
    <i r="2">
      <x v="157"/>
    </i>
    <i r="2">
      <x v="159"/>
    </i>
    <i r="2">
      <x v="185"/>
    </i>
    <i r="2">
      <x v="187"/>
    </i>
    <i r="2">
      <x v="254"/>
    </i>
    <i r="2">
      <x v="255"/>
    </i>
    <i t="default" r="1">
      <x v="63"/>
    </i>
    <i r="1">
      <x v="71"/>
      <x v="25"/>
    </i>
    <i r="2">
      <x v="52"/>
    </i>
    <i r="2">
      <x v="136"/>
    </i>
    <i r="2">
      <x v="213"/>
    </i>
    <i r="2">
      <x v="221"/>
    </i>
    <i t="default" r="1">
      <x v="71"/>
    </i>
    <i r="1">
      <x v="43"/>
      <x v="11"/>
    </i>
    <i r="2">
      <x v="24"/>
    </i>
    <i r="2">
      <x v="26"/>
    </i>
    <i r="2">
      <x v="79"/>
    </i>
    <i r="2">
      <x v="127"/>
    </i>
    <i r="2">
      <x v="163"/>
    </i>
    <i r="2">
      <x v="191"/>
    </i>
    <i r="2">
      <x v="192"/>
    </i>
    <i t="default" r="1">
      <x v="43"/>
    </i>
    <i r="1">
      <x v="74"/>
      <x v="7"/>
    </i>
    <i r="2">
      <x v="113"/>
    </i>
    <i r="2">
      <x v="128"/>
    </i>
    <i r="2">
      <x v="204"/>
    </i>
    <i r="2">
      <x v="239"/>
    </i>
    <i t="default" r="1">
      <x v="74"/>
    </i>
    <i r="1">
      <x v="72"/>
      <x v="4"/>
    </i>
    <i r="2">
      <x v="41"/>
    </i>
    <i r="2">
      <x v="91"/>
    </i>
    <i r="2">
      <x v="186"/>
    </i>
    <i r="2">
      <x v="279"/>
    </i>
    <i r="2">
      <x v="283"/>
    </i>
    <i t="default" r="1">
      <x v="72"/>
    </i>
    <i r="1">
      <x v="92"/>
      <x v="105"/>
    </i>
    <i r="2">
      <x v="172"/>
    </i>
    <i t="default" r="1">
      <x v="92"/>
    </i>
    <i r="1">
      <x v="84"/>
      <x v="45"/>
    </i>
    <i r="2">
      <x v="247"/>
    </i>
    <i t="default" r="1">
      <x v="84"/>
    </i>
    <i r="1">
      <x v="38"/>
      <x v="242"/>
    </i>
    <i t="default" r="1">
      <x v="38"/>
    </i>
    <i r="1">
      <x v="109"/>
      <x v="261"/>
    </i>
    <i t="default" r="1">
      <x v="109"/>
    </i>
    <i r="1">
      <x v="47"/>
      <x v="285"/>
    </i>
    <i t="default" r="1">
      <x v="47"/>
    </i>
    <i r="1">
      <x v="24"/>
      <x v="42"/>
    </i>
    <i t="default" r="1">
      <x v="24"/>
    </i>
    <i t="default">
      <x v="10"/>
    </i>
    <i>
      <x v="11"/>
      <x v="73"/>
      <x v="39"/>
    </i>
    <i r="2">
      <x v="51"/>
    </i>
    <i r="2">
      <x v="101"/>
    </i>
    <i r="2">
      <x v="231"/>
    </i>
    <i t="default" r="1">
      <x v="73"/>
    </i>
    <i r="1">
      <x v="64"/>
      <x v="47"/>
    </i>
    <i t="default" r="1">
      <x v="64"/>
    </i>
    <i r="1">
      <x v="116"/>
      <x v="127"/>
    </i>
    <i t="default" r="1">
      <x v="116"/>
    </i>
    <i t="default">
      <x v="11"/>
    </i>
    <i>
      <x v="12"/>
      <x v="7"/>
      <x v="96"/>
    </i>
    <i r="2">
      <x v="121"/>
    </i>
    <i r="2">
      <x v="144"/>
    </i>
    <i r="2">
      <x v="212"/>
    </i>
    <i r="2">
      <x v="218"/>
    </i>
    <i r="2">
      <x v="232"/>
    </i>
    <i r="2">
      <x v="243"/>
    </i>
    <i r="2">
      <x v="276"/>
    </i>
    <i t="default" r="1">
      <x v="7"/>
    </i>
    <i r="1">
      <x v="8"/>
      <x v="88"/>
    </i>
    <i r="2">
      <x v="177"/>
    </i>
    <i r="2">
      <x v="181"/>
    </i>
    <i r="2">
      <x v="197"/>
    </i>
    <i r="2">
      <x v="229"/>
    </i>
    <i t="default" r="1">
      <x v="8"/>
    </i>
    <i r="1">
      <x v="10"/>
      <x v="155"/>
    </i>
    <i r="2">
      <x v="190"/>
    </i>
    <i r="2">
      <x v="238"/>
    </i>
    <i r="2">
      <x v="263"/>
    </i>
    <i t="default" r="1">
      <x v="10"/>
    </i>
    <i r="1">
      <x v="9"/>
      <x v="33"/>
    </i>
    <i r="2">
      <x v="92"/>
    </i>
    <i r="2">
      <x v="148"/>
    </i>
    <i r="2">
      <x v="275"/>
    </i>
    <i t="default" r="1">
      <x v="9"/>
    </i>
    <i r="1">
      <x v="11"/>
      <x v="32"/>
    </i>
    <i r="2">
      <x v="229"/>
    </i>
    <i r="2">
      <x v="248"/>
    </i>
    <i t="default" r="1">
      <x v="11"/>
    </i>
    <i r="1">
      <x v="12"/>
      <x v="35"/>
    </i>
    <i r="2">
      <x v="141"/>
    </i>
    <i t="default" r="1">
      <x v="12"/>
    </i>
    <i r="1">
      <x v="16"/>
      <x v="176"/>
    </i>
    <i r="2">
      <x v="210"/>
    </i>
    <i t="default" r="1">
      <x v="16"/>
    </i>
    <i r="1">
      <x v="13"/>
      <x v="18"/>
    </i>
    <i r="2">
      <x v="145"/>
    </i>
    <i t="default" r="1">
      <x v="13"/>
    </i>
    <i r="1">
      <x v="17"/>
      <x v="149"/>
    </i>
    <i r="2">
      <x v="233"/>
    </i>
    <i t="default" r="1">
      <x v="17"/>
    </i>
    <i r="1">
      <x v="14"/>
      <x v="230"/>
    </i>
    <i r="2">
      <x v="280"/>
    </i>
    <i t="default" r="1">
      <x v="14"/>
    </i>
    <i r="1">
      <x v="15"/>
      <x v="123"/>
    </i>
    <i r="2">
      <x v="228"/>
    </i>
    <i t="default" r="1">
      <x v="15"/>
    </i>
    <i r="1">
      <x v="18"/>
      <x v="219"/>
    </i>
    <i t="default" r="1">
      <x v="18"/>
    </i>
    <i t="default">
      <x v="12"/>
    </i>
    <i>
      <x v="13"/>
      <x v="75"/>
      <x v="272"/>
    </i>
    <i t="default" r="1">
      <x v="75"/>
    </i>
    <i r="1">
      <x v="114"/>
      <x v="57"/>
    </i>
    <i t="default" r="1">
      <x v="114"/>
    </i>
    <i t="default">
      <x v="13"/>
    </i>
    <i>
      <x v="14"/>
      <x v="29"/>
      <x v="2"/>
    </i>
    <i r="2">
      <x v="200"/>
    </i>
    <i r="2">
      <x v="282"/>
    </i>
    <i t="default" r="1">
      <x v="29"/>
    </i>
    <i r="1">
      <x v="28"/>
      <x v="36"/>
    </i>
    <i r="2">
      <x v="196"/>
    </i>
    <i r="2">
      <x v="220"/>
    </i>
    <i t="default" r="1">
      <x v="28"/>
    </i>
    <i r="1">
      <x v="35"/>
      <x/>
    </i>
    <i r="2">
      <x v="131"/>
    </i>
    <i t="default" r="1">
      <x v="35"/>
    </i>
    <i r="1">
      <x v="63"/>
      <x v="22"/>
    </i>
    <i t="default" r="1">
      <x v="63"/>
    </i>
    <i r="1">
      <x v="123"/>
      <x v="82"/>
    </i>
    <i t="default" r="1">
      <x v="123"/>
    </i>
    <i r="1">
      <x v="101"/>
      <x v="216"/>
    </i>
    <i t="default" r="1">
      <x v="101"/>
    </i>
    <i t="default">
      <x v="14"/>
    </i>
    <i>
      <x v="15"/>
      <x v="85"/>
      <x v="43"/>
    </i>
    <i r="2">
      <x v="129"/>
    </i>
    <i r="2">
      <x v="138"/>
    </i>
    <i r="2">
      <x v="240"/>
    </i>
    <i t="default" r="1">
      <x v="85"/>
    </i>
    <i r="1">
      <x v="36"/>
      <x v="1"/>
    </i>
    <i r="2">
      <x v="28"/>
    </i>
    <i r="2">
      <x v="29"/>
    </i>
    <i r="2">
      <x v="80"/>
    </i>
    <i r="2">
      <x v="170"/>
    </i>
    <i t="default" r="1">
      <x v="36"/>
    </i>
    <i r="1">
      <x v="111"/>
      <x v="87"/>
    </i>
    <i r="2">
      <x v="104"/>
    </i>
    <i r="2">
      <x v="109"/>
    </i>
    <i t="default" r="1">
      <x v="111"/>
    </i>
    <i r="1">
      <x v="112"/>
      <x v="246"/>
    </i>
    <i t="default" r="1">
      <x v="112"/>
    </i>
    <i r="1">
      <x v="45"/>
      <x v="180"/>
    </i>
    <i t="default" r="1">
      <x v="45"/>
    </i>
    <i r="1">
      <x v="62"/>
      <x v="207"/>
    </i>
    <i t="default" r="1">
      <x v="62"/>
    </i>
    <i r="1">
      <x v="120"/>
      <x v="167"/>
    </i>
    <i t="default" r="1">
      <x v="120"/>
    </i>
    <i r="1">
      <x v="121"/>
      <x v="27"/>
    </i>
    <i t="default" r="1">
      <x v="121"/>
    </i>
    <i r="1">
      <x v="40"/>
      <x v="152"/>
    </i>
    <i t="default" r="1">
      <x v="40"/>
    </i>
    <i r="1">
      <x v="90"/>
      <x v="183"/>
    </i>
    <i t="default" r="1">
      <x v="90"/>
    </i>
    <i t="default">
      <x v="15"/>
    </i>
    <i>
      <x v="16"/>
      <x v="21"/>
      <x v="78"/>
    </i>
    <i r="2">
      <x v="108"/>
    </i>
    <i r="2">
      <x v="113"/>
    </i>
    <i r="2">
      <x v="174"/>
    </i>
    <i t="default" r="1">
      <x v="21"/>
    </i>
    <i r="1">
      <x v="83"/>
      <x v="103"/>
    </i>
    <i r="2">
      <x v="150"/>
    </i>
    <i r="2">
      <x v="173"/>
    </i>
    <i t="default" r="1">
      <x v="83"/>
    </i>
    <i r="1">
      <x v="41"/>
      <x v="56"/>
    </i>
    <i r="2">
      <x v="69"/>
    </i>
    <i r="2">
      <x v="217"/>
    </i>
    <i r="2">
      <x v="250"/>
    </i>
    <i t="default" r="1">
      <x v="41"/>
    </i>
    <i r="1">
      <x v="22"/>
      <x v="269"/>
    </i>
    <i t="default" r="1">
      <x v="22"/>
    </i>
    <i r="1">
      <x v="107"/>
      <x v="17"/>
    </i>
    <i r="2">
      <x v="93"/>
    </i>
    <i r="2">
      <x v="106"/>
    </i>
    <i t="default" r="1">
      <x v="107"/>
    </i>
    <i r="1">
      <x v="49"/>
      <x v="102"/>
    </i>
    <i r="2">
      <x v="219"/>
    </i>
    <i t="default" r="1">
      <x v="49"/>
    </i>
    <i r="1">
      <x v="33"/>
      <x v="63"/>
    </i>
    <i r="2">
      <x v="64"/>
    </i>
    <i t="default" r="1">
      <x v="33"/>
    </i>
    <i r="1">
      <x v="30"/>
      <x v="168"/>
    </i>
    <i t="default" r="1">
      <x v="30"/>
    </i>
    <i t="default">
      <x v="16"/>
    </i>
    <i>
      <x v="17"/>
      <x v="65"/>
      <x v="6"/>
    </i>
    <i r="2">
      <x v="188"/>
    </i>
    <i r="2">
      <x v="189"/>
    </i>
    <i t="default" r="1">
      <x v="65"/>
    </i>
    <i r="1">
      <x v="9"/>
      <x v="245"/>
    </i>
    <i r="2">
      <x v="253"/>
    </i>
    <i r="2">
      <x v="287"/>
    </i>
    <i t="default" r="1">
      <x v="9"/>
    </i>
    <i r="1">
      <x v="67"/>
      <x v="126"/>
    </i>
    <i r="2">
      <x v="225"/>
    </i>
    <i r="2">
      <x v="226"/>
    </i>
    <i t="default" r="1">
      <x v="67"/>
    </i>
    <i r="1">
      <x v="124"/>
      <x v="223"/>
    </i>
    <i t="default" r="1">
      <x v="124"/>
    </i>
    <i r="1">
      <x v="110"/>
      <x v="16"/>
    </i>
    <i t="default" r="1">
      <x v="110"/>
    </i>
    <i t="default">
      <x v="17"/>
    </i>
    <i>
      <x v="18"/>
      <x v="115"/>
      <x v="3"/>
    </i>
    <i t="default" r="1">
      <x v="115"/>
    </i>
    <i t="default">
      <x v="18"/>
    </i>
    <i>
      <x v="19"/>
      <x/>
      <x v="19"/>
    </i>
    <i t="default" r="1">
      <x/>
    </i>
    <i r="1">
      <x v="79"/>
      <x v="198"/>
    </i>
    <i r="2">
      <x v="284"/>
    </i>
    <i t="default" r="1">
      <x v="79"/>
    </i>
    <i r="1">
      <x v="25"/>
      <x v="184"/>
    </i>
    <i r="2">
      <x v="266"/>
    </i>
    <i t="default" r="1">
      <x v="25"/>
    </i>
    <i r="1">
      <x v="77"/>
      <x v="133"/>
    </i>
    <i r="2">
      <x v="236"/>
    </i>
    <i t="default" r="1">
      <x v="77"/>
    </i>
    <i r="1">
      <x v="34"/>
      <x v="62"/>
    </i>
    <i r="2">
      <x v="112"/>
    </i>
    <i t="default" r="1">
      <x v="34"/>
    </i>
    <i r="1">
      <x v="113"/>
      <x v="116"/>
    </i>
    <i t="default" r="1">
      <x v="113"/>
    </i>
    <i t="default">
      <x v="19"/>
    </i>
    <i t="grand">
      <x/>
    </i>
  </rowItems>
  <colFields count="1">
    <field x="18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ราย" fld="15" subtotal="count" baseField="0" baseItem="0"/>
  </dataFields>
  <formats count="31">
    <format dxfId="20">
      <pivotArea type="all" outline="0" fieldPosition="0"/>
    </format>
    <format dxfId="21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zoomScale="90" zoomScaleNormal="90" workbookViewId="0">
      <selection sqref="A1:M1"/>
    </sheetView>
  </sheetViews>
  <sheetFormatPr defaultColWidth="9.140625" defaultRowHeight="21.75"/>
  <cols>
    <col min="1" max="1" width="27.42578125" style="28" customWidth="1"/>
    <col min="2" max="2" width="7" style="28" customWidth="1"/>
    <col min="3" max="3" width="7.42578125" style="28" customWidth="1"/>
    <col min="4" max="4" width="7.5703125" style="28" customWidth="1"/>
    <col min="5" max="5" width="8" style="28" customWidth="1"/>
    <col min="6" max="6" width="7.85546875" style="28" customWidth="1"/>
    <col min="7" max="7" width="8.5703125" style="28" customWidth="1"/>
    <col min="8" max="10" width="8" style="28" customWidth="1"/>
    <col min="11" max="11" width="7.85546875" style="28" customWidth="1"/>
    <col min="12" max="12" width="7.42578125" style="28" customWidth="1"/>
    <col min="13" max="13" width="7.28515625" style="28" customWidth="1"/>
    <col min="14" max="14" width="7.85546875" style="27" customWidth="1"/>
    <col min="15" max="15" width="9.140625" style="28"/>
    <col min="16" max="16" width="12.85546875" style="28" customWidth="1"/>
    <col min="17" max="16384" width="9.140625" style="28"/>
  </cols>
  <sheetData>
    <row r="1" spans="1:30" s="24" customFormat="1" ht="24">
      <c r="A1" s="318" t="s">
        <v>336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23"/>
    </row>
    <row r="2" spans="1:30" ht="24">
      <c r="A2" s="25"/>
      <c r="B2" s="25"/>
      <c r="C2" s="26" t="s">
        <v>655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30" ht="24">
      <c r="A3" s="29" t="s">
        <v>72</v>
      </c>
      <c r="B3" s="29" t="s">
        <v>65</v>
      </c>
      <c r="C3" s="29" t="s">
        <v>66</v>
      </c>
      <c r="D3" s="29" t="s">
        <v>47</v>
      </c>
      <c r="E3" s="29" t="s">
        <v>48</v>
      </c>
      <c r="F3" s="29" t="s">
        <v>49</v>
      </c>
      <c r="G3" s="29" t="s">
        <v>50</v>
      </c>
      <c r="H3" s="29" t="s">
        <v>51</v>
      </c>
      <c r="I3" s="29" t="s">
        <v>52</v>
      </c>
      <c r="J3" s="29" t="s">
        <v>53</v>
      </c>
      <c r="K3" s="29" t="s">
        <v>54</v>
      </c>
      <c r="L3" s="29" t="s">
        <v>55</v>
      </c>
      <c r="M3" s="29" t="s">
        <v>56</v>
      </c>
      <c r="N3" s="30" t="s">
        <v>41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4">
      <c r="A4" s="32">
        <v>2561</v>
      </c>
      <c r="B4" s="33">
        <v>5</v>
      </c>
      <c r="C4" s="33">
        <v>7</v>
      </c>
      <c r="D4" s="33">
        <v>6</v>
      </c>
      <c r="E4" s="33">
        <v>28</v>
      </c>
      <c r="F4" s="33">
        <v>184</v>
      </c>
      <c r="G4" s="33">
        <v>370</v>
      </c>
      <c r="H4" s="33">
        <v>269</v>
      </c>
      <c r="I4" s="33">
        <v>232</v>
      </c>
      <c r="J4" s="33">
        <v>132</v>
      </c>
      <c r="K4" s="33">
        <v>46</v>
      </c>
      <c r="L4" s="33">
        <v>52</v>
      </c>
      <c r="M4" s="33">
        <v>60</v>
      </c>
      <c r="N4" s="34">
        <f t="shared" ref="N4:N13" si="0">SUM(B4:M4)</f>
        <v>1391</v>
      </c>
      <c r="S4" s="35"/>
      <c r="T4" s="36"/>
    </row>
    <row r="5" spans="1:30" ht="24">
      <c r="A5" s="32">
        <v>2562</v>
      </c>
      <c r="B5" s="33">
        <v>49</v>
      </c>
      <c r="C5" s="33">
        <v>77</v>
      </c>
      <c r="D5" s="33">
        <v>82</v>
      </c>
      <c r="E5" s="33">
        <v>96</v>
      </c>
      <c r="F5" s="33">
        <v>275</v>
      </c>
      <c r="G5" s="33">
        <v>822</v>
      </c>
      <c r="H5" s="33">
        <v>863</v>
      </c>
      <c r="I5" s="33">
        <v>565</v>
      </c>
      <c r="J5" s="33">
        <v>462</v>
      </c>
      <c r="K5" s="33">
        <v>308</v>
      </c>
      <c r="L5" s="33">
        <v>142</v>
      </c>
      <c r="M5" s="33">
        <v>60</v>
      </c>
      <c r="N5" s="34">
        <f t="shared" si="0"/>
        <v>3801</v>
      </c>
      <c r="S5" s="35"/>
      <c r="T5" s="36"/>
    </row>
    <row r="6" spans="1:30" ht="24">
      <c r="A6" s="32">
        <v>2563</v>
      </c>
      <c r="B6" s="33">
        <v>59</v>
      </c>
      <c r="C6" s="33">
        <v>49</v>
      </c>
      <c r="D6" s="33">
        <v>67</v>
      </c>
      <c r="E6" s="33">
        <v>126</v>
      </c>
      <c r="F6" s="33">
        <v>207</v>
      </c>
      <c r="G6" s="33">
        <v>228</v>
      </c>
      <c r="H6" s="33">
        <v>352</v>
      </c>
      <c r="I6" s="33">
        <v>296</v>
      </c>
      <c r="J6" s="33">
        <v>171</v>
      </c>
      <c r="K6" s="33">
        <v>49</v>
      </c>
      <c r="L6" s="33">
        <v>25</v>
      </c>
      <c r="M6" s="33">
        <v>9</v>
      </c>
      <c r="N6" s="34">
        <f t="shared" si="0"/>
        <v>1638</v>
      </c>
      <c r="P6" s="35"/>
      <c r="S6" s="37"/>
      <c r="T6" s="36"/>
    </row>
    <row r="7" spans="1:30" ht="24">
      <c r="A7" s="32">
        <v>2564</v>
      </c>
      <c r="B7" s="33">
        <v>5</v>
      </c>
      <c r="C7" s="33">
        <v>3</v>
      </c>
      <c r="D7" s="33">
        <v>6</v>
      </c>
      <c r="E7" s="33">
        <v>4</v>
      </c>
      <c r="F7" s="33">
        <v>19</v>
      </c>
      <c r="G7" s="33">
        <v>49</v>
      </c>
      <c r="H7" s="33">
        <v>29</v>
      </c>
      <c r="I7" s="33">
        <v>50</v>
      </c>
      <c r="J7" s="33">
        <v>59</v>
      </c>
      <c r="K7" s="33">
        <v>44</v>
      </c>
      <c r="L7" s="33">
        <v>6</v>
      </c>
      <c r="M7" s="33">
        <v>10</v>
      </c>
      <c r="N7" s="34">
        <f t="shared" si="0"/>
        <v>284</v>
      </c>
      <c r="P7" s="35"/>
      <c r="S7" s="37"/>
      <c r="T7" s="36"/>
    </row>
    <row r="8" spans="1:30" ht="24">
      <c r="A8" s="32">
        <v>2565</v>
      </c>
      <c r="B8" s="33">
        <v>16</v>
      </c>
      <c r="C8" s="33">
        <v>10</v>
      </c>
      <c r="D8" s="33">
        <v>1</v>
      </c>
      <c r="E8" s="33">
        <v>7</v>
      </c>
      <c r="F8" s="33">
        <v>32</v>
      </c>
      <c r="G8" s="33">
        <v>167</v>
      </c>
      <c r="H8" s="33">
        <v>101</v>
      </c>
      <c r="I8" s="33">
        <v>109</v>
      </c>
      <c r="J8" s="33">
        <v>76</v>
      </c>
      <c r="K8" s="33">
        <v>43</v>
      </c>
      <c r="L8" s="33">
        <v>29</v>
      </c>
      <c r="M8" s="33">
        <v>15</v>
      </c>
      <c r="N8" s="34">
        <f t="shared" si="0"/>
        <v>606</v>
      </c>
      <c r="P8" s="37"/>
      <c r="S8" s="37"/>
      <c r="T8" s="36"/>
    </row>
    <row r="9" spans="1:30" ht="24">
      <c r="A9" s="38" t="s">
        <v>333</v>
      </c>
      <c r="B9" s="39">
        <f>MEDIAN(B4:B8)</f>
        <v>16</v>
      </c>
      <c r="C9" s="39">
        <f t="shared" ref="C9:M9" si="1">MEDIAN(C4:C8)</f>
        <v>10</v>
      </c>
      <c r="D9" s="39">
        <f t="shared" si="1"/>
        <v>6</v>
      </c>
      <c r="E9" s="39">
        <f t="shared" si="1"/>
        <v>28</v>
      </c>
      <c r="F9" s="39">
        <f t="shared" si="1"/>
        <v>184</v>
      </c>
      <c r="G9" s="39">
        <f t="shared" si="1"/>
        <v>228</v>
      </c>
      <c r="H9" s="39">
        <f t="shared" si="1"/>
        <v>269</v>
      </c>
      <c r="I9" s="39">
        <f t="shared" si="1"/>
        <v>232</v>
      </c>
      <c r="J9" s="39">
        <f t="shared" si="1"/>
        <v>132</v>
      </c>
      <c r="K9" s="39">
        <f t="shared" si="1"/>
        <v>46</v>
      </c>
      <c r="L9" s="39">
        <f t="shared" si="1"/>
        <v>29</v>
      </c>
      <c r="M9" s="39">
        <f t="shared" si="1"/>
        <v>15</v>
      </c>
      <c r="N9" s="40">
        <f>SUM(B9:M9)</f>
        <v>1195</v>
      </c>
      <c r="O9" s="41"/>
      <c r="P9" s="42"/>
      <c r="S9" s="35"/>
      <c r="T9" s="36"/>
    </row>
    <row r="10" spans="1:30" ht="24">
      <c r="A10" s="43" t="s">
        <v>0</v>
      </c>
      <c r="B10" s="44">
        <f>MIN(B4:B8)</f>
        <v>5</v>
      </c>
      <c r="C10" s="44">
        <f t="shared" ref="C10:M10" si="2">MIN(C4:C8)</f>
        <v>3</v>
      </c>
      <c r="D10" s="44">
        <f t="shared" si="2"/>
        <v>1</v>
      </c>
      <c r="E10" s="44">
        <f t="shared" si="2"/>
        <v>4</v>
      </c>
      <c r="F10" s="44">
        <f t="shared" si="2"/>
        <v>19</v>
      </c>
      <c r="G10" s="44">
        <f t="shared" si="2"/>
        <v>49</v>
      </c>
      <c r="H10" s="44">
        <f t="shared" si="2"/>
        <v>29</v>
      </c>
      <c r="I10" s="44">
        <f t="shared" si="2"/>
        <v>50</v>
      </c>
      <c r="J10" s="44">
        <f t="shared" si="2"/>
        <v>59</v>
      </c>
      <c r="K10" s="44">
        <f t="shared" si="2"/>
        <v>43</v>
      </c>
      <c r="L10" s="44">
        <f t="shared" si="2"/>
        <v>6</v>
      </c>
      <c r="M10" s="44">
        <f t="shared" si="2"/>
        <v>9</v>
      </c>
      <c r="N10" s="45">
        <f>SUM(B10:M10)</f>
        <v>277</v>
      </c>
      <c r="O10" s="36"/>
      <c r="P10" s="36"/>
      <c r="S10" s="35"/>
      <c r="T10" s="36"/>
    </row>
    <row r="11" spans="1:30" ht="24">
      <c r="A11" s="46" t="s">
        <v>74</v>
      </c>
      <c r="B11" s="47">
        <f>(P11*B9)/N9</f>
        <v>12.8</v>
      </c>
      <c r="C11" s="47">
        <f>(P11*C9)/N9</f>
        <v>8</v>
      </c>
      <c r="D11" s="47">
        <f>(P11*D9)/N9</f>
        <v>4.8</v>
      </c>
      <c r="E11" s="47">
        <f>(P11*E9)/N9</f>
        <v>22.4</v>
      </c>
      <c r="F11" s="47">
        <f>(P11*F9)/N9</f>
        <v>147.19999999999999</v>
      </c>
      <c r="G11" s="47">
        <f>(P11*G9)/N9</f>
        <v>182.4</v>
      </c>
      <c r="H11" s="47">
        <f>(P11*H9)/N9</f>
        <v>215.2</v>
      </c>
      <c r="I11" s="47">
        <f>(P11*I9)/N9</f>
        <v>185.6</v>
      </c>
      <c r="J11" s="47">
        <f>(P11*J9)/N9</f>
        <v>105.6</v>
      </c>
      <c r="K11" s="47">
        <f>(P11*K9)/N9</f>
        <v>36.799999999999997</v>
      </c>
      <c r="L11" s="47">
        <f>(P11*L9)/N9</f>
        <v>23.2</v>
      </c>
      <c r="M11" s="47">
        <f>(P11*M9)/N9</f>
        <v>12</v>
      </c>
      <c r="N11" s="48">
        <f t="shared" si="0"/>
        <v>956</v>
      </c>
      <c r="P11" s="49">
        <f>0.8*N9</f>
        <v>956</v>
      </c>
      <c r="Q11" s="50">
        <f>P11*100000/1305058</f>
        <v>73.253449271986383</v>
      </c>
      <c r="S11" s="35"/>
      <c r="T11" s="36"/>
    </row>
    <row r="12" spans="1:30" ht="24">
      <c r="A12" s="46" t="s">
        <v>334</v>
      </c>
      <c r="B12" s="47">
        <v>69</v>
      </c>
      <c r="C12" s="47">
        <v>61</v>
      </c>
      <c r="D12" s="47">
        <v>76</v>
      </c>
      <c r="E12" s="47">
        <v>95</v>
      </c>
      <c r="F12" s="47">
        <v>265</v>
      </c>
      <c r="G12" s="47">
        <v>519</v>
      </c>
      <c r="H12" s="47">
        <v>500</v>
      </c>
      <c r="I12" s="47">
        <v>488</v>
      </c>
      <c r="J12" s="47">
        <v>291</v>
      </c>
      <c r="K12" s="47">
        <v>152</v>
      </c>
      <c r="L12" s="47">
        <v>108</v>
      </c>
      <c r="M12" s="47">
        <v>68</v>
      </c>
      <c r="N12" s="48">
        <f t="shared" si="0"/>
        <v>2692</v>
      </c>
      <c r="O12" s="35"/>
      <c r="P12" s="36"/>
      <c r="Q12" s="51"/>
      <c r="S12" s="35"/>
      <c r="T12" s="36"/>
    </row>
    <row r="13" spans="1:30" s="56" customFormat="1" ht="24">
      <c r="A13" s="52">
        <v>2566</v>
      </c>
      <c r="B13" s="53">
        <v>7</v>
      </c>
      <c r="C13" s="53">
        <v>19</v>
      </c>
      <c r="D13" s="53">
        <v>28</v>
      </c>
      <c r="E13" s="53">
        <v>32</v>
      </c>
      <c r="F13" s="53">
        <v>45</v>
      </c>
      <c r="G13" s="53">
        <v>205</v>
      </c>
      <c r="H13" s="53">
        <v>347</v>
      </c>
      <c r="I13" s="52"/>
      <c r="J13" s="52"/>
      <c r="K13" s="52"/>
      <c r="L13" s="52"/>
      <c r="M13" s="52"/>
      <c r="N13" s="53">
        <f t="shared" si="0"/>
        <v>683</v>
      </c>
      <c r="O13" s="54"/>
      <c r="P13" s="55">
        <f>N9-21</f>
        <v>1174</v>
      </c>
      <c r="S13" s="54"/>
      <c r="T13" s="55"/>
    </row>
    <row r="14" spans="1:30" s="27" customFormat="1" ht="24">
      <c r="A14" s="57" t="s">
        <v>335</v>
      </c>
      <c r="B14" s="58">
        <f>B13</f>
        <v>7</v>
      </c>
      <c r="C14" s="58">
        <f>B13+C13</f>
        <v>26</v>
      </c>
      <c r="D14" s="58">
        <f>B13+C13+D13</f>
        <v>54</v>
      </c>
      <c r="E14" s="59">
        <f>SUM(B13:E13)</f>
        <v>86</v>
      </c>
      <c r="F14" s="59">
        <f>SUM(B13:F13)</f>
        <v>131</v>
      </c>
      <c r="G14" s="59">
        <f>SUM(B13:G13)</f>
        <v>336</v>
      </c>
      <c r="H14" s="59">
        <f>SUM(B13:H13)</f>
        <v>683</v>
      </c>
      <c r="I14" s="59">
        <f>SUM(B13:I13)</f>
        <v>683</v>
      </c>
      <c r="J14" s="59">
        <f>SUM(B13:J13)</f>
        <v>683</v>
      </c>
      <c r="K14" s="59">
        <f>SUM(B13:K13)</f>
        <v>683</v>
      </c>
      <c r="L14" s="59">
        <f>SUM(B13:L13)</f>
        <v>683</v>
      </c>
      <c r="M14" s="59">
        <f>SUM(B13:M13)</f>
        <v>683</v>
      </c>
      <c r="N14" s="60"/>
      <c r="P14" s="61"/>
      <c r="S14" s="35"/>
    </row>
    <row r="15" spans="1:30" s="27" customFormat="1" ht="24">
      <c r="A15" s="62"/>
      <c r="B15" s="63"/>
      <c r="C15" s="63"/>
      <c r="D15" s="64"/>
      <c r="E15" s="64"/>
      <c r="F15" s="63"/>
      <c r="G15" s="63"/>
      <c r="H15" s="63"/>
      <c r="I15" s="63"/>
      <c r="J15" s="63"/>
      <c r="K15" s="63"/>
      <c r="L15" s="63"/>
      <c r="M15" s="63"/>
      <c r="N15" s="63"/>
      <c r="P15" s="61"/>
      <c r="S15" s="35"/>
    </row>
    <row r="16" spans="1:30">
      <c r="A16" s="65" t="s">
        <v>337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35"/>
      <c r="P16" s="37"/>
      <c r="S16" s="35"/>
    </row>
    <row r="17" spans="1:19" ht="24">
      <c r="A17" s="69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P17" s="36"/>
      <c r="R17" s="35"/>
      <c r="S17" s="35"/>
    </row>
    <row r="18" spans="1:19">
      <c r="A18" s="7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S18" s="35"/>
    </row>
    <row r="19" spans="1:19">
      <c r="A19" s="7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9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9">
      <c r="A21" s="7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9">
      <c r="A22" s="7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9">
      <c r="A23" s="7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9">
      <c r="A24" s="70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9">
      <c r="A25" s="7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1:19">
      <c r="A26" s="70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9">
      <c r="A27" s="70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9">
      <c r="A28" s="70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9">
      <c r="A29" s="70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9">
      <c r="A30" s="70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1:19">
      <c r="D31" s="319"/>
      <c r="E31" s="319"/>
      <c r="F31" s="319"/>
      <c r="G31" s="319"/>
      <c r="H31" s="319"/>
      <c r="I31" s="319"/>
      <c r="J31" s="319"/>
      <c r="K31" s="319"/>
    </row>
    <row r="32" spans="1:19">
      <c r="D32" s="319"/>
      <c r="E32" s="319"/>
      <c r="F32" s="319"/>
      <c r="G32" s="319"/>
      <c r="H32" s="319"/>
      <c r="I32" s="319"/>
      <c r="J32" s="319"/>
      <c r="K32" s="319"/>
    </row>
    <row r="33" spans="3:14">
      <c r="D33" s="71"/>
      <c r="E33" s="71"/>
      <c r="F33" s="71"/>
      <c r="G33" s="71"/>
      <c r="H33" s="71"/>
      <c r="I33" s="71"/>
      <c r="J33" s="71"/>
      <c r="K33" s="71"/>
    </row>
    <row r="37" spans="3:14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2"/>
    </row>
    <row r="38" spans="3:14">
      <c r="C38" s="3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2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6" t="s">
        <v>338</v>
      </c>
      <c r="R1" s="323" t="s">
        <v>339</v>
      </c>
      <c r="S1" s="323"/>
      <c r="T1" s="323"/>
      <c r="U1" s="323"/>
      <c r="V1" s="323"/>
      <c r="W1" s="323"/>
    </row>
    <row r="2" spans="1:26">
      <c r="B2" s="77" t="s">
        <v>656</v>
      </c>
      <c r="R2" s="78"/>
      <c r="S2" s="78"/>
      <c r="T2" s="324" t="s">
        <v>378</v>
      </c>
      <c r="U2" s="325"/>
      <c r="V2" s="325"/>
      <c r="W2" s="326"/>
    </row>
    <row r="3" spans="1:26">
      <c r="A3" s="79" t="s">
        <v>9</v>
      </c>
      <c r="B3" s="320" t="s">
        <v>43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2"/>
      <c r="N3" s="79" t="s">
        <v>41</v>
      </c>
      <c r="O3" s="79" t="s">
        <v>13</v>
      </c>
      <c r="R3" s="80" t="s">
        <v>9</v>
      </c>
      <c r="S3" s="80" t="s">
        <v>10</v>
      </c>
      <c r="T3" s="80" t="s">
        <v>11</v>
      </c>
      <c r="U3" s="80" t="s">
        <v>12</v>
      </c>
      <c r="V3" s="81" t="s">
        <v>13</v>
      </c>
      <c r="W3" s="81" t="s">
        <v>14</v>
      </c>
    </row>
    <row r="4" spans="1:26">
      <c r="A4" s="82"/>
      <c r="B4" s="83" t="s">
        <v>65</v>
      </c>
      <c r="C4" s="84" t="s">
        <v>66</v>
      </c>
      <c r="D4" s="84" t="s">
        <v>47</v>
      </c>
      <c r="E4" s="84" t="s">
        <v>48</v>
      </c>
      <c r="F4" s="84" t="s">
        <v>49</v>
      </c>
      <c r="G4" s="85" t="s">
        <v>50</v>
      </c>
      <c r="H4" s="85" t="s">
        <v>51</v>
      </c>
      <c r="I4" s="85" t="s">
        <v>52</v>
      </c>
      <c r="J4" s="85" t="s">
        <v>53</v>
      </c>
      <c r="K4" s="85" t="s">
        <v>54</v>
      </c>
      <c r="L4" s="85" t="s">
        <v>55</v>
      </c>
      <c r="M4" s="86" t="s">
        <v>56</v>
      </c>
      <c r="N4" s="87"/>
      <c r="O4" s="88" t="s">
        <v>20</v>
      </c>
      <c r="R4" s="89"/>
      <c r="S4" s="89"/>
      <c r="T4" s="89" t="s">
        <v>18</v>
      </c>
      <c r="U4" s="89" t="s">
        <v>18</v>
      </c>
      <c r="V4" s="80"/>
      <c r="W4" s="89" t="s">
        <v>19</v>
      </c>
    </row>
    <row r="5" spans="1:26">
      <c r="A5" s="90" t="s">
        <v>21</v>
      </c>
      <c r="B5" s="91">
        <v>1</v>
      </c>
      <c r="C5" s="91">
        <v>0</v>
      </c>
      <c r="D5" s="92">
        <v>2</v>
      </c>
      <c r="E5" s="91">
        <v>6</v>
      </c>
      <c r="F5" s="91">
        <v>3</v>
      </c>
      <c r="G5" s="91">
        <v>18</v>
      </c>
      <c r="H5" s="91">
        <v>20</v>
      </c>
      <c r="I5" s="91"/>
      <c r="J5" s="91"/>
      <c r="K5" s="91"/>
      <c r="L5" s="93"/>
      <c r="M5" s="91"/>
      <c r="N5" s="94">
        <f t="shared" ref="N5:N27" si="0">SUM(B5:M5)</f>
        <v>50</v>
      </c>
      <c r="O5" s="95">
        <f t="shared" ref="O5:O27" si="1">V5</f>
        <v>31.578016647930376</v>
      </c>
      <c r="R5" s="96" t="s">
        <v>340</v>
      </c>
      <c r="S5" s="97">
        <v>158338</v>
      </c>
      <c r="T5" s="98">
        <f>T6+T7</f>
        <v>50</v>
      </c>
      <c r="U5" s="99">
        <v>0</v>
      </c>
      <c r="V5" s="100">
        <f>T5*100000/S5</f>
        <v>31.578016647930376</v>
      </c>
      <c r="W5" s="101">
        <f>(U5/T5)*100</f>
        <v>0</v>
      </c>
      <c r="X5" s="102"/>
    </row>
    <row r="6" spans="1:26">
      <c r="A6" s="103" t="s">
        <v>57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4">
        <v>2</v>
      </c>
      <c r="H6" s="104">
        <v>9</v>
      </c>
      <c r="I6" s="105"/>
      <c r="J6" s="106"/>
      <c r="K6" s="106"/>
      <c r="L6" s="106"/>
      <c r="M6" s="106"/>
      <c r="N6" s="107">
        <f t="shared" si="0"/>
        <v>11</v>
      </c>
      <c r="O6" s="108">
        <f t="shared" si="1"/>
        <v>31.141182798743028</v>
      </c>
      <c r="R6" s="309" t="s">
        <v>341</v>
      </c>
      <c r="S6" s="110">
        <v>35323</v>
      </c>
      <c r="T6" s="111">
        <f>N6</f>
        <v>11</v>
      </c>
      <c r="U6" s="112">
        <v>0</v>
      </c>
      <c r="V6" s="113">
        <f>T6*100000/S6</f>
        <v>31.141182798743028</v>
      </c>
      <c r="W6" s="101">
        <f t="shared" ref="W6:W26" si="2">(U6/T6)*100</f>
        <v>0</v>
      </c>
      <c r="X6" s="102"/>
    </row>
    <row r="7" spans="1:26">
      <c r="A7" s="103" t="s">
        <v>22</v>
      </c>
      <c r="B7" s="104">
        <v>1</v>
      </c>
      <c r="C7" s="104">
        <v>0</v>
      </c>
      <c r="D7" s="104">
        <v>2</v>
      </c>
      <c r="E7" s="104">
        <v>6</v>
      </c>
      <c r="F7" s="104">
        <v>3</v>
      </c>
      <c r="G7" s="104">
        <v>16</v>
      </c>
      <c r="H7" s="104">
        <v>11</v>
      </c>
      <c r="I7" s="105"/>
      <c r="J7" s="106"/>
      <c r="K7" s="106"/>
      <c r="L7" s="106"/>
      <c r="M7" s="106"/>
      <c r="N7" s="107">
        <f t="shared" si="0"/>
        <v>39</v>
      </c>
      <c r="O7" s="108">
        <f t="shared" si="1"/>
        <v>31.703450798683086</v>
      </c>
      <c r="R7" s="309" t="s">
        <v>77</v>
      </c>
      <c r="S7" s="110">
        <v>123015</v>
      </c>
      <c r="T7" s="111">
        <f t="shared" ref="T7:T26" si="3">N7</f>
        <v>39</v>
      </c>
      <c r="U7" s="112">
        <v>0</v>
      </c>
      <c r="V7" s="113">
        <f t="shared" ref="V7:V26" si="4">T7*100000/S7</f>
        <v>31.703450798683086</v>
      </c>
      <c r="W7" s="101">
        <f t="shared" si="2"/>
        <v>0</v>
      </c>
      <c r="X7" s="102"/>
      <c r="Z7" s="114"/>
    </row>
    <row r="8" spans="1:26">
      <c r="A8" s="103" t="s">
        <v>23</v>
      </c>
      <c r="B8" s="104">
        <v>1</v>
      </c>
      <c r="C8" s="104">
        <v>0</v>
      </c>
      <c r="D8" s="104">
        <v>0</v>
      </c>
      <c r="E8" s="104">
        <v>2</v>
      </c>
      <c r="F8" s="104">
        <v>5</v>
      </c>
      <c r="G8" s="104">
        <v>26</v>
      </c>
      <c r="H8" s="104">
        <v>44</v>
      </c>
      <c r="I8" s="105"/>
      <c r="J8" s="106"/>
      <c r="K8" s="106"/>
      <c r="L8" s="106"/>
      <c r="M8" s="106"/>
      <c r="N8" s="107">
        <f t="shared" si="0"/>
        <v>78</v>
      </c>
      <c r="O8" s="108">
        <f t="shared" si="1"/>
        <v>80.050082615790387</v>
      </c>
      <c r="R8" s="115" t="s">
        <v>23</v>
      </c>
      <c r="S8" s="116">
        <v>97439</v>
      </c>
      <c r="T8" s="111">
        <f t="shared" si="3"/>
        <v>78</v>
      </c>
      <c r="U8" s="117">
        <v>0</v>
      </c>
      <c r="V8" s="113">
        <f t="shared" si="4"/>
        <v>80.050082615790387</v>
      </c>
      <c r="W8" s="101">
        <f t="shared" si="2"/>
        <v>0</v>
      </c>
      <c r="X8" s="102"/>
      <c r="Z8" s="114"/>
    </row>
    <row r="9" spans="1:26">
      <c r="A9" s="103" t="s">
        <v>31</v>
      </c>
      <c r="B9" s="118">
        <v>1</v>
      </c>
      <c r="C9" s="118">
        <v>2</v>
      </c>
      <c r="D9" s="104">
        <v>2</v>
      </c>
      <c r="E9" s="118">
        <v>1</v>
      </c>
      <c r="F9" s="104">
        <v>5</v>
      </c>
      <c r="G9" s="104">
        <v>22</v>
      </c>
      <c r="H9" s="118">
        <v>36</v>
      </c>
      <c r="I9" s="105"/>
      <c r="J9" s="106"/>
      <c r="K9" s="106"/>
      <c r="L9" s="106"/>
      <c r="M9" s="106"/>
      <c r="N9" s="107">
        <f t="shared" si="0"/>
        <v>69</v>
      </c>
      <c r="O9" s="108">
        <f t="shared" si="1"/>
        <v>128.5778175313059</v>
      </c>
      <c r="R9" s="115" t="s">
        <v>31</v>
      </c>
      <c r="S9" s="116">
        <v>53664</v>
      </c>
      <c r="T9" s="111">
        <f t="shared" si="3"/>
        <v>69</v>
      </c>
      <c r="U9" s="117">
        <v>0</v>
      </c>
      <c r="V9" s="113">
        <f t="shared" si="4"/>
        <v>128.5778175313059</v>
      </c>
      <c r="W9" s="101">
        <f t="shared" si="2"/>
        <v>0</v>
      </c>
      <c r="X9" s="102"/>
      <c r="Z9" s="114"/>
    </row>
    <row r="10" spans="1:26">
      <c r="A10" s="103" t="s">
        <v>24</v>
      </c>
      <c r="B10" s="118">
        <v>0</v>
      </c>
      <c r="C10" s="118">
        <v>0</v>
      </c>
      <c r="D10" s="104">
        <v>1</v>
      </c>
      <c r="E10" s="118">
        <v>1</v>
      </c>
      <c r="F10" s="104">
        <v>10</v>
      </c>
      <c r="G10" s="104">
        <v>28</v>
      </c>
      <c r="H10" s="118">
        <v>23</v>
      </c>
      <c r="I10" s="105"/>
      <c r="J10" s="106"/>
      <c r="K10" s="106"/>
      <c r="L10" s="106"/>
      <c r="M10" s="106"/>
      <c r="N10" s="107">
        <f t="shared" si="0"/>
        <v>63</v>
      </c>
      <c r="O10" s="108">
        <f t="shared" si="1"/>
        <v>79.574591706559218</v>
      </c>
      <c r="R10" s="115" t="s">
        <v>24</v>
      </c>
      <c r="S10" s="116">
        <v>79171</v>
      </c>
      <c r="T10" s="111">
        <f t="shared" si="3"/>
        <v>63</v>
      </c>
      <c r="U10" s="117">
        <v>1</v>
      </c>
      <c r="V10" s="113">
        <f t="shared" si="4"/>
        <v>79.574591706559218</v>
      </c>
      <c r="W10" s="101">
        <f t="shared" si="2"/>
        <v>1.5873015873015872</v>
      </c>
      <c r="X10" s="102"/>
      <c r="Z10" s="114"/>
    </row>
    <row r="11" spans="1:26">
      <c r="A11" s="103" t="s">
        <v>25</v>
      </c>
      <c r="B11" s="118">
        <v>1</v>
      </c>
      <c r="C11" s="118">
        <v>0</v>
      </c>
      <c r="D11" s="104">
        <v>0</v>
      </c>
      <c r="E11" s="118">
        <v>1</v>
      </c>
      <c r="F11" s="104">
        <v>0</v>
      </c>
      <c r="G11" s="104">
        <v>2</v>
      </c>
      <c r="H11" s="118">
        <v>7</v>
      </c>
      <c r="I11" s="105"/>
      <c r="J11" s="106"/>
      <c r="K11" s="106"/>
      <c r="L11" s="106"/>
      <c r="M11" s="106"/>
      <c r="N11" s="107">
        <f t="shared" si="0"/>
        <v>11</v>
      </c>
      <c r="O11" s="108">
        <f t="shared" si="1"/>
        <v>16.380992092448363</v>
      </c>
      <c r="R11" s="115" t="s">
        <v>25</v>
      </c>
      <c r="S11" s="116">
        <v>67151</v>
      </c>
      <c r="T11" s="111">
        <f t="shared" si="3"/>
        <v>11</v>
      </c>
      <c r="U11" s="117">
        <v>0</v>
      </c>
      <c r="V11" s="113">
        <f t="shared" si="4"/>
        <v>16.380992092448363</v>
      </c>
      <c r="W11" s="101">
        <f t="shared" si="2"/>
        <v>0</v>
      </c>
      <c r="Z11" s="114"/>
    </row>
    <row r="12" spans="1:26">
      <c r="A12" s="103" t="s">
        <v>26</v>
      </c>
      <c r="B12" s="118">
        <v>0</v>
      </c>
      <c r="C12" s="118">
        <v>1</v>
      </c>
      <c r="D12" s="104">
        <v>6</v>
      </c>
      <c r="E12" s="118">
        <v>4</v>
      </c>
      <c r="F12" s="104">
        <v>0</v>
      </c>
      <c r="G12" s="104">
        <v>7</v>
      </c>
      <c r="H12" s="118">
        <v>19</v>
      </c>
      <c r="I12" s="105"/>
      <c r="J12" s="106"/>
      <c r="K12" s="106"/>
      <c r="L12" s="106"/>
      <c r="M12" s="106"/>
      <c r="N12" s="107">
        <f t="shared" si="0"/>
        <v>37</v>
      </c>
      <c r="O12" s="108">
        <f t="shared" si="1"/>
        <v>52.029136316337151</v>
      </c>
      <c r="R12" s="115" t="s">
        <v>26</v>
      </c>
      <c r="S12" s="116">
        <v>71114</v>
      </c>
      <c r="T12" s="111">
        <f t="shared" si="3"/>
        <v>37</v>
      </c>
      <c r="U12" s="117">
        <v>0</v>
      </c>
      <c r="V12" s="113">
        <f t="shared" si="4"/>
        <v>52.029136316337151</v>
      </c>
      <c r="W12" s="101">
        <f t="shared" si="2"/>
        <v>0</v>
      </c>
      <c r="Z12" s="114"/>
    </row>
    <row r="13" spans="1:26">
      <c r="A13" s="103" t="s">
        <v>27</v>
      </c>
      <c r="B13" s="118">
        <v>0</v>
      </c>
      <c r="C13" s="118">
        <v>1</v>
      </c>
      <c r="D13" s="104">
        <v>3</v>
      </c>
      <c r="E13" s="118">
        <v>5</v>
      </c>
      <c r="F13" s="104">
        <v>6</v>
      </c>
      <c r="G13" s="104">
        <v>55</v>
      </c>
      <c r="H13" s="118">
        <v>70</v>
      </c>
      <c r="I13" s="105"/>
      <c r="J13" s="106"/>
      <c r="K13" s="106"/>
      <c r="L13" s="106"/>
      <c r="M13" s="106"/>
      <c r="N13" s="107">
        <f t="shared" si="0"/>
        <v>140</v>
      </c>
      <c r="O13" s="108">
        <f t="shared" si="1"/>
        <v>129.696879863633</v>
      </c>
      <c r="R13" s="115" t="s">
        <v>27</v>
      </c>
      <c r="S13" s="116">
        <v>107944</v>
      </c>
      <c r="T13" s="111">
        <f t="shared" si="3"/>
        <v>140</v>
      </c>
      <c r="U13" s="117">
        <v>0</v>
      </c>
      <c r="V13" s="113">
        <f t="shared" si="4"/>
        <v>129.696879863633</v>
      </c>
      <c r="W13" s="101">
        <f t="shared" si="2"/>
        <v>0</v>
      </c>
      <c r="Z13" s="114"/>
    </row>
    <row r="14" spans="1:26">
      <c r="A14" s="103" t="s">
        <v>34</v>
      </c>
      <c r="B14" s="118">
        <v>0</v>
      </c>
      <c r="C14" s="118">
        <v>0</v>
      </c>
      <c r="D14" s="104">
        <v>0</v>
      </c>
      <c r="E14" s="118">
        <v>3</v>
      </c>
      <c r="F14" s="104">
        <v>3</v>
      </c>
      <c r="G14" s="104">
        <v>10</v>
      </c>
      <c r="H14" s="118">
        <v>24</v>
      </c>
      <c r="I14" s="105"/>
      <c r="J14" s="106"/>
      <c r="K14" s="106"/>
      <c r="L14" s="106"/>
      <c r="M14" s="106"/>
      <c r="N14" s="107">
        <f t="shared" si="0"/>
        <v>40</v>
      </c>
      <c r="O14" s="108">
        <f t="shared" si="1"/>
        <v>68.870523415977956</v>
      </c>
      <c r="R14" s="115" t="s">
        <v>34</v>
      </c>
      <c r="S14" s="116">
        <v>58080</v>
      </c>
      <c r="T14" s="111">
        <f t="shared" si="3"/>
        <v>40</v>
      </c>
      <c r="U14" s="117">
        <v>0</v>
      </c>
      <c r="V14" s="113">
        <f t="shared" si="4"/>
        <v>68.870523415977956</v>
      </c>
      <c r="W14" s="101">
        <f t="shared" si="2"/>
        <v>0</v>
      </c>
      <c r="Z14" s="114"/>
    </row>
    <row r="15" spans="1:26">
      <c r="A15" s="103" t="s">
        <v>32</v>
      </c>
      <c r="B15" s="118">
        <v>0</v>
      </c>
      <c r="C15" s="118">
        <v>0</v>
      </c>
      <c r="D15" s="104">
        <v>0</v>
      </c>
      <c r="E15" s="118">
        <v>0</v>
      </c>
      <c r="F15" s="104">
        <v>3</v>
      </c>
      <c r="G15" s="104">
        <v>4</v>
      </c>
      <c r="H15" s="118">
        <v>6</v>
      </c>
      <c r="I15" s="105"/>
      <c r="J15" s="106"/>
      <c r="K15" s="106"/>
      <c r="L15" s="106"/>
      <c r="M15" s="106"/>
      <c r="N15" s="107">
        <f t="shared" si="0"/>
        <v>13</v>
      </c>
      <c r="O15" s="108">
        <f t="shared" si="1"/>
        <v>19.557989438685702</v>
      </c>
      <c r="R15" s="115" t="s">
        <v>32</v>
      </c>
      <c r="S15" s="116">
        <v>66469</v>
      </c>
      <c r="T15" s="111">
        <f t="shared" si="3"/>
        <v>13</v>
      </c>
      <c r="U15" s="117">
        <v>0</v>
      </c>
      <c r="V15" s="113">
        <f t="shared" si="4"/>
        <v>19.557989438685702</v>
      </c>
      <c r="W15" s="101">
        <f t="shared" si="2"/>
        <v>0</v>
      </c>
      <c r="Z15" s="114"/>
    </row>
    <row r="16" spans="1:26">
      <c r="A16" s="103" t="s">
        <v>28</v>
      </c>
      <c r="B16" s="118">
        <v>2</v>
      </c>
      <c r="C16" s="118">
        <v>5</v>
      </c>
      <c r="D16" s="104">
        <v>6</v>
      </c>
      <c r="E16" s="118">
        <v>4</v>
      </c>
      <c r="F16" s="104">
        <v>3</v>
      </c>
      <c r="G16" s="104">
        <v>1</v>
      </c>
      <c r="H16" s="118">
        <v>12</v>
      </c>
      <c r="I16" s="105"/>
      <c r="J16" s="106"/>
      <c r="K16" s="106"/>
      <c r="L16" s="106"/>
      <c r="M16" s="106"/>
      <c r="N16" s="107">
        <f t="shared" si="0"/>
        <v>33</v>
      </c>
      <c r="O16" s="108">
        <f t="shared" si="1"/>
        <v>27.91382241733702</v>
      </c>
      <c r="R16" s="115" t="s">
        <v>28</v>
      </c>
      <c r="S16" s="116">
        <v>118221</v>
      </c>
      <c r="T16" s="111">
        <f t="shared" si="3"/>
        <v>33</v>
      </c>
      <c r="U16" s="117">
        <v>0</v>
      </c>
      <c r="V16" s="113">
        <f t="shared" si="4"/>
        <v>27.91382241733702</v>
      </c>
      <c r="W16" s="101">
        <f t="shared" si="2"/>
        <v>0</v>
      </c>
      <c r="Z16" s="114"/>
    </row>
    <row r="17" spans="1:26">
      <c r="A17" s="103" t="s">
        <v>29</v>
      </c>
      <c r="B17" s="118">
        <v>1</v>
      </c>
      <c r="C17" s="118">
        <v>0</v>
      </c>
      <c r="D17" s="104">
        <v>1</v>
      </c>
      <c r="E17" s="118">
        <v>2</v>
      </c>
      <c r="F17" s="104">
        <v>1</v>
      </c>
      <c r="G17" s="104">
        <v>11</v>
      </c>
      <c r="H17" s="118">
        <v>34</v>
      </c>
      <c r="I17" s="105"/>
      <c r="J17" s="106"/>
      <c r="K17" s="106"/>
      <c r="L17" s="106"/>
      <c r="M17" s="106"/>
      <c r="N17" s="107">
        <f t="shared" si="0"/>
        <v>50</v>
      </c>
      <c r="O17" s="108">
        <f t="shared" si="1"/>
        <v>43.746062854343108</v>
      </c>
      <c r="R17" s="115" t="s">
        <v>29</v>
      </c>
      <c r="S17" s="116">
        <v>114296</v>
      </c>
      <c r="T17" s="111">
        <f t="shared" si="3"/>
        <v>50</v>
      </c>
      <c r="U17" s="117">
        <v>0</v>
      </c>
      <c r="V17" s="113">
        <f t="shared" si="4"/>
        <v>43.746062854343108</v>
      </c>
      <c r="W17" s="101">
        <f t="shared" si="2"/>
        <v>0</v>
      </c>
      <c r="Z17" s="114"/>
    </row>
    <row r="18" spans="1:26">
      <c r="A18" s="103" t="s">
        <v>33</v>
      </c>
      <c r="B18" s="118">
        <v>0</v>
      </c>
      <c r="C18" s="118">
        <v>0</v>
      </c>
      <c r="D18" s="104">
        <v>0</v>
      </c>
      <c r="E18" s="118">
        <v>0</v>
      </c>
      <c r="F18" s="104">
        <v>0</v>
      </c>
      <c r="G18" s="104">
        <v>2</v>
      </c>
      <c r="H18" s="118">
        <v>1</v>
      </c>
      <c r="I18" s="105"/>
      <c r="J18" s="106"/>
      <c r="K18" s="106"/>
      <c r="L18" s="106"/>
      <c r="M18" s="106"/>
      <c r="N18" s="107">
        <f t="shared" si="0"/>
        <v>3</v>
      </c>
      <c r="O18" s="108">
        <f t="shared" si="1"/>
        <v>12.968486577616392</v>
      </c>
      <c r="R18" s="115" t="s">
        <v>33</v>
      </c>
      <c r="S18" s="116">
        <v>23133</v>
      </c>
      <c r="T18" s="111">
        <f t="shared" si="3"/>
        <v>3</v>
      </c>
      <c r="U18" s="117">
        <v>0</v>
      </c>
      <c r="V18" s="113">
        <f t="shared" si="4"/>
        <v>12.968486577616392</v>
      </c>
      <c r="W18" s="101">
        <f t="shared" si="2"/>
        <v>0</v>
      </c>
      <c r="Z18" s="114"/>
    </row>
    <row r="19" spans="1:26">
      <c r="A19" s="103" t="s">
        <v>58</v>
      </c>
      <c r="B19" s="118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4</v>
      </c>
      <c r="H19" s="104">
        <v>5</v>
      </c>
      <c r="I19" s="105"/>
      <c r="J19" s="106"/>
      <c r="K19" s="106"/>
      <c r="L19" s="106"/>
      <c r="M19" s="106"/>
      <c r="N19" s="107">
        <f t="shared" si="0"/>
        <v>9</v>
      </c>
      <c r="O19" s="108">
        <f t="shared" si="1"/>
        <v>32.168132103795841</v>
      </c>
      <c r="R19" s="115" t="s">
        <v>58</v>
      </c>
      <c r="S19" s="116">
        <v>27978</v>
      </c>
      <c r="T19" s="111">
        <f t="shared" si="3"/>
        <v>9</v>
      </c>
      <c r="U19" s="117">
        <v>0</v>
      </c>
      <c r="V19" s="113">
        <f t="shared" si="4"/>
        <v>32.168132103795841</v>
      </c>
      <c r="W19" s="101">
        <v>0</v>
      </c>
      <c r="Z19" s="114"/>
    </row>
    <row r="20" spans="1:26">
      <c r="A20" s="103" t="s">
        <v>30</v>
      </c>
      <c r="B20" s="118">
        <v>0</v>
      </c>
      <c r="C20" s="118">
        <v>8</v>
      </c>
      <c r="D20" s="104">
        <v>1</v>
      </c>
      <c r="E20" s="118">
        <v>0</v>
      </c>
      <c r="F20" s="104">
        <v>2</v>
      </c>
      <c r="G20" s="104">
        <v>0</v>
      </c>
      <c r="H20" s="118">
        <v>4</v>
      </c>
      <c r="I20" s="105"/>
      <c r="J20" s="106"/>
      <c r="K20" s="106"/>
      <c r="L20" s="106"/>
      <c r="M20" s="106"/>
      <c r="N20" s="107">
        <f t="shared" si="0"/>
        <v>15</v>
      </c>
      <c r="O20" s="108">
        <f t="shared" si="1"/>
        <v>20.348087958001546</v>
      </c>
      <c r="R20" s="115" t="s">
        <v>30</v>
      </c>
      <c r="S20" s="116">
        <v>73717</v>
      </c>
      <c r="T20" s="111">
        <f t="shared" si="3"/>
        <v>15</v>
      </c>
      <c r="U20" s="117">
        <v>0</v>
      </c>
      <c r="V20" s="113">
        <f t="shared" si="4"/>
        <v>20.348087958001546</v>
      </c>
      <c r="W20" s="101">
        <f t="shared" si="2"/>
        <v>0</v>
      </c>
      <c r="Z20" s="114"/>
    </row>
    <row r="21" spans="1:26">
      <c r="A21" s="103" t="s">
        <v>35</v>
      </c>
      <c r="B21" s="118">
        <v>0</v>
      </c>
      <c r="C21" s="118">
        <v>0</v>
      </c>
      <c r="D21" s="104">
        <v>0</v>
      </c>
      <c r="E21" s="118">
        <v>0</v>
      </c>
      <c r="F21" s="104">
        <v>1</v>
      </c>
      <c r="G21" s="104">
        <v>10</v>
      </c>
      <c r="H21" s="118">
        <v>27</v>
      </c>
      <c r="I21" s="105"/>
      <c r="J21" s="106"/>
      <c r="K21" s="106"/>
      <c r="L21" s="106"/>
      <c r="M21" s="106"/>
      <c r="N21" s="107">
        <f t="shared" si="0"/>
        <v>38</v>
      </c>
      <c r="O21" s="108">
        <f t="shared" si="1"/>
        <v>164.11851084045952</v>
      </c>
      <c r="R21" s="115" t="s">
        <v>35</v>
      </c>
      <c r="S21" s="116">
        <v>23154</v>
      </c>
      <c r="T21" s="111">
        <f t="shared" si="3"/>
        <v>38</v>
      </c>
      <c r="U21" s="117">
        <v>0</v>
      </c>
      <c r="V21" s="113">
        <f t="shared" si="4"/>
        <v>164.11851084045952</v>
      </c>
      <c r="W21" s="101">
        <f t="shared" si="2"/>
        <v>0</v>
      </c>
      <c r="Z21" s="114"/>
    </row>
    <row r="22" spans="1:26">
      <c r="A22" s="103" t="s">
        <v>59</v>
      </c>
      <c r="B22" s="118">
        <v>0</v>
      </c>
      <c r="C22" s="118">
        <v>0</v>
      </c>
      <c r="D22" s="104">
        <v>2</v>
      </c>
      <c r="E22" s="118">
        <v>0</v>
      </c>
      <c r="F22" s="104">
        <v>1</v>
      </c>
      <c r="G22" s="104">
        <v>2</v>
      </c>
      <c r="H22" s="118">
        <v>7</v>
      </c>
      <c r="I22" s="105"/>
      <c r="J22" s="106"/>
      <c r="K22" s="106"/>
      <c r="L22" s="106"/>
      <c r="M22" s="106"/>
      <c r="N22" s="107">
        <f t="shared" si="0"/>
        <v>12</v>
      </c>
      <c r="O22" s="108">
        <f t="shared" si="1"/>
        <v>33.363916923846858</v>
      </c>
      <c r="R22" s="119" t="s">
        <v>59</v>
      </c>
      <c r="S22" s="116">
        <v>35967</v>
      </c>
      <c r="T22" s="111">
        <f t="shared" si="3"/>
        <v>12</v>
      </c>
      <c r="U22" s="117">
        <v>0</v>
      </c>
      <c r="V22" s="113">
        <f t="shared" si="4"/>
        <v>33.363916923846858</v>
      </c>
      <c r="W22" s="101">
        <f t="shared" si="2"/>
        <v>0</v>
      </c>
      <c r="Z22" s="114"/>
    </row>
    <row r="23" spans="1:26">
      <c r="A23" s="103" t="s">
        <v>60</v>
      </c>
      <c r="B23" s="118">
        <v>0</v>
      </c>
      <c r="C23" s="118">
        <v>0</v>
      </c>
      <c r="D23" s="104">
        <v>0</v>
      </c>
      <c r="E23" s="118">
        <v>1</v>
      </c>
      <c r="F23" s="104">
        <v>1</v>
      </c>
      <c r="G23" s="104">
        <v>0</v>
      </c>
      <c r="H23" s="118">
        <v>1</v>
      </c>
      <c r="I23" s="105"/>
      <c r="J23" s="106"/>
      <c r="K23" s="106"/>
      <c r="L23" s="106"/>
      <c r="M23" s="106"/>
      <c r="N23" s="107">
        <f t="shared" si="0"/>
        <v>3</v>
      </c>
      <c r="O23" s="108">
        <f t="shared" si="1"/>
        <v>6.6301272984441297</v>
      </c>
      <c r="R23" s="119" t="s">
        <v>60</v>
      </c>
      <c r="S23" s="116">
        <v>45248</v>
      </c>
      <c r="T23" s="111">
        <f t="shared" si="3"/>
        <v>3</v>
      </c>
      <c r="U23" s="117">
        <v>0</v>
      </c>
      <c r="V23" s="113">
        <f t="shared" si="4"/>
        <v>6.6301272984441297</v>
      </c>
      <c r="W23" s="101">
        <f t="shared" si="2"/>
        <v>0</v>
      </c>
      <c r="Z23" s="114"/>
    </row>
    <row r="24" spans="1:26">
      <c r="A24" s="103" t="s">
        <v>61</v>
      </c>
      <c r="B24" s="118">
        <v>0</v>
      </c>
      <c r="C24" s="118">
        <v>1</v>
      </c>
      <c r="D24" s="104">
        <v>2</v>
      </c>
      <c r="E24" s="118">
        <v>2</v>
      </c>
      <c r="F24" s="104">
        <v>0</v>
      </c>
      <c r="G24" s="104">
        <v>0</v>
      </c>
      <c r="H24" s="118">
        <v>1</v>
      </c>
      <c r="I24" s="105"/>
      <c r="J24" s="106"/>
      <c r="K24" s="106"/>
      <c r="L24" s="106"/>
      <c r="M24" s="106"/>
      <c r="N24" s="107">
        <f t="shared" si="0"/>
        <v>6</v>
      </c>
      <c r="O24" s="108">
        <f t="shared" si="1"/>
        <v>21.925817650283207</v>
      </c>
      <c r="R24" s="119" t="s">
        <v>61</v>
      </c>
      <c r="S24" s="116">
        <v>27365</v>
      </c>
      <c r="T24" s="111">
        <f t="shared" si="3"/>
        <v>6</v>
      </c>
      <c r="U24" s="117">
        <v>0</v>
      </c>
      <c r="V24" s="113">
        <f t="shared" si="4"/>
        <v>21.925817650283207</v>
      </c>
      <c r="W24" s="101">
        <f t="shared" si="2"/>
        <v>0</v>
      </c>
      <c r="Z24" s="114"/>
    </row>
    <row r="25" spans="1:26">
      <c r="A25" s="103" t="s">
        <v>62</v>
      </c>
      <c r="B25" s="118">
        <v>0</v>
      </c>
      <c r="C25" s="118">
        <v>0</v>
      </c>
      <c r="D25" s="104">
        <v>0</v>
      </c>
      <c r="E25" s="118">
        <v>0</v>
      </c>
      <c r="F25" s="104">
        <v>0</v>
      </c>
      <c r="G25" s="104">
        <v>0</v>
      </c>
      <c r="H25" s="118">
        <v>1</v>
      </c>
      <c r="I25" s="105"/>
      <c r="J25" s="106"/>
      <c r="K25" s="106"/>
      <c r="L25" s="106"/>
      <c r="M25" s="106"/>
      <c r="N25" s="107">
        <f t="shared" si="0"/>
        <v>1</v>
      </c>
      <c r="O25" s="108">
        <f t="shared" si="1"/>
        <v>4.1025641025641022</v>
      </c>
      <c r="R25" s="119" t="s">
        <v>62</v>
      </c>
      <c r="S25" s="116">
        <v>24375</v>
      </c>
      <c r="T25" s="111">
        <f t="shared" si="3"/>
        <v>1</v>
      </c>
      <c r="U25" s="117">
        <v>0</v>
      </c>
      <c r="V25" s="113">
        <f t="shared" si="4"/>
        <v>4.1025641025641022</v>
      </c>
      <c r="W25" s="101">
        <v>0</v>
      </c>
      <c r="Z25" s="114"/>
    </row>
    <row r="26" spans="1:26">
      <c r="A26" s="120" t="s">
        <v>63</v>
      </c>
      <c r="B26" s="118">
        <v>0</v>
      </c>
      <c r="C26" s="118">
        <v>1</v>
      </c>
      <c r="D26" s="118">
        <v>2</v>
      </c>
      <c r="E26" s="118">
        <v>0</v>
      </c>
      <c r="F26" s="104">
        <v>1</v>
      </c>
      <c r="G26" s="104">
        <v>3</v>
      </c>
      <c r="H26" s="118">
        <v>5</v>
      </c>
      <c r="I26" s="105"/>
      <c r="J26" s="121"/>
      <c r="K26" s="121"/>
      <c r="L26" s="121"/>
      <c r="M26" s="121"/>
      <c r="N26" s="107">
        <f t="shared" si="0"/>
        <v>12</v>
      </c>
      <c r="O26" s="122">
        <f t="shared" si="1"/>
        <v>51.748673940230283</v>
      </c>
      <c r="R26" s="123" t="s">
        <v>63</v>
      </c>
      <c r="S26" s="116">
        <v>23189</v>
      </c>
      <c r="T26" s="111">
        <f t="shared" si="3"/>
        <v>12</v>
      </c>
      <c r="U26" s="124">
        <v>0</v>
      </c>
      <c r="V26" s="113">
        <f t="shared" si="4"/>
        <v>51.748673940230283</v>
      </c>
      <c r="W26" s="101">
        <f t="shared" si="2"/>
        <v>0</v>
      </c>
      <c r="Z26" s="114"/>
    </row>
    <row r="27" spans="1:26" s="128" customFormat="1">
      <c r="A27" s="125" t="s">
        <v>64</v>
      </c>
      <c r="B27" s="126">
        <f t="shared" ref="B27:M27" si="5">SUM(B6:B26)</f>
        <v>7</v>
      </c>
      <c r="C27" s="126">
        <f t="shared" si="5"/>
        <v>19</v>
      </c>
      <c r="D27" s="126">
        <f t="shared" si="5"/>
        <v>28</v>
      </c>
      <c r="E27" s="126">
        <f t="shared" si="5"/>
        <v>32</v>
      </c>
      <c r="F27" s="126">
        <f t="shared" si="5"/>
        <v>45</v>
      </c>
      <c r="G27" s="126">
        <f t="shared" si="5"/>
        <v>205</v>
      </c>
      <c r="H27" s="126">
        <f t="shared" si="5"/>
        <v>347</v>
      </c>
      <c r="I27" s="126">
        <f t="shared" si="5"/>
        <v>0</v>
      </c>
      <c r="J27" s="126">
        <f t="shared" si="5"/>
        <v>0</v>
      </c>
      <c r="K27" s="126">
        <f t="shared" si="5"/>
        <v>0</v>
      </c>
      <c r="L27" s="126">
        <f t="shared" si="5"/>
        <v>0</v>
      </c>
      <c r="M27" s="126">
        <f t="shared" si="5"/>
        <v>0</v>
      </c>
      <c r="N27" s="126">
        <f t="shared" si="0"/>
        <v>683</v>
      </c>
      <c r="O27" s="127">
        <f t="shared" si="1"/>
        <v>52.700088656518105</v>
      </c>
      <c r="R27" s="125" t="s">
        <v>64</v>
      </c>
      <c r="S27" s="126">
        <f>SUM(S6:S26)</f>
        <v>1296013</v>
      </c>
      <c r="T27" s="126">
        <f>SUM(T6:T26)</f>
        <v>683</v>
      </c>
      <c r="U27" s="126">
        <f>SUM(U6:U26)</f>
        <v>1</v>
      </c>
      <c r="V27" s="127">
        <f>T27*100000/S27</f>
        <v>52.700088656518105</v>
      </c>
      <c r="W27" s="127">
        <f>(U27/T27)*100</f>
        <v>0.14641288433382138</v>
      </c>
    </row>
    <row r="28" spans="1:26" s="128" customFormat="1">
      <c r="A28" s="129"/>
      <c r="N28" s="76"/>
      <c r="S28" s="76" t="s">
        <v>5</v>
      </c>
      <c r="T28" s="130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5" customWidth="1"/>
    <col min="14" max="14" width="15.85546875" style="135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6" t="s">
        <v>377</v>
      </c>
      <c r="M1" s="76"/>
      <c r="N1" s="308" t="s">
        <v>342</v>
      </c>
    </row>
    <row r="2" spans="1:23">
      <c r="A2" s="133"/>
      <c r="B2" s="77" t="s">
        <v>656</v>
      </c>
      <c r="C2" s="133"/>
      <c r="D2" s="133"/>
      <c r="E2" s="133"/>
      <c r="F2" s="133"/>
      <c r="G2" s="133"/>
      <c r="H2" s="133"/>
      <c r="I2" s="133"/>
      <c r="M2" s="79" t="s">
        <v>44</v>
      </c>
      <c r="N2" s="79" t="s">
        <v>10</v>
      </c>
      <c r="O2" s="79" t="s">
        <v>40</v>
      </c>
      <c r="P2" s="79" t="s">
        <v>13</v>
      </c>
      <c r="R2" s="134" t="s">
        <v>68</v>
      </c>
    </row>
    <row r="3" spans="1:23">
      <c r="A3" s="133"/>
      <c r="B3" s="22"/>
      <c r="C3" s="133"/>
      <c r="D3" s="133"/>
      <c r="E3" s="133"/>
      <c r="F3" s="133"/>
      <c r="G3" s="133"/>
      <c r="H3" s="133"/>
      <c r="I3" s="133"/>
      <c r="M3" s="84"/>
      <c r="N3" s="84"/>
      <c r="O3" s="84" t="s">
        <v>18</v>
      </c>
      <c r="P3" s="84"/>
      <c r="Q3" s="135"/>
      <c r="R3" s="135"/>
      <c r="S3" s="135"/>
      <c r="T3" s="135"/>
    </row>
    <row r="4" spans="1:23">
      <c r="A4" s="79" t="s">
        <v>9</v>
      </c>
      <c r="B4" s="79" t="s">
        <v>10</v>
      </c>
      <c r="C4" s="79" t="s">
        <v>15</v>
      </c>
      <c r="D4" s="79" t="s">
        <v>16</v>
      </c>
      <c r="E4" s="136" t="s">
        <v>41</v>
      </c>
      <c r="F4" s="136" t="s">
        <v>13</v>
      </c>
      <c r="G4" s="79" t="s">
        <v>17</v>
      </c>
      <c r="H4" s="137" t="s">
        <v>6</v>
      </c>
      <c r="I4" s="137" t="s">
        <v>13</v>
      </c>
      <c r="M4" s="138" t="s">
        <v>45</v>
      </c>
      <c r="N4" s="139">
        <v>53537</v>
      </c>
      <c r="O4" s="138">
        <v>70</v>
      </c>
      <c r="P4" s="140">
        <f t="shared" ref="P4:P10" si="0">O4*100000/N4</f>
        <v>130.75069578048826</v>
      </c>
      <c r="Q4" s="135"/>
      <c r="R4" s="141">
        <f>O4*100/O10</f>
        <v>10.248901903367496</v>
      </c>
      <c r="S4" s="142"/>
      <c r="T4" s="143"/>
    </row>
    <row r="5" spans="1:23">
      <c r="A5" s="84"/>
      <c r="B5" s="84"/>
      <c r="C5" s="84" t="s">
        <v>18</v>
      </c>
      <c r="D5" s="84" t="s">
        <v>18</v>
      </c>
      <c r="E5" s="144" t="s">
        <v>7</v>
      </c>
      <c r="F5" s="144" t="s">
        <v>7</v>
      </c>
      <c r="G5" s="84" t="s">
        <v>18</v>
      </c>
      <c r="H5" s="145" t="s">
        <v>18</v>
      </c>
      <c r="I5" s="145" t="s">
        <v>8</v>
      </c>
      <c r="L5" s="146"/>
      <c r="M5" s="138" t="s">
        <v>46</v>
      </c>
      <c r="N5" s="139">
        <v>66055</v>
      </c>
      <c r="O5" s="138">
        <v>139</v>
      </c>
      <c r="P5" s="140">
        <f t="shared" si="0"/>
        <v>210.43070168798729</v>
      </c>
      <c r="R5" s="141">
        <f>O5*100/O10</f>
        <v>20.351390922401173</v>
      </c>
      <c r="S5" s="142"/>
      <c r="T5" s="143"/>
      <c r="V5" s="147"/>
    </row>
    <row r="6" spans="1:23">
      <c r="A6" s="96" t="s">
        <v>21</v>
      </c>
      <c r="B6" s="97">
        <v>158338</v>
      </c>
      <c r="C6" s="148">
        <v>9</v>
      </c>
      <c r="D6" s="148">
        <v>0</v>
      </c>
      <c r="E6" s="149">
        <f>C6+D6</f>
        <v>9</v>
      </c>
      <c r="F6" s="150">
        <f>E6*100000/B6</f>
        <v>5.6840429966274675</v>
      </c>
      <c r="G6" s="148">
        <v>41</v>
      </c>
      <c r="H6" s="151">
        <f>C6+D6+G6</f>
        <v>50</v>
      </c>
      <c r="I6" s="152">
        <f>H6*100000/B6</f>
        <v>31.578016647930376</v>
      </c>
      <c r="L6" s="146"/>
      <c r="M6" s="138" t="s">
        <v>36</v>
      </c>
      <c r="N6" s="139">
        <v>70853</v>
      </c>
      <c r="O6" s="138">
        <v>228</v>
      </c>
      <c r="P6" s="140">
        <f t="shared" si="0"/>
        <v>321.79300805893894</v>
      </c>
      <c r="R6" s="141">
        <f>O6*100/O10</f>
        <v>33.382137628111273</v>
      </c>
      <c r="S6" s="153"/>
      <c r="T6" s="154"/>
      <c r="V6" s="147"/>
    </row>
    <row r="7" spans="1:23">
      <c r="A7" s="109" t="s">
        <v>57</v>
      </c>
      <c r="B7" s="110">
        <v>35323</v>
      </c>
      <c r="C7" s="155">
        <v>5</v>
      </c>
      <c r="D7" s="155">
        <v>0</v>
      </c>
      <c r="E7" s="156">
        <f>C7+D7</f>
        <v>5</v>
      </c>
      <c r="F7" s="157">
        <f>E7*100000/B7</f>
        <v>14.15508309033774</v>
      </c>
      <c r="G7" s="155">
        <v>6</v>
      </c>
      <c r="H7" s="158">
        <f>C7+D7+G7</f>
        <v>11</v>
      </c>
      <c r="I7" s="159">
        <f>H7*100000/B7</f>
        <v>31.141182798743028</v>
      </c>
      <c r="M7" s="138" t="s">
        <v>37</v>
      </c>
      <c r="N7" s="139">
        <v>157174</v>
      </c>
      <c r="O7" s="138">
        <v>138</v>
      </c>
      <c r="P7" s="140">
        <f t="shared" si="0"/>
        <v>87.80078129970606</v>
      </c>
      <c r="R7" s="141">
        <f>O7*100/O10</f>
        <v>20.204978038067349</v>
      </c>
      <c r="S7" s="142"/>
      <c r="T7" s="143"/>
      <c r="V7" s="147"/>
    </row>
    <row r="8" spans="1:23">
      <c r="A8" s="109" t="s">
        <v>22</v>
      </c>
      <c r="B8" s="110">
        <v>123015</v>
      </c>
      <c r="C8" s="155">
        <v>4</v>
      </c>
      <c r="D8" s="155">
        <v>0</v>
      </c>
      <c r="E8" s="156">
        <f t="shared" ref="E8:E27" si="1">C8+D8</f>
        <v>4</v>
      </c>
      <c r="F8" s="157">
        <f t="shared" ref="F8:F27" si="2">E8*100000/B8</f>
        <v>3.2516359793521117</v>
      </c>
      <c r="G8" s="155">
        <v>35</v>
      </c>
      <c r="H8" s="158">
        <f t="shared" ref="H8:H27" si="3">C8+D8+G8</f>
        <v>39</v>
      </c>
      <c r="I8" s="159">
        <f t="shared" ref="I8:I27" si="4">H8*100000/B8</f>
        <v>31.703450798683086</v>
      </c>
      <c r="M8" s="138" t="s">
        <v>38</v>
      </c>
      <c r="N8" s="139">
        <v>382915</v>
      </c>
      <c r="O8" s="138">
        <v>77</v>
      </c>
      <c r="P8" s="140">
        <f t="shared" si="0"/>
        <v>20.108901453325149</v>
      </c>
      <c r="R8" s="141">
        <f>O8*100/O10</f>
        <v>11.273792093704246</v>
      </c>
      <c r="S8" s="142"/>
      <c r="T8" s="143"/>
      <c r="V8" s="147"/>
    </row>
    <row r="9" spans="1:23">
      <c r="A9" s="115" t="s">
        <v>23</v>
      </c>
      <c r="B9" s="116">
        <v>97439</v>
      </c>
      <c r="C9" s="155">
        <v>16</v>
      </c>
      <c r="D9" s="155">
        <v>0</v>
      </c>
      <c r="E9" s="156">
        <f t="shared" si="1"/>
        <v>16</v>
      </c>
      <c r="F9" s="157">
        <f t="shared" si="2"/>
        <v>16.42052976734162</v>
      </c>
      <c r="G9" s="155">
        <v>62</v>
      </c>
      <c r="H9" s="158">
        <f t="shared" si="3"/>
        <v>78</v>
      </c>
      <c r="I9" s="159">
        <f t="shared" si="4"/>
        <v>80.050082615790387</v>
      </c>
      <c r="M9" s="138" t="s">
        <v>39</v>
      </c>
      <c r="N9" s="139">
        <v>565479</v>
      </c>
      <c r="O9" s="138">
        <v>31</v>
      </c>
      <c r="P9" s="140">
        <f t="shared" si="0"/>
        <v>5.4820780258860191</v>
      </c>
      <c r="R9" s="141">
        <f>O9*100/O10</f>
        <v>4.5387994143484622</v>
      </c>
      <c r="T9" s="143"/>
      <c r="V9" s="147"/>
    </row>
    <row r="10" spans="1:23">
      <c r="A10" s="115" t="s">
        <v>31</v>
      </c>
      <c r="B10" s="116">
        <v>53664</v>
      </c>
      <c r="C10" s="155">
        <v>6</v>
      </c>
      <c r="D10" s="155">
        <v>1</v>
      </c>
      <c r="E10" s="156">
        <f t="shared" si="1"/>
        <v>7</v>
      </c>
      <c r="F10" s="157">
        <f t="shared" si="2"/>
        <v>13.04412641621944</v>
      </c>
      <c r="G10" s="155">
        <v>62</v>
      </c>
      <c r="H10" s="158">
        <f t="shared" si="3"/>
        <v>69</v>
      </c>
      <c r="I10" s="159">
        <f t="shared" si="4"/>
        <v>128.5778175313059</v>
      </c>
      <c r="M10" s="160" t="s">
        <v>41</v>
      </c>
      <c r="N10" s="161">
        <f>SUM(N4:N9)</f>
        <v>1296013</v>
      </c>
      <c r="O10" s="161">
        <f>SUM(O4:O9)</f>
        <v>683</v>
      </c>
      <c r="P10" s="162">
        <f t="shared" si="0"/>
        <v>52.700088656518105</v>
      </c>
      <c r="R10" s="163">
        <f>SUM(R4:R9)</f>
        <v>100</v>
      </c>
      <c r="T10" s="143"/>
      <c r="V10" s="147"/>
    </row>
    <row r="11" spans="1:23">
      <c r="A11" s="115" t="s">
        <v>24</v>
      </c>
      <c r="B11" s="116">
        <v>79171</v>
      </c>
      <c r="C11" s="155">
        <v>13</v>
      </c>
      <c r="D11" s="155">
        <v>2</v>
      </c>
      <c r="E11" s="156">
        <f t="shared" si="1"/>
        <v>15</v>
      </c>
      <c r="F11" s="157">
        <f t="shared" si="2"/>
        <v>18.946331358704576</v>
      </c>
      <c r="G11" s="155">
        <v>48</v>
      </c>
      <c r="H11" s="158">
        <f t="shared" si="3"/>
        <v>63</v>
      </c>
      <c r="I11" s="159">
        <f t="shared" si="4"/>
        <v>79.574591706559218</v>
      </c>
      <c r="M11" s="164"/>
      <c r="T11" s="135"/>
    </row>
    <row r="12" spans="1:23">
      <c r="A12" s="115" t="s">
        <v>25</v>
      </c>
      <c r="B12" s="116">
        <v>67151</v>
      </c>
      <c r="C12" s="155">
        <v>1</v>
      </c>
      <c r="D12" s="155">
        <v>0</v>
      </c>
      <c r="E12" s="156">
        <f t="shared" si="1"/>
        <v>1</v>
      </c>
      <c r="F12" s="157">
        <f t="shared" si="2"/>
        <v>1.4891810993134875</v>
      </c>
      <c r="G12" s="155">
        <v>10</v>
      </c>
      <c r="H12" s="158">
        <f t="shared" si="3"/>
        <v>11</v>
      </c>
      <c r="I12" s="159">
        <f t="shared" si="4"/>
        <v>16.380992092448363</v>
      </c>
    </row>
    <row r="13" spans="1:23">
      <c r="A13" s="115" t="s">
        <v>26</v>
      </c>
      <c r="B13" s="116">
        <v>71114</v>
      </c>
      <c r="C13" s="155">
        <v>10</v>
      </c>
      <c r="D13" s="155">
        <v>0</v>
      </c>
      <c r="E13" s="156">
        <f t="shared" si="1"/>
        <v>10</v>
      </c>
      <c r="F13" s="157">
        <f t="shared" si="2"/>
        <v>14.061928734145175</v>
      </c>
      <c r="G13" s="155">
        <v>27</v>
      </c>
      <c r="H13" s="158">
        <f t="shared" si="3"/>
        <v>37</v>
      </c>
      <c r="I13" s="159">
        <f t="shared" si="4"/>
        <v>52.029136316337151</v>
      </c>
      <c r="M13" s="165" t="s">
        <v>69</v>
      </c>
      <c r="N13" s="165" t="s">
        <v>10</v>
      </c>
      <c r="O13" s="165" t="s">
        <v>40</v>
      </c>
      <c r="P13" s="166" t="s">
        <v>13</v>
      </c>
    </row>
    <row r="14" spans="1:23">
      <c r="A14" s="115" t="s">
        <v>27</v>
      </c>
      <c r="B14" s="116">
        <v>107944</v>
      </c>
      <c r="C14" s="155">
        <v>18</v>
      </c>
      <c r="D14" s="155">
        <v>1</v>
      </c>
      <c r="E14" s="156">
        <f t="shared" si="1"/>
        <v>19</v>
      </c>
      <c r="F14" s="157">
        <f t="shared" si="2"/>
        <v>17.601719410064479</v>
      </c>
      <c r="G14" s="155">
        <v>121</v>
      </c>
      <c r="H14" s="158">
        <f t="shared" si="3"/>
        <v>140</v>
      </c>
      <c r="I14" s="159">
        <f t="shared" si="4"/>
        <v>129.696879863633</v>
      </c>
      <c r="M14" s="167" t="s">
        <v>70</v>
      </c>
      <c r="N14" s="168">
        <v>641883</v>
      </c>
      <c r="O14" s="167">
        <v>354</v>
      </c>
      <c r="P14" s="140">
        <f>O14*100000/N14</f>
        <v>55.150237660134323</v>
      </c>
      <c r="R14" s="102"/>
    </row>
    <row r="15" spans="1:23">
      <c r="A15" s="115" t="s">
        <v>34</v>
      </c>
      <c r="B15" s="116">
        <v>58080</v>
      </c>
      <c r="C15" s="155">
        <v>13</v>
      </c>
      <c r="D15" s="155">
        <v>0</v>
      </c>
      <c r="E15" s="156">
        <f t="shared" si="1"/>
        <v>13</v>
      </c>
      <c r="F15" s="157">
        <f t="shared" si="2"/>
        <v>22.382920110192838</v>
      </c>
      <c r="G15" s="155">
        <v>27</v>
      </c>
      <c r="H15" s="158">
        <f t="shared" si="3"/>
        <v>40</v>
      </c>
      <c r="I15" s="159">
        <f t="shared" si="4"/>
        <v>68.870523415977956</v>
      </c>
      <c r="M15" s="167" t="s">
        <v>71</v>
      </c>
      <c r="N15" s="168">
        <v>654130</v>
      </c>
      <c r="O15" s="168">
        <f>O10-O14</f>
        <v>329</v>
      </c>
      <c r="P15" s="140">
        <f>O15*100000/N15</f>
        <v>50.29581275893171</v>
      </c>
      <c r="W15" s="20">
        <f>5/6</f>
        <v>0.83333333333333337</v>
      </c>
    </row>
    <row r="16" spans="1:23">
      <c r="A16" s="115" t="s">
        <v>32</v>
      </c>
      <c r="B16" s="116">
        <v>66469</v>
      </c>
      <c r="C16" s="155">
        <v>4</v>
      </c>
      <c r="D16" s="155">
        <v>0</v>
      </c>
      <c r="E16" s="156">
        <f t="shared" si="1"/>
        <v>4</v>
      </c>
      <c r="F16" s="157">
        <f t="shared" si="2"/>
        <v>6.017842904210986</v>
      </c>
      <c r="G16" s="155">
        <v>9</v>
      </c>
      <c r="H16" s="158">
        <f t="shared" si="3"/>
        <v>13</v>
      </c>
      <c r="I16" s="159">
        <f t="shared" si="4"/>
        <v>19.557989438685702</v>
      </c>
      <c r="M16" s="169" t="s">
        <v>41</v>
      </c>
      <c r="N16" s="170">
        <f>N14+N15</f>
        <v>1296013</v>
      </c>
      <c r="O16" s="171">
        <f>O14+O15</f>
        <v>683</v>
      </c>
      <c r="P16" s="172">
        <f>O16*100000/N16</f>
        <v>52.700088656518105</v>
      </c>
    </row>
    <row r="17" spans="1:22">
      <c r="A17" s="115" t="s">
        <v>28</v>
      </c>
      <c r="B17" s="116">
        <v>118221</v>
      </c>
      <c r="C17" s="155">
        <v>5</v>
      </c>
      <c r="D17" s="155">
        <v>0</v>
      </c>
      <c r="E17" s="156">
        <f t="shared" si="1"/>
        <v>5</v>
      </c>
      <c r="F17" s="157">
        <f t="shared" si="2"/>
        <v>4.2293670329298516</v>
      </c>
      <c r="G17" s="155">
        <v>28</v>
      </c>
      <c r="H17" s="158">
        <f t="shared" si="3"/>
        <v>33</v>
      </c>
      <c r="I17" s="159">
        <f t="shared" si="4"/>
        <v>27.91382241733702</v>
      </c>
    </row>
    <row r="18" spans="1:22">
      <c r="A18" s="115" t="s">
        <v>29</v>
      </c>
      <c r="B18" s="116">
        <v>114296</v>
      </c>
      <c r="C18" s="155">
        <v>7</v>
      </c>
      <c r="D18" s="155">
        <v>0</v>
      </c>
      <c r="E18" s="156">
        <f t="shared" si="1"/>
        <v>7</v>
      </c>
      <c r="F18" s="157">
        <f t="shared" si="2"/>
        <v>6.124448799608035</v>
      </c>
      <c r="G18" s="155">
        <v>43</v>
      </c>
      <c r="H18" s="158">
        <f t="shared" si="3"/>
        <v>50</v>
      </c>
      <c r="I18" s="159">
        <f t="shared" si="4"/>
        <v>43.746062854343108</v>
      </c>
      <c r="R18" s="102"/>
    </row>
    <row r="19" spans="1:22">
      <c r="A19" s="115" t="s">
        <v>33</v>
      </c>
      <c r="B19" s="116">
        <v>23133</v>
      </c>
      <c r="C19" s="155">
        <v>1</v>
      </c>
      <c r="D19" s="155">
        <v>0</v>
      </c>
      <c r="E19" s="156">
        <f t="shared" si="1"/>
        <v>1</v>
      </c>
      <c r="F19" s="157">
        <f t="shared" si="2"/>
        <v>4.3228288592054644</v>
      </c>
      <c r="G19" s="155">
        <v>2</v>
      </c>
      <c r="H19" s="158">
        <f t="shared" si="3"/>
        <v>3</v>
      </c>
      <c r="I19" s="159">
        <f t="shared" si="4"/>
        <v>12.968486577616392</v>
      </c>
      <c r="S19" s="173"/>
      <c r="T19" s="174"/>
      <c r="U19" s="175"/>
    </row>
    <row r="20" spans="1:22">
      <c r="A20" s="115" t="s">
        <v>58</v>
      </c>
      <c r="B20" s="116">
        <v>27978</v>
      </c>
      <c r="C20" s="155">
        <v>3</v>
      </c>
      <c r="D20" s="155">
        <v>0</v>
      </c>
      <c r="E20" s="156">
        <f t="shared" si="1"/>
        <v>3</v>
      </c>
      <c r="F20" s="157">
        <f t="shared" si="2"/>
        <v>10.72271070126528</v>
      </c>
      <c r="G20" s="155">
        <v>6</v>
      </c>
      <c r="H20" s="158">
        <f t="shared" si="3"/>
        <v>9</v>
      </c>
      <c r="I20" s="159">
        <f t="shared" si="4"/>
        <v>32.168132103795841</v>
      </c>
      <c r="S20" s="173"/>
      <c r="T20" s="174"/>
      <c r="U20" s="175"/>
    </row>
    <row r="21" spans="1:22">
      <c r="A21" s="115" t="s">
        <v>30</v>
      </c>
      <c r="B21" s="116">
        <v>73717</v>
      </c>
      <c r="C21" s="155">
        <v>7</v>
      </c>
      <c r="D21" s="155">
        <v>0</v>
      </c>
      <c r="E21" s="156">
        <f t="shared" si="1"/>
        <v>7</v>
      </c>
      <c r="F21" s="157">
        <f t="shared" si="2"/>
        <v>9.4957743804007215</v>
      </c>
      <c r="G21" s="155">
        <v>8</v>
      </c>
      <c r="H21" s="158">
        <f t="shared" si="3"/>
        <v>15</v>
      </c>
      <c r="I21" s="159">
        <f t="shared" si="4"/>
        <v>20.348087958001546</v>
      </c>
      <c r="S21" s="173"/>
      <c r="T21" s="174"/>
      <c r="U21" s="175"/>
    </row>
    <row r="22" spans="1:22">
      <c r="A22" s="115" t="s">
        <v>35</v>
      </c>
      <c r="B22" s="116">
        <v>23154</v>
      </c>
      <c r="C22" s="155">
        <v>5</v>
      </c>
      <c r="D22" s="155">
        <v>0</v>
      </c>
      <c r="E22" s="156">
        <f t="shared" si="1"/>
        <v>5</v>
      </c>
      <c r="F22" s="157">
        <f t="shared" si="2"/>
        <v>21.594540900060466</v>
      </c>
      <c r="G22" s="155">
        <v>33</v>
      </c>
      <c r="H22" s="158">
        <f t="shared" si="3"/>
        <v>38</v>
      </c>
      <c r="I22" s="159">
        <f t="shared" si="4"/>
        <v>164.11851084045952</v>
      </c>
      <c r="S22" s="173"/>
      <c r="T22" s="174"/>
      <c r="U22" s="175"/>
    </row>
    <row r="23" spans="1:22">
      <c r="A23" s="119" t="s">
        <v>59</v>
      </c>
      <c r="B23" s="116">
        <v>35967</v>
      </c>
      <c r="C23" s="155">
        <v>3</v>
      </c>
      <c r="D23" s="155">
        <v>0</v>
      </c>
      <c r="E23" s="156">
        <f t="shared" si="1"/>
        <v>3</v>
      </c>
      <c r="F23" s="157">
        <f t="shared" si="2"/>
        <v>8.3409792309617146</v>
      </c>
      <c r="G23" s="155">
        <v>9</v>
      </c>
      <c r="H23" s="158">
        <f t="shared" si="3"/>
        <v>12</v>
      </c>
      <c r="I23" s="159">
        <f t="shared" si="4"/>
        <v>33.363916923846858</v>
      </c>
      <c r="T23" s="173"/>
      <c r="U23" s="174"/>
      <c r="V23" s="175"/>
    </row>
    <row r="24" spans="1:22">
      <c r="A24" s="119" t="s">
        <v>60</v>
      </c>
      <c r="B24" s="116">
        <v>45248</v>
      </c>
      <c r="C24" s="155">
        <v>0</v>
      </c>
      <c r="D24" s="155">
        <v>0</v>
      </c>
      <c r="E24" s="156">
        <f t="shared" si="1"/>
        <v>0</v>
      </c>
      <c r="F24" s="157">
        <f t="shared" si="2"/>
        <v>0</v>
      </c>
      <c r="G24" s="155">
        <v>3</v>
      </c>
      <c r="H24" s="158">
        <f t="shared" si="3"/>
        <v>3</v>
      </c>
      <c r="I24" s="159">
        <f t="shared" si="4"/>
        <v>6.6301272984441297</v>
      </c>
      <c r="T24" s="173"/>
      <c r="U24" s="174"/>
      <c r="V24" s="175"/>
    </row>
    <row r="25" spans="1:22">
      <c r="A25" s="119" t="s">
        <v>61</v>
      </c>
      <c r="B25" s="116">
        <v>27365</v>
      </c>
      <c r="C25" s="155">
        <v>3</v>
      </c>
      <c r="D25" s="155">
        <v>0</v>
      </c>
      <c r="E25" s="156">
        <f t="shared" si="1"/>
        <v>3</v>
      </c>
      <c r="F25" s="157">
        <f t="shared" si="2"/>
        <v>10.962908825141604</v>
      </c>
      <c r="G25" s="155">
        <v>3</v>
      </c>
      <c r="H25" s="158">
        <f t="shared" si="3"/>
        <v>6</v>
      </c>
      <c r="I25" s="159">
        <f t="shared" si="4"/>
        <v>21.925817650283207</v>
      </c>
      <c r="T25" s="173"/>
      <c r="U25" s="174"/>
      <c r="V25" s="175"/>
    </row>
    <row r="26" spans="1:22">
      <c r="A26" s="119" t="s">
        <v>62</v>
      </c>
      <c r="B26" s="116">
        <v>24375</v>
      </c>
      <c r="C26" s="155">
        <v>0</v>
      </c>
      <c r="D26" s="155">
        <v>0</v>
      </c>
      <c r="E26" s="156">
        <f t="shared" si="1"/>
        <v>0</v>
      </c>
      <c r="F26" s="157">
        <f t="shared" si="2"/>
        <v>0</v>
      </c>
      <c r="G26" s="155">
        <v>1</v>
      </c>
      <c r="H26" s="158">
        <f t="shared" si="3"/>
        <v>1</v>
      </c>
      <c r="I26" s="159">
        <f t="shared" si="4"/>
        <v>4.1025641025641022</v>
      </c>
      <c r="T26" s="173"/>
      <c r="U26" s="174"/>
      <c r="V26" s="175"/>
    </row>
    <row r="27" spans="1:22">
      <c r="A27" s="123" t="s">
        <v>63</v>
      </c>
      <c r="B27" s="116">
        <v>23189</v>
      </c>
      <c r="C27" s="118">
        <v>1</v>
      </c>
      <c r="D27" s="118">
        <v>0</v>
      </c>
      <c r="E27" s="156">
        <f t="shared" si="1"/>
        <v>1</v>
      </c>
      <c r="F27" s="157">
        <f t="shared" si="2"/>
        <v>4.3123894950191906</v>
      </c>
      <c r="G27" s="118">
        <v>11</v>
      </c>
      <c r="H27" s="158">
        <f t="shared" si="3"/>
        <v>12</v>
      </c>
      <c r="I27" s="159">
        <f t="shared" si="4"/>
        <v>51.748673940230283</v>
      </c>
      <c r="M27" s="134"/>
      <c r="N27" s="134"/>
      <c r="O27" s="22"/>
      <c r="P27" s="22"/>
      <c r="Q27" s="22"/>
      <c r="R27" s="22"/>
      <c r="S27" s="22"/>
      <c r="T27" s="173"/>
      <c r="U27" s="174"/>
      <c r="V27" s="175"/>
    </row>
    <row r="28" spans="1:22">
      <c r="A28" s="176" t="s">
        <v>64</v>
      </c>
      <c r="B28" s="177">
        <f>SUM(B7:B27)</f>
        <v>1296013</v>
      </c>
      <c r="C28" s="177">
        <f>SUM(C7:C27)</f>
        <v>125</v>
      </c>
      <c r="D28" s="177">
        <f>SUM(D7:D27)</f>
        <v>4</v>
      </c>
      <c r="E28" s="177">
        <f>SUM(E7:E27)</f>
        <v>129</v>
      </c>
      <c r="F28" s="178">
        <f>E28*100000/B28</f>
        <v>9.9536038604551038</v>
      </c>
      <c r="G28" s="177">
        <f>SUM(G7:G27)</f>
        <v>554</v>
      </c>
      <c r="H28" s="177">
        <f>C28+D28+G28</f>
        <v>683</v>
      </c>
      <c r="I28" s="178">
        <f>H28*100000/B28</f>
        <v>52.700088656518105</v>
      </c>
      <c r="T28" s="173"/>
      <c r="U28" s="174"/>
      <c r="V28" s="175"/>
    </row>
    <row r="29" spans="1:22">
      <c r="T29" s="173"/>
      <c r="U29" s="174"/>
      <c r="V29" s="175"/>
    </row>
    <row r="30" spans="1:22">
      <c r="A30" s="22"/>
      <c r="T30" s="173"/>
      <c r="U30" s="174"/>
      <c r="V30" s="175"/>
    </row>
    <row r="31" spans="1:22">
      <c r="A31" s="22"/>
      <c r="T31" s="173"/>
      <c r="U31" s="174"/>
      <c r="V31" s="175"/>
    </row>
    <row r="32" spans="1:22">
      <c r="T32" s="173"/>
      <c r="U32" s="174"/>
      <c r="V32" s="175"/>
    </row>
    <row r="33" spans="20:22">
      <c r="T33" s="173"/>
      <c r="U33" s="174"/>
      <c r="V33" s="175"/>
    </row>
    <row r="34" spans="20:22">
      <c r="T34" s="173"/>
      <c r="U34" s="174"/>
      <c r="V34" s="175"/>
    </row>
    <row r="35" spans="20:22">
      <c r="T35" s="173"/>
      <c r="U35" s="174"/>
      <c r="V35" s="175"/>
    </row>
    <row r="36" spans="20:22">
      <c r="T36" s="173"/>
      <c r="U36" s="174"/>
      <c r="V36" s="175"/>
    </row>
    <row r="37" spans="20:22">
      <c r="T37" s="173"/>
      <c r="U37" s="174"/>
      <c r="V37" s="175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F27" sqref="F27"/>
    </sheetView>
  </sheetViews>
  <sheetFormatPr defaultColWidth="8.85546875" defaultRowHeight="27.75"/>
  <cols>
    <col min="1" max="1" width="18.140625" style="20" customWidth="1"/>
    <col min="2" max="2" width="10.85546875" style="135" customWidth="1"/>
    <col min="3" max="21" width="9.140625" style="135" customWidth="1"/>
    <col min="22" max="16384" width="8.85546875" style="20"/>
  </cols>
  <sheetData>
    <row r="1" spans="1:54">
      <c r="A1" s="76" t="s">
        <v>343</v>
      </c>
    </row>
    <row r="2" spans="1:54">
      <c r="A2" s="76"/>
      <c r="B2" s="182"/>
      <c r="C2" s="77" t="s">
        <v>657</v>
      </c>
      <c r="D2" s="134"/>
    </row>
    <row r="3" spans="1:54">
      <c r="A3" s="183" t="s">
        <v>9</v>
      </c>
      <c r="B3" s="184"/>
      <c r="C3" s="185"/>
      <c r="D3" s="185"/>
      <c r="E3" s="185"/>
      <c r="F3" s="186" t="s">
        <v>67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8"/>
    </row>
    <row r="4" spans="1:54">
      <c r="A4" s="189"/>
      <c r="B4" s="190" t="s">
        <v>41</v>
      </c>
      <c r="C4" s="191" t="s">
        <v>94</v>
      </c>
      <c r="D4" s="191" t="s">
        <v>95</v>
      </c>
      <c r="E4" s="191" t="s">
        <v>96</v>
      </c>
      <c r="F4" s="191" t="s">
        <v>97</v>
      </c>
      <c r="G4" s="191" t="s">
        <v>98</v>
      </c>
      <c r="H4" s="191" t="s">
        <v>99</v>
      </c>
      <c r="I4" s="191" t="s">
        <v>100</v>
      </c>
      <c r="J4" s="191" t="s">
        <v>101</v>
      </c>
      <c r="K4" s="191" t="s">
        <v>102</v>
      </c>
      <c r="L4" s="191" t="s">
        <v>103</v>
      </c>
      <c r="M4" s="191" t="s">
        <v>104</v>
      </c>
      <c r="N4" s="191" t="s">
        <v>105</v>
      </c>
      <c r="O4" s="191" t="s">
        <v>106</v>
      </c>
      <c r="P4" s="191" t="s">
        <v>107</v>
      </c>
      <c r="Q4" s="191" t="s">
        <v>108</v>
      </c>
      <c r="R4" s="191" t="s">
        <v>109</v>
      </c>
      <c r="S4" s="191" t="s">
        <v>110</v>
      </c>
      <c r="T4" s="191" t="s">
        <v>111</v>
      </c>
      <c r="U4" s="191" t="s">
        <v>112</v>
      </c>
      <c r="V4" s="191" t="s">
        <v>113</v>
      </c>
      <c r="W4" s="191" t="s">
        <v>114</v>
      </c>
      <c r="X4" s="191" t="s">
        <v>115</v>
      </c>
      <c r="Y4" s="191" t="s">
        <v>116</v>
      </c>
      <c r="Z4" s="191" t="s">
        <v>117</v>
      </c>
      <c r="AA4" s="191" t="s">
        <v>118</v>
      </c>
      <c r="AB4" s="191" t="s">
        <v>119</v>
      </c>
      <c r="AC4" s="191" t="s">
        <v>120</v>
      </c>
      <c r="AD4" s="191" t="s">
        <v>121</v>
      </c>
      <c r="AE4" s="191" t="s">
        <v>122</v>
      </c>
      <c r="AF4" s="191" t="s">
        <v>123</v>
      </c>
      <c r="AG4" s="191" t="s">
        <v>124</v>
      </c>
      <c r="AH4" s="191" t="s">
        <v>125</v>
      </c>
      <c r="AI4" s="191" t="s">
        <v>126</v>
      </c>
      <c r="AJ4" s="191" t="s">
        <v>127</v>
      </c>
      <c r="AK4" s="191" t="s">
        <v>128</v>
      </c>
      <c r="AL4" s="191" t="s">
        <v>129</v>
      </c>
      <c r="AM4" s="191" t="s">
        <v>130</v>
      </c>
      <c r="AN4" s="191" t="s">
        <v>131</v>
      </c>
      <c r="AO4" s="191" t="s">
        <v>132</v>
      </c>
      <c r="AP4" s="191" t="s">
        <v>133</v>
      </c>
      <c r="AQ4" s="191" t="s">
        <v>134</v>
      </c>
      <c r="AR4" s="191" t="s">
        <v>135</v>
      </c>
      <c r="AS4" s="191" t="s">
        <v>136</v>
      </c>
      <c r="AT4" s="191" t="s">
        <v>137</v>
      </c>
      <c r="AU4" s="191" t="s">
        <v>138</v>
      </c>
      <c r="AV4" s="191" t="s">
        <v>139</v>
      </c>
      <c r="AW4" s="191" t="s">
        <v>140</v>
      </c>
      <c r="AX4" s="191" t="s">
        <v>141</v>
      </c>
      <c r="AY4" s="191" t="s">
        <v>142</v>
      </c>
      <c r="AZ4" s="191" t="s">
        <v>143</v>
      </c>
      <c r="BA4" s="191" t="s">
        <v>144</v>
      </c>
      <c r="BB4" s="191" t="s">
        <v>145</v>
      </c>
    </row>
    <row r="5" spans="1:54">
      <c r="A5" s="192" t="s">
        <v>21</v>
      </c>
      <c r="B5" s="125">
        <f>SUM(C5:BB5)</f>
        <v>50</v>
      </c>
      <c r="C5" s="138">
        <v>0</v>
      </c>
      <c r="D5" s="138">
        <v>0</v>
      </c>
      <c r="E5" s="138">
        <v>0</v>
      </c>
      <c r="F5" s="138">
        <v>1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L5" s="138">
        <v>0</v>
      </c>
      <c r="M5" s="138">
        <v>1</v>
      </c>
      <c r="N5" s="138">
        <v>0</v>
      </c>
      <c r="O5" s="138">
        <v>1</v>
      </c>
      <c r="P5" s="138">
        <v>2</v>
      </c>
      <c r="Q5" s="138">
        <v>2</v>
      </c>
      <c r="R5" s="138">
        <v>2</v>
      </c>
      <c r="S5" s="138">
        <v>0</v>
      </c>
      <c r="T5" s="138">
        <v>1</v>
      </c>
      <c r="U5" s="138">
        <v>0</v>
      </c>
      <c r="V5" s="138">
        <v>1</v>
      </c>
      <c r="W5" s="138">
        <v>1</v>
      </c>
      <c r="X5" s="138">
        <v>0</v>
      </c>
      <c r="Y5" s="138">
        <v>1</v>
      </c>
      <c r="Z5" s="138">
        <v>2</v>
      </c>
      <c r="AA5" s="138">
        <v>5</v>
      </c>
      <c r="AB5" s="138">
        <v>9</v>
      </c>
      <c r="AC5" s="138">
        <v>2</v>
      </c>
      <c r="AD5" s="138">
        <v>8</v>
      </c>
      <c r="AE5" s="138">
        <v>8</v>
      </c>
      <c r="AF5" s="138">
        <v>3</v>
      </c>
      <c r="AG5" s="138">
        <v>0</v>
      </c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</row>
    <row r="6" spans="1:54">
      <c r="A6" s="193" t="s">
        <v>23</v>
      </c>
      <c r="B6" s="125">
        <f t="shared" ref="B6:B24" si="0">SUM(C6:BB6)</f>
        <v>78</v>
      </c>
      <c r="C6" s="138">
        <v>0</v>
      </c>
      <c r="D6" s="138">
        <v>1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1</v>
      </c>
      <c r="R6" s="138">
        <v>0</v>
      </c>
      <c r="S6" s="138">
        <v>1</v>
      </c>
      <c r="T6" s="138">
        <v>0</v>
      </c>
      <c r="U6" s="138">
        <v>1</v>
      </c>
      <c r="V6" s="138">
        <v>0</v>
      </c>
      <c r="W6" s="138">
        <v>3</v>
      </c>
      <c r="X6" s="138">
        <v>1</v>
      </c>
      <c r="Y6" s="138">
        <v>4</v>
      </c>
      <c r="Z6" s="138">
        <v>3</v>
      </c>
      <c r="AA6" s="138">
        <v>4</v>
      </c>
      <c r="AB6" s="138">
        <v>7</v>
      </c>
      <c r="AC6" s="138">
        <v>12</v>
      </c>
      <c r="AD6" s="138">
        <v>12</v>
      </c>
      <c r="AE6" s="138">
        <v>12</v>
      </c>
      <c r="AF6" s="138">
        <v>11</v>
      </c>
      <c r="AG6" s="138">
        <v>5</v>
      </c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</row>
    <row r="7" spans="1:54">
      <c r="A7" s="193" t="s">
        <v>31</v>
      </c>
      <c r="B7" s="125">
        <f t="shared" si="0"/>
        <v>69</v>
      </c>
      <c r="C7" s="138">
        <v>1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1</v>
      </c>
      <c r="J7" s="138">
        <v>1</v>
      </c>
      <c r="K7" s="138">
        <v>0</v>
      </c>
      <c r="L7" s="138">
        <v>1</v>
      </c>
      <c r="M7" s="138">
        <v>1</v>
      </c>
      <c r="N7" s="138">
        <v>0</v>
      </c>
      <c r="O7" s="138">
        <v>0</v>
      </c>
      <c r="P7" s="138">
        <v>0</v>
      </c>
      <c r="Q7" s="138">
        <v>0</v>
      </c>
      <c r="R7" s="138">
        <v>1</v>
      </c>
      <c r="S7" s="138">
        <v>0</v>
      </c>
      <c r="T7" s="138">
        <v>1</v>
      </c>
      <c r="U7" s="138">
        <v>0</v>
      </c>
      <c r="V7" s="138">
        <v>2</v>
      </c>
      <c r="W7" s="138">
        <v>2</v>
      </c>
      <c r="X7" s="138">
        <v>0</v>
      </c>
      <c r="Y7" s="138">
        <v>1</v>
      </c>
      <c r="Z7" s="138">
        <v>7</v>
      </c>
      <c r="AA7" s="138">
        <v>6</v>
      </c>
      <c r="AB7" s="138">
        <v>8</v>
      </c>
      <c r="AC7" s="138">
        <v>15</v>
      </c>
      <c r="AD7" s="138">
        <v>13</v>
      </c>
      <c r="AE7" s="138">
        <v>5</v>
      </c>
      <c r="AF7" s="138">
        <v>3</v>
      </c>
      <c r="AG7" s="138">
        <v>0</v>
      </c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</row>
    <row r="8" spans="1:54">
      <c r="A8" s="193" t="s">
        <v>24</v>
      </c>
      <c r="B8" s="125">
        <f t="shared" si="0"/>
        <v>63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1</v>
      </c>
      <c r="Q8" s="138">
        <v>0</v>
      </c>
      <c r="R8" s="138">
        <v>0</v>
      </c>
      <c r="S8" s="138">
        <v>1</v>
      </c>
      <c r="T8" s="138">
        <v>2</v>
      </c>
      <c r="U8" s="138">
        <v>1</v>
      </c>
      <c r="V8" s="138">
        <v>2</v>
      </c>
      <c r="W8" s="138">
        <v>3</v>
      </c>
      <c r="X8" s="138">
        <v>2</v>
      </c>
      <c r="Y8" s="138">
        <v>0</v>
      </c>
      <c r="Z8" s="138">
        <v>2</v>
      </c>
      <c r="AA8" s="138">
        <v>13</v>
      </c>
      <c r="AB8" s="138">
        <v>11</v>
      </c>
      <c r="AC8" s="138">
        <v>9</v>
      </c>
      <c r="AD8" s="138">
        <v>8</v>
      </c>
      <c r="AE8" s="138">
        <v>7</v>
      </c>
      <c r="AF8" s="138">
        <v>1</v>
      </c>
      <c r="AG8" s="138">
        <v>0</v>
      </c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</row>
    <row r="9" spans="1:54">
      <c r="A9" s="193" t="s">
        <v>25</v>
      </c>
      <c r="B9" s="125">
        <f t="shared" si="0"/>
        <v>11</v>
      </c>
      <c r="C9" s="138">
        <v>0</v>
      </c>
      <c r="D9" s="138">
        <v>0</v>
      </c>
      <c r="E9" s="138">
        <v>1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1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0</v>
      </c>
      <c r="AB9" s="138">
        <v>1</v>
      </c>
      <c r="AC9" s="138">
        <v>0</v>
      </c>
      <c r="AD9" s="138">
        <v>1</v>
      </c>
      <c r="AE9" s="138">
        <v>3</v>
      </c>
      <c r="AF9" s="138">
        <v>3</v>
      </c>
      <c r="AG9" s="138">
        <v>0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</row>
    <row r="10" spans="1:54">
      <c r="A10" s="193" t="s">
        <v>26</v>
      </c>
      <c r="B10" s="125">
        <f t="shared" si="0"/>
        <v>37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1</v>
      </c>
      <c r="L10" s="138">
        <v>0</v>
      </c>
      <c r="M10" s="138">
        <v>0</v>
      </c>
      <c r="N10" s="138">
        <v>4</v>
      </c>
      <c r="O10" s="138">
        <v>1</v>
      </c>
      <c r="P10" s="138">
        <v>2</v>
      </c>
      <c r="Q10" s="138">
        <v>2</v>
      </c>
      <c r="R10" s="138">
        <v>1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1</v>
      </c>
      <c r="Z10" s="138">
        <v>0</v>
      </c>
      <c r="AA10" s="138">
        <v>4</v>
      </c>
      <c r="AB10" s="138">
        <v>2</v>
      </c>
      <c r="AC10" s="138">
        <v>3</v>
      </c>
      <c r="AD10" s="138">
        <v>10</v>
      </c>
      <c r="AE10" s="138">
        <v>4</v>
      </c>
      <c r="AF10" s="138">
        <v>2</v>
      </c>
      <c r="AG10" s="138">
        <v>0</v>
      </c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</row>
    <row r="11" spans="1:54">
      <c r="A11" s="193" t="s">
        <v>27</v>
      </c>
      <c r="B11" s="125">
        <f t="shared" si="0"/>
        <v>140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1</v>
      </c>
      <c r="J11" s="138">
        <v>0</v>
      </c>
      <c r="K11" s="138">
        <v>0</v>
      </c>
      <c r="L11" s="138">
        <v>0</v>
      </c>
      <c r="M11" s="138">
        <v>0</v>
      </c>
      <c r="N11" s="138">
        <v>1</v>
      </c>
      <c r="O11" s="138">
        <v>1</v>
      </c>
      <c r="P11" s="138">
        <v>4</v>
      </c>
      <c r="Q11" s="138">
        <v>1</v>
      </c>
      <c r="R11" s="138">
        <v>1</v>
      </c>
      <c r="S11" s="138">
        <v>0</v>
      </c>
      <c r="T11" s="138">
        <v>0</v>
      </c>
      <c r="U11" s="138">
        <v>0</v>
      </c>
      <c r="V11" s="138">
        <v>3</v>
      </c>
      <c r="W11" s="138">
        <v>0</v>
      </c>
      <c r="X11" s="138">
        <v>4</v>
      </c>
      <c r="Y11" s="138">
        <v>6</v>
      </c>
      <c r="Z11" s="138">
        <v>7</v>
      </c>
      <c r="AA11" s="138">
        <v>12</v>
      </c>
      <c r="AB11" s="138">
        <v>21</v>
      </c>
      <c r="AC11" s="138">
        <v>14</v>
      </c>
      <c r="AD11" s="138">
        <v>17</v>
      </c>
      <c r="AE11" s="138">
        <v>16</v>
      </c>
      <c r="AF11" s="138">
        <v>30</v>
      </c>
      <c r="AG11" s="138">
        <v>1</v>
      </c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</row>
    <row r="12" spans="1:54">
      <c r="A12" s="193" t="s">
        <v>34</v>
      </c>
      <c r="B12" s="125">
        <f t="shared" si="0"/>
        <v>40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1</v>
      </c>
      <c r="S12" s="138">
        <v>2</v>
      </c>
      <c r="T12" s="138">
        <v>1</v>
      </c>
      <c r="U12" s="138">
        <v>2</v>
      </c>
      <c r="V12" s="138">
        <v>0</v>
      </c>
      <c r="W12" s="138">
        <v>0</v>
      </c>
      <c r="X12" s="138">
        <v>0</v>
      </c>
      <c r="Y12" s="138">
        <v>3</v>
      </c>
      <c r="Z12" s="138">
        <v>2</v>
      </c>
      <c r="AA12" s="138">
        <v>3</v>
      </c>
      <c r="AB12" s="138">
        <v>1</v>
      </c>
      <c r="AC12" s="138">
        <v>3</v>
      </c>
      <c r="AD12" s="138">
        <v>3</v>
      </c>
      <c r="AE12" s="138">
        <v>8</v>
      </c>
      <c r="AF12" s="138">
        <v>11</v>
      </c>
      <c r="AG12" s="138">
        <v>0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</row>
    <row r="13" spans="1:54">
      <c r="A13" s="193" t="s">
        <v>32</v>
      </c>
      <c r="B13" s="125">
        <f t="shared" si="0"/>
        <v>13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1</v>
      </c>
      <c r="W13" s="138">
        <v>2</v>
      </c>
      <c r="X13" s="138">
        <v>0</v>
      </c>
      <c r="Y13" s="138">
        <v>0</v>
      </c>
      <c r="Z13" s="138">
        <v>2</v>
      </c>
      <c r="AA13" s="138">
        <v>0</v>
      </c>
      <c r="AB13" s="138">
        <v>2</v>
      </c>
      <c r="AC13" s="138">
        <v>0</v>
      </c>
      <c r="AD13" s="138">
        <v>2</v>
      </c>
      <c r="AE13" s="138">
        <v>2</v>
      </c>
      <c r="AF13" s="138">
        <v>2</v>
      </c>
      <c r="AG13" s="138">
        <v>0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</row>
    <row r="14" spans="1:54">
      <c r="A14" s="193" t="s">
        <v>28</v>
      </c>
      <c r="B14" s="125">
        <f t="shared" si="0"/>
        <v>33</v>
      </c>
      <c r="C14" s="138">
        <v>1</v>
      </c>
      <c r="D14" s="138">
        <v>0</v>
      </c>
      <c r="E14" s="138">
        <v>0</v>
      </c>
      <c r="F14" s="138">
        <v>1</v>
      </c>
      <c r="G14" s="138">
        <v>1</v>
      </c>
      <c r="H14" s="138">
        <v>1</v>
      </c>
      <c r="I14" s="138">
        <v>3</v>
      </c>
      <c r="J14" s="138">
        <v>0</v>
      </c>
      <c r="K14" s="138">
        <v>0</v>
      </c>
      <c r="L14" s="138">
        <v>1</v>
      </c>
      <c r="M14" s="138">
        <v>1</v>
      </c>
      <c r="N14" s="138">
        <v>3</v>
      </c>
      <c r="O14" s="138">
        <v>1</v>
      </c>
      <c r="P14" s="138">
        <v>1</v>
      </c>
      <c r="Q14" s="138">
        <v>1</v>
      </c>
      <c r="R14" s="138">
        <v>1</v>
      </c>
      <c r="S14" s="138">
        <v>1</v>
      </c>
      <c r="T14" s="138">
        <v>0</v>
      </c>
      <c r="U14" s="138">
        <v>0</v>
      </c>
      <c r="V14" s="138">
        <v>1</v>
      </c>
      <c r="W14" s="138">
        <v>0</v>
      </c>
      <c r="X14" s="138">
        <v>2</v>
      </c>
      <c r="Y14" s="138">
        <v>0</v>
      </c>
      <c r="Z14" s="138">
        <v>0</v>
      </c>
      <c r="AA14" s="138">
        <v>1</v>
      </c>
      <c r="AB14" s="138">
        <v>0</v>
      </c>
      <c r="AC14" s="138">
        <v>4</v>
      </c>
      <c r="AD14" s="138">
        <v>4</v>
      </c>
      <c r="AE14" s="138">
        <v>2</v>
      </c>
      <c r="AF14" s="138">
        <v>2</v>
      </c>
      <c r="AG14" s="138">
        <v>0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</row>
    <row r="15" spans="1:54">
      <c r="A15" s="193" t="s">
        <v>29</v>
      </c>
      <c r="B15" s="125">
        <f t="shared" si="0"/>
        <v>50</v>
      </c>
      <c r="C15" s="138">
        <v>0</v>
      </c>
      <c r="D15" s="138">
        <v>0</v>
      </c>
      <c r="E15" s="138">
        <v>1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1</v>
      </c>
      <c r="P15" s="138">
        <v>0</v>
      </c>
      <c r="Q15" s="138">
        <v>1</v>
      </c>
      <c r="R15" s="138">
        <v>0</v>
      </c>
      <c r="S15" s="138">
        <v>1</v>
      </c>
      <c r="T15" s="138">
        <v>0</v>
      </c>
      <c r="U15" s="138">
        <v>0</v>
      </c>
      <c r="V15" s="138">
        <v>0</v>
      </c>
      <c r="W15" s="138">
        <v>1</v>
      </c>
      <c r="X15" s="138">
        <v>0</v>
      </c>
      <c r="Y15" s="138">
        <v>2</v>
      </c>
      <c r="Z15" s="138">
        <v>2</v>
      </c>
      <c r="AA15" s="138">
        <v>6</v>
      </c>
      <c r="AB15" s="138">
        <v>1</v>
      </c>
      <c r="AC15" s="138">
        <v>6</v>
      </c>
      <c r="AD15" s="138">
        <v>18</v>
      </c>
      <c r="AE15" s="138">
        <v>10</v>
      </c>
      <c r="AF15" s="138">
        <v>0</v>
      </c>
      <c r="AG15" s="138">
        <v>0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</row>
    <row r="16" spans="1:54">
      <c r="A16" s="193" t="s">
        <v>33</v>
      </c>
      <c r="B16" s="125">
        <f t="shared" si="0"/>
        <v>3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1</v>
      </c>
      <c r="Z16" s="138">
        <v>0</v>
      </c>
      <c r="AA16" s="138">
        <v>1</v>
      </c>
      <c r="AB16" s="138">
        <v>0</v>
      </c>
      <c r="AC16" s="138">
        <v>0</v>
      </c>
      <c r="AD16" s="138">
        <v>1</v>
      </c>
      <c r="AE16" s="138">
        <v>0</v>
      </c>
      <c r="AF16" s="138">
        <v>0</v>
      </c>
      <c r="AG16" s="138">
        <v>0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</row>
    <row r="17" spans="1:55">
      <c r="A17" s="193" t="s">
        <v>58</v>
      </c>
      <c r="B17" s="125">
        <f t="shared" si="0"/>
        <v>9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2</v>
      </c>
      <c r="AB17" s="138">
        <v>1</v>
      </c>
      <c r="AC17" s="138">
        <v>4</v>
      </c>
      <c r="AD17" s="138">
        <v>1</v>
      </c>
      <c r="AE17" s="138">
        <v>1</v>
      </c>
      <c r="AF17" s="138">
        <v>0</v>
      </c>
      <c r="AG17" s="138">
        <v>0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</row>
    <row r="18" spans="1:55">
      <c r="A18" s="193" t="s">
        <v>30</v>
      </c>
      <c r="B18" s="125">
        <f t="shared" si="0"/>
        <v>15</v>
      </c>
      <c r="C18" s="138">
        <v>0</v>
      </c>
      <c r="D18" s="138">
        <v>0</v>
      </c>
      <c r="E18" s="138">
        <v>0</v>
      </c>
      <c r="F18" s="138">
        <v>0</v>
      </c>
      <c r="G18" s="138">
        <v>1</v>
      </c>
      <c r="H18" s="138">
        <v>1</v>
      </c>
      <c r="I18" s="138">
        <v>2</v>
      </c>
      <c r="J18" s="138">
        <v>3</v>
      </c>
      <c r="K18" s="138">
        <v>1</v>
      </c>
      <c r="L18" s="138">
        <v>0</v>
      </c>
      <c r="M18" s="138">
        <v>0</v>
      </c>
      <c r="N18" s="138">
        <v>1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1</v>
      </c>
      <c r="V18" s="138">
        <v>1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2</v>
      </c>
      <c r="AD18" s="138">
        <v>1</v>
      </c>
      <c r="AE18" s="138">
        <v>1</v>
      </c>
      <c r="AF18" s="138">
        <v>0</v>
      </c>
      <c r="AG18" s="138">
        <v>0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</row>
    <row r="19" spans="1:55">
      <c r="A19" s="193" t="s">
        <v>35</v>
      </c>
      <c r="B19" s="125">
        <f t="shared" si="0"/>
        <v>38</v>
      </c>
      <c r="C19" s="138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1</v>
      </c>
      <c r="W19" s="138">
        <v>0</v>
      </c>
      <c r="X19" s="138">
        <v>0</v>
      </c>
      <c r="Y19" s="138">
        <v>1</v>
      </c>
      <c r="Z19" s="138">
        <v>1</v>
      </c>
      <c r="AA19" s="138">
        <v>4</v>
      </c>
      <c r="AB19" s="138">
        <v>2</v>
      </c>
      <c r="AC19" s="138">
        <v>8</v>
      </c>
      <c r="AD19" s="138">
        <v>11</v>
      </c>
      <c r="AE19" s="138">
        <v>4</v>
      </c>
      <c r="AF19" s="138">
        <v>6</v>
      </c>
      <c r="AG19" s="138">
        <v>0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</row>
    <row r="20" spans="1:55">
      <c r="A20" s="193" t="s">
        <v>59</v>
      </c>
      <c r="B20" s="125">
        <f t="shared" si="0"/>
        <v>12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2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1</v>
      </c>
      <c r="X20" s="138">
        <v>0</v>
      </c>
      <c r="Y20" s="138">
        <v>0</v>
      </c>
      <c r="Z20" s="138">
        <v>0</v>
      </c>
      <c r="AA20" s="138">
        <v>0</v>
      </c>
      <c r="AB20" s="138">
        <v>2</v>
      </c>
      <c r="AC20" s="138">
        <v>1</v>
      </c>
      <c r="AD20" s="138">
        <v>3</v>
      </c>
      <c r="AE20" s="138">
        <v>1</v>
      </c>
      <c r="AF20" s="138">
        <v>2</v>
      </c>
      <c r="AG20" s="138">
        <v>0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</row>
    <row r="21" spans="1:55">
      <c r="A21" s="193" t="s">
        <v>60</v>
      </c>
      <c r="B21" s="125">
        <f t="shared" si="0"/>
        <v>3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1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1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1</v>
      </c>
      <c r="AE21" s="138">
        <v>0</v>
      </c>
      <c r="AF21" s="138">
        <v>0</v>
      </c>
      <c r="AG21" s="138">
        <v>0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</row>
    <row r="22" spans="1:55">
      <c r="A22" s="193" t="s">
        <v>61</v>
      </c>
      <c r="B22" s="125">
        <f t="shared" si="0"/>
        <v>6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1</v>
      </c>
      <c r="K22" s="138">
        <v>0</v>
      </c>
      <c r="L22" s="138">
        <v>1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1</v>
      </c>
      <c r="T22" s="138">
        <v>1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1</v>
      </c>
      <c r="AE22" s="138">
        <v>0</v>
      </c>
      <c r="AF22" s="138">
        <v>0</v>
      </c>
      <c r="AG22" s="138">
        <v>0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</row>
    <row r="23" spans="1:55">
      <c r="A23" s="193" t="s">
        <v>62</v>
      </c>
      <c r="B23" s="125">
        <f t="shared" si="0"/>
        <v>1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1</v>
      </c>
      <c r="AF23" s="138">
        <v>0</v>
      </c>
      <c r="AG23" s="138">
        <v>0</v>
      </c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</row>
    <row r="24" spans="1:55">
      <c r="A24" s="193" t="s">
        <v>63</v>
      </c>
      <c r="B24" s="125">
        <f t="shared" si="0"/>
        <v>12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1</v>
      </c>
      <c r="J24" s="138">
        <v>0</v>
      </c>
      <c r="K24" s="138">
        <v>0</v>
      </c>
      <c r="L24" s="138">
        <v>0</v>
      </c>
      <c r="M24" s="138">
        <v>0</v>
      </c>
      <c r="N24" s="138">
        <v>2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1</v>
      </c>
      <c r="V24" s="138">
        <v>0</v>
      </c>
      <c r="W24" s="138">
        <v>0</v>
      </c>
      <c r="X24" s="138">
        <v>0</v>
      </c>
      <c r="Y24" s="138">
        <v>2</v>
      </c>
      <c r="Z24" s="138">
        <v>0</v>
      </c>
      <c r="AA24" s="138">
        <v>0</v>
      </c>
      <c r="AB24" s="138">
        <v>0</v>
      </c>
      <c r="AC24" s="138">
        <v>2</v>
      </c>
      <c r="AD24" s="138">
        <v>2</v>
      </c>
      <c r="AE24" s="138">
        <v>1</v>
      </c>
      <c r="AF24" s="138">
        <v>1</v>
      </c>
      <c r="AG24" s="138">
        <v>0</v>
      </c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</row>
    <row r="25" spans="1:55" s="196" customFormat="1">
      <c r="A25" s="194" t="s">
        <v>64</v>
      </c>
      <c r="B25" s="195">
        <f>SUM(B5:B24)</f>
        <v>683</v>
      </c>
      <c r="C25" s="195">
        <f t="shared" ref="C25:R25" si="1">SUM(C5:C24)</f>
        <v>2</v>
      </c>
      <c r="D25" s="195">
        <f t="shared" si="1"/>
        <v>1</v>
      </c>
      <c r="E25" s="195">
        <f t="shared" si="1"/>
        <v>2</v>
      </c>
      <c r="F25" s="195">
        <f t="shared" si="1"/>
        <v>2</v>
      </c>
      <c r="G25" s="195">
        <f t="shared" si="1"/>
        <v>2</v>
      </c>
      <c r="H25" s="195">
        <f t="shared" si="1"/>
        <v>2</v>
      </c>
      <c r="I25" s="195">
        <f t="shared" si="1"/>
        <v>8</v>
      </c>
      <c r="J25" s="195">
        <f t="shared" si="1"/>
        <v>5</v>
      </c>
      <c r="K25" s="195">
        <f t="shared" si="1"/>
        <v>2</v>
      </c>
      <c r="L25" s="195">
        <f t="shared" si="1"/>
        <v>5</v>
      </c>
      <c r="M25" s="195">
        <f t="shared" si="1"/>
        <v>4</v>
      </c>
      <c r="N25" s="195">
        <f t="shared" si="1"/>
        <v>11</v>
      </c>
      <c r="O25" s="195">
        <f t="shared" si="1"/>
        <v>5</v>
      </c>
      <c r="P25" s="195">
        <f t="shared" si="1"/>
        <v>10</v>
      </c>
      <c r="Q25" s="195">
        <f t="shared" si="1"/>
        <v>10</v>
      </c>
      <c r="R25" s="195">
        <f t="shared" si="1"/>
        <v>7</v>
      </c>
      <c r="S25" s="195">
        <f t="shared" ref="S25:BB25" si="2">SUM(S5:S24)</f>
        <v>7</v>
      </c>
      <c r="T25" s="195">
        <f t="shared" si="2"/>
        <v>6</v>
      </c>
      <c r="U25" s="195">
        <f t="shared" si="2"/>
        <v>6</v>
      </c>
      <c r="V25" s="195">
        <f t="shared" si="2"/>
        <v>12</v>
      </c>
      <c r="W25" s="195">
        <f t="shared" si="2"/>
        <v>13</v>
      </c>
      <c r="X25" s="195">
        <f t="shared" si="2"/>
        <v>10</v>
      </c>
      <c r="Y25" s="195">
        <f t="shared" si="2"/>
        <v>22</v>
      </c>
      <c r="Z25" s="195">
        <f t="shared" si="2"/>
        <v>29</v>
      </c>
      <c r="AA25" s="195">
        <f t="shared" si="2"/>
        <v>61</v>
      </c>
      <c r="AB25" s="195">
        <f t="shared" si="2"/>
        <v>68</v>
      </c>
      <c r="AC25" s="195">
        <f t="shared" si="2"/>
        <v>85</v>
      </c>
      <c r="AD25" s="195">
        <f t="shared" si="2"/>
        <v>117</v>
      </c>
      <c r="AE25" s="195">
        <f t="shared" si="2"/>
        <v>86</v>
      </c>
      <c r="AF25" s="195">
        <f t="shared" si="2"/>
        <v>77</v>
      </c>
      <c r="AG25" s="195">
        <f t="shared" si="2"/>
        <v>6</v>
      </c>
      <c r="AH25" s="195">
        <f t="shared" si="2"/>
        <v>0</v>
      </c>
      <c r="AI25" s="195">
        <f t="shared" si="2"/>
        <v>0</v>
      </c>
      <c r="AJ25" s="195">
        <f t="shared" si="2"/>
        <v>0</v>
      </c>
      <c r="AK25" s="195">
        <f t="shared" si="2"/>
        <v>0</v>
      </c>
      <c r="AL25" s="195">
        <f t="shared" si="2"/>
        <v>0</v>
      </c>
      <c r="AM25" s="195">
        <f t="shared" si="2"/>
        <v>0</v>
      </c>
      <c r="AN25" s="195">
        <f t="shared" si="2"/>
        <v>0</v>
      </c>
      <c r="AO25" s="195">
        <f t="shared" si="2"/>
        <v>0</v>
      </c>
      <c r="AP25" s="195">
        <f t="shared" si="2"/>
        <v>0</v>
      </c>
      <c r="AQ25" s="195">
        <f t="shared" si="2"/>
        <v>0</v>
      </c>
      <c r="AR25" s="195">
        <f t="shared" si="2"/>
        <v>0</v>
      </c>
      <c r="AS25" s="195">
        <f t="shared" si="2"/>
        <v>0</v>
      </c>
      <c r="AT25" s="195">
        <f t="shared" si="2"/>
        <v>0</v>
      </c>
      <c r="AU25" s="195">
        <f t="shared" si="2"/>
        <v>0</v>
      </c>
      <c r="AV25" s="195">
        <f t="shared" si="2"/>
        <v>0</v>
      </c>
      <c r="AW25" s="195">
        <f t="shared" si="2"/>
        <v>0</v>
      </c>
      <c r="AX25" s="195">
        <f t="shared" si="2"/>
        <v>0</v>
      </c>
      <c r="AY25" s="195">
        <f t="shared" si="2"/>
        <v>0</v>
      </c>
      <c r="AZ25" s="195">
        <f t="shared" si="2"/>
        <v>0</v>
      </c>
      <c r="BA25" s="195">
        <f t="shared" si="2"/>
        <v>0</v>
      </c>
      <c r="BB25" s="195">
        <f t="shared" si="2"/>
        <v>0</v>
      </c>
    </row>
    <row r="26" spans="1:55">
      <c r="AL26" s="197"/>
      <c r="AM26" s="198"/>
      <c r="AN26" s="199"/>
      <c r="AO26" s="198"/>
      <c r="AP26" s="198"/>
      <c r="AQ26" s="198"/>
      <c r="AR26" s="198"/>
      <c r="AS26" s="198"/>
      <c r="AT26" s="198"/>
      <c r="AU26" s="199"/>
      <c r="AV26" s="198"/>
      <c r="AW26" s="199"/>
      <c r="AX26" s="198"/>
    </row>
    <row r="27" spans="1:55">
      <c r="Z27" s="146"/>
    </row>
    <row r="28" spans="1:55" s="200" customFormat="1">
      <c r="H28" s="201" t="s">
        <v>344</v>
      </c>
      <c r="J28" s="202"/>
      <c r="K28" s="202"/>
      <c r="L28" s="202"/>
      <c r="S28" s="203"/>
      <c r="T28" s="203"/>
    </row>
    <row r="29" spans="1:55" s="200" customFormat="1">
      <c r="G29" s="204" t="s">
        <v>658</v>
      </c>
      <c r="J29" s="202"/>
      <c r="K29" s="202"/>
      <c r="L29" s="202"/>
      <c r="Q29" s="201"/>
    </row>
    <row r="30" spans="1:55" s="200" customFormat="1">
      <c r="A30" s="205" t="s">
        <v>67</v>
      </c>
      <c r="B30" s="206" t="s">
        <v>41</v>
      </c>
      <c r="C30" s="207" t="s">
        <v>94</v>
      </c>
      <c r="D30" s="207" t="s">
        <v>95</v>
      </c>
      <c r="E30" s="207" t="s">
        <v>96</v>
      </c>
      <c r="F30" s="207" t="s">
        <v>97</v>
      </c>
      <c r="G30" s="207" t="s">
        <v>98</v>
      </c>
      <c r="H30" s="207" t="s">
        <v>99</v>
      </c>
      <c r="I30" s="207" t="s">
        <v>100</v>
      </c>
      <c r="J30" s="207" t="s">
        <v>101</v>
      </c>
      <c r="K30" s="207" t="s">
        <v>102</v>
      </c>
      <c r="L30" s="207" t="s">
        <v>103</v>
      </c>
      <c r="M30" s="207" t="s">
        <v>104</v>
      </c>
      <c r="N30" s="207" t="s">
        <v>105</v>
      </c>
      <c r="O30" s="207" t="s">
        <v>106</v>
      </c>
      <c r="P30" s="207" t="s">
        <v>107</v>
      </c>
      <c r="Q30" s="207" t="s">
        <v>108</v>
      </c>
      <c r="R30" s="207" t="s">
        <v>109</v>
      </c>
      <c r="S30" s="207" t="s">
        <v>110</v>
      </c>
      <c r="T30" s="207" t="s">
        <v>111</v>
      </c>
      <c r="U30" s="207" t="s">
        <v>112</v>
      </c>
      <c r="V30" s="207" t="s">
        <v>113</v>
      </c>
      <c r="W30" s="207" t="s">
        <v>114</v>
      </c>
      <c r="X30" s="207" t="s">
        <v>115</v>
      </c>
      <c r="Y30" s="207" t="s">
        <v>116</v>
      </c>
      <c r="Z30" s="207" t="s">
        <v>117</v>
      </c>
      <c r="AA30" s="207" t="s">
        <v>118</v>
      </c>
      <c r="AB30" s="207" t="s">
        <v>119</v>
      </c>
      <c r="AC30" s="207" t="s">
        <v>120</v>
      </c>
      <c r="AD30" s="207" t="s">
        <v>121</v>
      </c>
      <c r="AE30" s="207" t="s">
        <v>122</v>
      </c>
      <c r="AF30" s="207" t="s">
        <v>123</v>
      </c>
      <c r="AG30" s="207" t="s">
        <v>124</v>
      </c>
      <c r="AH30" s="207" t="s">
        <v>125</v>
      </c>
      <c r="AI30" s="207" t="s">
        <v>126</v>
      </c>
      <c r="AJ30" s="207" t="s">
        <v>127</v>
      </c>
      <c r="AK30" s="207" t="s">
        <v>128</v>
      </c>
      <c r="AL30" s="207" t="s">
        <v>129</v>
      </c>
      <c r="AM30" s="207" t="s">
        <v>130</v>
      </c>
      <c r="AN30" s="207" t="s">
        <v>131</v>
      </c>
      <c r="AO30" s="207" t="s">
        <v>132</v>
      </c>
      <c r="AP30" s="207" t="s">
        <v>133</v>
      </c>
      <c r="AQ30" s="207" t="s">
        <v>134</v>
      </c>
      <c r="AR30" s="207" t="s">
        <v>135</v>
      </c>
      <c r="AS30" s="207" t="s">
        <v>136</v>
      </c>
      <c r="AT30" s="207" t="s">
        <v>137</v>
      </c>
      <c r="AU30" s="207" t="s">
        <v>138</v>
      </c>
      <c r="AV30" s="207" t="s">
        <v>139</v>
      </c>
      <c r="AW30" s="207" t="s">
        <v>140</v>
      </c>
      <c r="AX30" s="207" t="s">
        <v>141</v>
      </c>
      <c r="AY30" s="207" t="s">
        <v>142</v>
      </c>
      <c r="AZ30" s="207" t="s">
        <v>143</v>
      </c>
      <c r="BA30" s="208" t="s">
        <v>144</v>
      </c>
      <c r="BB30" s="207" t="s">
        <v>145</v>
      </c>
      <c r="BC30" s="209"/>
    </row>
    <row r="31" spans="1:55" s="214" customFormat="1">
      <c r="A31" s="210" t="s">
        <v>345</v>
      </c>
      <c r="B31" s="211">
        <f>SUM(C31:BB31)</f>
        <v>683</v>
      </c>
      <c r="C31" s="212">
        <f>C25</f>
        <v>2</v>
      </c>
      <c r="D31" s="212">
        <f t="shared" ref="D31:BB31" si="3">D25</f>
        <v>1</v>
      </c>
      <c r="E31" s="212">
        <f t="shared" si="3"/>
        <v>2</v>
      </c>
      <c r="F31" s="212">
        <f t="shared" si="3"/>
        <v>2</v>
      </c>
      <c r="G31" s="212">
        <f t="shared" si="3"/>
        <v>2</v>
      </c>
      <c r="H31" s="212">
        <f t="shared" si="3"/>
        <v>2</v>
      </c>
      <c r="I31" s="212">
        <f t="shared" si="3"/>
        <v>8</v>
      </c>
      <c r="J31" s="212">
        <f t="shared" si="3"/>
        <v>5</v>
      </c>
      <c r="K31" s="212">
        <f t="shared" si="3"/>
        <v>2</v>
      </c>
      <c r="L31" s="212">
        <f t="shared" si="3"/>
        <v>5</v>
      </c>
      <c r="M31" s="212">
        <f t="shared" si="3"/>
        <v>4</v>
      </c>
      <c r="N31" s="212">
        <f t="shared" si="3"/>
        <v>11</v>
      </c>
      <c r="O31" s="212">
        <f t="shared" si="3"/>
        <v>5</v>
      </c>
      <c r="P31" s="212">
        <f t="shared" si="3"/>
        <v>10</v>
      </c>
      <c r="Q31" s="212">
        <f t="shared" si="3"/>
        <v>10</v>
      </c>
      <c r="R31" s="212">
        <f t="shared" si="3"/>
        <v>7</v>
      </c>
      <c r="S31" s="212">
        <f t="shared" si="3"/>
        <v>7</v>
      </c>
      <c r="T31" s="212">
        <f t="shared" si="3"/>
        <v>6</v>
      </c>
      <c r="U31" s="212">
        <f t="shared" si="3"/>
        <v>6</v>
      </c>
      <c r="V31" s="212">
        <f t="shared" si="3"/>
        <v>12</v>
      </c>
      <c r="W31" s="212">
        <f t="shared" si="3"/>
        <v>13</v>
      </c>
      <c r="X31" s="212">
        <f t="shared" si="3"/>
        <v>10</v>
      </c>
      <c r="Y31" s="212">
        <f t="shared" si="3"/>
        <v>22</v>
      </c>
      <c r="Z31" s="212">
        <f t="shared" si="3"/>
        <v>29</v>
      </c>
      <c r="AA31" s="212">
        <f t="shared" si="3"/>
        <v>61</v>
      </c>
      <c r="AB31" s="212">
        <f t="shared" si="3"/>
        <v>68</v>
      </c>
      <c r="AC31" s="212">
        <f t="shared" si="3"/>
        <v>85</v>
      </c>
      <c r="AD31" s="212">
        <f t="shared" si="3"/>
        <v>117</v>
      </c>
      <c r="AE31" s="212">
        <f t="shared" si="3"/>
        <v>86</v>
      </c>
      <c r="AF31" s="212">
        <f t="shared" si="3"/>
        <v>77</v>
      </c>
      <c r="AG31" s="212">
        <f t="shared" si="3"/>
        <v>6</v>
      </c>
      <c r="AH31" s="212">
        <f t="shared" si="3"/>
        <v>0</v>
      </c>
      <c r="AI31" s="212">
        <f t="shared" si="3"/>
        <v>0</v>
      </c>
      <c r="AJ31" s="212">
        <f t="shared" si="3"/>
        <v>0</v>
      </c>
      <c r="AK31" s="212">
        <f t="shared" si="3"/>
        <v>0</v>
      </c>
      <c r="AL31" s="212">
        <f t="shared" si="3"/>
        <v>0</v>
      </c>
      <c r="AM31" s="212">
        <f t="shared" si="3"/>
        <v>0</v>
      </c>
      <c r="AN31" s="212">
        <f t="shared" si="3"/>
        <v>0</v>
      </c>
      <c r="AO31" s="212">
        <f t="shared" si="3"/>
        <v>0</v>
      </c>
      <c r="AP31" s="212">
        <f t="shared" si="3"/>
        <v>0</v>
      </c>
      <c r="AQ31" s="212">
        <f t="shared" si="3"/>
        <v>0</v>
      </c>
      <c r="AR31" s="212">
        <f t="shared" si="3"/>
        <v>0</v>
      </c>
      <c r="AS31" s="212">
        <f t="shared" si="3"/>
        <v>0</v>
      </c>
      <c r="AT31" s="212">
        <f t="shared" si="3"/>
        <v>0</v>
      </c>
      <c r="AU31" s="212">
        <f t="shared" si="3"/>
        <v>0</v>
      </c>
      <c r="AV31" s="212">
        <f t="shared" si="3"/>
        <v>0</v>
      </c>
      <c r="AW31" s="212">
        <f t="shared" si="3"/>
        <v>0</v>
      </c>
      <c r="AX31" s="212">
        <f t="shared" si="3"/>
        <v>0</v>
      </c>
      <c r="AY31" s="212">
        <f t="shared" si="3"/>
        <v>0</v>
      </c>
      <c r="AZ31" s="212">
        <f t="shared" si="3"/>
        <v>0</v>
      </c>
      <c r="BA31" s="212">
        <f t="shared" si="3"/>
        <v>0</v>
      </c>
      <c r="BB31" s="212">
        <f t="shared" si="3"/>
        <v>0</v>
      </c>
      <c r="BC31" s="213"/>
    </row>
    <row r="32" spans="1:55" s="218" customFormat="1">
      <c r="A32" s="210" t="s">
        <v>330</v>
      </c>
      <c r="B32" s="211">
        <f>SUM(C32:BB32)</f>
        <v>606</v>
      </c>
      <c r="C32" s="215">
        <v>1</v>
      </c>
      <c r="D32" s="215">
        <v>1</v>
      </c>
      <c r="E32" s="215">
        <v>6</v>
      </c>
      <c r="F32" s="215">
        <v>6</v>
      </c>
      <c r="G32" s="215">
        <v>2</v>
      </c>
      <c r="H32" s="215">
        <v>5</v>
      </c>
      <c r="I32" s="215">
        <v>1</v>
      </c>
      <c r="J32" s="215">
        <v>2</v>
      </c>
      <c r="K32" s="215">
        <v>2</v>
      </c>
      <c r="L32" s="215">
        <v>0</v>
      </c>
      <c r="M32" s="215">
        <v>0</v>
      </c>
      <c r="N32" s="215">
        <v>0</v>
      </c>
      <c r="O32" s="215">
        <v>1</v>
      </c>
      <c r="P32" s="215">
        <v>2</v>
      </c>
      <c r="Q32" s="215">
        <v>0</v>
      </c>
      <c r="R32" s="215">
        <v>4</v>
      </c>
      <c r="S32" s="215">
        <v>0</v>
      </c>
      <c r="T32" s="215">
        <v>6</v>
      </c>
      <c r="U32" s="215">
        <v>1</v>
      </c>
      <c r="V32" s="215">
        <v>7</v>
      </c>
      <c r="W32" s="215">
        <v>11</v>
      </c>
      <c r="X32" s="215">
        <v>19</v>
      </c>
      <c r="Y32" s="215">
        <v>45</v>
      </c>
      <c r="Z32" s="215">
        <v>38</v>
      </c>
      <c r="AA32" s="215">
        <v>34</v>
      </c>
      <c r="AB32" s="215">
        <v>39</v>
      </c>
      <c r="AC32" s="215">
        <v>35</v>
      </c>
      <c r="AD32" s="215">
        <v>19</v>
      </c>
      <c r="AE32" s="215">
        <v>15</v>
      </c>
      <c r="AF32" s="215">
        <v>20</v>
      </c>
      <c r="AG32" s="215">
        <v>26</v>
      </c>
      <c r="AH32" s="215">
        <v>18</v>
      </c>
      <c r="AI32" s="215">
        <v>31</v>
      </c>
      <c r="AJ32" s="215">
        <v>23</v>
      </c>
      <c r="AK32" s="215">
        <v>28</v>
      </c>
      <c r="AL32" s="215">
        <v>26</v>
      </c>
      <c r="AM32" s="215">
        <v>20</v>
      </c>
      <c r="AN32" s="215">
        <v>17</v>
      </c>
      <c r="AO32" s="215">
        <v>9</v>
      </c>
      <c r="AP32" s="215">
        <v>10</v>
      </c>
      <c r="AQ32" s="215">
        <v>13</v>
      </c>
      <c r="AR32" s="215">
        <v>6</v>
      </c>
      <c r="AS32" s="215">
        <v>5</v>
      </c>
      <c r="AT32" s="215">
        <v>11</v>
      </c>
      <c r="AU32" s="215">
        <v>11</v>
      </c>
      <c r="AV32" s="215">
        <v>6</v>
      </c>
      <c r="AW32" s="215">
        <v>8</v>
      </c>
      <c r="AX32" s="215">
        <v>2</v>
      </c>
      <c r="AY32" s="215">
        <v>8</v>
      </c>
      <c r="AZ32" s="215">
        <v>5</v>
      </c>
      <c r="BA32" s="216">
        <v>0</v>
      </c>
      <c r="BB32" s="215">
        <v>1</v>
      </c>
      <c r="BC32" s="217"/>
    </row>
    <row r="33" spans="1:67" s="204" customFormat="1">
      <c r="A33" s="219">
        <v>2564</v>
      </c>
      <c r="B33" s="211">
        <f>SUM(C33:BB33)</f>
        <v>280</v>
      </c>
      <c r="C33" s="219">
        <v>2</v>
      </c>
      <c r="D33" s="219">
        <v>2</v>
      </c>
      <c r="E33" s="219">
        <v>0</v>
      </c>
      <c r="F33" s="219">
        <v>1</v>
      </c>
      <c r="G33" s="219">
        <v>0</v>
      </c>
      <c r="H33" s="219">
        <v>0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3</v>
      </c>
      <c r="O33" s="219">
        <v>1</v>
      </c>
      <c r="P33" s="219">
        <v>0</v>
      </c>
      <c r="Q33" s="219">
        <v>1</v>
      </c>
      <c r="R33" s="219">
        <v>2</v>
      </c>
      <c r="S33" s="219">
        <v>0</v>
      </c>
      <c r="T33" s="219">
        <v>1</v>
      </c>
      <c r="U33" s="219">
        <v>2</v>
      </c>
      <c r="V33" s="219">
        <v>0</v>
      </c>
      <c r="W33" s="219">
        <v>8</v>
      </c>
      <c r="X33" s="219">
        <v>14</v>
      </c>
      <c r="Y33" s="219">
        <v>11</v>
      </c>
      <c r="Z33" s="219">
        <v>13</v>
      </c>
      <c r="AA33" s="219">
        <v>6</v>
      </c>
      <c r="AB33" s="219">
        <v>12</v>
      </c>
      <c r="AC33" s="219">
        <v>5</v>
      </c>
      <c r="AD33" s="219">
        <v>5</v>
      </c>
      <c r="AE33" s="219">
        <v>11</v>
      </c>
      <c r="AF33" s="219">
        <v>6</v>
      </c>
      <c r="AG33" s="219">
        <v>11</v>
      </c>
      <c r="AH33" s="219">
        <v>6</v>
      </c>
      <c r="AI33" s="219">
        <v>13</v>
      </c>
      <c r="AJ33" s="219">
        <v>12</v>
      </c>
      <c r="AK33" s="219">
        <v>12</v>
      </c>
      <c r="AL33" s="219">
        <v>13</v>
      </c>
      <c r="AM33" s="219">
        <v>23</v>
      </c>
      <c r="AN33" s="219">
        <v>14</v>
      </c>
      <c r="AO33" s="219">
        <v>6</v>
      </c>
      <c r="AP33" s="219">
        <v>11</v>
      </c>
      <c r="AQ33" s="219">
        <v>12</v>
      </c>
      <c r="AR33" s="219">
        <v>13</v>
      </c>
      <c r="AS33" s="219">
        <v>8</v>
      </c>
      <c r="AT33" s="219">
        <v>3</v>
      </c>
      <c r="AU33" s="219">
        <v>1</v>
      </c>
      <c r="AV33" s="219">
        <v>4</v>
      </c>
      <c r="AW33" s="219">
        <v>0</v>
      </c>
      <c r="AX33" s="219">
        <v>1</v>
      </c>
      <c r="AY33" s="219">
        <v>5</v>
      </c>
      <c r="AZ33" s="219">
        <v>1</v>
      </c>
      <c r="BA33" s="219">
        <v>0</v>
      </c>
      <c r="BB33" s="219">
        <v>0</v>
      </c>
      <c r="BC33" s="220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</row>
    <row r="34" spans="1:67" s="225" customFormat="1">
      <c r="A34" s="221">
        <v>2563</v>
      </c>
      <c r="B34" s="211">
        <v>615</v>
      </c>
      <c r="C34" s="222">
        <v>18</v>
      </c>
      <c r="D34" s="222">
        <v>14</v>
      </c>
      <c r="E34" s="222">
        <v>10</v>
      </c>
      <c r="F34" s="222">
        <v>10</v>
      </c>
      <c r="G34" s="222">
        <v>12</v>
      </c>
      <c r="H34" s="222">
        <v>9</v>
      </c>
      <c r="I34" s="222">
        <v>17</v>
      </c>
      <c r="J34" s="222">
        <v>13</v>
      </c>
      <c r="K34" s="222">
        <v>9</v>
      </c>
      <c r="L34" s="222">
        <v>15</v>
      </c>
      <c r="M34" s="222">
        <v>16</v>
      </c>
      <c r="N34" s="222">
        <v>16</v>
      </c>
      <c r="O34" s="222">
        <v>20</v>
      </c>
      <c r="P34" s="222">
        <v>13</v>
      </c>
      <c r="Q34" s="222">
        <v>25</v>
      </c>
      <c r="R34" s="222">
        <v>36</v>
      </c>
      <c r="S34" s="222">
        <v>45</v>
      </c>
      <c r="T34" s="222">
        <v>37</v>
      </c>
      <c r="U34" s="222">
        <v>58</v>
      </c>
      <c r="V34" s="222">
        <v>40</v>
      </c>
      <c r="W34" s="222">
        <v>51</v>
      </c>
      <c r="X34" s="222">
        <v>44</v>
      </c>
      <c r="Y34" s="222">
        <v>49</v>
      </c>
      <c r="Z34" s="222">
        <v>48</v>
      </c>
      <c r="AA34" s="222">
        <v>47</v>
      </c>
      <c r="AB34" s="222">
        <v>78</v>
      </c>
      <c r="AC34" s="222">
        <v>75</v>
      </c>
      <c r="AD34" s="222">
        <v>85</v>
      </c>
      <c r="AE34" s="222">
        <v>92</v>
      </c>
      <c r="AF34" s="222">
        <v>68</v>
      </c>
      <c r="AG34" s="222">
        <v>60</v>
      </c>
      <c r="AH34" s="222">
        <v>66</v>
      </c>
      <c r="AI34" s="222">
        <v>83</v>
      </c>
      <c r="AJ34" s="222">
        <v>52</v>
      </c>
      <c r="AK34" s="222">
        <v>71</v>
      </c>
      <c r="AL34" s="222">
        <v>56</v>
      </c>
      <c r="AM34" s="222">
        <v>39</v>
      </c>
      <c r="AN34" s="222">
        <v>34</v>
      </c>
      <c r="AO34" s="222">
        <v>25</v>
      </c>
      <c r="AP34" s="222">
        <v>14</v>
      </c>
      <c r="AQ34" s="222">
        <v>6</v>
      </c>
      <c r="AR34" s="222">
        <v>8</v>
      </c>
      <c r="AS34" s="222">
        <v>14</v>
      </c>
      <c r="AT34" s="222">
        <v>11</v>
      </c>
      <c r="AU34" s="222">
        <v>9</v>
      </c>
      <c r="AV34" s="222">
        <v>6</v>
      </c>
      <c r="AW34" s="222">
        <v>2</v>
      </c>
      <c r="AX34" s="222">
        <v>5</v>
      </c>
      <c r="AY34" s="222">
        <v>1</v>
      </c>
      <c r="AZ34" s="222">
        <v>1</v>
      </c>
      <c r="BA34" s="223">
        <v>2</v>
      </c>
      <c r="BB34" s="222">
        <v>3</v>
      </c>
      <c r="BC34" s="224"/>
    </row>
    <row r="35" spans="1:67" s="227" customFormat="1">
      <c r="A35" s="221">
        <v>2562</v>
      </c>
      <c r="B35" s="211">
        <v>1184</v>
      </c>
      <c r="C35" s="221">
        <v>17</v>
      </c>
      <c r="D35" s="221">
        <v>12</v>
      </c>
      <c r="E35" s="221">
        <v>14</v>
      </c>
      <c r="F35" s="221">
        <v>15</v>
      </c>
      <c r="G35" s="221">
        <v>11</v>
      </c>
      <c r="H35" s="221">
        <v>20</v>
      </c>
      <c r="I35" s="221">
        <v>15</v>
      </c>
      <c r="J35" s="221">
        <v>28</v>
      </c>
      <c r="K35" s="221">
        <v>20</v>
      </c>
      <c r="L35" s="221">
        <v>22</v>
      </c>
      <c r="M35" s="221">
        <v>18</v>
      </c>
      <c r="N35" s="221">
        <v>15</v>
      </c>
      <c r="O35" s="221">
        <v>21</v>
      </c>
      <c r="P35" s="221">
        <v>13</v>
      </c>
      <c r="Q35" s="221">
        <v>33</v>
      </c>
      <c r="R35" s="221">
        <v>25</v>
      </c>
      <c r="S35" s="221">
        <v>17</v>
      </c>
      <c r="T35" s="221">
        <v>25</v>
      </c>
      <c r="U35" s="221">
        <v>68</v>
      </c>
      <c r="V35" s="221">
        <v>87</v>
      </c>
      <c r="W35" s="221">
        <v>103</v>
      </c>
      <c r="X35" s="221">
        <v>153</v>
      </c>
      <c r="Y35" s="221">
        <v>188</v>
      </c>
      <c r="Z35" s="221">
        <v>196</v>
      </c>
      <c r="AA35" s="221">
        <v>236</v>
      </c>
      <c r="AB35" s="221">
        <v>255</v>
      </c>
      <c r="AC35" s="221">
        <v>196</v>
      </c>
      <c r="AD35" s="221">
        <v>199</v>
      </c>
      <c r="AE35" s="221">
        <v>175</v>
      </c>
      <c r="AF35" s="221">
        <v>161</v>
      </c>
      <c r="AG35" s="221">
        <v>146</v>
      </c>
      <c r="AH35" s="221">
        <v>125</v>
      </c>
      <c r="AI35" s="221">
        <v>119</v>
      </c>
      <c r="AJ35" s="221">
        <v>81</v>
      </c>
      <c r="AK35" s="221">
        <v>104</v>
      </c>
      <c r="AL35" s="221">
        <v>97</v>
      </c>
      <c r="AM35" s="221">
        <v>129</v>
      </c>
      <c r="AN35" s="221">
        <v>105</v>
      </c>
      <c r="AO35" s="221">
        <v>103</v>
      </c>
      <c r="AP35" s="221">
        <v>79</v>
      </c>
      <c r="AQ35" s="221">
        <v>78</v>
      </c>
      <c r="AR35" s="221">
        <v>46</v>
      </c>
      <c r="AS35" s="221">
        <v>44</v>
      </c>
      <c r="AT35" s="221">
        <v>44</v>
      </c>
      <c r="AU35" s="221">
        <v>38</v>
      </c>
      <c r="AV35" s="221">
        <v>26</v>
      </c>
      <c r="AW35" s="221">
        <v>18</v>
      </c>
      <c r="AX35" s="221">
        <v>18</v>
      </c>
      <c r="AY35" s="221">
        <v>12</v>
      </c>
      <c r="AZ35" s="221">
        <v>12</v>
      </c>
      <c r="BA35" s="226">
        <v>7</v>
      </c>
      <c r="BB35" s="221">
        <v>8</v>
      </c>
      <c r="BC35" s="224"/>
    </row>
    <row r="36" spans="1:67" s="227" customFormat="1">
      <c r="A36" s="221">
        <v>2561</v>
      </c>
      <c r="B36" s="211">
        <v>2015</v>
      </c>
      <c r="C36" s="221">
        <v>2</v>
      </c>
      <c r="D36" s="221">
        <v>1</v>
      </c>
      <c r="E36" s="221">
        <v>1</v>
      </c>
      <c r="F36" s="221">
        <v>0</v>
      </c>
      <c r="G36" s="221">
        <v>1</v>
      </c>
      <c r="H36" s="221">
        <v>2</v>
      </c>
      <c r="I36" s="221">
        <v>3</v>
      </c>
      <c r="J36" s="221">
        <v>1</v>
      </c>
      <c r="K36" s="221">
        <v>0</v>
      </c>
      <c r="L36" s="221">
        <v>3</v>
      </c>
      <c r="M36" s="221">
        <v>2</v>
      </c>
      <c r="N36" s="221">
        <v>1</v>
      </c>
      <c r="O36" s="221">
        <v>1</v>
      </c>
      <c r="P36" s="221">
        <v>7</v>
      </c>
      <c r="Q36" s="221">
        <v>5</v>
      </c>
      <c r="R36" s="221">
        <v>6</v>
      </c>
      <c r="S36" s="221">
        <v>9</v>
      </c>
      <c r="T36" s="221">
        <v>24</v>
      </c>
      <c r="U36" s="221">
        <v>40</v>
      </c>
      <c r="V36" s="221">
        <v>63</v>
      </c>
      <c r="W36" s="221">
        <v>49</v>
      </c>
      <c r="X36" s="221">
        <v>61</v>
      </c>
      <c r="Y36" s="221">
        <v>74</v>
      </c>
      <c r="Z36" s="221">
        <v>105</v>
      </c>
      <c r="AA36" s="221">
        <v>96</v>
      </c>
      <c r="AB36" s="221">
        <v>88</v>
      </c>
      <c r="AC36" s="221">
        <v>74</v>
      </c>
      <c r="AD36" s="221">
        <v>46</v>
      </c>
      <c r="AE36" s="221">
        <v>55</v>
      </c>
      <c r="AF36" s="221">
        <v>51</v>
      </c>
      <c r="AG36" s="221">
        <v>66</v>
      </c>
      <c r="AH36" s="221">
        <v>53</v>
      </c>
      <c r="AI36" s="221">
        <v>46</v>
      </c>
      <c r="AJ36" s="221">
        <v>42</v>
      </c>
      <c r="AK36" s="221">
        <v>58</v>
      </c>
      <c r="AL36" s="221">
        <v>27</v>
      </c>
      <c r="AM36" s="221">
        <v>37</v>
      </c>
      <c r="AN36" s="221">
        <v>20</v>
      </c>
      <c r="AO36" s="221">
        <v>21</v>
      </c>
      <c r="AP36" s="221">
        <v>12</v>
      </c>
      <c r="AQ36" s="221">
        <v>8</v>
      </c>
      <c r="AR36" s="221">
        <v>10</v>
      </c>
      <c r="AS36" s="221">
        <v>6</v>
      </c>
      <c r="AT36" s="221">
        <v>11</v>
      </c>
      <c r="AU36" s="221">
        <v>10</v>
      </c>
      <c r="AV36" s="221">
        <v>14</v>
      </c>
      <c r="AW36" s="221">
        <v>14</v>
      </c>
      <c r="AX36" s="221">
        <v>11</v>
      </c>
      <c r="AY36" s="221">
        <v>18</v>
      </c>
      <c r="AZ36" s="221">
        <v>18</v>
      </c>
      <c r="BA36" s="226">
        <v>14</v>
      </c>
      <c r="BB36" s="221">
        <v>4</v>
      </c>
      <c r="BC36" s="224"/>
    </row>
    <row r="37" spans="1:67" s="231" customFormat="1">
      <c r="A37" s="228" t="s">
        <v>331</v>
      </c>
      <c r="B37" s="195">
        <f>SUM(C37:BB37)</f>
        <v>1175</v>
      </c>
      <c r="C37" s="229">
        <f>MEDIAN(C32:C36)</f>
        <v>2</v>
      </c>
      <c r="D37" s="229">
        <f t="shared" ref="D37:BB37" si="4">MEDIAN(D32:D36)</f>
        <v>2</v>
      </c>
      <c r="E37" s="229">
        <f t="shared" si="4"/>
        <v>6</v>
      </c>
      <c r="F37" s="229">
        <f t="shared" si="4"/>
        <v>6</v>
      </c>
      <c r="G37" s="229">
        <f t="shared" si="4"/>
        <v>2</v>
      </c>
      <c r="H37" s="229">
        <f t="shared" si="4"/>
        <v>5</v>
      </c>
      <c r="I37" s="229">
        <f t="shared" si="4"/>
        <v>3</v>
      </c>
      <c r="J37" s="229">
        <f t="shared" si="4"/>
        <v>2</v>
      </c>
      <c r="K37" s="229">
        <f t="shared" si="4"/>
        <v>2</v>
      </c>
      <c r="L37" s="229">
        <f t="shared" si="4"/>
        <v>3</v>
      </c>
      <c r="M37" s="229">
        <f t="shared" si="4"/>
        <v>2</v>
      </c>
      <c r="N37" s="229">
        <f t="shared" si="4"/>
        <v>3</v>
      </c>
      <c r="O37" s="229">
        <f t="shared" si="4"/>
        <v>1</v>
      </c>
      <c r="P37" s="229">
        <f t="shared" si="4"/>
        <v>7</v>
      </c>
      <c r="Q37" s="229">
        <f t="shared" si="4"/>
        <v>5</v>
      </c>
      <c r="R37" s="229">
        <f t="shared" si="4"/>
        <v>6</v>
      </c>
      <c r="S37" s="229">
        <f t="shared" si="4"/>
        <v>9</v>
      </c>
      <c r="T37" s="229">
        <f t="shared" si="4"/>
        <v>24</v>
      </c>
      <c r="U37" s="229">
        <f t="shared" si="4"/>
        <v>40</v>
      </c>
      <c r="V37" s="229">
        <f t="shared" si="4"/>
        <v>40</v>
      </c>
      <c r="W37" s="229">
        <f t="shared" si="4"/>
        <v>49</v>
      </c>
      <c r="X37" s="229">
        <f t="shared" si="4"/>
        <v>44</v>
      </c>
      <c r="Y37" s="229">
        <f t="shared" si="4"/>
        <v>49</v>
      </c>
      <c r="Z37" s="229">
        <f t="shared" si="4"/>
        <v>48</v>
      </c>
      <c r="AA37" s="229">
        <f t="shared" si="4"/>
        <v>47</v>
      </c>
      <c r="AB37" s="229">
        <f t="shared" si="4"/>
        <v>78</v>
      </c>
      <c r="AC37" s="229">
        <f t="shared" si="4"/>
        <v>74</v>
      </c>
      <c r="AD37" s="229">
        <f t="shared" si="4"/>
        <v>46</v>
      </c>
      <c r="AE37" s="229">
        <f t="shared" si="4"/>
        <v>55</v>
      </c>
      <c r="AF37" s="229">
        <f t="shared" si="4"/>
        <v>51</v>
      </c>
      <c r="AG37" s="229">
        <f t="shared" si="4"/>
        <v>60</v>
      </c>
      <c r="AH37" s="229">
        <f t="shared" si="4"/>
        <v>53</v>
      </c>
      <c r="AI37" s="229">
        <f t="shared" si="4"/>
        <v>46</v>
      </c>
      <c r="AJ37" s="229">
        <f t="shared" si="4"/>
        <v>42</v>
      </c>
      <c r="AK37" s="229">
        <f t="shared" si="4"/>
        <v>58</v>
      </c>
      <c r="AL37" s="229">
        <f t="shared" si="4"/>
        <v>27</v>
      </c>
      <c r="AM37" s="229">
        <f t="shared" si="4"/>
        <v>37</v>
      </c>
      <c r="AN37" s="229">
        <f t="shared" si="4"/>
        <v>20</v>
      </c>
      <c r="AO37" s="229">
        <f t="shared" si="4"/>
        <v>21</v>
      </c>
      <c r="AP37" s="229">
        <f t="shared" si="4"/>
        <v>12</v>
      </c>
      <c r="AQ37" s="229">
        <f t="shared" si="4"/>
        <v>12</v>
      </c>
      <c r="AR37" s="229">
        <f t="shared" si="4"/>
        <v>10</v>
      </c>
      <c r="AS37" s="229">
        <f t="shared" si="4"/>
        <v>8</v>
      </c>
      <c r="AT37" s="229">
        <f t="shared" si="4"/>
        <v>11</v>
      </c>
      <c r="AU37" s="229">
        <f t="shared" si="4"/>
        <v>10</v>
      </c>
      <c r="AV37" s="229">
        <f t="shared" si="4"/>
        <v>6</v>
      </c>
      <c r="AW37" s="229">
        <f t="shared" si="4"/>
        <v>8</v>
      </c>
      <c r="AX37" s="229">
        <f t="shared" si="4"/>
        <v>5</v>
      </c>
      <c r="AY37" s="229">
        <f t="shared" si="4"/>
        <v>8</v>
      </c>
      <c r="AZ37" s="229">
        <f t="shared" si="4"/>
        <v>5</v>
      </c>
      <c r="BA37" s="229">
        <f t="shared" si="4"/>
        <v>2</v>
      </c>
      <c r="BB37" s="229">
        <f t="shared" si="4"/>
        <v>3</v>
      </c>
      <c r="BC37" s="230"/>
      <c r="BE37" s="230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2"/>
      <c r="B39" s="232"/>
      <c r="C39" s="232"/>
      <c r="D39" s="22"/>
      <c r="E39" s="22"/>
      <c r="F39" s="22"/>
      <c r="G39" s="22"/>
      <c r="H39" s="22"/>
      <c r="I39" s="22"/>
      <c r="J39" s="134"/>
      <c r="K39" s="134"/>
      <c r="L39" s="233"/>
      <c r="M39" s="20"/>
      <c r="N39" s="20"/>
      <c r="O39" s="20"/>
      <c r="P39" s="20"/>
      <c r="Q39" s="20"/>
      <c r="R39" s="76"/>
      <c r="S39" s="20"/>
      <c r="T39" s="20"/>
      <c r="U39" s="20"/>
    </row>
    <row r="41" spans="1:67"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</row>
    <row r="42" spans="1:67"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</row>
    <row r="43" spans="1:67"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</row>
    <row r="44" spans="1:67"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</row>
    <row r="45" spans="1:67"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</row>
    <row r="46" spans="1:67"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</row>
    <row r="47" spans="1:67"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</row>
    <row r="48" spans="1:67"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</row>
    <row r="49" spans="5:57"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</row>
    <row r="50" spans="5:57"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</row>
    <row r="51" spans="5:57"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</row>
    <row r="52" spans="5:57"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</row>
    <row r="53" spans="5:57"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</row>
    <row r="54" spans="5:57"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</row>
    <row r="55" spans="5:57"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</row>
    <row r="56" spans="5:57"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</row>
    <row r="57" spans="5:57"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</row>
    <row r="58" spans="5:57"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</row>
    <row r="59" spans="5:57"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</row>
    <row r="60" spans="5:57"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</row>
    <row r="62" spans="5:57"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00FF00"/>
  </sheetPr>
  <dimension ref="A1:Q225"/>
  <sheetViews>
    <sheetView zoomScale="90" zoomScaleNormal="90" workbookViewId="0">
      <pane ySplit="1" topLeftCell="A2" activePane="bottomLeft" state="frozen"/>
      <selection pane="bottomLeft" activeCell="B90" sqref="B90:B91"/>
    </sheetView>
  </sheetViews>
  <sheetFormatPr defaultColWidth="8.85546875" defaultRowHeight="20.25"/>
  <cols>
    <col min="1" max="2" width="14.42578125" style="237" customWidth="1"/>
    <col min="3" max="3" width="12.5703125" style="238" bestFit="1" customWidth="1"/>
    <col min="4" max="4" width="10.85546875" style="238" customWidth="1"/>
    <col min="5" max="8" width="8.85546875" style="238" customWidth="1"/>
    <col min="9" max="9" width="12.28515625" style="238" customWidth="1"/>
    <col min="10" max="10" width="8.85546875" style="237"/>
    <col min="11" max="11" width="27.5703125" style="237" customWidth="1"/>
    <col min="12" max="16" width="8.85546875" style="237"/>
    <col min="17" max="17" width="11.7109375" style="237" customWidth="1"/>
    <col min="18" max="16384" width="8.85546875" style="237"/>
  </cols>
  <sheetData>
    <row r="1" spans="1:17">
      <c r="A1" s="1" t="s">
        <v>659</v>
      </c>
    </row>
    <row r="2" spans="1:17">
      <c r="A2" s="2" t="s">
        <v>193</v>
      </c>
      <c r="B2" s="2" t="s">
        <v>194</v>
      </c>
      <c r="C2" s="3" t="s">
        <v>660</v>
      </c>
      <c r="D2" s="4" t="s">
        <v>661</v>
      </c>
      <c r="E2" s="4" t="s">
        <v>570</v>
      </c>
      <c r="F2" s="4" t="s">
        <v>599</v>
      </c>
      <c r="G2" s="4" t="s">
        <v>623</v>
      </c>
      <c r="H2" s="4" t="s">
        <v>662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3</v>
      </c>
      <c r="D3" s="17">
        <v>8</v>
      </c>
      <c r="E3" s="15">
        <v>2</v>
      </c>
      <c r="F3" s="15">
        <v>2</v>
      </c>
      <c r="G3" s="15">
        <v>3</v>
      </c>
      <c r="H3" s="15">
        <v>1</v>
      </c>
      <c r="I3" s="314">
        <v>3</v>
      </c>
      <c r="J3" s="239"/>
      <c r="K3" s="1" t="s">
        <v>196</v>
      </c>
    </row>
    <row r="4" spans="1:17" ht="20.25" hidden="1" customHeight="1">
      <c r="A4" s="18" t="s">
        <v>21</v>
      </c>
      <c r="B4" s="18" t="s">
        <v>170</v>
      </c>
      <c r="C4" s="16">
        <v>4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12">
        <v>1</v>
      </c>
      <c r="J4" s="239"/>
      <c r="K4" s="327" t="s">
        <v>197</v>
      </c>
      <c r="L4" s="327"/>
      <c r="M4" s="327"/>
      <c r="N4" s="327"/>
      <c r="O4" s="327"/>
      <c r="P4" s="327"/>
      <c r="Q4" s="327"/>
    </row>
    <row r="5" spans="1:17" ht="20.25" customHeight="1">
      <c r="A5" s="18" t="s">
        <v>21</v>
      </c>
      <c r="B5" s="18" t="s">
        <v>146</v>
      </c>
      <c r="C5" s="16">
        <v>11</v>
      </c>
      <c r="D5" s="17">
        <v>3</v>
      </c>
      <c r="E5" s="15">
        <v>0</v>
      </c>
      <c r="F5" s="15">
        <v>2</v>
      </c>
      <c r="G5" s="15">
        <v>1</v>
      </c>
      <c r="H5" s="15">
        <v>0</v>
      </c>
      <c r="I5" s="21">
        <v>3</v>
      </c>
      <c r="J5" s="239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2</v>
      </c>
      <c r="E6" s="15">
        <v>0</v>
      </c>
      <c r="F6" s="15">
        <v>1</v>
      </c>
      <c r="G6" s="15">
        <v>1</v>
      </c>
      <c r="H6" s="15">
        <v>0</v>
      </c>
      <c r="I6" s="21">
        <v>3</v>
      </c>
      <c r="J6" s="239"/>
      <c r="K6" s="13" t="s">
        <v>200</v>
      </c>
    </row>
    <row r="7" spans="1:17" ht="20.25" hidden="1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39"/>
      <c r="K7" s="1" t="s">
        <v>202</v>
      </c>
    </row>
    <row r="8" spans="1:17" ht="20.25" hidden="1" customHeight="1">
      <c r="A8" s="18" t="s">
        <v>21</v>
      </c>
      <c r="B8" s="18" t="s">
        <v>203</v>
      </c>
      <c r="C8" s="16">
        <v>0</v>
      </c>
      <c r="D8" s="17">
        <v>2</v>
      </c>
      <c r="E8" s="15">
        <v>2</v>
      </c>
      <c r="F8" s="15">
        <v>0</v>
      </c>
      <c r="G8" s="15">
        <v>0</v>
      </c>
      <c r="H8" s="15">
        <v>0</v>
      </c>
      <c r="I8" s="317">
        <v>2</v>
      </c>
      <c r="J8" s="239"/>
    </row>
    <row r="9" spans="1:17" ht="20.25" hidden="1" customHeight="1">
      <c r="A9" s="18" t="s">
        <v>21</v>
      </c>
      <c r="B9" s="18" t="s">
        <v>204</v>
      </c>
      <c r="C9" s="16">
        <v>2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12">
        <v>1</v>
      </c>
      <c r="J9" s="239"/>
    </row>
    <row r="10" spans="1:17" ht="20.25" hidden="1" customHeight="1">
      <c r="A10" s="18" t="s">
        <v>21</v>
      </c>
      <c r="B10" s="18" t="s">
        <v>205</v>
      </c>
      <c r="C10" s="16">
        <v>1</v>
      </c>
      <c r="D10" s="17">
        <v>2</v>
      </c>
      <c r="E10" s="15">
        <v>1</v>
      </c>
      <c r="F10" s="15">
        <v>1</v>
      </c>
      <c r="G10" s="15">
        <v>0</v>
      </c>
      <c r="H10" s="15">
        <v>0</v>
      </c>
      <c r="I10" s="317">
        <v>2</v>
      </c>
      <c r="J10" s="239"/>
    </row>
    <row r="11" spans="1:17" ht="20.25" hidden="1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12">
        <v>1</v>
      </c>
      <c r="J11" s="239"/>
    </row>
    <row r="12" spans="1:17" ht="20.25" hidden="1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2">
        <v>1</v>
      </c>
      <c r="J12" s="239"/>
    </row>
    <row r="13" spans="1:17" ht="20.25" hidden="1" customHeight="1">
      <c r="A13" s="18" t="s">
        <v>21</v>
      </c>
      <c r="B13" s="18" t="s">
        <v>171</v>
      </c>
      <c r="C13" s="16">
        <v>3</v>
      </c>
      <c r="D13" s="17">
        <v>1</v>
      </c>
      <c r="E13" s="15">
        <v>0</v>
      </c>
      <c r="F13" s="15">
        <v>1</v>
      </c>
      <c r="G13" s="15">
        <v>0</v>
      </c>
      <c r="H13" s="15">
        <v>0</v>
      </c>
      <c r="I13" s="317">
        <v>2</v>
      </c>
      <c r="J13" s="239"/>
    </row>
    <row r="14" spans="1:17" ht="20.25" hidden="1" customHeight="1">
      <c r="A14" s="18" t="s">
        <v>21</v>
      </c>
      <c r="B14" s="18" t="s">
        <v>147</v>
      </c>
      <c r="C14" s="16">
        <v>2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312">
        <v>1</v>
      </c>
      <c r="J14" s="239"/>
    </row>
    <row r="15" spans="1:17" ht="20.25" hidden="1" customHeight="1">
      <c r="A15" s="18" t="s">
        <v>21</v>
      </c>
      <c r="B15" s="18" t="s">
        <v>207</v>
      </c>
      <c r="C15" s="16">
        <v>2</v>
      </c>
      <c r="D15" s="17">
        <v>1</v>
      </c>
      <c r="E15" s="15">
        <v>0</v>
      </c>
      <c r="F15" s="15">
        <v>1</v>
      </c>
      <c r="G15" s="15">
        <v>0</v>
      </c>
      <c r="H15" s="15">
        <v>0</v>
      </c>
      <c r="I15" s="317">
        <v>2</v>
      </c>
      <c r="J15" s="239"/>
    </row>
    <row r="16" spans="1:17" ht="20.25" hidden="1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9"/>
    </row>
    <row r="17" spans="1:10" ht="20.25" hidden="1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9"/>
    </row>
    <row r="18" spans="1:10" ht="20.25" customHeight="1">
      <c r="A18" s="18" t="s">
        <v>23</v>
      </c>
      <c r="B18" s="18" t="s">
        <v>23</v>
      </c>
      <c r="C18" s="16">
        <v>5</v>
      </c>
      <c r="D18" s="17">
        <v>5</v>
      </c>
      <c r="E18" s="15">
        <v>0</v>
      </c>
      <c r="F18" s="15">
        <v>2</v>
      </c>
      <c r="G18" s="15">
        <v>1</v>
      </c>
      <c r="H18" s="15">
        <v>2</v>
      </c>
      <c r="I18" s="21">
        <v>3</v>
      </c>
      <c r="J18" s="239"/>
    </row>
    <row r="19" spans="1:10" ht="20.25" customHeight="1">
      <c r="A19" s="18" t="s">
        <v>23</v>
      </c>
      <c r="B19" s="18" t="s">
        <v>173</v>
      </c>
      <c r="C19" s="16">
        <v>1</v>
      </c>
      <c r="D19" s="17">
        <v>2</v>
      </c>
      <c r="E19" s="15">
        <v>0</v>
      </c>
      <c r="F19" s="15">
        <v>1</v>
      </c>
      <c r="G19" s="15">
        <v>1</v>
      </c>
      <c r="H19" s="15">
        <v>0</v>
      </c>
      <c r="I19" s="21">
        <v>3</v>
      </c>
      <c r="J19" s="239"/>
    </row>
    <row r="20" spans="1:10" ht="20.25" hidden="1" customHeight="1">
      <c r="A20" s="18" t="s">
        <v>23</v>
      </c>
      <c r="B20" s="18" t="s">
        <v>209</v>
      </c>
      <c r="C20" s="16">
        <v>1</v>
      </c>
      <c r="D20" s="17">
        <v>1</v>
      </c>
      <c r="E20" s="15">
        <v>0</v>
      </c>
      <c r="F20" s="15">
        <v>1</v>
      </c>
      <c r="G20" s="15">
        <v>0</v>
      </c>
      <c r="H20" s="15">
        <v>0</v>
      </c>
      <c r="I20" s="317">
        <v>2</v>
      </c>
      <c r="J20" s="239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2</v>
      </c>
      <c r="E21" s="15">
        <v>0</v>
      </c>
      <c r="F21" s="15">
        <v>1</v>
      </c>
      <c r="G21" s="15">
        <v>1</v>
      </c>
      <c r="H21" s="15">
        <v>0</v>
      </c>
      <c r="I21" s="21">
        <v>3</v>
      </c>
      <c r="J21" s="239"/>
    </row>
    <row r="22" spans="1:10" ht="20.25" hidden="1" customHeight="1">
      <c r="A22" s="18" t="s">
        <v>23</v>
      </c>
      <c r="B22" s="18" t="s">
        <v>211</v>
      </c>
      <c r="C22" s="16">
        <v>8</v>
      </c>
      <c r="D22" s="17">
        <v>3</v>
      </c>
      <c r="E22" s="15">
        <v>1</v>
      </c>
      <c r="F22" s="15">
        <v>2</v>
      </c>
      <c r="G22" s="15">
        <v>0</v>
      </c>
      <c r="H22" s="15">
        <v>0</v>
      </c>
      <c r="I22" s="317">
        <v>2</v>
      </c>
      <c r="J22" s="239"/>
    </row>
    <row r="23" spans="1:10" ht="20.25" customHeight="1">
      <c r="A23" s="18" t="s">
        <v>23</v>
      </c>
      <c r="B23" s="18" t="s">
        <v>212</v>
      </c>
      <c r="C23" s="16">
        <v>4</v>
      </c>
      <c r="D23" s="17">
        <v>1</v>
      </c>
      <c r="E23" s="15">
        <v>0</v>
      </c>
      <c r="F23" s="15">
        <v>0</v>
      </c>
      <c r="G23" s="15">
        <v>1</v>
      </c>
      <c r="H23" s="15">
        <v>0</v>
      </c>
      <c r="I23" s="21">
        <v>3</v>
      </c>
      <c r="J23" s="239"/>
    </row>
    <row r="24" spans="1:10" ht="20.25" hidden="1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39"/>
    </row>
    <row r="25" spans="1:10" ht="20.25" customHeight="1">
      <c r="A25" s="18" t="s">
        <v>23</v>
      </c>
      <c r="B25" s="18" t="s">
        <v>213</v>
      </c>
      <c r="C25" s="16">
        <v>2</v>
      </c>
      <c r="D25" s="17">
        <v>10</v>
      </c>
      <c r="E25" s="15">
        <v>2</v>
      </c>
      <c r="F25" s="15">
        <v>1</v>
      </c>
      <c r="G25" s="15">
        <v>4</v>
      </c>
      <c r="H25" s="15">
        <v>3</v>
      </c>
      <c r="I25" s="21">
        <v>3</v>
      </c>
      <c r="J25" s="239"/>
    </row>
    <row r="26" spans="1:10" ht="20.25" customHeight="1">
      <c r="A26" s="18" t="s">
        <v>23</v>
      </c>
      <c r="B26" s="18" t="s">
        <v>214</v>
      </c>
      <c r="C26" s="16">
        <v>1</v>
      </c>
      <c r="D26" s="17">
        <v>3</v>
      </c>
      <c r="E26" s="15">
        <v>1</v>
      </c>
      <c r="F26" s="15">
        <v>1</v>
      </c>
      <c r="G26" s="15">
        <v>1</v>
      </c>
      <c r="H26" s="15">
        <v>0</v>
      </c>
      <c r="I26" s="21">
        <v>3</v>
      </c>
      <c r="J26" s="239"/>
    </row>
    <row r="27" spans="1:10" ht="20.25" customHeight="1">
      <c r="A27" s="18" t="s">
        <v>23</v>
      </c>
      <c r="B27" s="18" t="s">
        <v>215</v>
      </c>
      <c r="C27" s="16">
        <v>6</v>
      </c>
      <c r="D27" s="17">
        <v>5</v>
      </c>
      <c r="E27" s="15">
        <v>2</v>
      </c>
      <c r="F27" s="15">
        <v>2</v>
      </c>
      <c r="G27" s="15">
        <v>0</v>
      </c>
      <c r="H27" s="15">
        <v>1</v>
      </c>
      <c r="I27" s="21">
        <v>3</v>
      </c>
      <c r="J27" s="239"/>
    </row>
    <row r="28" spans="1:10" ht="20.25" hidden="1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39"/>
    </row>
    <row r="29" spans="1:10" ht="20.25" hidden="1" customHeight="1">
      <c r="A29" s="18" t="s">
        <v>23</v>
      </c>
      <c r="B29" s="18" t="s">
        <v>216</v>
      </c>
      <c r="C29" s="16">
        <v>7</v>
      </c>
      <c r="D29" s="17">
        <v>2</v>
      </c>
      <c r="E29" s="15">
        <v>0</v>
      </c>
      <c r="F29" s="15">
        <v>2</v>
      </c>
      <c r="G29" s="15">
        <v>0</v>
      </c>
      <c r="H29" s="15">
        <v>0</v>
      </c>
      <c r="I29" s="317">
        <v>2</v>
      </c>
      <c r="J29" s="239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4</v>
      </c>
      <c r="E30" s="15">
        <v>0</v>
      </c>
      <c r="F30" s="15">
        <v>3</v>
      </c>
      <c r="G30" s="15">
        <v>1</v>
      </c>
      <c r="H30" s="15">
        <v>0</v>
      </c>
      <c r="I30" s="21">
        <v>3</v>
      </c>
      <c r="J30" s="239"/>
    </row>
    <row r="31" spans="1:10" ht="20.25" hidden="1" customHeight="1">
      <c r="A31" s="18" t="s">
        <v>31</v>
      </c>
      <c r="B31" s="18" t="s">
        <v>218</v>
      </c>
      <c r="C31" s="16">
        <v>3</v>
      </c>
      <c r="D31" s="17">
        <v>4</v>
      </c>
      <c r="E31" s="15">
        <v>3</v>
      </c>
      <c r="F31" s="15">
        <v>1</v>
      </c>
      <c r="G31" s="15">
        <v>0</v>
      </c>
      <c r="H31" s="15">
        <v>0</v>
      </c>
      <c r="I31" s="317">
        <v>2</v>
      </c>
      <c r="J31" s="239"/>
    </row>
    <row r="32" spans="1:10" ht="20.25" hidden="1" customHeight="1">
      <c r="A32" s="18" t="s">
        <v>31</v>
      </c>
      <c r="B32" s="18" t="s">
        <v>219</v>
      </c>
      <c r="C32" s="16">
        <v>2</v>
      </c>
      <c r="D32" s="17">
        <v>4</v>
      </c>
      <c r="E32" s="15">
        <v>1</v>
      </c>
      <c r="F32" s="15">
        <v>3</v>
      </c>
      <c r="G32" s="15">
        <v>0</v>
      </c>
      <c r="H32" s="15">
        <v>0</v>
      </c>
      <c r="I32" s="317">
        <v>2</v>
      </c>
      <c r="J32" s="239"/>
    </row>
    <row r="33" spans="1:10" ht="20.25" hidden="1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2">
        <v>1</v>
      </c>
      <c r="J33" s="239"/>
    </row>
    <row r="34" spans="1:10" ht="20.25" customHeight="1">
      <c r="A34" s="18" t="s">
        <v>31</v>
      </c>
      <c r="B34" s="18" t="s">
        <v>220</v>
      </c>
      <c r="C34" s="16">
        <v>11</v>
      </c>
      <c r="D34" s="17">
        <v>9</v>
      </c>
      <c r="E34" s="15">
        <v>4</v>
      </c>
      <c r="F34" s="15">
        <v>2</v>
      </c>
      <c r="G34" s="15">
        <v>2</v>
      </c>
      <c r="H34" s="15">
        <v>1</v>
      </c>
      <c r="I34" s="21">
        <v>3</v>
      </c>
      <c r="J34" s="239"/>
    </row>
    <row r="35" spans="1:10" ht="20.25" hidden="1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9"/>
    </row>
    <row r="36" spans="1:10" ht="20.25" hidden="1" customHeight="1">
      <c r="A36" s="18" t="s">
        <v>31</v>
      </c>
      <c r="B36" s="18" t="s">
        <v>185</v>
      </c>
      <c r="C36" s="16">
        <v>1</v>
      </c>
      <c r="D36" s="17">
        <v>1</v>
      </c>
      <c r="E36" s="15">
        <v>0</v>
      </c>
      <c r="F36" s="15">
        <v>1</v>
      </c>
      <c r="G36" s="15">
        <v>0</v>
      </c>
      <c r="H36" s="15">
        <v>0</v>
      </c>
      <c r="I36" s="317">
        <v>2</v>
      </c>
      <c r="J36" s="239"/>
    </row>
    <row r="37" spans="1:10" ht="20.25" customHeight="1">
      <c r="A37" s="18" t="s">
        <v>31</v>
      </c>
      <c r="B37" s="18" t="s">
        <v>222</v>
      </c>
      <c r="C37" s="16">
        <v>8</v>
      </c>
      <c r="D37" s="17">
        <v>5</v>
      </c>
      <c r="E37" s="15">
        <v>2</v>
      </c>
      <c r="F37" s="15">
        <v>2</v>
      </c>
      <c r="G37" s="15">
        <v>1</v>
      </c>
      <c r="H37" s="15">
        <v>0</v>
      </c>
      <c r="I37" s="21">
        <v>3</v>
      </c>
      <c r="J37" s="239"/>
    </row>
    <row r="38" spans="1:10" ht="20.25" customHeight="1">
      <c r="A38" s="18" t="s">
        <v>31</v>
      </c>
      <c r="B38" s="18" t="s">
        <v>223</v>
      </c>
      <c r="C38" s="16">
        <v>7</v>
      </c>
      <c r="D38" s="17">
        <v>13</v>
      </c>
      <c r="E38" s="15">
        <v>8</v>
      </c>
      <c r="F38" s="15">
        <v>2</v>
      </c>
      <c r="G38" s="15">
        <v>3</v>
      </c>
      <c r="H38" s="15">
        <v>0</v>
      </c>
      <c r="I38" s="21">
        <v>3</v>
      </c>
      <c r="J38" s="239"/>
    </row>
    <row r="39" spans="1:10" ht="20.25" hidden="1" customHeight="1">
      <c r="A39" s="18" t="s">
        <v>24</v>
      </c>
      <c r="B39" s="18" t="s">
        <v>224</v>
      </c>
      <c r="C39" s="16">
        <v>1</v>
      </c>
      <c r="D39" s="17">
        <v>3</v>
      </c>
      <c r="E39" s="15">
        <v>1</v>
      </c>
      <c r="F39" s="15">
        <v>2</v>
      </c>
      <c r="G39" s="15">
        <v>0</v>
      </c>
      <c r="H39" s="15">
        <v>0</v>
      </c>
      <c r="I39" s="317">
        <v>2</v>
      </c>
      <c r="J39" s="239"/>
    </row>
    <row r="40" spans="1:10" ht="20.25" customHeight="1">
      <c r="A40" s="18" t="s">
        <v>24</v>
      </c>
      <c r="B40" s="18" t="s">
        <v>148</v>
      </c>
      <c r="C40" s="16">
        <v>2</v>
      </c>
      <c r="D40" s="17">
        <v>1</v>
      </c>
      <c r="E40" s="15">
        <v>0</v>
      </c>
      <c r="F40" s="15">
        <v>0</v>
      </c>
      <c r="G40" s="15">
        <v>0</v>
      </c>
      <c r="H40" s="15">
        <v>1</v>
      </c>
      <c r="I40" s="21">
        <v>3</v>
      </c>
      <c r="J40" s="239"/>
    </row>
    <row r="41" spans="1:10" ht="20.25" customHeight="1">
      <c r="A41" s="18" t="s">
        <v>24</v>
      </c>
      <c r="B41" s="18" t="s">
        <v>159</v>
      </c>
      <c r="C41" s="16">
        <v>2</v>
      </c>
      <c r="D41" s="17">
        <v>2</v>
      </c>
      <c r="E41" s="15">
        <v>0</v>
      </c>
      <c r="F41" s="15">
        <v>1</v>
      </c>
      <c r="G41" s="15">
        <v>1</v>
      </c>
      <c r="H41" s="15">
        <v>0</v>
      </c>
      <c r="I41" s="21">
        <v>3</v>
      </c>
      <c r="J41" s="239"/>
    </row>
    <row r="42" spans="1:10" ht="20.25" hidden="1" customHeight="1">
      <c r="A42" s="18" t="s">
        <v>24</v>
      </c>
      <c r="B42" s="18" t="s">
        <v>165</v>
      </c>
      <c r="C42" s="16">
        <v>2</v>
      </c>
      <c r="D42" s="17">
        <v>1</v>
      </c>
      <c r="E42" s="15">
        <v>0</v>
      </c>
      <c r="F42" s="15">
        <v>1</v>
      </c>
      <c r="G42" s="15">
        <v>0</v>
      </c>
      <c r="H42" s="15">
        <v>0</v>
      </c>
      <c r="I42" s="317">
        <v>2</v>
      </c>
      <c r="J42" s="239"/>
    </row>
    <row r="43" spans="1:10" ht="20.25" hidden="1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9"/>
    </row>
    <row r="44" spans="1:10" ht="20.25" customHeight="1">
      <c r="A44" s="18" t="s">
        <v>24</v>
      </c>
      <c r="B44" s="18" t="s">
        <v>166</v>
      </c>
      <c r="C44" s="16">
        <v>2</v>
      </c>
      <c r="D44" s="17">
        <v>1</v>
      </c>
      <c r="E44" s="15">
        <v>0</v>
      </c>
      <c r="F44" s="15">
        <v>0</v>
      </c>
      <c r="G44" s="15">
        <v>1</v>
      </c>
      <c r="H44" s="15">
        <v>0</v>
      </c>
      <c r="I44" s="21">
        <v>3</v>
      </c>
      <c r="J44" s="239"/>
    </row>
    <row r="45" spans="1:10" ht="20.25" customHeight="1">
      <c r="A45" s="18" t="s">
        <v>24</v>
      </c>
      <c r="B45" s="18" t="s">
        <v>226</v>
      </c>
      <c r="C45" s="16">
        <v>5</v>
      </c>
      <c r="D45" s="17">
        <v>6</v>
      </c>
      <c r="E45" s="15">
        <v>1</v>
      </c>
      <c r="F45" s="15">
        <v>4</v>
      </c>
      <c r="G45" s="15">
        <v>1</v>
      </c>
      <c r="H45" s="15">
        <v>0</v>
      </c>
      <c r="I45" s="21">
        <v>3</v>
      </c>
      <c r="J45" s="239"/>
    </row>
    <row r="46" spans="1:10" ht="20.25" hidden="1" customHeight="1">
      <c r="A46" s="18" t="s">
        <v>24</v>
      </c>
      <c r="B46" s="18" t="s">
        <v>149</v>
      </c>
      <c r="C46" s="16">
        <v>5</v>
      </c>
      <c r="D46" s="17">
        <v>1</v>
      </c>
      <c r="E46" s="15">
        <v>1</v>
      </c>
      <c r="F46" s="15">
        <v>0</v>
      </c>
      <c r="G46" s="15">
        <v>0</v>
      </c>
      <c r="H46" s="15">
        <v>0</v>
      </c>
      <c r="I46" s="317">
        <v>2</v>
      </c>
      <c r="J46" s="239"/>
    </row>
    <row r="47" spans="1:10" ht="20.25" hidden="1" customHeight="1">
      <c r="A47" s="18" t="s">
        <v>24</v>
      </c>
      <c r="B47" s="18" t="s">
        <v>227</v>
      </c>
      <c r="C47" s="16">
        <v>2</v>
      </c>
      <c r="D47" s="17">
        <v>2</v>
      </c>
      <c r="E47" s="15">
        <v>0</v>
      </c>
      <c r="F47" s="15">
        <v>2</v>
      </c>
      <c r="G47" s="15">
        <v>0</v>
      </c>
      <c r="H47" s="15">
        <v>0</v>
      </c>
      <c r="I47" s="317">
        <v>2</v>
      </c>
      <c r="J47" s="239"/>
    </row>
    <row r="48" spans="1:10" ht="20.25" hidden="1" customHeight="1">
      <c r="A48" s="18" t="s">
        <v>24</v>
      </c>
      <c r="B48" s="18" t="s">
        <v>228</v>
      </c>
      <c r="C48" s="16">
        <v>5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12">
        <v>1</v>
      </c>
      <c r="J48" s="239"/>
    </row>
    <row r="49" spans="1:10" ht="20.25" hidden="1" customHeight="1">
      <c r="A49" s="18" t="s">
        <v>24</v>
      </c>
      <c r="B49" s="18" t="s">
        <v>229</v>
      </c>
      <c r="C49" s="16">
        <v>18</v>
      </c>
      <c r="D49" s="17">
        <v>1</v>
      </c>
      <c r="E49" s="15">
        <v>0</v>
      </c>
      <c r="F49" s="15">
        <v>1</v>
      </c>
      <c r="G49" s="15">
        <v>0</v>
      </c>
      <c r="H49" s="15">
        <v>0</v>
      </c>
      <c r="I49" s="317">
        <v>2</v>
      </c>
      <c r="J49" s="239"/>
    </row>
    <row r="50" spans="1:10" ht="20.25" hidden="1" customHeight="1">
      <c r="A50" s="18" t="s">
        <v>24</v>
      </c>
      <c r="B50" s="18" t="s">
        <v>230</v>
      </c>
      <c r="C50" s="16">
        <v>1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12">
        <v>1</v>
      </c>
      <c r="J50" s="239"/>
    </row>
    <row r="51" spans="1:10" ht="20.25" hidden="1" customHeight="1">
      <c r="A51" s="18" t="s">
        <v>25</v>
      </c>
      <c r="B51" s="18" t="s">
        <v>231</v>
      </c>
      <c r="C51" s="16">
        <v>1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12">
        <v>1</v>
      </c>
      <c r="J51" s="239"/>
    </row>
    <row r="52" spans="1:10" ht="20.25" hidden="1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39"/>
    </row>
    <row r="53" spans="1:10" ht="20.25" customHeight="1">
      <c r="A53" s="18" t="s">
        <v>25</v>
      </c>
      <c r="B53" s="18" t="s">
        <v>158</v>
      </c>
      <c r="C53" s="16">
        <v>2</v>
      </c>
      <c r="D53" s="17">
        <v>2</v>
      </c>
      <c r="E53" s="15">
        <v>0</v>
      </c>
      <c r="F53" s="15">
        <v>1</v>
      </c>
      <c r="G53" s="15">
        <v>1</v>
      </c>
      <c r="H53" s="15">
        <v>0</v>
      </c>
      <c r="I53" s="21">
        <v>3</v>
      </c>
      <c r="J53" s="239"/>
    </row>
    <row r="54" spans="1:10" ht="20.25" hidden="1" customHeight="1">
      <c r="A54" s="18" t="s">
        <v>25</v>
      </c>
      <c r="B54" s="18" t="s">
        <v>25</v>
      </c>
      <c r="C54" s="16">
        <v>0</v>
      </c>
      <c r="D54" s="17">
        <v>1</v>
      </c>
      <c r="E54" s="15">
        <v>0</v>
      </c>
      <c r="F54" s="15">
        <v>1</v>
      </c>
      <c r="G54" s="15">
        <v>0</v>
      </c>
      <c r="H54" s="15">
        <v>0</v>
      </c>
      <c r="I54" s="317">
        <v>2</v>
      </c>
      <c r="J54" s="239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1</v>
      </c>
      <c r="E55" s="15">
        <v>0</v>
      </c>
      <c r="F55" s="15">
        <v>0</v>
      </c>
      <c r="G55" s="15">
        <v>0</v>
      </c>
      <c r="H55" s="15">
        <v>1</v>
      </c>
      <c r="I55" s="21">
        <v>3</v>
      </c>
      <c r="J55" s="239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2</v>
      </c>
      <c r="E56" s="15">
        <v>0</v>
      </c>
      <c r="F56" s="15">
        <v>0</v>
      </c>
      <c r="G56" s="15">
        <v>2</v>
      </c>
      <c r="H56" s="15">
        <v>0</v>
      </c>
      <c r="I56" s="21">
        <v>3</v>
      </c>
      <c r="J56" s="239"/>
    </row>
    <row r="57" spans="1:10" ht="20.25" hidden="1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39"/>
    </row>
    <row r="58" spans="1:10" ht="20.25" hidden="1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39"/>
    </row>
    <row r="59" spans="1:10" ht="20.25" hidden="1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9"/>
    </row>
    <row r="60" spans="1:10" ht="20.25" hidden="1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39"/>
    </row>
    <row r="61" spans="1:10" ht="20.25" hidden="1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9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1</v>
      </c>
      <c r="E62" s="15">
        <v>0</v>
      </c>
      <c r="F62" s="15">
        <v>0</v>
      </c>
      <c r="G62" s="15">
        <v>1</v>
      </c>
      <c r="H62" s="15">
        <v>0</v>
      </c>
      <c r="I62" s="21">
        <v>3</v>
      </c>
      <c r="J62" s="239"/>
    </row>
    <row r="63" spans="1:10" ht="20.25" hidden="1" customHeight="1">
      <c r="A63" s="18" t="s">
        <v>26</v>
      </c>
      <c r="B63" s="18" t="s">
        <v>26</v>
      </c>
      <c r="C63" s="16">
        <v>0</v>
      </c>
      <c r="D63" s="17">
        <v>2</v>
      </c>
      <c r="E63" s="15">
        <v>1</v>
      </c>
      <c r="F63" s="15">
        <v>1</v>
      </c>
      <c r="G63" s="15">
        <v>0</v>
      </c>
      <c r="H63" s="15">
        <v>0</v>
      </c>
      <c r="I63" s="317">
        <v>2</v>
      </c>
      <c r="J63" s="239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10</v>
      </c>
      <c r="E64" s="15">
        <v>4</v>
      </c>
      <c r="F64" s="15">
        <v>3</v>
      </c>
      <c r="G64" s="15">
        <v>3</v>
      </c>
      <c r="H64" s="15">
        <v>0</v>
      </c>
      <c r="I64" s="21">
        <v>3</v>
      </c>
      <c r="J64" s="239"/>
    </row>
    <row r="65" spans="1:10" ht="20.25" customHeight="1">
      <c r="A65" s="18" t="s">
        <v>26</v>
      </c>
      <c r="B65" s="18" t="s">
        <v>239</v>
      </c>
      <c r="C65" s="16">
        <v>7</v>
      </c>
      <c r="D65" s="17">
        <v>3</v>
      </c>
      <c r="E65" s="15">
        <v>1</v>
      </c>
      <c r="F65" s="15">
        <v>1</v>
      </c>
      <c r="G65" s="15">
        <v>1</v>
      </c>
      <c r="H65" s="15">
        <v>0</v>
      </c>
      <c r="I65" s="21">
        <v>3</v>
      </c>
      <c r="J65" s="239"/>
    </row>
    <row r="66" spans="1:10" ht="20.25" hidden="1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9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1</v>
      </c>
      <c r="E67" s="15">
        <v>0</v>
      </c>
      <c r="F67" s="15">
        <v>0</v>
      </c>
      <c r="G67" s="15">
        <v>1</v>
      </c>
      <c r="H67" s="15">
        <v>0</v>
      </c>
      <c r="I67" s="21">
        <v>3</v>
      </c>
      <c r="J67" s="239"/>
    </row>
    <row r="68" spans="1:10" ht="20.25" hidden="1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39"/>
    </row>
    <row r="69" spans="1:10" ht="20.25" hidden="1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9"/>
    </row>
    <row r="70" spans="1:10" ht="20.25" hidden="1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2">
        <v>1</v>
      </c>
      <c r="J70" s="239"/>
    </row>
    <row r="71" spans="1:10" ht="20.25" hidden="1" customHeight="1">
      <c r="A71" s="18" t="s">
        <v>26</v>
      </c>
      <c r="B71" s="18" t="s">
        <v>244</v>
      </c>
      <c r="C71" s="16">
        <v>0</v>
      </c>
      <c r="D71" s="17">
        <v>1</v>
      </c>
      <c r="E71" s="15">
        <v>0</v>
      </c>
      <c r="F71" s="15">
        <v>1</v>
      </c>
      <c r="G71" s="15">
        <v>0</v>
      </c>
      <c r="H71" s="15">
        <v>0</v>
      </c>
      <c r="I71" s="317">
        <v>2</v>
      </c>
      <c r="J71" s="239"/>
    </row>
    <row r="72" spans="1:10" ht="20.25" hidden="1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9"/>
    </row>
    <row r="73" spans="1:10" ht="20.25" hidden="1" customHeight="1">
      <c r="A73" s="18" t="s">
        <v>26</v>
      </c>
      <c r="B73" s="18" t="s">
        <v>246</v>
      </c>
      <c r="C73" s="16">
        <v>1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12">
        <v>1</v>
      </c>
      <c r="J73" s="239"/>
    </row>
    <row r="74" spans="1:10" ht="20.25" hidden="1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9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2</v>
      </c>
      <c r="E75" s="15">
        <v>1</v>
      </c>
      <c r="F75" s="15">
        <v>0</v>
      </c>
      <c r="G75" s="15">
        <v>0</v>
      </c>
      <c r="H75" s="15">
        <v>1</v>
      </c>
      <c r="I75" s="21">
        <v>3</v>
      </c>
      <c r="J75" s="239"/>
    </row>
    <row r="76" spans="1:10" ht="20.25" customHeight="1">
      <c r="A76" s="18" t="s">
        <v>27</v>
      </c>
      <c r="B76" s="18" t="s">
        <v>192</v>
      </c>
      <c r="C76" s="16">
        <v>7</v>
      </c>
      <c r="D76" s="17">
        <v>4</v>
      </c>
      <c r="E76" s="15">
        <v>0</v>
      </c>
      <c r="F76" s="15">
        <v>0</v>
      </c>
      <c r="G76" s="15">
        <v>3</v>
      </c>
      <c r="H76" s="15">
        <v>1</v>
      </c>
      <c r="I76" s="21">
        <v>3</v>
      </c>
      <c r="J76" s="239"/>
    </row>
    <row r="77" spans="1:10" ht="20.25" hidden="1" customHeight="1">
      <c r="A77" s="18" t="s">
        <v>27</v>
      </c>
      <c r="B77" s="18" t="s">
        <v>249</v>
      </c>
      <c r="C77" s="16">
        <v>0</v>
      </c>
      <c r="D77" s="17">
        <v>1</v>
      </c>
      <c r="E77" s="15">
        <v>0</v>
      </c>
      <c r="F77" s="15">
        <v>1</v>
      </c>
      <c r="G77" s="15">
        <v>0</v>
      </c>
      <c r="H77" s="15">
        <v>0</v>
      </c>
      <c r="I77" s="317">
        <v>2</v>
      </c>
      <c r="J77" s="239"/>
    </row>
    <row r="78" spans="1:10" ht="20.25" customHeight="1">
      <c r="A78" s="18" t="s">
        <v>27</v>
      </c>
      <c r="B78" s="18" t="s">
        <v>250</v>
      </c>
      <c r="C78" s="16">
        <v>1</v>
      </c>
      <c r="D78" s="17">
        <v>5</v>
      </c>
      <c r="E78" s="15">
        <v>0</v>
      </c>
      <c r="F78" s="15">
        <v>1</v>
      </c>
      <c r="G78" s="15">
        <v>1</v>
      </c>
      <c r="H78" s="15">
        <v>3</v>
      </c>
      <c r="I78" s="21">
        <v>3</v>
      </c>
      <c r="J78" s="239"/>
    </row>
    <row r="79" spans="1:10" ht="20.25" hidden="1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2">
        <v>1</v>
      </c>
      <c r="J79" s="239"/>
    </row>
    <row r="80" spans="1:10" ht="20.25" customHeight="1">
      <c r="A80" s="18" t="s">
        <v>27</v>
      </c>
      <c r="B80" s="18" t="s">
        <v>162</v>
      </c>
      <c r="C80" s="16">
        <v>34</v>
      </c>
      <c r="D80" s="17">
        <v>31</v>
      </c>
      <c r="E80" s="15">
        <v>7</v>
      </c>
      <c r="F80" s="15">
        <v>6</v>
      </c>
      <c r="G80" s="15">
        <v>12</v>
      </c>
      <c r="H80" s="15">
        <v>6</v>
      </c>
      <c r="I80" s="21">
        <v>3</v>
      </c>
      <c r="J80" s="239"/>
    </row>
    <row r="81" spans="1:10" ht="20.25" customHeight="1">
      <c r="A81" s="18" t="s">
        <v>27</v>
      </c>
      <c r="B81" s="18" t="s">
        <v>251</v>
      </c>
      <c r="C81" s="16">
        <v>8</v>
      </c>
      <c r="D81" s="17">
        <v>12</v>
      </c>
      <c r="E81" s="15">
        <v>1</v>
      </c>
      <c r="F81" s="15">
        <v>3</v>
      </c>
      <c r="G81" s="15">
        <v>7</v>
      </c>
      <c r="H81" s="15">
        <v>1</v>
      </c>
      <c r="I81" s="21">
        <v>3</v>
      </c>
      <c r="J81" s="239"/>
    </row>
    <row r="82" spans="1:10" ht="20.25" hidden="1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9"/>
    </row>
    <row r="83" spans="1:10" ht="20.25" hidden="1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39"/>
    </row>
    <row r="84" spans="1:10" ht="20.25" hidden="1" customHeight="1">
      <c r="A84" s="18" t="s">
        <v>27</v>
      </c>
      <c r="B84" s="18" t="s">
        <v>253</v>
      </c>
      <c r="C84" s="16">
        <v>1</v>
      </c>
      <c r="D84" s="17">
        <v>1</v>
      </c>
      <c r="E84" s="15">
        <v>0</v>
      </c>
      <c r="F84" s="15">
        <v>1</v>
      </c>
      <c r="G84" s="15">
        <v>0</v>
      </c>
      <c r="H84" s="15">
        <v>0</v>
      </c>
      <c r="I84" s="317">
        <v>2</v>
      </c>
      <c r="J84" s="239"/>
    </row>
    <row r="85" spans="1:10" ht="20.25" customHeight="1">
      <c r="A85" s="18" t="s">
        <v>27</v>
      </c>
      <c r="B85" s="18" t="s">
        <v>254</v>
      </c>
      <c r="C85" s="16">
        <v>7</v>
      </c>
      <c r="D85" s="17">
        <v>5</v>
      </c>
      <c r="E85" s="15">
        <v>0</v>
      </c>
      <c r="F85" s="15">
        <v>2</v>
      </c>
      <c r="G85" s="15">
        <v>2</v>
      </c>
      <c r="H85" s="15">
        <v>1</v>
      </c>
      <c r="I85" s="21">
        <v>3</v>
      </c>
      <c r="J85" s="239"/>
    </row>
    <row r="86" spans="1:10" ht="20.25" hidden="1" customHeight="1">
      <c r="A86" s="18" t="s">
        <v>27</v>
      </c>
      <c r="B86" s="18" t="s">
        <v>255</v>
      </c>
      <c r="C86" s="16">
        <v>1</v>
      </c>
      <c r="D86" s="17">
        <v>1</v>
      </c>
      <c r="E86" s="15">
        <v>1</v>
      </c>
      <c r="F86" s="15">
        <v>0</v>
      </c>
      <c r="G86" s="15">
        <v>0</v>
      </c>
      <c r="H86" s="15">
        <v>0</v>
      </c>
      <c r="I86" s="317">
        <v>2</v>
      </c>
      <c r="J86" s="239"/>
    </row>
    <row r="87" spans="1:10" ht="20.25" hidden="1" customHeight="1">
      <c r="A87" s="18" t="s">
        <v>27</v>
      </c>
      <c r="B87" s="18" t="s">
        <v>256</v>
      </c>
      <c r="C87" s="16">
        <v>9</v>
      </c>
      <c r="D87" s="17">
        <v>2</v>
      </c>
      <c r="E87" s="15">
        <v>0</v>
      </c>
      <c r="F87" s="15">
        <v>2</v>
      </c>
      <c r="G87" s="15">
        <v>0</v>
      </c>
      <c r="H87" s="15">
        <v>0</v>
      </c>
      <c r="I87" s="317">
        <v>2</v>
      </c>
      <c r="J87" s="239"/>
    </row>
    <row r="88" spans="1:10" ht="20.25" customHeight="1">
      <c r="A88" s="18" t="s">
        <v>27</v>
      </c>
      <c r="B88" s="18" t="s">
        <v>257</v>
      </c>
      <c r="C88" s="16">
        <v>3</v>
      </c>
      <c r="D88" s="17">
        <v>5</v>
      </c>
      <c r="E88" s="15">
        <v>0</v>
      </c>
      <c r="F88" s="15">
        <v>2</v>
      </c>
      <c r="G88" s="15">
        <v>0</v>
      </c>
      <c r="H88" s="15">
        <v>3</v>
      </c>
      <c r="I88" s="21">
        <v>3</v>
      </c>
      <c r="J88" s="239"/>
    </row>
    <row r="89" spans="1:10" ht="20.25" hidden="1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2">
        <v>1</v>
      </c>
      <c r="J89" s="239"/>
    </row>
    <row r="90" spans="1:10" ht="20.25" customHeight="1">
      <c r="A90" s="18" t="s">
        <v>34</v>
      </c>
      <c r="B90" s="18" t="s">
        <v>258</v>
      </c>
      <c r="C90" s="16">
        <v>10</v>
      </c>
      <c r="D90" s="17">
        <v>14</v>
      </c>
      <c r="E90" s="15">
        <v>1</v>
      </c>
      <c r="F90" s="15">
        <v>3</v>
      </c>
      <c r="G90" s="15">
        <v>9</v>
      </c>
      <c r="H90" s="15">
        <v>1</v>
      </c>
      <c r="I90" s="21">
        <v>3</v>
      </c>
      <c r="J90" s="239"/>
    </row>
    <row r="91" spans="1:10" ht="20.25" customHeight="1">
      <c r="A91" s="18" t="s">
        <v>34</v>
      </c>
      <c r="B91" s="18" t="s">
        <v>259</v>
      </c>
      <c r="C91" s="16">
        <v>2</v>
      </c>
      <c r="D91" s="17">
        <v>6</v>
      </c>
      <c r="E91" s="15">
        <v>1</v>
      </c>
      <c r="F91" s="15">
        <v>1</v>
      </c>
      <c r="G91" s="15">
        <v>3</v>
      </c>
      <c r="H91" s="15">
        <v>1</v>
      </c>
      <c r="I91" s="21">
        <v>3</v>
      </c>
      <c r="J91" s="239"/>
    </row>
    <row r="92" spans="1:10" ht="20.25" hidden="1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2">
        <v>1</v>
      </c>
      <c r="J92" s="239"/>
    </row>
    <row r="93" spans="1:10" ht="20.25" hidden="1" customHeight="1">
      <c r="A93" s="18" t="s">
        <v>34</v>
      </c>
      <c r="B93" s="18" t="s">
        <v>261</v>
      </c>
      <c r="C93" s="16">
        <v>1</v>
      </c>
      <c r="D93" s="17">
        <v>1</v>
      </c>
      <c r="E93" s="15">
        <v>0</v>
      </c>
      <c r="F93" s="15">
        <v>1</v>
      </c>
      <c r="G93" s="15">
        <v>0</v>
      </c>
      <c r="H93" s="15">
        <v>0</v>
      </c>
      <c r="I93" s="317">
        <v>2</v>
      </c>
      <c r="J93" s="239"/>
    </row>
    <row r="94" spans="1:10" ht="20.25" hidden="1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2">
        <v>1</v>
      </c>
      <c r="J94" s="239"/>
    </row>
    <row r="95" spans="1:10" ht="20.25" hidden="1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2">
        <v>1</v>
      </c>
      <c r="J95" s="239"/>
    </row>
    <row r="96" spans="1:10" ht="20.25" hidden="1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9"/>
    </row>
    <row r="97" spans="1:10" ht="20.25" hidden="1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9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3</v>
      </c>
      <c r="E98" s="15">
        <v>0</v>
      </c>
      <c r="F98" s="15">
        <v>0</v>
      </c>
      <c r="G98" s="15">
        <v>3</v>
      </c>
      <c r="H98" s="15">
        <v>0</v>
      </c>
      <c r="I98" s="21">
        <v>3</v>
      </c>
      <c r="J98" s="239"/>
    </row>
    <row r="99" spans="1:10" ht="20.25" hidden="1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39"/>
    </row>
    <row r="100" spans="1:10" ht="20.25" hidden="1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9"/>
    </row>
    <row r="101" spans="1:10" ht="20.25" hidden="1" customHeight="1">
      <c r="A101" s="18" t="s">
        <v>32</v>
      </c>
      <c r="B101" s="18" t="s">
        <v>268</v>
      </c>
      <c r="C101" s="16">
        <v>2</v>
      </c>
      <c r="D101" s="17">
        <v>1</v>
      </c>
      <c r="E101" s="15">
        <v>0</v>
      </c>
      <c r="F101" s="15">
        <v>1</v>
      </c>
      <c r="G101" s="15">
        <v>0</v>
      </c>
      <c r="H101" s="15">
        <v>0</v>
      </c>
      <c r="I101" s="317">
        <v>2</v>
      </c>
      <c r="J101" s="239"/>
    </row>
    <row r="102" spans="1:10" ht="20.25" customHeight="1">
      <c r="A102" s="18" t="s">
        <v>32</v>
      </c>
      <c r="B102" s="18" t="s">
        <v>269</v>
      </c>
      <c r="C102" s="16">
        <v>3</v>
      </c>
      <c r="D102" s="17">
        <v>1</v>
      </c>
      <c r="E102" s="15">
        <v>0</v>
      </c>
      <c r="F102" s="15">
        <v>0</v>
      </c>
      <c r="G102" s="15">
        <v>0</v>
      </c>
      <c r="H102" s="15">
        <v>1</v>
      </c>
      <c r="I102" s="21">
        <v>3</v>
      </c>
      <c r="J102" s="239"/>
    </row>
    <row r="103" spans="1:10" ht="20.25" hidden="1" customHeight="1">
      <c r="A103" s="18" t="s">
        <v>32</v>
      </c>
      <c r="B103" s="18" t="s">
        <v>243</v>
      </c>
      <c r="C103" s="16">
        <v>0</v>
      </c>
      <c r="D103" s="17">
        <v>1</v>
      </c>
      <c r="E103" s="15">
        <v>0</v>
      </c>
      <c r="F103" s="15">
        <v>1</v>
      </c>
      <c r="G103" s="15">
        <v>0</v>
      </c>
      <c r="H103" s="15">
        <v>0</v>
      </c>
      <c r="I103" s="317">
        <v>2</v>
      </c>
      <c r="J103" s="239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1</v>
      </c>
      <c r="E104" s="15">
        <v>0</v>
      </c>
      <c r="F104" s="15">
        <v>0</v>
      </c>
      <c r="G104" s="15">
        <v>1</v>
      </c>
      <c r="H104" s="15">
        <v>0</v>
      </c>
      <c r="I104" s="21">
        <v>3</v>
      </c>
      <c r="J104" s="239"/>
    </row>
    <row r="105" spans="1:10" ht="20.25" hidden="1" customHeight="1">
      <c r="A105" s="18" t="s">
        <v>32</v>
      </c>
      <c r="B105" s="18" t="s">
        <v>170</v>
      </c>
      <c r="C105" s="16">
        <v>2</v>
      </c>
      <c r="D105" s="17">
        <v>2</v>
      </c>
      <c r="E105" s="15">
        <v>0</v>
      </c>
      <c r="F105" s="15">
        <v>2</v>
      </c>
      <c r="G105" s="15">
        <v>0</v>
      </c>
      <c r="H105" s="15">
        <v>0</v>
      </c>
      <c r="I105" s="317">
        <v>2</v>
      </c>
      <c r="J105" s="239"/>
    </row>
    <row r="106" spans="1:10" ht="20.25" hidden="1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9"/>
    </row>
    <row r="107" spans="1:10" ht="20.25" hidden="1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39"/>
    </row>
    <row r="108" spans="1:10" ht="20.25" hidden="1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9"/>
    </row>
    <row r="109" spans="1:10" ht="20.25" hidden="1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39"/>
    </row>
    <row r="110" spans="1:10" ht="20.25" hidden="1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2">
        <v>1</v>
      </c>
      <c r="J110" s="239"/>
    </row>
    <row r="111" spans="1:10" ht="20.25" hidden="1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9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3</v>
      </c>
      <c r="E112" s="15">
        <v>1</v>
      </c>
      <c r="F112" s="15">
        <v>1</v>
      </c>
      <c r="G112" s="15">
        <v>0</v>
      </c>
      <c r="H112" s="15">
        <v>1</v>
      </c>
      <c r="I112" s="21">
        <v>3</v>
      </c>
      <c r="J112" s="239"/>
    </row>
    <row r="113" spans="1:10" ht="20.25" hidden="1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2">
        <v>1</v>
      </c>
      <c r="J113" s="239"/>
    </row>
    <row r="114" spans="1:10" ht="20.25" hidden="1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39"/>
    </row>
    <row r="115" spans="1:10" ht="20.25" hidden="1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39"/>
    </row>
    <row r="116" spans="1:10" ht="20.25" hidden="1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9"/>
    </row>
    <row r="117" spans="1:10" ht="20.25" customHeight="1">
      <c r="A117" s="18" t="s">
        <v>28</v>
      </c>
      <c r="B117" s="18" t="s">
        <v>279</v>
      </c>
      <c r="C117" s="16">
        <v>1</v>
      </c>
      <c r="D117" s="17">
        <v>6</v>
      </c>
      <c r="E117" s="15">
        <v>3</v>
      </c>
      <c r="F117" s="15">
        <v>1</v>
      </c>
      <c r="G117" s="15">
        <v>1</v>
      </c>
      <c r="H117" s="15">
        <v>1</v>
      </c>
      <c r="I117" s="21">
        <v>3</v>
      </c>
      <c r="J117" s="239"/>
    </row>
    <row r="118" spans="1:10" ht="20.25" hidden="1" customHeight="1">
      <c r="A118" s="18" t="s">
        <v>28</v>
      </c>
      <c r="B118" s="18" t="s">
        <v>182</v>
      </c>
      <c r="C118" s="16">
        <v>2</v>
      </c>
      <c r="D118" s="17">
        <v>2</v>
      </c>
      <c r="E118" s="15">
        <v>0</v>
      </c>
      <c r="F118" s="15">
        <v>2</v>
      </c>
      <c r="G118" s="15">
        <v>0</v>
      </c>
      <c r="H118" s="15">
        <v>0</v>
      </c>
      <c r="I118" s="317">
        <v>2</v>
      </c>
      <c r="J118" s="239"/>
    </row>
    <row r="119" spans="1:10" ht="20.25" hidden="1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9"/>
    </row>
    <row r="120" spans="1:10" ht="20.25" hidden="1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9"/>
    </row>
    <row r="121" spans="1:10" ht="20.25" hidden="1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2">
        <v>1</v>
      </c>
      <c r="J121" s="239"/>
    </row>
    <row r="122" spans="1:10" ht="20.25" hidden="1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9"/>
    </row>
    <row r="123" spans="1:10" ht="20.25" hidden="1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39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1</v>
      </c>
      <c r="E124" s="15">
        <v>0</v>
      </c>
      <c r="F124" s="15">
        <v>0</v>
      </c>
      <c r="G124" s="15">
        <v>1</v>
      </c>
      <c r="H124" s="15">
        <v>0</v>
      </c>
      <c r="I124" s="21">
        <v>3</v>
      </c>
      <c r="J124" s="239"/>
    </row>
    <row r="125" spans="1:10" ht="20.25" hidden="1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2">
        <v>1</v>
      </c>
      <c r="J125" s="239"/>
    </row>
    <row r="126" spans="1:10" ht="20.25" hidden="1" customHeight="1">
      <c r="A126" s="18" t="s">
        <v>29</v>
      </c>
      <c r="B126" s="18" t="s">
        <v>181</v>
      </c>
      <c r="C126" s="16">
        <v>3</v>
      </c>
      <c r="D126" s="17">
        <v>2</v>
      </c>
      <c r="E126" s="15">
        <v>1</v>
      </c>
      <c r="F126" s="15">
        <v>1</v>
      </c>
      <c r="G126" s="15">
        <v>0</v>
      </c>
      <c r="H126" s="15">
        <v>0</v>
      </c>
      <c r="I126" s="317">
        <v>2</v>
      </c>
      <c r="J126" s="239"/>
    </row>
    <row r="127" spans="1:10" ht="20.25" hidden="1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39"/>
    </row>
    <row r="128" spans="1:10" ht="20.25" hidden="1" customHeight="1">
      <c r="A128" s="18" t="s">
        <v>29</v>
      </c>
      <c r="B128" s="18" t="s">
        <v>285</v>
      </c>
      <c r="C128" s="16">
        <v>0</v>
      </c>
      <c r="D128" s="17">
        <v>4</v>
      </c>
      <c r="E128" s="15">
        <v>1</v>
      </c>
      <c r="F128" s="15">
        <v>3</v>
      </c>
      <c r="G128" s="15">
        <v>0</v>
      </c>
      <c r="H128" s="15">
        <v>0</v>
      </c>
      <c r="I128" s="317">
        <v>2</v>
      </c>
      <c r="J128" s="239"/>
    </row>
    <row r="129" spans="1:10" ht="20.25" hidden="1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2">
        <v>1</v>
      </c>
      <c r="J129" s="239"/>
    </row>
    <row r="130" spans="1:10" ht="20.25" hidden="1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9"/>
    </row>
    <row r="131" spans="1:10" ht="20.25" hidden="1" customHeight="1">
      <c r="A131" s="18" t="s">
        <v>29</v>
      </c>
      <c r="B131" s="18" t="s">
        <v>287</v>
      </c>
      <c r="C131" s="16">
        <v>0</v>
      </c>
      <c r="D131" s="17">
        <v>1</v>
      </c>
      <c r="E131" s="15">
        <v>1</v>
      </c>
      <c r="F131" s="15">
        <v>0</v>
      </c>
      <c r="G131" s="15">
        <v>0</v>
      </c>
      <c r="H131" s="15">
        <v>0</v>
      </c>
      <c r="I131" s="317">
        <v>2</v>
      </c>
      <c r="J131" s="239"/>
    </row>
    <row r="132" spans="1:10" ht="20.25" hidden="1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9"/>
    </row>
    <row r="133" spans="1:10" ht="20.25" hidden="1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2">
        <v>1</v>
      </c>
      <c r="J133" s="239"/>
    </row>
    <row r="134" spans="1:10" ht="20.25" hidden="1" customHeight="1">
      <c r="A134" s="18" t="s">
        <v>29</v>
      </c>
      <c r="B134" s="18" t="s">
        <v>224</v>
      </c>
      <c r="C134" s="16">
        <v>1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12">
        <v>1</v>
      </c>
      <c r="J134" s="239"/>
    </row>
    <row r="135" spans="1:10" ht="20.25" hidden="1" customHeight="1">
      <c r="A135" s="18" t="s">
        <v>29</v>
      </c>
      <c r="B135" s="18" t="s">
        <v>163</v>
      </c>
      <c r="C135" s="16">
        <v>11</v>
      </c>
      <c r="D135" s="17">
        <v>23</v>
      </c>
      <c r="E135" s="15">
        <v>14</v>
      </c>
      <c r="F135" s="15">
        <v>9</v>
      </c>
      <c r="G135" s="15">
        <v>0</v>
      </c>
      <c r="H135" s="15">
        <v>0</v>
      </c>
      <c r="I135" s="317">
        <v>2</v>
      </c>
      <c r="J135" s="239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1</v>
      </c>
      <c r="E136" s="15">
        <v>0</v>
      </c>
      <c r="F136" s="15">
        <v>0</v>
      </c>
      <c r="G136" s="15">
        <v>1</v>
      </c>
      <c r="H136" s="15">
        <v>0</v>
      </c>
      <c r="I136" s="21">
        <v>3</v>
      </c>
      <c r="J136" s="239"/>
    </row>
    <row r="137" spans="1:10" ht="20.25" hidden="1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39"/>
    </row>
    <row r="138" spans="1:10" ht="20.25" hidden="1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39"/>
    </row>
    <row r="139" spans="1:10" ht="20.25" hidden="1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2">
        <v>1</v>
      </c>
      <c r="J139" s="239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1</v>
      </c>
      <c r="E140" s="15">
        <v>0</v>
      </c>
      <c r="F140" s="15">
        <v>0</v>
      </c>
      <c r="G140" s="15">
        <v>1</v>
      </c>
      <c r="H140" s="15">
        <v>0</v>
      </c>
      <c r="I140" s="21">
        <v>3</v>
      </c>
      <c r="J140" s="239"/>
    </row>
    <row r="141" spans="1:10" ht="20.25" hidden="1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9"/>
    </row>
    <row r="142" spans="1:10" ht="20.25" hidden="1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39"/>
    </row>
    <row r="143" spans="1:10" ht="20.25" hidden="1" customHeight="1">
      <c r="A143" s="18" t="s">
        <v>33</v>
      </c>
      <c r="B143" s="18" t="s">
        <v>294</v>
      </c>
      <c r="C143" s="16">
        <v>0</v>
      </c>
      <c r="D143" s="17">
        <v>1</v>
      </c>
      <c r="E143" s="15">
        <v>0</v>
      </c>
      <c r="F143" s="15">
        <v>1</v>
      </c>
      <c r="G143" s="15">
        <v>0</v>
      </c>
      <c r="H143" s="15">
        <v>0</v>
      </c>
      <c r="I143" s="317">
        <v>2</v>
      </c>
      <c r="J143" s="239"/>
    </row>
    <row r="144" spans="1:10" ht="20.25" hidden="1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12">
        <v>1</v>
      </c>
      <c r="J144" s="239"/>
    </row>
    <row r="145" spans="1:10" ht="20.25" hidden="1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9"/>
    </row>
    <row r="146" spans="1:10" ht="20.25" hidden="1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12">
        <v>1</v>
      </c>
      <c r="J146" s="239"/>
    </row>
    <row r="147" spans="1:10" ht="20.25" hidden="1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9"/>
    </row>
    <row r="148" spans="1:10" ht="20.25" hidden="1" customHeight="1">
      <c r="A148" s="18" t="s">
        <v>58</v>
      </c>
      <c r="B148" s="18" t="s">
        <v>296</v>
      </c>
      <c r="C148" s="16">
        <v>2</v>
      </c>
      <c r="D148" s="17">
        <v>5</v>
      </c>
      <c r="E148" s="15">
        <v>4</v>
      </c>
      <c r="F148" s="15">
        <v>1</v>
      </c>
      <c r="G148" s="15">
        <v>0</v>
      </c>
      <c r="H148" s="15">
        <v>0</v>
      </c>
      <c r="I148" s="317">
        <v>2</v>
      </c>
      <c r="J148" s="239"/>
    </row>
    <row r="149" spans="1:10" ht="20.25" hidden="1" customHeight="1">
      <c r="A149" s="18" t="s">
        <v>58</v>
      </c>
      <c r="B149" s="18" t="s">
        <v>178</v>
      </c>
      <c r="C149" s="16">
        <v>1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12">
        <v>1</v>
      </c>
      <c r="J149" s="239"/>
    </row>
    <row r="150" spans="1:10" ht="20.25" hidden="1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39"/>
    </row>
    <row r="151" spans="1:10" ht="20.25" hidden="1" customHeight="1">
      <c r="A151" s="18" t="s">
        <v>30</v>
      </c>
      <c r="B151" s="18" t="s">
        <v>30</v>
      </c>
      <c r="C151" s="16">
        <v>1</v>
      </c>
      <c r="D151" s="17">
        <v>2</v>
      </c>
      <c r="E151" s="15">
        <v>2</v>
      </c>
      <c r="F151" s="15">
        <v>0</v>
      </c>
      <c r="G151" s="15">
        <v>0</v>
      </c>
      <c r="H151" s="15">
        <v>0</v>
      </c>
      <c r="I151" s="317">
        <v>2</v>
      </c>
      <c r="J151" s="239"/>
    </row>
    <row r="152" spans="1:10" ht="20.25" hidden="1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2">
        <v>1</v>
      </c>
      <c r="J152" s="239"/>
    </row>
    <row r="153" spans="1:10" ht="20.25" hidden="1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9"/>
    </row>
    <row r="154" spans="1:10" ht="20.25" hidden="1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39"/>
    </row>
    <row r="155" spans="1:10" ht="20.25" hidden="1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9"/>
    </row>
    <row r="156" spans="1:10" ht="20.25" hidden="1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2">
        <v>1</v>
      </c>
      <c r="J156" s="239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1</v>
      </c>
      <c r="E157" s="15">
        <v>0</v>
      </c>
      <c r="F157" s="15">
        <v>0</v>
      </c>
      <c r="G157" s="15">
        <v>1</v>
      </c>
      <c r="H157" s="15">
        <v>0</v>
      </c>
      <c r="I157" s="21">
        <v>3</v>
      </c>
      <c r="J157" s="239"/>
    </row>
    <row r="158" spans="1:10" ht="20.25" hidden="1" customHeight="1">
      <c r="A158" s="18" t="s">
        <v>30</v>
      </c>
      <c r="B158" s="18" t="s">
        <v>187</v>
      </c>
      <c r="C158" s="16">
        <v>0</v>
      </c>
      <c r="D158" s="17">
        <v>1</v>
      </c>
      <c r="E158" s="15">
        <v>1</v>
      </c>
      <c r="F158" s="15">
        <v>0</v>
      </c>
      <c r="G158" s="15">
        <v>0</v>
      </c>
      <c r="H158" s="15">
        <v>0</v>
      </c>
      <c r="I158" s="317">
        <v>2</v>
      </c>
      <c r="J158" s="239"/>
    </row>
    <row r="159" spans="1:10" ht="20.25" hidden="1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2">
        <v>1</v>
      </c>
      <c r="J159" s="239"/>
    </row>
    <row r="160" spans="1:10" ht="20.25" hidden="1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39"/>
    </row>
    <row r="161" spans="1:10" ht="20.25" hidden="1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39"/>
    </row>
    <row r="162" spans="1:10" ht="20.25" customHeight="1">
      <c r="A162" s="18" t="s">
        <v>35</v>
      </c>
      <c r="B162" s="18" t="s">
        <v>304</v>
      </c>
      <c r="C162" s="16">
        <v>10</v>
      </c>
      <c r="D162" s="17">
        <v>25</v>
      </c>
      <c r="E162" s="15">
        <v>12</v>
      </c>
      <c r="F162" s="15">
        <v>5</v>
      </c>
      <c r="G162" s="15">
        <v>6</v>
      </c>
      <c r="H162" s="15">
        <v>2</v>
      </c>
      <c r="I162" s="21">
        <v>3</v>
      </c>
      <c r="J162" s="239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1</v>
      </c>
      <c r="E163" s="15">
        <v>0</v>
      </c>
      <c r="F163" s="15">
        <v>0</v>
      </c>
      <c r="G163" s="15">
        <v>1</v>
      </c>
      <c r="H163" s="15">
        <v>0</v>
      </c>
      <c r="I163" s="21">
        <v>3</v>
      </c>
      <c r="J163" s="239"/>
    </row>
    <row r="164" spans="1:10" ht="20.25" hidden="1" customHeight="1">
      <c r="A164" s="18" t="s">
        <v>35</v>
      </c>
      <c r="B164" s="18" t="s">
        <v>306</v>
      </c>
      <c r="C164" s="16">
        <v>1</v>
      </c>
      <c r="D164" s="17">
        <v>1</v>
      </c>
      <c r="E164" s="15">
        <v>0</v>
      </c>
      <c r="F164" s="15">
        <v>1</v>
      </c>
      <c r="G164" s="15">
        <v>0</v>
      </c>
      <c r="H164" s="15">
        <v>0</v>
      </c>
      <c r="I164" s="317">
        <v>2</v>
      </c>
      <c r="J164" s="239"/>
    </row>
    <row r="165" spans="1:10" ht="20.25" hidden="1" customHeight="1">
      <c r="A165" s="18" t="s">
        <v>59</v>
      </c>
      <c r="B165" s="18" t="s">
        <v>251</v>
      </c>
      <c r="C165" s="16">
        <v>0</v>
      </c>
      <c r="D165" s="17">
        <v>1</v>
      </c>
      <c r="E165" s="15">
        <v>1</v>
      </c>
      <c r="F165" s="15">
        <v>0</v>
      </c>
      <c r="G165" s="15">
        <v>0</v>
      </c>
      <c r="H165" s="15">
        <v>0</v>
      </c>
      <c r="I165" s="317">
        <v>2</v>
      </c>
      <c r="J165" s="239"/>
    </row>
    <row r="166" spans="1:10" ht="20.25" customHeight="1">
      <c r="A166" s="18" t="s">
        <v>59</v>
      </c>
      <c r="B166" s="18" t="s">
        <v>59</v>
      </c>
      <c r="C166" s="16">
        <v>2</v>
      </c>
      <c r="D166" s="17">
        <v>1</v>
      </c>
      <c r="E166" s="15">
        <v>0</v>
      </c>
      <c r="F166" s="15">
        <v>0</v>
      </c>
      <c r="G166" s="15">
        <v>0</v>
      </c>
      <c r="H166" s="15">
        <v>1</v>
      </c>
      <c r="I166" s="21">
        <v>3</v>
      </c>
      <c r="J166" s="239"/>
    </row>
    <row r="167" spans="1:10" ht="20.25" hidden="1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39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3</v>
      </c>
      <c r="E168" s="15">
        <v>2</v>
      </c>
      <c r="F168" s="15">
        <v>0</v>
      </c>
      <c r="G168" s="15">
        <v>1</v>
      </c>
      <c r="H168" s="15">
        <v>0</v>
      </c>
      <c r="I168" s="21">
        <v>3</v>
      </c>
      <c r="J168" s="239"/>
    </row>
    <row r="169" spans="1:10" ht="20.25" hidden="1" customHeight="1">
      <c r="A169" s="18" t="s">
        <v>59</v>
      </c>
      <c r="B169" s="18" t="s">
        <v>179</v>
      </c>
      <c r="C169" s="16">
        <v>3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2">
        <v>1</v>
      </c>
      <c r="J169" s="239"/>
    </row>
    <row r="170" spans="1:10" ht="20.25" hidden="1" customHeight="1">
      <c r="A170" s="18" t="s">
        <v>59</v>
      </c>
      <c r="B170" s="18" t="s">
        <v>164</v>
      </c>
      <c r="C170" s="16">
        <v>1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12">
        <v>1</v>
      </c>
      <c r="J170" s="239"/>
    </row>
    <row r="171" spans="1:10" ht="20.25" hidden="1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9"/>
    </row>
    <row r="172" spans="1:10" ht="20.25" hidden="1" customHeight="1">
      <c r="A172" s="18" t="s">
        <v>59</v>
      </c>
      <c r="B172" s="18" t="s">
        <v>307</v>
      </c>
      <c r="C172" s="16">
        <v>0</v>
      </c>
      <c r="D172" s="17">
        <v>1</v>
      </c>
      <c r="E172" s="15">
        <v>0</v>
      </c>
      <c r="F172" s="15">
        <v>1</v>
      </c>
      <c r="G172" s="15">
        <v>0</v>
      </c>
      <c r="H172" s="15">
        <v>0</v>
      </c>
      <c r="I172" s="317">
        <v>2</v>
      </c>
      <c r="J172" s="239"/>
    </row>
    <row r="173" spans="1:10" ht="20.25" hidden="1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9"/>
    </row>
    <row r="174" spans="1:10" ht="20.25" hidden="1" customHeight="1">
      <c r="A174" s="18" t="s">
        <v>60</v>
      </c>
      <c r="B174" s="18" t="s">
        <v>309</v>
      </c>
      <c r="C174" s="16">
        <v>0</v>
      </c>
      <c r="D174" s="17">
        <v>1</v>
      </c>
      <c r="E174" s="15">
        <v>0</v>
      </c>
      <c r="F174" s="15">
        <v>1</v>
      </c>
      <c r="G174" s="15">
        <v>0</v>
      </c>
      <c r="H174" s="15">
        <v>0</v>
      </c>
      <c r="I174" s="317">
        <v>2</v>
      </c>
      <c r="J174" s="239"/>
    </row>
    <row r="175" spans="1:10" ht="20.25" hidden="1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39"/>
    </row>
    <row r="176" spans="1:10" ht="20.25" hidden="1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2">
        <v>1</v>
      </c>
      <c r="J176" s="239"/>
    </row>
    <row r="177" spans="1:10" ht="20.25" hidden="1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39"/>
    </row>
    <row r="178" spans="1:10" ht="20.25" hidden="1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9"/>
    </row>
    <row r="179" spans="1:10" ht="20.25" hidden="1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2">
        <v>1</v>
      </c>
      <c r="J179" s="239"/>
    </row>
    <row r="180" spans="1:10" ht="20.25" hidden="1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9"/>
    </row>
    <row r="181" spans="1:10" ht="20.25" hidden="1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9"/>
    </row>
    <row r="182" spans="1:10" ht="20.25" hidden="1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39"/>
    </row>
    <row r="183" spans="1:10" ht="20.25" hidden="1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2">
        <v>1</v>
      </c>
      <c r="J183" s="239"/>
    </row>
    <row r="184" spans="1:10" ht="20.25" hidden="1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2">
        <v>1</v>
      </c>
      <c r="J184" s="239"/>
    </row>
    <row r="185" spans="1:10" ht="20.25" hidden="1" customHeight="1">
      <c r="A185" s="18" t="s">
        <v>61</v>
      </c>
      <c r="B185" s="18" t="s">
        <v>317</v>
      </c>
      <c r="C185" s="16">
        <v>1</v>
      </c>
      <c r="D185" s="17">
        <v>1</v>
      </c>
      <c r="E185" s="15">
        <v>0</v>
      </c>
      <c r="F185" s="15">
        <v>1</v>
      </c>
      <c r="G185" s="15">
        <v>0</v>
      </c>
      <c r="H185" s="15">
        <v>0</v>
      </c>
      <c r="I185" s="317">
        <v>2</v>
      </c>
      <c r="J185" s="239"/>
    </row>
    <row r="186" spans="1:10" ht="20.25" hidden="1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2">
        <v>1</v>
      </c>
      <c r="J186" s="239"/>
    </row>
    <row r="187" spans="1:10" ht="20.25" hidden="1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39"/>
    </row>
    <row r="188" spans="1:10" ht="20.25" hidden="1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9"/>
    </row>
    <row r="189" spans="1:10" ht="20.25" hidden="1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39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1</v>
      </c>
      <c r="E190" s="15">
        <v>0</v>
      </c>
      <c r="F190" s="15">
        <v>0</v>
      </c>
      <c r="G190" s="15">
        <v>1</v>
      </c>
      <c r="H190" s="15">
        <v>0</v>
      </c>
      <c r="I190" s="21">
        <v>3</v>
      </c>
      <c r="J190" s="239"/>
    </row>
    <row r="191" spans="1:10" ht="20.25" hidden="1" customHeight="1">
      <c r="A191" s="18" t="s">
        <v>63</v>
      </c>
      <c r="B191" s="18" t="s">
        <v>63</v>
      </c>
      <c r="C191" s="16">
        <v>1</v>
      </c>
      <c r="D191" s="17">
        <v>1</v>
      </c>
      <c r="E191" s="15">
        <v>0</v>
      </c>
      <c r="F191" s="15">
        <v>1</v>
      </c>
      <c r="G191" s="15">
        <v>0</v>
      </c>
      <c r="H191" s="15">
        <v>0</v>
      </c>
      <c r="I191" s="317">
        <v>2</v>
      </c>
      <c r="J191" s="239"/>
    </row>
    <row r="192" spans="1:10" ht="20.25" hidden="1" customHeight="1">
      <c r="A192" s="18" t="s">
        <v>63</v>
      </c>
      <c r="B192" s="18" t="s">
        <v>322</v>
      </c>
      <c r="C192" s="16">
        <v>1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312">
        <v>1</v>
      </c>
      <c r="J192" s="239"/>
    </row>
    <row r="193" spans="1:10" ht="20.25" hidden="1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2">
        <v>1</v>
      </c>
      <c r="J193" s="239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1</v>
      </c>
      <c r="E194" s="15">
        <v>0</v>
      </c>
      <c r="F194" s="15">
        <v>0</v>
      </c>
      <c r="G194" s="15">
        <v>1</v>
      </c>
      <c r="H194" s="15">
        <v>0</v>
      </c>
      <c r="I194" s="21">
        <v>3</v>
      </c>
      <c r="J194" s="239"/>
    </row>
    <row r="195" spans="1:10" ht="20.25" customHeight="1">
      <c r="A195" s="18" t="s">
        <v>63</v>
      </c>
      <c r="B195" s="18" t="s">
        <v>324</v>
      </c>
      <c r="C195" s="16">
        <v>2</v>
      </c>
      <c r="D195" s="17">
        <v>3</v>
      </c>
      <c r="E195" s="15">
        <v>1</v>
      </c>
      <c r="F195" s="15">
        <v>1</v>
      </c>
      <c r="G195" s="15">
        <v>0</v>
      </c>
      <c r="H195" s="15">
        <v>1</v>
      </c>
      <c r="I195" s="21">
        <v>3</v>
      </c>
      <c r="J195" s="239"/>
    </row>
    <row r="196" spans="1:10" hidden="1">
      <c r="A196" s="6" t="s">
        <v>325</v>
      </c>
      <c r="B196" s="7"/>
      <c r="C196" s="8">
        <f>SUM(C3:C195)</f>
        <v>349</v>
      </c>
      <c r="D196" s="244">
        <f>E196+F196+G196+H196</f>
        <v>329</v>
      </c>
      <c r="E196" s="9">
        <f>SUM(E3:E195)</f>
        <v>94</v>
      </c>
      <c r="F196" s="9">
        <f>SUM(F3:F195)</f>
        <v>111</v>
      </c>
      <c r="G196" s="9">
        <f>SUM(G3:G195)</f>
        <v>89</v>
      </c>
      <c r="H196" s="9">
        <f>SUM(H3:H195)</f>
        <v>35</v>
      </c>
      <c r="I196" s="240"/>
      <c r="J196" s="10"/>
    </row>
    <row r="197" spans="1:10" hidden="1">
      <c r="A197" s="11" t="s">
        <v>663</v>
      </c>
      <c r="B197" s="12"/>
      <c r="C197" s="328">
        <f>C196+D196</f>
        <v>678</v>
      </c>
      <c r="D197" s="329"/>
      <c r="I197" s="241"/>
    </row>
    <row r="198" spans="1:10">
      <c r="I198" s="241"/>
    </row>
    <row r="199" spans="1:10">
      <c r="I199" s="241"/>
      <c r="J199" s="242"/>
    </row>
    <row r="200" spans="1:10">
      <c r="I200" s="241"/>
    </row>
    <row r="201" spans="1:10">
      <c r="I201" s="241"/>
    </row>
    <row r="202" spans="1:10">
      <c r="I202" s="241"/>
    </row>
    <row r="203" spans="1:10">
      <c r="A203" s="243"/>
      <c r="I203" s="241"/>
    </row>
    <row r="204" spans="1:10">
      <c r="I204" s="241"/>
    </row>
    <row r="205" spans="1:10">
      <c r="I205" s="241"/>
    </row>
    <row r="206" spans="1:10">
      <c r="I206" s="241"/>
    </row>
    <row r="207" spans="1:10">
      <c r="I207" s="241"/>
    </row>
    <row r="208" spans="1:10">
      <c r="I208" s="241"/>
    </row>
    <row r="209" spans="9:9">
      <c r="I209" s="241"/>
    </row>
    <row r="210" spans="9:9">
      <c r="I210" s="241"/>
    </row>
    <row r="211" spans="9:9">
      <c r="I211" s="241"/>
    </row>
    <row r="212" spans="9:9">
      <c r="I212" s="241"/>
    </row>
    <row r="213" spans="9:9">
      <c r="I213" s="241"/>
    </row>
    <row r="214" spans="9:9">
      <c r="I214" s="241"/>
    </row>
    <row r="215" spans="9:9">
      <c r="I215" s="241"/>
    </row>
    <row r="216" spans="9:9">
      <c r="I216" s="241"/>
    </row>
    <row r="217" spans="9:9">
      <c r="I217" s="241"/>
    </row>
    <row r="218" spans="9:9">
      <c r="I218" s="241"/>
    </row>
    <row r="219" spans="9:9">
      <c r="I219" s="241"/>
    </row>
    <row r="220" spans="9:9">
      <c r="I220" s="241"/>
    </row>
    <row r="221" spans="9:9">
      <c r="I221" s="241"/>
    </row>
    <row r="222" spans="9:9">
      <c r="I222" s="241"/>
    </row>
    <row r="223" spans="9:9">
      <c r="I223" s="241"/>
    </row>
    <row r="224" spans="9:9">
      <c r="I224" s="241"/>
    </row>
    <row r="225" spans="9:9">
      <c r="I225" s="241"/>
    </row>
  </sheetData>
  <autoFilter ref="A2:Q197">
    <filterColumn colId="2"/>
    <filterColumn colId="8">
      <filters>
        <filter val="3"/>
      </filters>
    </filterColumn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I475"/>
  <sheetViews>
    <sheetView tabSelected="1" topLeftCell="A10" zoomScale="90" zoomScaleNormal="90" workbookViewId="0">
      <selection activeCell="AG240" sqref="AG240"/>
    </sheetView>
  </sheetViews>
  <sheetFormatPr defaultColWidth="9.140625" defaultRowHeight="30.75"/>
  <cols>
    <col min="1" max="1" width="15.42578125" style="306" customWidth="1"/>
    <col min="2" max="2" width="16.42578125" style="306" customWidth="1"/>
    <col min="3" max="3" width="19.85546875" style="306" customWidth="1"/>
    <col min="4" max="34" width="4.28515625" style="306" customWidth="1"/>
    <col min="35" max="35" width="16.28515625" style="306" bestFit="1" customWidth="1"/>
    <col min="36" max="49" width="4.7109375" style="306" customWidth="1"/>
    <col min="50" max="50" width="16.28515625" style="306" bestFit="1" customWidth="1"/>
    <col min="51" max="16384" width="9.140625" style="306"/>
  </cols>
  <sheetData>
    <row r="1" spans="1:35">
      <c r="A1" s="305" t="s">
        <v>348</v>
      </c>
      <c r="B1" s="305"/>
    </row>
    <row r="2" spans="1:35">
      <c r="B2" s="307" t="s">
        <v>664</v>
      </c>
    </row>
    <row r="3" spans="1:3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</row>
    <row r="4" spans="1:35">
      <c r="A4" s="345" t="s">
        <v>327</v>
      </c>
      <c r="B4" s="346"/>
      <c r="C4" s="346"/>
      <c r="D4" s="345" t="s">
        <v>328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7"/>
    </row>
    <row r="5" spans="1:35">
      <c r="A5" s="345" t="s">
        <v>9</v>
      </c>
      <c r="B5" s="345" t="s">
        <v>42</v>
      </c>
      <c r="C5" s="345" t="s">
        <v>326</v>
      </c>
      <c r="D5" s="345">
        <v>1</v>
      </c>
      <c r="E5" s="348">
        <v>2</v>
      </c>
      <c r="F5" s="348">
        <v>3</v>
      </c>
      <c r="G5" s="348">
        <v>4</v>
      </c>
      <c r="H5" s="348">
        <v>5</v>
      </c>
      <c r="I5" s="348">
        <v>6</v>
      </c>
      <c r="J5" s="348">
        <v>7</v>
      </c>
      <c r="K5" s="348">
        <v>8</v>
      </c>
      <c r="L5" s="348">
        <v>9</v>
      </c>
      <c r="M5" s="348">
        <v>10</v>
      </c>
      <c r="N5" s="348">
        <v>11</v>
      </c>
      <c r="O5" s="348">
        <v>12</v>
      </c>
      <c r="P5" s="348">
        <v>13</v>
      </c>
      <c r="Q5" s="348">
        <v>14</v>
      </c>
      <c r="R5" s="348">
        <v>15</v>
      </c>
      <c r="S5" s="348">
        <v>16</v>
      </c>
      <c r="T5" s="348">
        <v>17</v>
      </c>
      <c r="U5" s="348">
        <v>18</v>
      </c>
      <c r="V5" s="348">
        <v>19</v>
      </c>
      <c r="W5" s="348">
        <v>20</v>
      </c>
      <c r="X5" s="348">
        <v>21</v>
      </c>
      <c r="Y5" s="348">
        <v>22</v>
      </c>
      <c r="Z5" s="348">
        <v>23</v>
      </c>
      <c r="AA5" s="348">
        <v>24</v>
      </c>
      <c r="AB5" s="348">
        <v>25</v>
      </c>
      <c r="AC5" s="348">
        <v>26</v>
      </c>
      <c r="AD5" s="348">
        <v>27</v>
      </c>
      <c r="AE5" s="348">
        <v>28</v>
      </c>
      <c r="AF5" s="348">
        <v>29</v>
      </c>
      <c r="AG5" s="348">
        <v>30</v>
      </c>
      <c r="AH5" s="348">
        <v>31</v>
      </c>
      <c r="AI5" s="349" t="s">
        <v>665</v>
      </c>
    </row>
    <row r="6" spans="1:35">
      <c r="A6" s="331" t="s">
        <v>23</v>
      </c>
      <c r="B6" s="331" t="s">
        <v>211</v>
      </c>
      <c r="C6" s="331" t="s">
        <v>211</v>
      </c>
      <c r="D6" s="332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>
        <v>1</v>
      </c>
      <c r="AC6" s="333"/>
      <c r="AD6" s="333"/>
      <c r="AE6" s="333"/>
      <c r="AF6" s="333"/>
      <c r="AG6" s="333"/>
      <c r="AH6" s="333"/>
      <c r="AI6" s="334">
        <v>1</v>
      </c>
    </row>
    <row r="7" spans="1:35">
      <c r="A7" s="335"/>
      <c r="B7" s="335"/>
      <c r="C7" s="336" t="s">
        <v>497</v>
      </c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>
        <v>1</v>
      </c>
      <c r="Y7" s="338">
        <v>1</v>
      </c>
      <c r="Z7" s="338">
        <v>3</v>
      </c>
      <c r="AA7" s="338">
        <v>1</v>
      </c>
      <c r="AB7" s="338"/>
      <c r="AC7" s="338"/>
      <c r="AD7" s="338">
        <v>1</v>
      </c>
      <c r="AE7" s="338">
        <v>3</v>
      </c>
      <c r="AF7" s="338"/>
      <c r="AG7" s="338"/>
      <c r="AH7" s="338">
        <v>1</v>
      </c>
      <c r="AI7" s="339">
        <v>11</v>
      </c>
    </row>
    <row r="8" spans="1:35">
      <c r="A8" s="335"/>
      <c r="B8" s="350" t="s">
        <v>666</v>
      </c>
      <c r="C8" s="351"/>
      <c r="D8" s="352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>
        <v>1</v>
      </c>
      <c r="Y8" s="353">
        <v>1</v>
      </c>
      <c r="Z8" s="353">
        <v>3</v>
      </c>
      <c r="AA8" s="353">
        <v>1</v>
      </c>
      <c r="AB8" s="353">
        <v>1</v>
      </c>
      <c r="AC8" s="353"/>
      <c r="AD8" s="353">
        <v>1</v>
      </c>
      <c r="AE8" s="353">
        <v>3</v>
      </c>
      <c r="AF8" s="353"/>
      <c r="AG8" s="353"/>
      <c r="AH8" s="353">
        <v>1</v>
      </c>
      <c r="AI8" s="354">
        <v>12</v>
      </c>
    </row>
    <row r="9" spans="1:35">
      <c r="A9" s="335"/>
      <c r="B9" s="331" t="s">
        <v>213</v>
      </c>
      <c r="C9" s="331" t="s">
        <v>573</v>
      </c>
      <c r="D9" s="332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>
        <v>1</v>
      </c>
      <c r="AE9" s="333">
        <v>1</v>
      </c>
      <c r="AF9" s="333">
        <v>1</v>
      </c>
      <c r="AG9" s="333">
        <v>4</v>
      </c>
      <c r="AH9" s="333"/>
      <c r="AI9" s="334">
        <v>7</v>
      </c>
    </row>
    <row r="10" spans="1:35">
      <c r="A10" s="335"/>
      <c r="B10" s="335"/>
      <c r="C10" s="336" t="s">
        <v>603</v>
      </c>
      <c r="D10" s="33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>
        <v>1</v>
      </c>
      <c r="AE10" s="338"/>
      <c r="AF10" s="338"/>
      <c r="AG10" s="338">
        <v>1</v>
      </c>
      <c r="AH10" s="338"/>
      <c r="AI10" s="339">
        <v>2</v>
      </c>
    </row>
    <row r="11" spans="1:35">
      <c r="A11" s="335"/>
      <c r="B11" s="335"/>
      <c r="C11" s="336" t="s">
        <v>555</v>
      </c>
      <c r="D11" s="33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>
        <v>1</v>
      </c>
      <c r="AD11" s="338"/>
      <c r="AE11" s="338"/>
      <c r="AF11" s="338"/>
      <c r="AG11" s="338"/>
      <c r="AH11" s="338"/>
      <c r="AI11" s="339">
        <v>1</v>
      </c>
    </row>
    <row r="12" spans="1:35">
      <c r="A12" s="335"/>
      <c r="B12" s="335"/>
      <c r="C12" s="336" t="s">
        <v>625</v>
      </c>
      <c r="D12" s="33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>
        <v>1</v>
      </c>
      <c r="AG12" s="338"/>
      <c r="AH12" s="338"/>
      <c r="AI12" s="339">
        <v>1</v>
      </c>
    </row>
    <row r="13" spans="1:35">
      <c r="A13" s="335"/>
      <c r="B13" s="335"/>
      <c r="C13" s="336" t="s">
        <v>604</v>
      </c>
      <c r="D13" s="33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>
        <v>1</v>
      </c>
      <c r="AF13" s="338"/>
      <c r="AG13" s="338"/>
      <c r="AH13" s="338"/>
      <c r="AI13" s="339">
        <v>1</v>
      </c>
    </row>
    <row r="14" spans="1:35">
      <c r="A14" s="335"/>
      <c r="B14" s="350" t="s">
        <v>667</v>
      </c>
      <c r="C14" s="351"/>
      <c r="D14" s="352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>
        <v>1</v>
      </c>
      <c r="AD14" s="353">
        <v>2</v>
      </c>
      <c r="AE14" s="353">
        <v>2</v>
      </c>
      <c r="AF14" s="353">
        <v>2</v>
      </c>
      <c r="AG14" s="353">
        <v>5</v>
      </c>
      <c r="AH14" s="353"/>
      <c r="AI14" s="354">
        <v>12</v>
      </c>
    </row>
    <row r="15" spans="1:35">
      <c r="A15" s="335"/>
      <c r="B15" s="331" t="s">
        <v>215</v>
      </c>
      <c r="C15" s="331" t="s">
        <v>600</v>
      </c>
      <c r="D15" s="332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>
        <v>1</v>
      </c>
      <c r="AF15" s="333"/>
      <c r="AG15" s="333"/>
      <c r="AH15" s="333"/>
      <c r="AI15" s="334">
        <v>1</v>
      </c>
    </row>
    <row r="16" spans="1:35">
      <c r="A16" s="335"/>
      <c r="B16" s="335"/>
      <c r="C16" s="336" t="s">
        <v>489</v>
      </c>
      <c r="D16" s="33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>
        <v>2</v>
      </c>
      <c r="Y16" s="338"/>
      <c r="Z16" s="338"/>
      <c r="AA16" s="338"/>
      <c r="AB16" s="338"/>
      <c r="AC16" s="338">
        <v>1</v>
      </c>
      <c r="AD16" s="338">
        <v>2</v>
      </c>
      <c r="AE16" s="338">
        <v>2</v>
      </c>
      <c r="AF16" s="338"/>
      <c r="AG16" s="338">
        <v>1</v>
      </c>
      <c r="AH16" s="338"/>
      <c r="AI16" s="339">
        <v>8</v>
      </c>
    </row>
    <row r="17" spans="1:35">
      <c r="A17" s="335"/>
      <c r="B17" s="335"/>
      <c r="C17" s="336" t="s">
        <v>551</v>
      </c>
      <c r="D17" s="33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>
        <v>2</v>
      </c>
      <c r="AD17" s="338"/>
      <c r="AE17" s="338"/>
      <c r="AF17" s="338"/>
      <c r="AG17" s="338"/>
      <c r="AH17" s="338"/>
      <c r="AI17" s="339">
        <v>2</v>
      </c>
    </row>
    <row r="18" spans="1:35">
      <c r="A18" s="335"/>
      <c r="B18" s="350" t="s">
        <v>668</v>
      </c>
      <c r="C18" s="351"/>
      <c r="D18" s="352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>
        <v>2</v>
      </c>
      <c r="Y18" s="353"/>
      <c r="Z18" s="353"/>
      <c r="AA18" s="353"/>
      <c r="AB18" s="353"/>
      <c r="AC18" s="353">
        <v>3</v>
      </c>
      <c r="AD18" s="353">
        <v>2</v>
      </c>
      <c r="AE18" s="353">
        <v>3</v>
      </c>
      <c r="AF18" s="353"/>
      <c r="AG18" s="353">
        <v>1</v>
      </c>
      <c r="AH18" s="353"/>
      <c r="AI18" s="354">
        <v>11</v>
      </c>
    </row>
    <row r="19" spans="1:35">
      <c r="A19" s="335"/>
      <c r="B19" s="331" t="s">
        <v>23</v>
      </c>
      <c r="C19" s="331" t="s">
        <v>669</v>
      </c>
      <c r="D19" s="33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1</v>
      </c>
      <c r="AH19" s="333"/>
      <c r="AI19" s="334">
        <v>1</v>
      </c>
    </row>
    <row r="20" spans="1:35">
      <c r="A20" s="335"/>
      <c r="B20" s="335"/>
      <c r="C20" s="336" t="s">
        <v>602</v>
      </c>
      <c r="D20" s="337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>
        <v>1</v>
      </c>
      <c r="AF20" s="338"/>
      <c r="AG20" s="338">
        <v>1</v>
      </c>
      <c r="AH20" s="338"/>
      <c r="AI20" s="339">
        <v>2</v>
      </c>
    </row>
    <row r="21" spans="1:35">
      <c r="A21" s="335"/>
      <c r="B21" s="335"/>
      <c r="C21" s="336" t="s">
        <v>23</v>
      </c>
      <c r="D21" s="337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>
        <v>1</v>
      </c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>
        <v>1</v>
      </c>
      <c r="AH21" s="338"/>
      <c r="AI21" s="339">
        <v>2</v>
      </c>
    </row>
    <row r="22" spans="1:35">
      <c r="A22" s="335"/>
      <c r="B22" s="335"/>
      <c r="C22" s="336" t="s">
        <v>171</v>
      </c>
      <c r="D22" s="337"/>
      <c r="E22" s="338">
        <v>1</v>
      </c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>
        <v>1</v>
      </c>
      <c r="AE22" s="338"/>
      <c r="AF22" s="338"/>
      <c r="AG22" s="338"/>
      <c r="AH22" s="338"/>
      <c r="AI22" s="339">
        <v>2</v>
      </c>
    </row>
    <row r="23" spans="1:35">
      <c r="A23" s="335"/>
      <c r="B23" s="335"/>
      <c r="C23" s="336" t="s">
        <v>393</v>
      </c>
      <c r="D23" s="337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>
        <v>1</v>
      </c>
      <c r="U23" s="338"/>
      <c r="V23" s="338"/>
      <c r="W23" s="338"/>
      <c r="X23" s="338"/>
      <c r="Y23" s="338"/>
      <c r="Z23" s="338"/>
      <c r="AA23" s="338"/>
      <c r="AB23" s="338"/>
      <c r="AC23" s="338"/>
      <c r="AD23" s="338">
        <v>1</v>
      </c>
      <c r="AE23" s="338"/>
      <c r="AF23" s="338">
        <v>1</v>
      </c>
      <c r="AG23" s="338"/>
      <c r="AH23" s="338"/>
      <c r="AI23" s="339">
        <v>3</v>
      </c>
    </row>
    <row r="24" spans="1:35">
      <c r="A24" s="335"/>
      <c r="B24" s="350" t="s">
        <v>670</v>
      </c>
      <c r="C24" s="351"/>
      <c r="D24" s="352"/>
      <c r="E24" s="353">
        <v>1</v>
      </c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>
        <v>1</v>
      </c>
      <c r="U24" s="353"/>
      <c r="V24" s="353">
        <v>1</v>
      </c>
      <c r="W24" s="353"/>
      <c r="X24" s="353"/>
      <c r="Y24" s="353"/>
      <c r="Z24" s="353"/>
      <c r="AA24" s="353"/>
      <c r="AB24" s="353"/>
      <c r="AC24" s="353"/>
      <c r="AD24" s="353">
        <v>2</v>
      </c>
      <c r="AE24" s="353">
        <v>1</v>
      </c>
      <c r="AF24" s="353">
        <v>1</v>
      </c>
      <c r="AG24" s="353">
        <v>3</v>
      </c>
      <c r="AH24" s="353"/>
      <c r="AI24" s="354">
        <v>10</v>
      </c>
    </row>
    <row r="25" spans="1:35">
      <c r="A25" s="335"/>
      <c r="B25" s="331" t="s">
        <v>216</v>
      </c>
      <c r="C25" s="331" t="s">
        <v>382</v>
      </c>
      <c r="D25" s="332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>
        <v>1</v>
      </c>
      <c r="S25" s="333"/>
      <c r="T25" s="333"/>
      <c r="U25" s="333"/>
      <c r="V25" s="333"/>
      <c r="W25" s="333"/>
      <c r="X25" s="333"/>
      <c r="Y25" s="333"/>
      <c r="Z25" s="333">
        <v>1</v>
      </c>
      <c r="AA25" s="333">
        <v>1</v>
      </c>
      <c r="AB25" s="333">
        <v>1</v>
      </c>
      <c r="AC25" s="333">
        <v>2</v>
      </c>
      <c r="AD25" s="333"/>
      <c r="AE25" s="333"/>
      <c r="AF25" s="333"/>
      <c r="AG25" s="333"/>
      <c r="AH25" s="333"/>
      <c r="AI25" s="334">
        <v>6</v>
      </c>
    </row>
    <row r="26" spans="1:35">
      <c r="A26" s="335"/>
      <c r="B26" s="335"/>
      <c r="C26" s="336" t="s">
        <v>530</v>
      </c>
      <c r="D26" s="337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>
        <v>1</v>
      </c>
      <c r="AB26" s="338"/>
      <c r="AC26" s="338"/>
      <c r="AD26" s="338"/>
      <c r="AE26" s="338"/>
      <c r="AF26" s="338"/>
      <c r="AG26" s="338"/>
      <c r="AH26" s="338"/>
      <c r="AI26" s="339">
        <v>1</v>
      </c>
    </row>
    <row r="27" spans="1:35">
      <c r="A27" s="335"/>
      <c r="B27" s="335"/>
      <c r="C27" s="336" t="s">
        <v>601</v>
      </c>
      <c r="D27" s="337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>
        <v>1</v>
      </c>
      <c r="AF27" s="338"/>
      <c r="AG27" s="338"/>
      <c r="AH27" s="338"/>
      <c r="AI27" s="339">
        <v>1</v>
      </c>
    </row>
    <row r="28" spans="1:35">
      <c r="A28" s="335"/>
      <c r="B28" s="335"/>
      <c r="C28" s="336" t="s">
        <v>624</v>
      </c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>
        <v>1</v>
      </c>
      <c r="AG28" s="338"/>
      <c r="AH28" s="338"/>
      <c r="AI28" s="339">
        <v>1</v>
      </c>
    </row>
    <row r="29" spans="1:35">
      <c r="A29" s="335"/>
      <c r="B29" s="350" t="s">
        <v>671</v>
      </c>
      <c r="C29" s="351"/>
      <c r="D29" s="352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>
        <v>1</v>
      </c>
      <c r="S29" s="353"/>
      <c r="T29" s="353"/>
      <c r="U29" s="353"/>
      <c r="V29" s="353"/>
      <c r="W29" s="353"/>
      <c r="X29" s="353"/>
      <c r="Y29" s="353"/>
      <c r="Z29" s="353">
        <v>1</v>
      </c>
      <c r="AA29" s="353">
        <v>2</v>
      </c>
      <c r="AB29" s="353">
        <v>1</v>
      </c>
      <c r="AC29" s="353">
        <v>2</v>
      </c>
      <c r="AD29" s="353"/>
      <c r="AE29" s="353">
        <v>1</v>
      </c>
      <c r="AF29" s="353">
        <v>1</v>
      </c>
      <c r="AG29" s="353"/>
      <c r="AH29" s="353"/>
      <c r="AI29" s="354">
        <v>9</v>
      </c>
    </row>
    <row r="30" spans="1:35">
      <c r="A30" s="335"/>
      <c r="B30" s="331" t="s">
        <v>212</v>
      </c>
      <c r="C30" s="331" t="s">
        <v>552</v>
      </c>
      <c r="D30" s="332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>
        <v>1</v>
      </c>
      <c r="AD30" s="333"/>
      <c r="AE30" s="333"/>
      <c r="AF30" s="333"/>
      <c r="AG30" s="333"/>
      <c r="AH30" s="333"/>
      <c r="AI30" s="334">
        <v>1</v>
      </c>
    </row>
    <row r="31" spans="1:35">
      <c r="A31" s="335"/>
      <c r="B31" s="335"/>
      <c r="C31" s="336" t="s">
        <v>571</v>
      </c>
      <c r="D31" s="337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>
        <v>1</v>
      </c>
      <c r="AE31" s="338"/>
      <c r="AF31" s="338">
        <v>1</v>
      </c>
      <c r="AG31" s="338"/>
      <c r="AH31" s="338">
        <v>1</v>
      </c>
      <c r="AI31" s="339">
        <v>3</v>
      </c>
    </row>
    <row r="32" spans="1:35">
      <c r="A32" s="335"/>
      <c r="B32" s="335"/>
      <c r="C32" s="336" t="s">
        <v>531</v>
      </c>
      <c r="D32" s="337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>
        <v>1</v>
      </c>
      <c r="AC32" s="338"/>
      <c r="AD32" s="338">
        <v>1</v>
      </c>
      <c r="AE32" s="338"/>
      <c r="AF32" s="338"/>
      <c r="AG32" s="338"/>
      <c r="AH32" s="338">
        <v>1</v>
      </c>
      <c r="AI32" s="339">
        <v>3</v>
      </c>
    </row>
    <row r="33" spans="1:35">
      <c r="A33" s="335"/>
      <c r="B33" s="350" t="s">
        <v>672</v>
      </c>
      <c r="C33" s="351"/>
      <c r="D33" s="352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>
        <v>1</v>
      </c>
      <c r="AC33" s="353">
        <v>1</v>
      </c>
      <c r="AD33" s="353">
        <v>2</v>
      </c>
      <c r="AE33" s="353"/>
      <c r="AF33" s="353">
        <v>1</v>
      </c>
      <c r="AG33" s="353"/>
      <c r="AH33" s="353">
        <v>2</v>
      </c>
      <c r="AI33" s="354">
        <v>7</v>
      </c>
    </row>
    <row r="34" spans="1:35">
      <c r="A34" s="335"/>
      <c r="B34" s="331" t="s">
        <v>217</v>
      </c>
      <c r="C34" s="331" t="s">
        <v>217</v>
      </c>
      <c r="D34" s="332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>
        <v>3</v>
      </c>
      <c r="AG34" s="333"/>
      <c r="AH34" s="333"/>
      <c r="AI34" s="334">
        <v>3</v>
      </c>
    </row>
    <row r="35" spans="1:35">
      <c r="A35" s="335"/>
      <c r="B35" s="335"/>
      <c r="C35" s="336" t="s">
        <v>673</v>
      </c>
      <c r="D35" s="33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>
        <v>1</v>
      </c>
      <c r="AH35" s="338"/>
      <c r="AI35" s="339">
        <v>1</v>
      </c>
    </row>
    <row r="36" spans="1:35">
      <c r="A36" s="335"/>
      <c r="B36" s="350" t="s">
        <v>674</v>
      </c>
      <c r="C36" s="351"/>
      <c r="D36" s="352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>
        <v>3</v>
      </c>
      <c r="AG36" s="353">
        <v>1</v>
      </c>
      <c r="AH36" s="353"/>
      <c r="AI36" s="354">
        <v>4</v>
      </c>
    </row>
    <row r="37" spans="1:35">
      <c r="A37" s="335"/>
      <c r="B37" s="331" t="s">
        <v>173</v>
      </c>
      <c r="C37" s="331" t="s">
        <v>628</v>
      </c>
      <c r="D37" s="332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>
        <v>1</v>
      </c>
      <c r="AG37" s="333"/>
      <c r="AH37" s="333">
        <v>1</v>
      </c>
      <c r="AI37" s="334">
        <v>2</v>
      </c>
    </row>
    <row r="38" spans="1:35">
      <c r="A38" s="335"/>
      <c r="B38" s="335"/>
      <c r="C38" s="336" t="s">
        <v>574</v>
      </c>
      <c r="D38" s="337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>
        <v>1</v>
      </c>
      <c r="AE38" s="338">
        <v>1</v>
      </c>
      <c r="AF38" s="338"/>
      <c r="AG38" s="338"/>
      <c r="AH38" s="338"/>
      <c r="AI38" s="339">
        <v>2</v>
      </c>
    </row>
    <row r="39" spans="1:35">
      <c r="A39" s="335"/>
      <c r="B39" s="350" t="s">
        <v>675</v>
      </c>
      <c r="C39" s="351"/>
      <c r="D39" s="352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>
        <v>1</v>
      </c>
      <c r="AE39" s="353">
        <v>1</v>
      </c>
      <c r="AF39" s="353">
        <v>1</v>
      </c>
      <c r="AG39" s="353"/>
      <c r="AH39" s="353">
        <v>1</v>
      </c>
      <c r="AI39" s="354">
        <v>4</v>
      </c>
    </row>
    <row r="40" spans="1:35">
      <c r="A40" s="335"/>
      <c r="B40" s="331" t="s">
        <v>214</v>
      </c>
      <c r="C40" s="331" t="s">
        <v>553</v>
      </c>
      <c r="D40" s="332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>
        <v>1</v>
      </c>
      <c r="AE40" s="333"/>
      <c r="AF40" s="333"/>
      <c r="AG40" s="333"/>
      <c r="AH40" s="333"/>
      <c r="AI40" s="334">
        <v>1</v>
      </c>
    </row>
    <row r="41" spans="1:35">
      <c r="A41" s="335"/>
      <c r="B41" s="335"/>
      <c r="C41" s="336" t="s">
        <v>626</v>
      </c>
      <c r="D41" s="337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>
        <v>1</v>
      </c>
      <c r="AG41" s="338"/>
      <c r="AH41" s="338"/>
      <c r="AI41" s="339">
        <v>1</v>
      </c>
    </row>
    <row r="42" spans="1:35">
      <c r="A42" s="335"/>
      <c r="B42" s="335"/>
      <c r="C42" s="336" t="s">
        <v>627</v>
      </c>
      <c r="D42" s="337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>
        <v>1</v>
      </c>
      <c r="AG42" s="338"/>
      <c r="AH42" s="338"/>
      <c r="AI42" s="339">
        <v>1</v>
      </c>
    </row>
    <row r="43" spans="1:35">
      <c r="A43" s="335"/>
      <c r="B43" s="335"/>
      <c r="C43" s="336" t="s">
        <v>572</v>
      </c>
      <c r="D43" s="337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>
        <v>1</v>
      </c>
      <c r="AE43" s="338"/>
      <c r="AF43" s="338"/>
      <c r="AG43" s="338"/>
      <c r="AH43" s="338"/>
      <c r="AI43" s="339">
        <v>1</v>
      </c>
    </row>
    <row r="44" spans="1:35">
      <c r="A44" s="335"/>
      <c r="B44" s="350" t="s">
        <v>676</v>
      </c>
      <c r="C44" s="351"/>
      <c r="D44" s="352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>
        <v>2</v>
      </c>
      <c r="AE44" s="353"/>
      <c r="AF44" s="353">
        <v>2</v>
      </c>
      <c r="AG44" s="353"/>
      <c r="AH44" s="353"/>
      <c r="AI44" s="354">
        <v>4</v>
      </c>
    </row>
    <row r="45" spans="1:35">
      <c r="A45" s="335"/>
      <c r="B45" s="331" t="s">
        <v>210</v>
      </c>
      <c r="C45" s="331" t="s">
        <v>605</v>
      </c>
      <c r="D45" s="332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>
        <v>1</v>
      </c>
      <c r="AF45" s="333"/>
      <c r="AG45" s="333">
        <v>1</v>
      </c>
      <c r="AH45" s="333">
        <v>1</v>
      </c>
      <c r="AI45" s="334">
        <v>3</v>
      </c>
    </row>
    <row r="46" spans="1:35">
      <c r="A46" s="335"/>
      <c r="B46" s="350" t="s">
        <v>677</v>
      </c>
      <c r="C46" s="351"/>
      <c r="D46" s="352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>
        <v>1</v>
      </c>
      <c r="AF46" s="353"/>
      <c r="AG46" s="353">
        <v>1</v>
      </c>
      <c r="AH46" s="353">
        <v>1</v>
      </c>
      <c r="AI46" s="354">
        <v>3</v>
      </c>
    </row>
    <row r="47" spans="1:35">
      <c r="A47" s="335"/>
      <c r="B47" s="331" t="s">
        <v>209</v>
      </c>
      <c r="C47" s="331" t="s">
        <v>554</v>
      </c>
      <c r="D47" s="332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>
        <v>1</v>
      </c>
      <c r="AC47" s="333"/>
      <c r="AD47" s="333"/>
      <c r="AE47" s="333"/>
      <c r="AF47" s="333"/>
      <c r="AG47" s="333"/>
      <c r="AH47" s="333"/>
      <c r="AI47" s="334">
        <v>1</v>
      </c>
    </row>
    <row r="48" spans="1:35">
      <c r="A48" s="335"/>
      <c r="B48" s="335"/>
      <c r="C48" s="336" t="s">
        <v>629</v>
      </c>
      <c r="D48" s="337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>
        <v>1</v>
      </c>
      <c r="AG48" s="338"/>
      <c r="AH48" s="338"/>
      <c r="AI48" s="339">
        <v>1</v>
      </c>
    </row>
    <row r="49" spans="1:35">
      <c r="A49" s="335"/>
      <c r="B49" s="350" t="s">
        <v>678</v>
      </c>
      <c r="C49" s="351"/>
      <c r="D49" s="352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>
        <v>1</v>
      </c>
      <c r="AC49" s="353"/>
      <c r="AD49" s="353"/>
      <c r="AE49" s="353"/>
      <c r="AF49" s="353">
        <v>1</v>
      </c>
      <c r="AG49" s="353"/>
      <c r="AH49" s="353"/>
      <c r="AI49" s="354">
        <v>2</v>
      </c>
    </row>
    <row r="50" spans="1:35">
      <c r="A50" s="355" t="s">
        <v>670</v>
      </c>
      <c r="B50" s="356"/>
      <c r="C50" s="356"/>
      <c r="D50" s="357"/>
      <c r="E50" s="358">
        <v>1</v>
      </c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>
        <v>1</v>
      </c>
      <c r="S50" s="358"/>
      <c r="T50" s="358">
        <v>1</v>
      </c>
      <c r="U50" s="358"/>
      <c r="V50" s="358">
        <v>1</v>
      </c>
      <c r="W50" s="358"/>
      <c r="X50" s="358">
        <v>3</v>
      </c>
      <c r="Y50" s="358">
        <v>1</v>
      </c>
      <c r="Z50" s="358">
        <v>4</v>
      </c>
      <c r="AA50" s="358">
        <v>3</v>
      </c>
      <c r="AB50" s="358">
        <v>4</v>
      </c>
      <c r="AC50" s="358">
        <v>7</v>
      </c>
      <c r="AD50" s="358">
        <v>12</v>
      </c>
      <c r="AE50" s="358">
        <v>12</v>
      </c>
      <c r="AF50" s="358">
        <v>12</v>
      </c>
      <c r="AG50" s="358">
        <v>11</v>
      </c>
      <c r="AH50" s="358">
        <v>5</v>
      </c>
      <c r="AI50" s="359">
        <v>78</v>
      </c>
    </row>
    <row r="51" spans="1:35">
      <c r="A51" s="331" t="s">
        <v>24</v>
      </c>
      <c r="B51" s="331" t="s">
        <v>229</v>
      </c>
      <c r="C51" s="331" t="s">
        <v>389</v>
      </c>
      <c r="D51" s="332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>
        <v>1</v>
      </c>
      <c r="U51" s="333"/>
      <c r="V51" s="333"/>
      <c r="W51" s="333"/>
      <c r="X51" s="333">
        <v>2</v>
      </c>
      <c r="Y51" s="333">
        <v>1</v>
      </c>
      <c r="Z51" s="333"/>
      <c r="AA51" s="333"/>
      <c r="AB51" s="333"/>
      <c r="AC51" s="333"/>
      <c r="AD51" s="333"/>
      <c r="AE51" s="333"/>
      <c r="AF51" s="333"/>
      <c r="AG51" s="333"/>
      <c r="AH51" s="333"/>
      <c r="AI51" s="334">
        <v>4</v>
      </c>
    </row>
    <row r="52" spans="1:35">
      <c r="A52" s="335"/>
      <c r="B52" s="335"/>
      <c r="C52" s="336" t="s">
        <v>556</v>
      </c>
      <c r="D52" s="337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>
        <v>1</v>
      </c>
      <c r="AC52" s="338">
        <v>1</v>
      </c>
      <c r="AD52" s="338">
        <v>2</v>
      </c>
      <c r="AE52" s="338"/>
      <c r="AF52" s="338"/>
      <c r="AG52" s="338"/>
      <c r="AH52" s="338"/>
      <c r="AI52" s="339">
        <v>4</v>
      </c>
    </row>
    <row r="53" spans="1:35">
      <c r="A53" s="335"/>
      <c r="B53" s="335"/>
      <c r="C53" s="336" t="s">
        <v>490</v>
      </c>
      <c r="D53" s="337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>
        <v>1</v>
      </c>
      <c r="X53" s="338"/>
      <c r="Y53" s="338"/>
      <c r="Z53" s="338"/>
      <c r="AA53" s="338"/>
      <c r="AB53" s="338">
        <v>5</v>
      </c>
      <c r="AC53" s="338"/>
      <c r="AD53" s="338">
        <v>1</v>
      </c>
      <c r="AE53" s="338"/>
      <c r="AF53" s="338"/>
      <c r="AG53" s="338"/>
      <c r="AH53" s="338"/>
      <c r="AI53" s="339">
        <v>7</v>
      </c>
    </row>
    <row r="54" spans="1:35">
      <c r="A54" s="335"/>
      <c r="B54" s="335"/>
      <c r="C54" s="336" t="s">
        <v>540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>
        <v>2</v>
      </c>
      <c r="AC54" s="338">
        <v>1</v>
      </c>
      <c r="AD54" s="338"/>
      <c r="AE54" s="338">
        <v>1</v>
      </c>
      <c r="AF54" s="338"/>
      <c r="AG54" s="338"/>
      <c r="AH54" s="338"/>
      <c r="AI54" s="339">
        <v>4</v>
      </c>
    </row>
    <row r="55" spans="1:35">
      <c r="A55" s="335"/>
      <c r="B55" s="350" t="s">
        <v>679</v>
      </c>
      <c r="C55" s="351"/>
      <c r="D55" s="352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>
        <v>1</v>
      </c>
      <c r="U55" s="353"/>
      <c r="V55" s="353"/>
      <c r="W55" s="353">
        <v>1</v>
      </c>
      <c r="X55" s="353">
        <v>2</v>
      </c>
      <c r="Y55" s="353">
        <v>1</v>
      </c>
      <c r="Z55" s="353"/>
      <c r="AA55" s="353"/>
      <c r="AB55" s="353">
        <v>8</v>
      </c>
      <c r="AC55" s="353">
        <v>2</v>
      </c>
      <c r="AD55" s="353">
        <v>3</v>
      </c>
      <c r="AE55" s="353">
        <v>1</v>
      </c>
      <c r="AF55" s="353"/>
      <c r="AG55" s="353"/>
      <c r="AH55" s="353"/>
      <c r="AI55" s="354">
        <v>19</v>
      </c>
    </row>
    <row r="56" spans="1:35">
      <c r="A56" s="335"/>
      <c r="B56" s="331" t="s">
        <v>226</v>
      </c>
      <c r="C56" s="331" t="s">
        <v>558</v>
      </c>
      <c r="D56" s="332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>
        <v>1</v>
      </c>
      <c r="AD56" s="333"/>
      <c r="AE56" s="333">
        <v>1</v>
      </c>
      <c r="AF56" s="333"/>
      <c r="AG56" s="333"/>
      <c r="AH56" s="333"/>
      <c r="AI56" s="334">
        <v>2</v>
      </c>
    </row>
    <row r="57" spans="1:35">
      <c r="A57" s="335"/>
      <c r="B57" s="335"/>
      <c r="C57" s="336" t="s">
        <v>556</v>
      </c>
      <c r="D57" s="337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>
        <v>1</v>
      </c>
      <c r="AD57" s="338"/>
      <c r="AE57" s="338"/>
      <c r="AF57" s="338"/>
      <c r="AG57" s="338"/>
      <c r="AH57" s="338"/>
      <c r="AI57" s="339">
        <v>1</v>
      </c>
    </row>
    <row r="58" spans="1:35">
      <c r="A58" s="335"/>
      <c r="B58" s="335"/>
      <c r="C58" s="336" t="s">
        <v>498</v>
      </c>
      <c r="D58" s="337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>
        <v>1</v>
      </c>
      <c r="Z58" s="338"/>
      <c r="AA58" s="338"/>
      <c r="AB58" s="338">
        <v>1</v>
      </c>
      <c r="AC58" s="338">
        <v>1</v>
      </c>
      <c r="AD58" s="338">
        <v>1</v>
      </c>
      <c r="AE58" s="338">
        <v>2</v>
      </c>
      <c r="AF58" s="338">
        <v>2</v>
      </c>
      <c r="AG58" s="338"/>
      <c r="AH58" s="338"/>
      <c r="AI58" s="339">
        <v>8</v>
      </c>
    </row>
    <row r="59" spans="1:35">
      <c r="A59" s="335"/>
      <c r="B59" s="350" t="s">
        <v>680</v>
      </c>
      <c r="C59" s="351"/>
      <c r="D59" s="352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>
        <v>1</v>
      </c>
      <c r="Z59" s="353"/>
      <c r="AA59" s="353"/>
      <c r="AB59" s="353">
        <v>1</v>
      </c>
      <c r="AC59" s="353">
        <v>3</v>
      </c>
      <c r="AD59" s="353">
        <v>1</v>
      </c>
      <c r="AE59" s="353">
        <v>3</v>
      </c>
      <c r="AF59" s="353">
        <v>2</v>
      </c>
      <c r="AG59" s="353"/>
      <c r="AH59" s="353"/>
      <c r="AI59" s="354">
        <v>11</v>
      </c>
    </row>
    <row r="60" spans="1:35">
      <c r="A60" s="335"/>
      <c r="B60" s="331" t="s">
        <v>149</v>
      </c>
      <c r="C60" s="331" t="s">
        <v>375</v>
      </c>
      <c r="D60" s="332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>
        <v>1</v>
      </c>
      <c r="AD60" s="333"/>
      <c r="AE60" s="333"/>
      <c r="AF60" s="333"/>
      <c r="AG60" s="333"/>
      <c r="AH60" s="333"/>
      <c r="AI60" s="334">
        <v>1</v>
      </c>
    </row>
    <row r="61" spans="1:35">
      <c r="A61" s="335"/>
      <c r="B61" s="335"/>
      <c r="C61" s="336" t="s">
        <v>379</v>
      </c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>
        <v>1</v>
      </c>
      <c r="AD61" s="338">
        <v>1</v>
      </c>
      <c r="AE61" s="338">
        <v>1</v>
      </c>
      <c r="AF61" s="338"/>
      <c r="AG61" s="338"/>
      <c r="AH61" s="338"/>
      <c r="AI61" s="339">
        <v>3</v>
      </c>
    </row>
    <row r="62" spans="1:35">
      <c r="A62" s="335"/>
      <c r="B62" s="335"/>
      <c r="C62" s="336" t="s">
        <v>149</v>
      </c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>
        <v>2</v>
      </c>
      <c r="AC62" s="338"/>
      <c r="AD62" s="338"/>
      <c r="AE62" s="338"/>
      <c r="AF62" s="338"/>
      <c r="AG62" s="338"/>
      <c r="AH62" s="338"/>
      <c r="AI62" s="339">
        <v>2</v>
      </c>
    </row>
    <row r="63" spans="1:35">
      <c r="A63" s="335"/>
      <c r="B63" s="350" t="s">
        <v>681</v>
      </c>
      <c r="C63" s="351"/>
      <c r="D63" s="352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>
        <v>2</v>
      </c>
      <c r="AC63" s="353">
        <v>2</v>
      </c>
      <c r="AD63" s="353">
        <v>1</v>
      </c>
      <c r="AE63" s="353">
        <v>1</v>
      </c>
      <c r="AF63" s="353"/>
      <c r="AG63" s="353"/>
      <c r="AH63" s="353"/>
      <c r="AI63" s="354">
        <v>6</v>
      </c>
    </row>
    <row r="64" spans="1:35">
      <c r="A64" s="335"/>
      <c r="B64" s="331" t="s">
        <v>228</v>
      </c>
      <c r="C64" s="331" t="s">
        <v>557</v>
      </c>
      <c r="D64" s="332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>
        <v>1</v>
      </c>
      <c r="AC64" s="333">
        <v>1</v>
      </c>
      <c r="AD64" s="333"/>
      <c r="AE64" s="333"/>
      <c r="AF64" s="333"/>
      <c r="AG64" s="333"/>
      <c r="AH64" s="333"/>
      <c r="AI64" s="334">
        <v>2</v>
      </c>
    </row>
    <row r="65" spans="1:35">
      <c r="A65" s="335"/>
      <c r="B65" s="335"/>
      <c r="C65" s="336" t="s">
        <v>532</v>
      </c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>
        <v>2</v>
      </c>
      <c r="AB65" s="338"/>
      <c r="AC65" s="338"/>
      <c r="AD65" s="338"/>
      <c r="AE65" s="338"/>
      <c r="AF65" s="338"/>
      <c r="AG65" s="338"/>
      <c r="AH65" s="338"/>
      <c r="AI65" s="339">
        <v>2</v>
      </c>
    </row>
    <row r="66" spans="1:35">
      <c r="A66" s="335"/>
      <c r="B66" s="335"/>
      <c r="C66" s="336" t="s">
        <v>394</v>
      </c>
      <c r="D66" s="337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>
        <v>1</v>
      </c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9">
        <v>1</v>
      </c>
    </row>
    <row r="67" spans="1:35">
      <c r="A67" s="335"/>
      <c r="B67" s="350" t="s">
        <v>682</v>
      </c>
      <c r="C67" s="351"/>
      <c r="D67" s="352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>
        <v>1</v>
      </c>
      <c r="V67" s="353"/>
      <c r="W67" s="353"/>
      <c r="X67" s="353"/>
      <c r="Y67" s="353"/>
      <c r="Z67" s="353"/>
      <c r="AA67" s="353">
        <v>2</v>
      </c>
      <c r="AB67" s="353">
        <v>1</v>
      </c>
      <c r="AC67" s="353">
        <v>1</v>
      </c>
      <c r="AD67" s="353"/>
      <c r="AE67" s="353"/>
      <c r="AF67" s="353"/>
      <c r="AG67" s="353"/>
      <c r="AH67" s="353"/>
      <c r="AI67" s="354">
        <v>5</v>
      </c>
    </row>
    <row r="68" spans="1:35">
      <c r="A68" s="335"/>
      <c r="B68" s="331" t="s">
        <v>227</v>
      </c>
      <c r="C68" s="331" t="s">
        <v>187</v>
      </c>
      <c r="D68" s="332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>
        <v>2</v>
      </c>
      <c r="AE68" s="333">
        <v>2</v>
      </c>
      <c r="AF68" s="333"/>
      <c r="AG68" s="333"/>
      <c r="AH68" s="333"/>
      <c r="AI68" s="334">
        <v>4</v>
      </c>
    </row>
    <row r="69" spans="1:35">
      <c r="A69" s="335"/>
      <c r="B69" s="350" t="s">
        <v>683</v>
      </c>
      <c r="C69" s="351"/>
      <c r="D69" s="352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>
        <v>2</v>
      </c>
      <c r="AE69" s="353">
        <v>2</v>
      </c>
      <c r="AF69" s="353"/>
      <c r="AG69" s="353"/>
      <c r="AH69" s="353"/>
      <c r="AI69" s="354">
        <v>4</v>
      </c>
    </row>
    <row r="70" spans="1:35">
      <c r="A70" s="335"/>
      <c r="B70" s="331" t="s">
        <v>224</v>
      </c>
      <c r="C70" s="331" t="s">
        <v>224</v>
      </c>
      <c r="D70" s="332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>
        <v>1</v>
      </c>
      <c r="AD70" s="333">
        <v>1</v>
      </c>
      <c r="AE70" s="333"/>
      <c r="AF70" s="333">
        <v>2</v>
      </c>
      <c r="AG70" s="333"/>
      <c r="AH70" s="333"/>
      <c r="AI70" s="334">
        <v>4</v>
      </c>
    </row>
    <row r="71" spans="1:35">
      <c r="A71" s="335"/>
      <c r="B71" s="350" t="s">
        <v>684</v>
      </c>
      <c r="C71" s="351"/>
      <c r="D71" s="352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>
        <v>1</v>
      </c>
      <c r="AD71" s="353">
        <v>1</v>
      </c>
      <c r="AE71" s="353"/>
      <c r="AF71" s="353">
        <v>2</v>
      </c>
      <c r="AG71" s="353"/>
      <c r="AH71" s="353"/>
      <c r="AI71" s="354">
        <v>4</v>
      </c>
    </row>
    <row r="72" spans="1:35">
      <c r="A72" s="335"/>
      <c r="B72" s="331" t="s">
        <v>159</v>
      </c>
      <c r="C72" s="331" t="s">
        <v>483</v>
      </c>
      <c r="D72" s="332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>
        <v>1</v>
      </c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4">
        <v>1</v>
      </c>
    </row>
    <row r="73" spans="1:35">
      <c r="A73" s="335"/>
      <c r="B73" s="335"/>
      <c r="C73" s="336" t="s">
        <v>159</v>
      </c>
      <c r="D73" s="337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>
        <v>1</v>
      </c>
      <c r="AE73" s="338">
        <v>1</v>
      </c>
      <c r="AF73" s="338"/>
      <c r="AG73" s="338"/>
      <c r="AH73" s="338"/>
      <c r="AI73" s="339">
        <v>2</v>
      </c>
    </row>
    <row r="74" spans="1:35">
      <c r="A74" s="335"/>
      <c r="B74" s="335"/>
      <c r="C74" s="336" t="s">
        <v>685</v>
      </c>
      <c r="D74" s="337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>
        <v>1</v>
      </c>
      <c r="AG74" s="338"/>
      <c r="AH74" s="338"/>
      <c r="AI74" s="339">
        <v>1</v>
      </c>
    </row>
    <row r="75" spans="1:35">
      <c r="A75" s="335"/>
      <c r="B75" s="350" t="s">
        <v>686</v>
      </c>
      <c r="C75" s="35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>
        <v>1</v>
      </c>
      <c r="V75" s="353"/>
      <c r="W75" s="353"/>
      <c r="X75" s="353"/>
      <c r="Y75" s="353"/>
      <c r="Z75" s="353"/>
      <c r="AA75" s="353"/>
      <c r="AB75" s="353"/>
      <c r="AC75" s="353"/>
      <c r="AD75" s="353">
        <v>1</v>
      </c>
      <c r="AE75" s="353">
        <v>1</v>
      </c>
      <c r="AF75" s="353">
        <v>1</v>
      </c>
      <c r="AG75" s="353"/>
      <c r="AH75" s="353"/>
      <c r="AI75" s="354">
        <v>4</v>
      </c>
    </row>
    <row r="76" spans="1:35">
      <c r="A76" s="335"/>
      <c r="B76" s="331" t="s">
        <v>166</v>
      </c>
      <c r="C76" s="331" t="s">
        <v>166</v>
      </c>
      <c r="D76" s="332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>
        <v>1</v>
      </c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>
        <v>1</v>
      </c>
      <c r="AG76" s="333"/>
      <c r="AH76" s="333"/>
      <c r="AI76" s="334">
        <v>2</v>
      </c>
    </row>
    <row r="77" spans="1:35">
      <c r="A77" s="335"/>
      <c r="B77" s="335"/>
      <c r="C77" s="336" t="s">
        <v>491</v>
      </c>
      <c r="D77" s="337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>
        <v>1</v>
      </c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9">
        <v>1</v>
      </c>
    </row>
    <row r="78" spans="1:35">
      <c r="A78" s="335"/>
      <c r="B78" s="350" t="s">
        <v>687</v>
      </c>
      <c r="C78" s="351"/>
      <c r="D78" s="352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>
        <v>1</v>
      </c>
      <c r="R78" s="353"/>
      <c r="S78" s="353"/>
      <c r="T78" s="353"/>
      <c r="U78" s="353"/>
      <c r="V78" s="353"/>
      <c r="W78" s="353"/>
      <c r="X78" s="353">
        <v>1</v>
      </c>
      <c r="Y78" s="353"/>
      <c r="Z78" s="353"/>
      <c r="AA78" s="353"/>
      <c r="AB78" s="353"/>
      <c r="AC78" s="353"/>
      <c r="AD78" s="353"/>
      <c r="AE78" s="353"/>
      <c r="AF78" s="353">
        <v>1</v>
      </c>
      <c r="AG78" s="353"/>
      <c r="AH78" s="353"/>
      <c r="AI78" s="354">
        <v>3</v>
      </c>
    </row>
    <row r="79" spans="1:35">
      <c r="A79" s="335"/>
      <c r="B79" s="331" t="s">
        <v>165</v>
      </c>
      <c r="C79" s="331" t="s">
        <v>165</v>
      </c>
      <c r="D79" s="332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>
        <v>1</v>
      </c>
      <c r="X79" s="333"/>
      <c r="Y79" s="333"/>
      <c r="Z79" s="333"/>
      <c r="AA79" s="333"/>
      <c r="AB79" s="333"/>
      <c r="AC79" s="333"/>
      <c r="AD79" s="333"/>
      <c r="AE79" s="333"/>
      <c r="AF79" s="333">
        <v>1</v>
      </c>
      <c r="AG79" s="333"/>
      <c r="AH79" s="333"/>
      <c r="AI79" s="334">
        <v>2</v>
      </c>
    </row>
    <row r="80" spans="1:35">
      <c r="A80" s="335"/>
      <c r="B80" s="335"/>
      <c r="C80" s="336" t="s">
        <v>482</v>
      </c>
      <c r="D80" s="337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>
        <v>1</v>
      </c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9">
        <v>1</v>
      </c>
    </row>
    <row r="81" spans="1:35">
      <c r="A81" s="335"/>
      <c r="B81" s="350" t="s">
        <v>688</v>
      </c>
      <c r="C81" s="351"/>
      <c r="D81" s="352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>
        <v>1</v>
      </c>
      <c r="W81" s="353">
        <v>1</v>
      </c>
      <c r="X81" s="353"/>
      <c r="Y81" s="353"/>
      <c r="Z81" s="353"/>
      <c r="AA81" s="353"/>
      <c r="AB81" s="353"/>
      <c r="AC81" s="353"/>
      <c r="AD81" s="353"/>
      <c r="AE81" s="353"/>
      <c r="AF81" s="353">
        <v>1</v>
      </c>
      <c r="AG81" s="353"/>
      <c r="AH81" s="353"/>
      <c r="AI81" s="354">
        <v>3</v>
      </c>
    </row>
    <row r="82" spans="1:35">
      <c r="A82" s="335"/>
      <c r="B82" s="331" t="s">
        <v>148</v>
      </c>
      <c r="C82" s="331" t="s">
        <v>148</v>
      </c>
      <c r="D82" s="332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>
        <v>1</v>
      </c>
      <c r="AH82" s="333"/>
      <c r="AI82" s="334">
        <v>1</v>
      </c>
    </row>
    <row r="83" spans="1:35">
      <c r="A83" s="335"/>
      <c r="B83" s="335"/>
      <c r="C83" s="336" t="s">
        <v>171</v>
      </c>
      <c r="D83" s="337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>
        <v>1</v>
      </c>
      <c r="AD83" s="338"/>
      <c r="AE83" s="338"/>
      <c r="AF83" s="338"/>
      <c r="AG83" s="338"/>
      <c r="AH83" s="338"/>
      <c r="AI83" s="339">
        <v>1</v>
      </c>
    </row>
    <row r="84" spans="1:35">
      <c r="A84" s="335"/>
      <c r="B84" s="335"/>
      <c r="C84" s="336" t="s">
        <v>559</v>
      </c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>
        <v>1</v>
      </c>
      <c r="AC84" s="338"/>
      <c r="AD84" s="338"/>
      <c r="AE84" s="338"/>
      <c r="AF84" s="338"/>
      <c r="AG84" s="338"/>
      <c r="AH84" s="338"/>
      <c r="AI84" s="339">
        <v>1</v>
      </c>
    </row>
    <row r="85" spans="1:35">
      <c r="A85" s="335"/>
      <c r="B85" s="350" t="s">
        <v>689</v>
      </c>
      <c r="C85" s="351"/>
      <c r="D85" s="352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>
        <v>1</v>
      </c>
      <c r="AC85" s="353">
        <v>1</v>
      </c>
      <c r="AD85" s="353"/>
      <c r="AE85" s="353"/>
      <c r="AF85" s="353"/>
      <c r="AG85" s="353">
        <v>1</v>
      </c>
      <c r="AH85" s="353"/>
      <c r="AI85" s="354">
        <v>3</v>
      </c>
    </row>
    <row r="86" spans="1:35">
      <c r="A86" s="335"/>
      <c r="B86" s="331" t="s">
        <v>230</v>
      </c>
      <c r="C86" s="331" t="s">
        <v>575</v>
      </c>
      <c r="D86" s="332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>
        <v>1</v>
      </c>
      <c r="AD86" s="333"/>
      <c r="AE86" s="333"/>
      <c r="AF86" s="333"/>
      <c r="AG86" s="333"/>
      <c r="AH86" s="333"/>
      <c r="AI86" s="334">
        <v>1</v>
      </c>
    </row>
    <row r="87" spans="1:35">
      <c r="A87" s="335"/>
      <c r="B87" s="350" t="s">
        <v>690</v>
      </c>
      <c r="C87" s="351"/>
      <c r="D87" s="352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>
        <v>1</v>
      </c>
      <c r="AD87" s="353"/>
      <c r="AE87" s="353"/>
      <c r="AF87" s="353"/>
      <c r="AG87" s="353"/>
      <c r="AH87" s="353"/>
      <c r="AI87" s="354">
        <v>1</v>
      </c>
    </row>
    <row r="88" spans="1:35">
      <c r="A88" s="355" t="s">
        <v>691</v>
      </c>
      <c r="B88" s="356"/>
      <c r="C88" s="356"/>
      <c r="D88" s="357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>
        <v>1</v>
      </c>
      <c r="R88" s="358"/>
      <c r="S88" s="358"/>
      <c r="T88" s="358">
        <v>1</v>
      </c>
      <c r="U88" s="358">
        <v>2</v>
      </c>
      <c r="V88" s="358">
        <v>1</v>
      </c>
      <c r="W88" s="358">
        <v>2</v>
      </c>
      <c r="X88" s="358">
        <v>3</v>
      </c>
      <c r="Y88" s="358">
        <v>2</v>
      </c>
      <c r="Z88" s="358"/>
      <c r="AA88" s="358">
        <v>2</v>
      </c>
      <c r="AB88" s="358">
        <v>13</v>
      </c>
      <c r="AC88" s="358">
        <v>11</v>
      </c>
      <c r="AD88" s="358">
        <v>9</v>
      </c>
      <c r="AE88" s="358">
        <v>8</v>
      </c>
      <c r="AF88" s="358">
        <v>7</v>
      </c>
      <c r="AG88" s="358">
        <v>1</v>
      </c>
      <c r="AH88" s="358"/>
      <c r="AI88" s="359">
        <v>63</v>
      </c>
    </row>
    <row r="89" spans="1:35">
      <c r="A89" s="331" t="s">
        <v>60</v>
      </c>
      <c r="B89" s="331" t="s">
        <v>313</v>
      </c>
      <c r="C89" s="331" t="s">
        <v>313</v>
      </c>
      <c r="D89" s="332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>
        <v>1</v>
      </c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4">
        <v>1</v>
      </c>
    </row>
    <row r="90" spans="1:35">
      <c r="A90" s="335"/>
      <c r="B90" s="350" t="s">
        <v>692</v>
      </c>
      <c r="C90" s="351"/>
      <c r="D90" s="352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>
        <v>1</v>
      </c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  <c r="AF90" s="353"/>
      <c r="AG90" s="353"/>
      <c r="AH90" s="353"/>
      <c r="AI90" s="354">
        <v>1</v>
      </c>
    </row>
    <row r="91" spans="1:35">
      <c r="A91" s="335"/>
      <c r="B91" s="331" t="s">
        <v>309</v>
      </c>
      <c r="C91" s="331" t="s">
        <v>309</v>
      </c>
      <c r="D91" s="332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>
        <v>1</v>
      </c>
      <c r="AF91" s="333"/>
      <c r="AG91" s="333"/>
      <c r="AH91" s="333"/>
      <c r="AI91" s="334">
        <v>1</v>
      </c>
    </row>
    <row r="92" spans="1:35">
      <c r="A92" s="335"/>
      <c r="B92" s="350" t="s">
        <v>693</v>
      </c>
      <c r="C92" s="351"/>
      <c r="D92" s="352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>
        <v>1</v>
      </c>
      <c r="AF92" s="353"/>
      <c r="AG92" s="353"/>
      <c r="AH92" s="353"/>
      <c r="AI92" s="354">
        <v>1</v>
      </c>
    </row>
    <row r="93" spans="1:35">
      <c r="A93" s="335"/>
      <c r="B93" s="331" t="s">
        <v>60</v>
      </c>
      <c r="C93" s="331" t="s">
        <v>560</v>
      </c>
      <c r="D93" s="332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>
        <v>1</v>
      </c>
      <c r="Z93" s="333"/>
      <c r="AA93" s="333"/>
      <c r="AB93" s="333"/>
      <c r="AC93" s="333"/>
      <c r="AD93" s="333"/>
      <c r="AE93" s="333"/>
      <c r="AF93" s="333"/>
      <c r="AG93" s="333"/>
      <c r="AH93" s="333"/>
      <c r="AI93" s="334">
        <v>1</v>
      </c>
    </row>
    <row r="94" spans="1:35">
      <c r="A94" s="335"/>
      <c r="B94" s="350" t="s">
        <v>694</v>
      </c>
      <c r="C94" s="351"/>
      <c r="D94" s="352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3">
        <v>1</v>
      </c>
      <c r="Z94" s="353"/>
      <c r="AA94" s="353"/>
      <c r="AB94" s="353"/>
      <c r="AC94" s="353"/>
      <c r="AD94" s="353"/>
      <c r="AE94" s="353"/>
      <c r="AF94" s="353"/>
      <c r="AG94" s="353"/>
      <c r="AH94" s="353"/>
      <c r="AI94" s="354">
        <v>1</v>
      </c>
    </row>
    <row r="95" spans="1:35">
      <c r="A95" s="355" t="s">
        <v>694</v>
      </c>
      <c r="B95" s="356"/>
      <c r="C95" s="356"/>
      <c r="D95" s="357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>
        <v>1</v>
      </c>
      <c r="S95" s="358"/>
      <c r="T95" s="358"/>
      <c r="U95" s="358"/>
      <c r="V95" s="358"/>
      <c r="W95" s="358"/>
      <c r="X95" s="358"/>
      <c r="Y95" s="358">
        <v>1</v>
      </c>
      <c r="Z95" s="358"/>
      <c r="AA95" s="358"/>
      <c r="AB95" s="358"/>
      <c r="AC95" s="358"/>
      <c r="AD95" s="358"/>
      <c r="AE95" s="358">
        <v>1</v>
      </c>
      <c r="AF95" s="358"/>
      <c r="AG95" s="358"/>
      <c r="AH95" s="358"/>
      <c r="AI95" s="359">
        <v>3</v>
      </c>
    </row>
    <row r="96" spans="1:35">
      <c r="A96" s="331" t="s">
        <v>61</v>
      </c>
      <c r="B96" s="331" t="s">
        <v>317</v>
      </c>
      <c r="C96" s="331" t="s">
        <v>317</v>
      </c>
      <c r="D96" s="332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>
        <v>1</v>
      </c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>
        <v>1</v>
      </c>
      <c r="AF96" s="333"/>
      <c r="AG96" s="333"/>
      <c r="AH96" s="333"/>
      <c r="AI96" s="334">
        <v>2</v>
      </c>
    </row>
    <row r="97" spans="1:35">
      <c r="A97" s="335"/>
      <c r="B97" s="350" t="s">
        <v>695</v>
      </c>
      <c r="C97" s="351"/>
      <c r="D97" s="352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>
        <v>1</v>
      </c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>
        <v>1</v>
      </c>
      <c r="AF97" s="353"/>
      <c r="AG97" s="353"/>
      <c r="AH97" s="353"/>
      <c r="AI97" s="354">
        <v>2</v>
      </c>
    </row>
    <row r="98" spans="1:35">
      <c r="A98" s="335"/>
      <c r="B98" s="331" t="s">
        <v>318</v>
      </c>
      <c r="C98" s="331" t="s">
        <v>266</v>
      </c>
      <c r="D98" s="332"/>
      <c r="E98" s="333"/>
      <c r="F98" s="333"/>
      <c r="G98" s="333"/>
      <c r="H98" s="333"/>
      <c r="I98" s="333"/>
      <c r="J98" s="333"/>
      <c r="K98" s="333"/>
      <c r="L98" s="333"/>
      <c r="M98" s="333">
        <v>1</v>
      </c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4">
        <v>1</v>
      </c>
    </row>
    <row r="99" spans="1:35">
      <c r="A99" s="335"/>
      <c r="B99" s="335"/>
      <c r="C99" s="336" t="s">
        <v>358</v>
      </c>
      <c r="D99" s="337"/>
      <c r="E99" s="338"/>
      <c r="F99" s="338"/>
      <c r="G99" s="338"/>
      <c r="H99" s="338"/>
      <c r="I99" s="338"/>
      <c r="J99" s="338"/>
      <c r="K99" s="338">
        <v>1</v>
      </c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9">
        <v>1</v>
      </c>
    </row>
    <row r="100" spans="1:35">
      <c r="A100" s="335"/>
      <c r="B100" s="350" t="s">
        <v>696</v>
      </c>
      <c r="C100" s="351"/>
      <c r="D100" s="352"/>
      <c r="E100" s="353"/>
      <c r="F100" s="353"/>
      <c r="G100" s="353"/>
      <c r="H100" s="353"/>
      <c r="I100" s="353"/>
      <c r="J100" s="353"/>
      <c r="K100" s="353">
        <v>1</v>
      </c>
      <c r="L100" s="353"/>
      <c r="M100" s="353">
        <v>1</v>
      </c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3"/>
      <c r="AD100" s="353"/>
      <c r="AE100" s="353"/>
      <c r="AF100" s="353"/>
      <c r="AG100" s="353"/>
      <c r="AH100" s="353"/>
      <c r="AI100" s="354">
        <v>2</v>
      </c>
    </row>
    <row r="101" spans="1:35">
      <c r="A101" s="335"/>
      <c r="B101" s="331" t="s">
        <v>177</v>
      </c>
      <c r="C101" s="331" t="s">
        <v>395</v>
      </c>
      <c r="D101" s="332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>
        <v>1</v>
      </c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4">
        <v>1</v>
      </c>
    </row>
    <row r="102" spans="1:35">
      <c r="A102" s="335"/>
      <c r="B102" s="350" t="s">
        <v>697</v>
      </c>
      <c r="C102" s="351"/>
      <c r="D102" s="352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>
        <v>1</v>
      </c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4">
        <v>1</v>
      </c>
    </row>
    <row r="103" spans="1:35">
      <c r="A103" s="335"/>
      <c r="B103" s="331" t="s">
        <v>316</v>
      </c>
      <c r="C103" s="331" t="s">
        <v>364</v>
      </c>
      <c r="D103" s="332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>
        <v>1</v>
      </c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4">
        <v>1</v>
      </c>
    </row>
    <row r="104" spans="1:35">
      <c r="A104" s="335"/>
      <c r="B104" s="350" t="s">
        <v>698</v>
      </c>
      <c r="C104" s="351"/>
      <c r="D104" s="352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>
        <v>1</v>
      </c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3"/>
      <c r="AH104" s="353"/>
      <c r="AI104" s="354">
        <v>1</v>
      </c>
    </row>
    <row r="105" spans="1:35">
      <c r="A105" s="355" t="s">
        <v>699</v>
      </c>
      <c r="B105" s="356"/>
      <c r="C105" s="356"/>
      <c r="D105" s="357"/>
      <c r="E105" s="358"/>
      <c r="F105" s="358"/>
      <c r="G105" s="358"/>
      <c r="H105" s="358"/>
      <c r="I105" s="358"/>
      <c r="J105" s="358"/>
      <c r="K105" s="358">
        <v>1</v>
      </c>
      <c r="L105" s="358"/>
      <c r="M105" s="358">
        <v>1</v>
      </c>
      <c r="N105" s="358">
        <v>1</v>
      </c>
      <c r="O105" s="358"/>
      <c r="P105" s="358"/>
      <c r="Q105" s="358"/>
      <c r="R105" s="358"/>
      <c r="S105" s="358"/>
      <c r="T105" s="358">
        <v>1</v>
      </c>
      <c r="U105" s="358">
        <v>1</v>
      </c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>
        <v>1</v>
      </c>
      <c r="AF105" s="358"/>
      <c r="AG105" s="358"/>
      <c r="AH105" s="358"/>
      <c r="AI105" s="359">
        <v>6</v>
      </c>
    </row>
    <row r="106" spans="1:35">
      <c r="A106" s="331" t="s">
        <v>63</v>
      </c>
      <c r="B106" s="331" t="s">
        <v>324</v>
      </c>
      <c r="C106" s="331" t="s">
        <v>576</v>
      </c>
      <c r="D106" s="332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>
        <v>1</v>
      </c>
      <c r="AE106" s="333">
        <v>1</v>
      </c>
      <c r="AF106" s="333"/>
      <c r="AG106" s="333"/>
      <c r="AH106" s="333"/>
      <c r="AI106" s="334">
        <v>2</v>
      </c>
    </row>
    <row r="107" spans="1:35">
      <c r="A107" s="335"/>
      <c r="B107" s="335"/>
      <c r="C107" s="336" t="s">
        <v>492</v>
      </c>
      <c r="D107" s="337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>
        <v>1</v>
      </c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9">
        <v>1</v>
      </c>
    </row>
    <row r="108" spans="1:35">
      <c r="A108" s="335"/>
      <c r="B108" s="335"/>
      <c r="C108" s="336" t="s">
        <v>700</v>
      </c>
      <c r="D108" s="337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>
        <v>1</v>
      </c>
      <c r="AH108" s="338"/>
      <c r="AI108" s="339">
        <v>1</v>
      </c>
    </row>
    <row r="109" spans="1:35">
      <c r="A109" s="335"/>
      <c r="B109" s="335"/>
      <c r="C109" s="336" t="s">
        <v>501</v>
      </c>
      <c r="D109" s="337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>
        <v>1</v>
      </c>
      <c r="AA109" s="338"/>
      <c r="AB109" s="338"/>
      <c r="AC109" s="338"/>
      <c r="AD109" s="338"/>
      <c r="AE109" s="338"/>
      <c r="AF109" s="338"/>
      <c r="AG109" s="338"/>
      <c r="AH109" s="338"/>
      <c r="AI109" s="339">
        <v>1</v>
      </c>
    </row>
    <row r="110" spans="1:35">
      <c r="A110" s="335"/>
      <c r="B110" s="350" t="s">
        <v>701</v>
      </c>
      <c r="C110" s="351"/>
      <c r="D110" s="352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>
        <v>1</v>
      </c>
      <c r="W110" s="353"/>
      <c r="X110" s="353"/>
      <c r="Y110" s="353"/>
      <c r="Z110" s="353">
        <v>1</v>
      </c>
      <c r="AA110" s="353"/>
      <c r="AB110" s="353"/>
      <c r="AC110" s="353"/>
      <c r="AD110" s="353">
        <v>1</v>
      </c>
      <c r="AE110" s="353">
        <v>1</v>
      </c>
      <c r="AF110" s="353"/>
      <c r="AG110" s="353">
        <v>1</v>
      </c>
      <c r="AH110" s="353"/>
      <c r="AI110" s="354">
        <v>5</v>
      </c>
    </row>
    <row r="111" spans="1:35">
      <c r="A111" s="335"/>
      <c r="B111" s="331" t="s">
        <v>323</v>
      </c>
      <c r="C111" s="331" t="s">
        <v>702</v>
      </c>
      <c r="D111" s="332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>
        <v>1</v>
      </c>
      <c r="AG111" s="333"/>
      <c r="AH111" s="333"/>
      <c r="AI111" s="334">
        <v>1</v>
      </c>
    </row>
    <row r="112" spans="1:35">
      <c r="A112" s="335"/>
      <c r="B112" s="335"/>
      <c r="C112" s="336" t="s">
        <v>370</v>
      </c>
      <c r="D112" s="337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>
        <v>1</v>
      </c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9">
        <v>1</v>
      </c>
    </row>
    <row r="113" spans="1:35">
      <c r="A113" s="335"/>
      <c r="B113" s="350" t="s">
        <v>703</v>
      </c>
      <c r="C113" s="351"/>
      <c r="D113" s="352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>
        <v>1</v>
      </c>
      <c r="P113" s="353"/>
      <c r="Q113" s="353"/>
      <c r="R113" s="353"/>
      <c r="S113" s="353"/>
      <c r="T113" s="353"/>
      <c r="U113" s="353"/>
      <c r="V113" s="353"/>
      <c r="W113" s="353"/>
      <c r="X113" s="353"/>
      <c r="Y113" s="353"/>
      <c r="Z113" s="353"/>
      <c r="AA113" s="353"/>
      <c r="AB113" s="353"/>
      <c r="AC113" s="353"/>
      <c r="AD113" s="353"/>
      <c r="AE113" s="353"/>
      <c r="AF113" s="353">
        <v>1</v>
      </c>
      <c r="AG113" s="353"/>
      <c r="AH113" s="353"/>
      <c r="AI113" s="354">
        <v>2</v>
      </c>
    </row>
    <row r="114" spans="1:35">
      <c r="A114" s="335"/>
      <c r="B114" s="331" t="s">
        <v>63</v>
      </c>
      <c r="C114" s="331" t="s">
        <v>606</v>
      </c>
      <c r="D114" s="332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>
        <v>1</v>
      </c>
      <c r="AF114" s="333"/>
      <c r="AG114" s="333"/>
      <c r="AH114" s="333"/>
      <c r="AI114" s="334">
        <v>1</v>
      </c>
    </row>
    <row r="115" spans="1:35">
      <c r="A115" s="335"/>
      <c r="B115" s="335"/>
      <c r="C115" s="336" t="s">
        <v>502</v>
      </c>
      <c r="D115" s="337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>
        <v>1</v>
      </c>
      <c r="AA115" s="338"/>
      <c r="AB115" s="338"/>
      <c r="AC115" s="338"/>
      <c r="AD115" s="338"/>
      <c r="AE115" s="338"/>
      <c r="AF115" s="338"/>
      <c r="AG115" s="338"/>
      <c r="AH115" s="338"/>
      <c r="AI115" s="339">
        <v>1</v>
      </c>
    </row>
    <row r="116" spans="1:35">
      <c r="A116" s="335"/>
      <c r="B116" s="350" t="s">
        <v>704</v>
      </c>
      <c r="C116" s="351"/>
      <c r="D116" s="352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X116" s="353"/>
      <c r="Y116" s="353"/>
      <c r="Z116" s="353">
        <v>1</v>
      </c>
      <c r="AA116" s="353"/>
      <c r="AB116" s="353"/>
      <c r="AC116" s="353"/>
      <c r="AD116" s="353"/>
      <c r="AE116" s="353">
        <v>1</v>
      </c>
      <c r="AF116" s="353"/>
      <c r="AG116" s="353"/>
      <c r="AH116" s="353"/>
      <c r="AI116" s="354">
        <v>2</v>
      </c>
    </row>
    <row r="117" spans="1:35">
      <c r="A117" s="335"/>
      <c r="B117" s="331" t="s">
        <v>267</v>
      </c>
      <c r="C117" s="331" t="s">
        <v>274</v>
      </c>
      <c r="D117" s="332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>
        <v>1</v>
      </c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4">
        <v>1</v>
      </c>
    </row>
    <row r="118" spans="1:35">
      <c r="A118" s="335"/>
      <c r="B118" s="335"/>
      <c r="C118" s="336" t="s">
        <v>354</v>
      </c>
      <c r="D118" s="337"/>
      <c r="E118" s="338"/>
      <c r="F118" s="338"/>
      <c r="G118" s="338"/>
      <c r="H118" s="338"/>
      <c r="I118" s="338"/>
      <c r="J118" s="338">
        <v>1</v>
      </c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  <c r="AH118" s="338"/>
      <c r="AI118" s="339">
        <v>1</v>
      </c>
    </row>
    <row r="119" spans="1:35">
      <c r="A119" s="335"/>
      <c r="B119" s="350" t="s">
        <v>705</v>
      </c>
      <c r="C119" s="351"/>
      <c r="D119" s="352"/>
      <c r="E119" s="353"/>
      <c r="F119" s="353"/>
      <c r="G119" s="353"/>
      <c r="H119" s="353"/>
      <c r="I119" s="353"/>
      <c r="J119" s="353">
        <v>1</v>
      </c>
      <c r="K119" s="353"/>
      <c r="L119" s="353"/>
      <c r="M119" s="353"/>
      <c r="N119" s="353"/>
      <c r="O119" s="353">
        <v>1</v>
      </c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3"/>
      <c r="AH119" s="353"/>
      <c r="AI119" s="354">
        <v>2</v>
      </c>
    </row>
    <row r="120" spans="1:35">
      <c r="A120" s="335"/>
      <c r="B120" s="331" t="s">
        <v>322</v>
      </c>
      <c r="C120" s="331" t="s">
        <v>577</v>
      </c>
      <c r="D120" s="332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>
        <v>1</v>
      </c>
      <c r="AE120" s="333"/>
      <c r="AF120" s="333"/>
      <c r="AG120" s="333"/>
      <c r="AH120" s="333"/>
      <c r="AI120" s="334">
        <v>1</v>
      </c>
    </row>
    <row r="121" spans="1:35">
      <c r="A121" s="335"/>
      <c r="B121" s="350" t="s">
        <v>706</v>
      </c>
      <c r="C121" s="351"/>
      <c r="D121" s="352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>
        <v>1</v>
      </c>
      <c r="AE121" s="353"/>
      <c r="AF121" s="353"/>
      <c r="AG121" s="353"/>
      <c r="AH121" s="353"/>
      <c r="AI121" s="354">
        <v>1</v>
      </c>
    </row>
    <row r="122" spans="1:35">
      <c r="A122" s="355" t="s">
        <v>704</v>
      </c>
      <c r="B122" s="356"/>
      <c r="C122" s="356"/>
      <c r="D122" s="357"/>
      <c r="E122" s="358"/>
      <c r="F122" s="358"/>
      <c r="G122" s="358"/>
      <c r="H122" s="358"/>
      <c r="I122" s="358"/>
      <c r="J122" s="358">
        <v>1</v>
      </c>
      <c r="K122" s="358"/>
      <c r="L122" s="358"/>
      <c r="M122" s="358"/>
      <c r="N122" s="358"/>
      <c r="O122" s="358">
        <v>2</v>
      </c>
      <c r="P122" s="358"/>
      <c r="Q122" s="358"/>
      <c r="R122" s="358"/>
      <c r="S122" s="358"/>
      <c r="T122" s="358"/>
      <c r="U122" s="358"/>
      <c r="V122" s="358">
        <v>1</v>
      </c>
      <c r="W122" s="358"/>
      <c r="X122" s="358"/>
      <c r="Y122" s="358"/>
      <c r="Z122" s="358">
        <v>2</v>
      </c>
      <c r="AA122" s="358"/>
      <c r="AB122" s="358"/>
      <c r="AC122" s="358"/>
      <c r="AD122" s="358">
        <v>2</v>
      </c>
      <c r="AE122" s="358">
        <v>2</v>
      </c>
      <c r="AF122" s="358">
        <v>1</v>
      </c>
      <c r="AG122" s="358">
        <v>1</v>
      </c>
      <c r="AH122" s="358"/>
      <c r="AI122" s="359">
        <v>12</v>
      </c>
    </row>
    <row r="123" spans="1:35">
      <c r="A123" s="331" t="s">
        <v>25</v>
      </c>
      <c r="B123" s="331" t="s">
        <v>158</v>
      </c>
      <c r="C123" s="331" t="s">
        <v>332</v>
      </c>
      <c r="D123" s="332"/>
      <c r="E123" s="333"/>
      <c r="F123" s="333">
        <v>1</v>
      </c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4">
        <v>1</v>
      </c>
    </row>
    <row r="124" spans="1:35">
      <c r="A124" s="335"/>
      <c r="B124" s="335"/>
      <c r="C124" s="336" t="s">
        <v>578</v>
      </c>
      <c r="D124" s="337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>
        <v>1</v>
      </c>
      <c r="AD124" s="338"/>
      <c r="AE124" s="338"/>
      <c r="AF124" s="338">
        <v>1</v>
      </c>
      <c r="AG124" s="338"/>
      <c r="AH124" s="338"/>
      <c r="AI124" s="339">
        <v>2</v>
      </c>
    </row>
    <row r="125" spans="1:35">
      <c r="A125" s="335"/>
      <c r="B125" s="335"/>
      <c r="C125" s="336" t="s">
        <v>707</v>
      </c>
      <c r="D125" s="337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>
        <v>1</v>
      </c>
      <c r="AG125" s="338"/>
      <c r="AH125" s="338"/>
      <c r="AI125" s="339">
        <v>1</v>
      </c>
    </row>
    <row r="126" spans="1:35">
      <c r="A126" s="335"/>
      <c r="B126" s="350" t="s">
        <v>708</v>
      </c>
      <c r="C126" s="351"/>
      <c r="D126" s="352"/>
      <c r="E126" s="353"/>
      <c r="F126" s="353">
        <v>1</v>
      </c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>
        <v>1</v>
      </c>
      <c r="AD126" s="353"/>
      <c r="AE126" s="353"/>
      <c r="AF126" s="353">
        <v>2</v>
      </c>
      <c r="AG126" s="353"/>
      <c r="AH126" s="353"/>
      <c r="AI126" s="354">
        <v>4</v>
      </c>
    </row>
    <row r="127" spans="1:35">
      <c r="A127" s="335"/>
      <c r="B127" s="331" t="s">
        <v>233</v>
      </c>
      <c r="C127" s="331" t="s">
        <v>709</v>
      </c>
      <c r="D127" s="332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>
        <v>1</v>
      </c>
      <c r="AH127" s="333"/>
      <c r="AI127" s="334">
        <v>1</v>
      </c>
    </row>
    <row r="128" spans="1:35">
      <c r="A128" s="335"/>
      <c r="B128" s="335"/>
      <c r="C128" s="336" t="s">
        <v>383</v>
      </c>
      <c r="D128" s="337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>
        <v>1</v>
      </c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9">
        <v>1</v>
      </c>
    </row>
    <row r="129" spans="1:35">
      <c r="A129" s="335"/>
      <c r="B129" s="335"/>
      <c r="C129" s="336" t="s">
        <v>710</v>
      </c>
      <c r="D129" s="337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>
        <v>1</v>
      </c>
      <c r="AH129" s="338"/>
      <c r="AI129" s="339">
        <v>1</v>
      </c>
    </row>
    <row r="130" spans="1:35">
      <c r="A130" s="335"/>
      <c r="B130" s="350" t="s">
        <v>711</v>
      </c>
      <c r="C130" s="351"/>
      <c r="D130" s="352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>
        <v>1</v>
      </c>
      <c r="S130" s="353"/>
      <c r="T130" s="353"/>
      <c r="U130" s="353"/>
      <c r="V130" s="353"/>
      <c r="W130" s="353"/>
      <c r="X130" s="353"/>
      <c r="Y130" s="353"/>
      <c r="Z130" s="353"/>
      <c r="AA130" s="353"/>
      <c r="AB130" s="353"/>
      <c r="AC130" s="353"/>
      <c r="AD130" s="353"/>
      <c r="AE130" s="353"/>
      <c r="AF130" s="353"/>
      <c r="AG130" s="353">
        <v>2</v>
      </c>
      <c r="AH130" s="353"/>
      <c r="AI130" s="354">
        <v>3</v>
      </c>
    </row>
    <row r="131" spans="1:35">
      <c r="A131" s="335"/>
      <c r="B131" s="331" t="s">
        <v>25</v>
      </c>
      <c r="C131" s="331" t="s">
        <v>607</v>
      </c>
      <c r="D131" s="332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>
        <v>1</v>
      </c>
      <c r="AF131" s="333"/>
      <c r="AG131" s="333"/>
      <c r="AH131" s="333"/>
      <c r="AI131" s="334">
        <v>1</v>
      </c>
    </row>
    <row r="132" spans="1:35">
      <c r="A132" s="335"/>
      <c r="B132" s="350" t="s">
        <v>712</v>
      </c>
      <c r="C132" s="351"/>
      <c r="D132" s="352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  <c r="V132" s="353"/>
      <c r="W132" s="353"/>
      <c r="X132" s="353"/>
      <c r="Y132" s="353"/>
      <c r="Z132" s="353"/>
      <c r="AA132" s="353"/>
      <c r="AB132" s="353"/>
      <c r="AC132" s="353"/>
      <c r="AD132" s="353"/>
      <c r="AE132" s="353">
        <v>1</v>
      </c>
      <c r="AF132" s="353"/>
      <c r="AG132" s="353"/>
      <c r="AH132" s="353"/>
      <c r="AI132" s="354">
        <v>1</v>
      </c>
    </row>
    <row r="133" spans="1:35">
      <c r="A133" s="335"/>
      <c r="B133" s="331" t="s">
        <v>32</v>
      </c>
      <c r="C133" s="331" t="s">
        <v>713</v>
      </c>
      <c r="D133" s="332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>
        <v>1</v>
      </c>
      <c r="AG133" s="333"/>
      <c r="AH133" s="333"/>
      <c r="AI133" s="334">
        <v>1</v>
      </c>
    </row>
    <row r="134" spans="1:35">
      <c r="A134" s="335"/>
      <c r="B134" s="350" t="s">
        <v>714</v>
      </c>
      <c r="C134" s="351"/>
      <c r="D134" s="352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3"/>
      <c r="V134" s="353"/>
      <c r="W134" s="353"/>
      <c r="X134" s="353"/>
      <c r="Y134" s="353"/>
      <c r="Z134" s="353"/>
      <c r="AA134" s="353"/>
      <c r="AB134" s="353"/>
      <c r="AC134" s="353"/>
      <c r="AD134" s="353"/>
      <c r="AE134" s="353"/>
      <c r="AF134" s="353">
        <v>1</v>
      </c>
      <c r="AG134" s="353"/>
      <c r="AH134" s="353"/>
      <c r="AI134" s="354">
        <v>1</v>
      </c>
    </row>
    <row r="135" spans="1:35">
      <c r="A135" s="335"/>
      <c r="B135" s="331" t="s">
        <v>184</v>
      </c>
      <c r="C135" s="331" t="s">
        <v>715</v>
      </c>
      <c r="D135" s="332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>
        <v>1</v>
      </c>
      <c r="AH135" s="333"/>
      <c r="AI135" s="334">
        <v>1</v>
      </c>
    </row>
    <row r="136" spans="1:35">
      <c r="A136" s="335"/>
      <c r="B136" s="350" t="s">
        <v>716</v>
      </c>
      <c r="C136" s="351"/>
      <c r="D136" s="352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53"/>
      <c r="AD136" s="353"/>
      <c r="AE136" s="353"/>
      <c r="AF136" s="353"/>
      <c r="AG136" s="353">
        <v>1</v>
      </c>
      <c r="AH136" s="353"/>
      <c r="AI136" s="354">
        <v>1</v>
      </c>
    </row>
    <row r="137" spans="1:35">
      <c r="A137" s="335"/>
      <c r="B137" s="331" t="s">
        <v>231</v>
      </c>
      <c r="C137" s="331" t="s">
        <v>533</v>
      </c>
      <c r="D137" s="332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>
        <v>1</v>
      </c>
      <c r="AB137" s="333"/>
      <c r="AC137" s="333"/>
      <c r="AD137" s="333"/>
      <c r="AE137" s="333"/>
      <c r="AF137" s="333"/>
      <c r="AG137" s="333"/>
      <c r="AH137" s="333"/>
      <c r="AI137" s="334">
        <v>1</v>
      </c>
    </row>
    <row r="138" spans="1:35">
      <c r="A138" s="335"/>
      <c r="B138" s="350" t="s">
        <v>717</v>
      </c>
      <c r="C138" s="351"/>
      <c r="D138" s="352"/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  <c r="V138" s="353"/>
      <c r="W138" s="353"/>
      <c r="X138" s="353"/>
      <c r="Y138" s="353"/>
      <c r="Z138" s="353"/>
      <c r="AA138" s="353">
        <v>1</v>
      </c>
      <c r="AB138" s="353"/>
      <c r="AC138" s="353"/>
      <c r="AD138" s="353"/>
      <c r="AE138" s="353"/>
      <c r="AF138" s="353"/>
      <c r="AG138" s="353"/>
      <c r="AH138" s="353"/>
      <c r="AI138" s="354">
        <v>1</v>
      </c>
    </row>
    <row r="139" spans="1:35">
      <c r="A139" s="355" t="s">
        <v>712</v>
      </c>
      <c r="B139" s="356"/>
      <c r="C139" s="356"/>
      <c r="D139" s="357"/>
      <c r="E139" s="358"/>
      <c r="F139" s="358">
        <v>1</v>
      </c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>
        <v>1</v>
      </c>
      <c r="S139" s="358"/>
      <c r="T139" s="358"/>
      <c r="U139" s="358"/>
      <c r="V139" s="358"/>
      <c r="W139" s="358"/>
      <c r="X139" s="358"/>
      <c r="Y139" s="358"/>
      <c r="Z139" s="358"/>
      <c r="AA139" s="358">
        <v>1</v>
      </c>
      <c r="AB139" s="358"/>
      <c r="AC139" s="358">
        <v>1</v>
      </c>
      <c r="AD139" s="358"/>
      <c r="AE139" s="358">
        <v>1</v>
      </c>
      <c r="AF139" s="358">
        <v>3</v>
      </c>
      <c r="AG139" s="358">
        <v>3</v>
      </c>
      <c r="AH139" s="358"/>
      <c r="AI139" s="359">
        <v>11</v>
      </c>
    </row>
    <row r="140" spans="1:35">
      <c r="A140" s="331" t="s">
        <v>31</v>
      </c>
      <c r="B140" s="331" t="s">
        <v>223</v>
      </c>
      <c r="C140" s="331" t="s">
        <v>223</v>
      </c>
      <c r="D140" s="332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>
        <v>1</v>
      </c>
      <c r="AD140" s="333"/>
      <c r="AE140" s="333">
        <v>1</v>
      </c>
      <c r="AF140" s="333">
        <v>3</v>
      </c>
      <c r="AG140" s="333"/>
      <c r="AH140" s="333"/>
      <c r="AI140" s="334">
        <v>5</v>
      </c>
    </row>
    <row r="141" spans="1:35">
      <c r="A141" s="335"/>
      <c r="B141" s="335"/>
      <c r="C141" s="336" t="s">
        <v>27</v>
      </c>
      <c r="D141" s="337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>
        <v>2</v>
      </c>
      <c r="Y141" s="338"/>
      <c r="Z141" s="338"/>
      <c r="AA141" s="338"/>
      <c r="AB141" s="338">
        <v>1</v>
      </c>
      <c r="AC141" s="338">
        <v>3</v>
      </c>
      <c r="AD141" s="338">
        <v>5</v>
      </c>
      <c r="AE141" s="338">
        <v>3</v>
      </c>
      <c r="AF141" s="338"/>
      <c r="AG141" s="338">
        <v>1</v>
      </c>
      <c r="AH141" s="338"/>
      <c r="AI141" s="339">
        <v>15</v>
      </c>
    </row>
    <row r="142" spans="1:35">
      <c r="A142" s="335"/>
      <c r="B142" s="350" t="s">
        <v>718</v>
      </c>
      <c r="C142" s="351"/>
      <c r="D142" s="352"/>
      <c r="E142" s="353"/>
      <c r="F142" s="353"/>
      <c r="G142" s="353"/>
      <c r="H142" s="353"/>
      <c r="I142" s="353"/>
      <c r="J142" s="353"/>
      <c r="K142" s="353"/>
      <c r="L142" s="353"/>
      <c r="M142" s="353"/>
      <c r="N142" s="353"/>
      <c r="O142" s="353"/>
      <c r="P142" s="353"/>
      <c r="Q142" s="353"/>
      <c r="R142" s="353"/>
      <c r="S142" s="353"/>
      <c r="T142" s="353"/>
      <c r="U142" s="353"/>
      <c r="V142" s="353"/>
      <c r="W142" s="353"/>
      <c r="X142" s="353">
        <v>2</v>
      </c>
      <c r="Y142" s="353"/>
      <c r="Z142" s="353"/>
      <c r="AA142" s="353"/>
      <c r="AB142" s="353">
        <v>1</v>
      </c>
      <c r="AC142" s="353">
        <v>4</v>
      </c>
      <c r="AD142" s="353">
        <v>5</v>
      </c>
      <c r="AE142" s="353">
        <v>4</v>
      </c>
      <c r="AF142" s="353">
        <v>3</v>
      </c>
      <c r="AG142" s="353">
        <v>1</v>
      </c>
      <c r="AH142" s="353"/>
      <c r="AI142" s="354">
        <v>20</v>
      </c>
    </row>
    <row r="143" spans="1:35">
      <c r="A143" s="335"/>
      <c r="B143" s="331" t="s">
        <v>220</v>
      </c>
      <c r="C143" s="331" t="s">
        <v>506</v>
      </c>
      <c r="D143" s="332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>
        <v>1</v>
      </c>
      <c r="AE143" s="333">
        <v>1</v>
      </c>
      <c r="AF143" s="333"/>
      <c r="AG143" s="333"/>
      <c r="AH143" s="333"/>
      <c r="AI143" s="334">
        <v>2</v>
      </c>
    </row>
    <row r="144" spans="1:35">
      <c r="A144" s="335"/>
      <c r="B144" s="335"/>
      <c r="C144" s="336" t="s">
        <v>278</v>
      </c>
      <c r="D144" s="337"/>
      <c r="E144" s="338"/>
      <c r="F144" s="338"/>
      <c r="G144" s="338"/>
      <c r="H144" s="338"/>
      <c r="I144" s="338"/>
      <c r="J144" s="338">
        <v>1</v>
      </c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>
        <v>1</v>
      </c>
      <c r="AE144" s="338"/>
      <c r="AF144" s="338"/>
      <c r="AG144" s="338"/>
      <c r="AH144" s="338"/>
      <c r="AI144" s="339">
        <v>2</v>
      </c>
    </row>
    <row r="145" spans="1:35">
      <c r="A145" s="335"/>
      <c r="B145" s="335"/>
      <c r="C145" s="336" t="s">
        <v>719</v>
      </c>
      <c r="D145" s="337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>
        <v>1</v>
      </c>
      <c r="AG145" s="338"/>
      <c r="AH145" s="338"/>
      <c r="AI145" s="339">
        <v>1</v>
      </c>
    </row>
    <row r="146" spans="1:35">
      <c r="A146" s="335"/>
      <c r="B146" s="335"/>
      <c r="C146" s="336" t="s">
        <v>220</v>
      </c>
      <c r="D146" s="337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>
        <v>1</v>
      </c>
      <c r="V146" s="338"/>
      <c r="W146" s="338"/>
      <c r="X146" s="338"/>
      <c r="Y146" s="338"/>
      <c r="Z146" s="338"/>
      <c r="AA146" s="338">
        <v>3</v>
      </c>
      <c r="AB146" s="338">
        <v>1</v>
      </c>
      <c r="AC146" s="338">
        <v>2</v>
      </c>
      <c r="AD146" s="338">
        <v>2</v>
      </c>
      <c r="AE146" s="338">
        <v>1</v>
      </c>
      <c r="AF146" s="338"/>
      <c r="AG146" s="338">
        <v>2</v>
      </c>
      <c r="AH146" s="338"/>
      <c r="AI146" s="339">
        <v>12</v>
      </c>
    </row>
    <row r="147" spans="1:35">
      <c r="A147" s="335"/>
      <c r="B147" s="335"/>
      <c r="C147" s="336" t="s">
        <v>156</v>
      </c>
      <c r="D147" s="337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>
        <v>2</v>
      </c>
      <c r="AB147" s="338">
        <v>1</v>
      </c>
      <c r="AC147" s="338"/>
      <c r="AD147" s="338"/>
      <c r="AE147" s="338"/>
      <c r="AF147" s="338"/>
      <c r="AG147" s="338"/>
      <c r="AH147" s="338"/>
      <c r="AI147" s="339">
        <v>3</v>
      </c>
    </row>
    <row r="148" spans="1:35">
      <c r="A148" s="335"/>
      <c r="B148" s="350" t="s">
        <v>720</v>
      </c>
      <c r="C148" s="351"/>
      <c r="D148" s="352"/>
      <c r="E148" s="353"/>
      <c r="F148" s="353"/>
      <c r="G148" s="353"/>
      <c r="H148" s="353"/>
      <c r="I148" s="353"/>
      <c r="J148" s="353">
        <v>1</v>
      </c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>
        <v>1</v>
      </c>
      <c r="V148" s="353"/>
      <c r="W148" s="353"/>
      <c r="X148" s="353"/>
      <c r="Y148" s="353"/>
      <c r="Z148" s="353"/>
      <c r="AA148" s="353">
        <v>5</v>
      </c>
      <c r="AB148" s="353">
        <v>2</v>
      </c>
      <c r="AC148" s="353">
        <v>2</v>
      </c>
      <c r="AD148" s="353">
        <v>4</v>
      </c>
      <c r="AE148" s="353">
        <v>2</v>
      </c>
      <c r="AF148" s="353">
        <v>1</v>
      </c>
      <c r="AG148" s="353">
        <v>2</v>
      </c>
      <c r="AH148" s="353"/>
      <c r="AI148" s="354">
        <v>20</v>
      </c>
    </row>
    <row r="149" spans="1:35">
      <c r="A149" s="335"/>
      <c r="B149" s="331" t="s">
        <v>222</v>
      </c>
      <c r="C149" s="331" t="s">
        <v>360</v>
      </c>
      <c r="D149" s="332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>
        <v>1</v>
      </c>
      <c r="O149" s="333"/>
      <c r="P149" s="333"/>
      <c r="Q149" s="333"/>
      <c r="R149" s="333"/>
      <c r="S149" s="333">
        <v>1</v>
      </c>
      <c r="T149" s="333"/>
      <c r="U149" s="333"/>
      <c r="V149" s="333"/>
      <c r="W149" s="333">
        <v>2</v>
      </c>
      <c r="X149" s="333"/>
      <c r="Y149" s="333"/>
      <c r="Z149" s="333"/>
      <c r="AA149" s="333">
        <v>1</v>
      </c>
      <c r="AB149" s="333"/>
      <c r="AC149" s="333"/>
      <c r="AD149" s="333"/>
      <c r="AE149" s="333"/>
      <c r="AF149" s="333"/>
      <c r="AG149" s="333"/>
      <c r="AH149" s="333"/>
      <c r="AI149" s="334">
        <v>5</v>
      </c>
    </row>
    <row r="150" spans="1:35">
      <c r="A150" s="335"/>
      <c r="B150" s="335"/>
      <c r="C150" s="336" t="s">
        <v>608</v>
      </c>
      <c r="D150" s="337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>
        <v>1</v>
      </c>
      <c r="AF150" s="338"/>
      <c r="AG150" s="338"/>
      <c r="AH150" s="338"/>
      <c r="AI150" s="339">
        <v>1</v>
      </c>
    </row>
    <row r="151" spans="1:35">
      <c r="A151" s="335"/>
      <c r="B151" s="335"/>
      <c r="C151" s="336" t="s">
        <v>561</v>
      </c>
      <c r="D151" s="337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>
        <v>2</v>
      </c>
      <c r="AD151" s="338"/>
      <c r="AE151" s="338"/>
      <c r="AF151" s="338"/>
      <c r="AG151" s="338"/>
      <c r="AH151" s="338"/>
      <c r="AI151" s="339">
        <v>2</v>
      </c>
    </row>
    <row r="152" spans="1:35">
      <c r="A152" s="335"/>
      <c r="B152" s="335"/>
      <c r="C152" s="336" t="s">
        <v>535</v>
      </c>
      <c r="D152" s="337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>
        <v>1</v>
      </c>
      <c r="AC152" s="338"/>
      <c r="AD152" s="338"/>
      <c r="AE152" s="338"/>
      <c r="AF152" s="338"/>
      <c r="AG152" s="338"/>
      <c r="AH152" s="338"/>
      <c r="AI152" s="339">
        <v>1</v>
      </c>
    </row>
    <row r="153" spans="1:35">
      <c r="A153" s="335"/>
      <c r="B153" s="335"/>
      <c r="C153" s="336" t="s">
        <v>222</v>
      </c>
      <c r="D153" s="337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>
        <v>2</v>
      </c>
      <c r="AE153" s="338">
        <v>1</v>
      </c>
      <c r="AF153" s="338">
        <v>1</v>
      </c>
      <c r="AG153" s="338"/>
      <c r="AH153" s="338"/>
      <c r="AI153" s="339">
        <v>4</v>
      </c>
    </row>
    <row r="154" spans="1:35">
      <c r="A154" s="335"/>
      <c r="B154" s="350" t="s">
        <v>721</v>
      </c>
      <c r="C154" s="351"/>
      <c r="D154" s="352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>
        <v>1</v>
      </c>
      <c r="O154" s="353"/>
      <c r="P154" s="353"/>
      <c r="Q154" s="353"/>
      <c r="R154" s="353"/>
      <c r="S154" s="353">
        <v>1</v>
      </c>
      <c r="T154" s="353"/>
      <c r="U154" s="353"/>
      <c r="V154" s="353"/>
      <c r="W154" s="353">
        <v>2</v>
      </c>
      <c r="X154" s="353"/>
      <c r="Y154" s="353"/>
      <c r="Z154" s="353"/>
      <c r="AA154" s="353">
        <v>1</v>
      </c>
      <c r="AB154" s="353">
        <v>1</v>
      </c>
      <c r="AC154" s="353">
        <v>2</v>
      </c>
      <c r="AD154" s="353">
        <v>2</v>
      </c>
      <c r="AE154" s="353">
        <v>2</v>
      </c>
      <c r="AF154" s="353">
        <v>1</v>
      </c>
      <c r="AG154" s="353"/>
      <c r="AH154" s="353"/>
      <c r="AI154" s="354">
        <v>13</v>
      </c>
    </row>
    <row r="155" spans="1:35">
      <c r="A155" s="335"/>
      <c r="B155" s="331" t="s">
        <v>218</v>
      </c>
      <c r="C155" s="331" t="s">
        <v>579</v>
      </c>
      <c r="D155" s="332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>
        <v>1</v>
      </c>
      <c r="AE155" s="333"/>
      <c r="AF155" s="333"/>
      <c r="AG155" s="333"/>
      <c r="AH155" s="333"/>
      <c r="AI155" s="334">
        <v>1</v>
      </c>
    </row>
    <row r="156" spans="1:35">
      <c r="A156" s="335"/>
      <c r="B156" s="335"/>
      <c r="C156" s="336" t="s">
        <v>609</v>
      </c>
      <c r="D156" s="337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>
        <v>1</v>
      </c>
      <c r="AF156" s="338"/>
      <c r="AG156" s="338"/>
      <c r="AH156" s="338"/>
      <c r="AI156" s="339">
        <v>1</v>
      </c>
    </row>
    <row r="157" spans="1:35">
      <c r="A157" s="335"/>
      <c r="B157" s="335"/>
      <c r="C157" s="336" t="s">
        <v>349</v>
      </c>
      <c r="D157" s="337">
        <v>1</v>
      </c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>
        <v>1</v>
      </c>
      <c r="AA157" s="338"/>
      <c r="AB157" s="338"/>
      <c r="AC157" s="338"/>
      <c r="AD157" s="338">
        <v>1</v>
      </c>
      <c r="AE157" s="338"/>
      <c r="AF157" s="338"/>
      <c r="AG157" s="338"/>
      <c r="AH157" s="338"/>
      <c r="AI157" s="339">
        <v>3</v>
      </c>
    </row>
    <row r="158" spans="1:35">
      <c r="A158" s="335"/>
      <c r="B158" s="335"/>
      <c r="C158" s="336" t="s">
        <v>301</v>
      </c>
      <c r="D158" s="337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>
        <v>1</v>
      </c>
      <c r="AC158" s="338"/>
      <c r="AD158" s="338"/>
      <c r="AE158" s="338"/>
      <c r="AF158" s="338"/>
      <c r="AG158" s="338"/>
      <c r="AH158" s="338"/>
      <c r="AI158" s="339">
        <v>1</v>
      </c>
    </row>
    <row r="159" spans="1:35">
      <c r="A159" s="335"/>
      <c r="B159" s="335"/>
      <c r="C159" s="336" t="s">
        <v>580</v>
      </c>
      <c r="D159" s="337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>
        <v>1</v>
      </c>
      <c r="AE159" s="338"/>
      <c r="AF159" s="338"/>
      <c r="AG159" s="338"/>
      <c r="AH159" s="338"/>
      <c r="AI159" s="339">
        <v>1</v>
      </c>
    </row>
    <row r="160" spans="1:35">
      <c r="A160" s="335"/>
      <c r="B160" s="350" t="s">
        <v>722</v>
      </c>
      <c r="C160" s="351"/>
      <c r="D160" s="352">
        <v>1</v>
      </c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>
        <v>1</v>
      </c>
      <c r="AA160" s="353"/>
      <c r="AB160" s="353">
        <v>1</v>
      </c>
      <c r="AC160" s="353"/>
      <c r="AD160" s="353">
        <v>3</v>
      </c>
      <c r="AE160" s="353">
        <v>1</v>
      </c>
      <c r="AF160" s="353"/>
      <c r="AG160" s="353"/>
      <c r="AH160" s="353"/>
      <c r="AI160" s="354">
        <v>7</v>
      </c>
    </row>
    <row r="161" spans="1:35">
      <c r="A161" s="335"/>
      <c r="B161" s="331" t="s">
        <v>219</v>
      </c>
      <c r="C161" s="331" t="s">
        <v>219</v>
      </c>
      <c r="D161" s="332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>
        <v>2</v>
      </c>
      <c r="AF161" s="333"/>
      <c r="AG161" s="333"/>
      <c r="AH161" s="333"/>
      <c r="AI161" s="334">
        <v>2</v>
      </c>
    </row>
    <row r="162" spans="1:35">
      <c r="A162" s="335"/>
      <c r="B162" s="335"/>
      <c r="C162" s="336" t="s">
        <v>541</v>
      </c>
      <c r="D162" s="337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>
        <v>1</v>
      </c>
      <c r="AB162" s="338">
        <v>1</v>
      </c>
      <c r="AC162" s="338"/>
      <c r="AD162" s="338">
        <v>1</v>
      </c>
      <c r="AE162" s="338"/>
      <c r="AF162" s="338"/>
      <c r="AG162" s="338"/>
      <c r="AH162" s="338"/>
      <c r="AI162" s="339">
        <v>3</v>
      </c>
    </row>
    <row r="163" spans="1:35">
      <c r="A163" s="335"/>
      <c r="B163" s="335"/>
      <c r="C163" s="336" t="s">
        <v>610</v>
      </c>
      <c r="D163" s="337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>
        <v>1</v>
      </c>
      <c r="AF163" s="338"/>
      <c r="AG163" s="338"/>
      <c r="AH163" s="338"/>
      <c r="AI163" s="339">
        <v>1</v>
      </c>
    </row>
    <row r="164" spans="1:35">
      <c r="A164" s="335"/>
      <c r="B164" s="350" t="s">
        <v>723</v>
      </c>
      <c r="C164" s="351"/>
      <c r="D164" s="352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>
        <v>1</v>
      </c>
      <c r="AB164" s="353">
        <v>1</v>
      </c>
      <c r="AC164" s="353"/>
      <c r="AD164" s="353">
        <v>1</v>
      </c>
      <c r="AE164" s="353">
        <v>3</v>
      </c>
      <c r="AF164" s="353"/>
      <c r="AG164" s="353"/>
      <c r="AH164" s="353"/>
      <c r="AI164" s="354">
        <v>6</v>
      </c>
    </row>
    <row r="165" spans="1:35">
      <c r="A165" s="335"/>
      <c r="B165" s="331" t="s">
        <v>185</v>
      </c>
      <c r="C165" s="331" t="s">
        <v>355</v>
      </c>
      <c r="D165" s="332"/>
      <c r="E165" s="333"/>
      <c r="F165" s="333"/>
      <c r="G165" s="333"/>
      <c r="H165" s="333"/>
      <c r="I165" s="333"/>
      <c r="J165" s="333"/>
      <c r="K165" s="333">
        <v>1</v>
      </c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>
        <v>1</v>
      </c>
      <c r="AF165" s="333"/>
      <c r="AG165" s="333"/>
      <c r="AH165" s="333"/>
      <c r="AI165" s="334">
        <v>2</v>
      </c>
    </row>
    <row r="166" spans="1:35">
      <c r="A166" s="335"/>
      <c r="B166" s="350" t="s">
        <v>724</v>
      </c>
      <c r="C166" s="351"/>
      <c r="D166" s="352"/>
      <c r="E166" s="353"/>
      <c r="F166" s="353"/>
      <c r="G166" s="353"/>
      <c r="H166" s="353"/>
      <c r="I166" s="353"/>
      <c r="J166" s="353"/>
      <c r="K166" s="353">
        <v>1</v>
      </c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>
        <v>1</v>
      </c>
      <c r="AF166" s="353"/>
      <c r="AG166" s="353"/>
      <c r="AH166" s="353"/>
      <c r="AI166" s="354">
        <v>2</v>
      </c>
    </row>
    <row r="167" spans="1:35">
      <c r="A167" s="335"/>
      <c r="B167" s="331" t="s">
        <v>190</v>
      </c>
      <c r="C167" s="331" t="s">
        <v>190</v>
      </c>
      <c r="D167" s="332"/>
      <c r="E167" s="333"/>
      <c r="F167" s="333"/>
      <c r="G167" s="333"/>
      <c r="H167" s="333"/>
      <c r="I167" s="333"/>
      <c r="J167" s="333"/>
      <c r="K167" s="333"/>
      <c r="L167" s="333"/>
      <c r="M167" s="333">
        <v>1</v>
      </c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4">
        <v>1</v>
      </c>
    </row>
    <row r="168" spans="1:35">
      <c r="A168" s="335"/>
      <c r="B168" s="350" t="s">
        <v>725</v>
      </c>
      <c r="C168" s="351"/>
      <c r="D168" s="352"/>
      <c r="E168" s="353"/>
      <c r="F168" s="353"/>
      <c r="G168" s="353"/>
      <c r="H168" s="353"/>
      <c r="I168" s="353"/>
      <c r="J168" s="353"/>
      <c r="K168" s="353"/>
      <c r="L168" s="353"/>
      <c r="M168" s="353">
        <v>1</v>
      </c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3"/>
      <c r="AH168" s="353"/>
      <c r="AI168" s="354">
        <v>1</v>
      </c>
    </row>
    <row r="169" spans="1:35">
      <c r="A169" s="355" t="s">
        <v>726</v>
      </c>
      <c r="B169" s="356"/>
      <c r="C169" s="356"/>
      <c r="D169" s="357">
        <v>1</v>
      </c>
      <c r="E169" s="358"/>
      <c r="F169" s="358"/>
      <c r="G169" s="358"/>
      <c r="H169" s="358"/>
      <c r="I169" s="358"/>
      <c r="J169" s="358">
        <v>1</v>
      </c>
      <c r="K169" s="358">
        <v>1</v>
      </c>
      <c r="L169" s="358"/>
      <c r="M169" s="358">
        <v>1</v>
      </c>
      <c r="N169" s="358">
        <v>1</v>
      </c>
      <c r="O169" s="358"/>
      <c r="P169" s="358"/>
      <c r="Q169" s="358"/>
      <c r="R169" s="358"/>
      <c r="S169" s="358">
        <v>1</v>
      </c>
      <c r="T169" s="358"/>
      <c r="U169" s="358">
        <v>1</v>
      </c>
      <c r="V169" s="358"/>
      <c r="W169" s="358">
        <v>2</v>
      </c>
      <c r="X169" s="358">
        <v>2</v>
      </c>
      <c r="Y169" s="358"/>
      <c r="Z169" s="358">
        <v>1</v>
      </c>
      <c r="AA169" s="358">
        <v>7</v>
      </c>
      <c r="AB169" s="358">
        <v>6</v>
      </c>
      <c r="AC169" s="358">
        <v>8</v>
      </c>
      <c r="AD169" s="358">
        <v>15</v>
      </c>
      <c r="AE169" s="358">
        <v>13</v>
      </c>
      <c r="AF169" s="358">
        <v>5</v>
      </c>
      <c r="AG169" s="358">
        <v>3</v>
      </c>
      <c r="AH169" s="358"/>
      <c r="AI169" s="359">
        <v>69</v>
      </c>
    </row>
    <row r="170" spans="1:35">
      <c r="A170" s="331" t="s">
        <v>26</v>
      </c>
      <c r="B170" s="331" t="s">
        <v>248</v>
      </c>
      <c r="C170" s="331" t="s">
        <v>248</v>
      </c>
      <c r="D170" s="332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>
        <v>1</v>
      </c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4">
        <v>1</v>
      </c>
    </row>
    <row r="171" spans="1:35">
      <c r="A171" s="335"/>
      <c r="B171" s="335"/>
      <c r="C171" s="336" t="s">
        <v>365</v>
      </c>
      <c r="D171" s="337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>
        <v>1</v>
      </c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9">
        <v>1</v>
      </c>
    </row>
    <row r="172" spans="1:35">
      <c r="A172" s="335"/>
      <c r="B172" s="335"/>
      <c r="C172" s="336" t="s">
        <v>371</v>
      </c>
      <c r="D172" s="337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>
        <v>1</v>
      </c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9">
        <v>1</v>
      </c>
    </row>
    <row r="173" spans="1:35">
      <c r="A173" s="335"/>
      <c r="B173" s="335"/>
      <c r="C173" s="336" t="s">
        <v>539</v>
      </c>
      <c r="D173" s="337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>
        <v>1</v>
      </c>
      <c r="AH173" s="338"/>
      <c r="AI173" s="339">
        <v>1</v>
      </c>
    </row>
    <row r="174" spans="1:35">
      <c r="A174" s="335"/>
      <c r="B174" s="335"/>
      <c r="C174" s="336" t="s">
        <v>366</v>
      </c>
      <c r="D174" s="337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>
        <v>2</v>
      </c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9">
        <v>2</v>
      </c>
    </row>
    <row r="175" spans="1:35">
      <c r="A175" s="335"/>
      <c r="B175" s="335"/>
      <c r="C175" s="336" t="s">
        <v>160</v>
      </c>
      <c r="D175" s="337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>
        <v>1</v>
      </c>
      <c r="P175" s="338"/>
      <c r="Q175" s="338">
        <v>1</v>
      </c>
      <c r="R175" s="338">
        <v>2</v>
      </c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>
        <v>1</v>
      </c>
      <c r="AE175" s="338"/>
      <c r="AF175" s="338"/>
      <c r="AG175" s="338"/>
      <c r="AH175" s="338"/>
      <c r="AI175" s="339">
        <v>5</v>
      </c>
    </row>
    <row r="176" spans="1:35">
      <c r="A176" s="335"/>
      <c r="B176" s="350" t="s">
        <v>727</v>
      </c>
      <c r="C176" s="351"/>
      <c r="D176" s="352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>
        <v>4</v>
      </c>
      <c r="P176" s="353">
        <v>1</v>
      </c>
      <c r="Q176" s="353">
        <v>2</v>
      </c>
      <c r="R176" s="353">
        <v>2</v>
      </c>
      <c r="S176" s="353"/>
      <c r="T176" s="353"/>
      <c r="U176" s="353"/>
      <c r="V176" s="353"/>
      <c r="W176" s="353"/>
      <c r="X176" s="353"/>
      <c r="Y176" s="353"/>
      <c r="Z176" s="353"/>
      <c r="AA176" s="353"/>
      <c r="AB176" s="353"/>
      <c r="AC176" s="353"/>
      <c r="AD176" s="353">
        <v>1</v>
      </c>
      <c r="AE176" s="353"/>
      <c r="AF176" s="353"/>
      <c r="AG176" s="353">
        <v>1</v>
      </c>
      <c r="AH176" s="353"/>
      <c r="AI176" s="354">
        <v>11</v>
      </c>
    </row>
    <row r="177" spans="1:35">
      <c r="A177" s="335"/>
      <c r="B177" s="331" t="s">
        <v>238</v>
      </c>
      <c r="C177" s="331" t="s">
        <v>581</v>
      </c>
      <c r="D177" s="332"/>
      <c r="E177" s="333"/>
      <c r="F177" s="333"/>
      <c r="G177" s="333"/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>
        <v>1</v>
      </c>
      <c r="AE177" s="333"/>
      <c r="AF177" s="333"/>
      <c r="AG177" s="333"/>
      <c r="AH177" s="333"/>
      <c r="AI177" s="334">
        <v>1</v>
      </c>
    </row>
    <row r="178" spans="1:35">
      <c r="A178" s="335"/>
      <c r="B178" s="335"/>
      <c r="C178" s="336" t="s">
        <v>611</v>
      </c>
      <c r="D178" s="337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>
        <v>1</v>
      </c>
      <c r="AF178" s="338">
        <v>1</v>
      </c>
      <c r="AG178" s="338"/>
      <c r="AH178" s="338"/>
      <c r="AI178" s="339">
        <v>2</v>
      </c>
    </row>
    <row r="179" spans="1:35">
      <c r="A179" s="335"/>
      <c r="B179" s="335"/>
      <c r="C179" s="336" t="s">
        <v>238</v>
      </c>
      <c r="D179" s="337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>
        <v>1</v>
      </c>
      <c r="AE179" s="338">
        <v>4</v>
      </c>
      <c r="AF179" s="338">
        <v>1</v>
      </c>
      <c r="AG179" s="338">
        <v>1</v>
      </c>
      <c r="AH179" s="338"/>
      <c r="AI179" s="339">
        <v>7</v>
      </c>
    </row>
    <row r="180" spans="1:35">
      <c r="A180" s="335"/>
      <c r="B180" s="350" t="s">
        <v>728</v>
      </c>
      <c r="C180" s="351"/>
      <c r="D180" s="352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3"/>
      <c r="Y180" s="353"/>
      <c r="Z180" s="353"/>
      <c r="AA180" s="353"/>
      <c r="AB180" s="353"/>
      <c r="AC180" s="353"/>
      <c r="AD180" s="353">
        <v>2</v>
      </c>
      <c r="AE180" s="353">
        <v>5</v>
      </c>
      <c r="AF180" s="353">
        <v>2</v>
      </c>
      <c r="AG180" s="353">
        <v>1</v>
      </c>
      <c r="AH180" s="353"/>
      <c r="AI180" s="354">
        <v>10</v>
      </c>
    </row>
    <row r="181" spans="1:35">
      <c r="A181" s="335"/>
      <c r="B181" s="331" t="s">
        <v>239</v>
      </c>
      <c r="C181" s="331" t="s">
        <v>359</v>
      </c>
      <c r="D181" s="332"/>
      <c r="E181" s="333"/>
      <c r="F181" s="333"/>
      <c r="G181" s="333"/>
      <c r="H181" s="333"/>
      <c r="I181" s="333"/>
      <c r="J181" s="333"/>
      <c r="K181" s="333"/>
      <c r="L181" s="333">
        <v>1</v>
      </c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4">
        <v>1</v>
      </c>
    </row>
    <row r="182" spans="1:35">
      <c r="A182" s="335"/>
      <c r="B182" s="335"/>
      <c r="C182" s="336" t="s">
        <v>503</v>
      </c>
      <c r="D182" s="337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>
        <v>1</v>
      </c>
      <c r="AA182" s="338"/>
      <c r="AB182" s="338">
        <v>1</v>
      </c>
      <c r="AC182" s="338"/>
      <c r="AD182" s="338"/>
      <c r="AE182" s="338">
        <v>1</v>
      </c>
      <c r="AF182" s="338"/>
      <c r="AG182" s="338"/>
      <c r="AH182" s="338"/>
      <c r="AI182" s="339">
        <v>3</v>
      </c>
    </row>
    <row r="183" spans="1:35">
      <c r="A183" s="335"/>
      <c r="B183" s="335"/>
      <c r="C183" s="336" t="s">
        <v>542</v>
      </c>
      <c r="D183" s="337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>
        <v>2</v>
      </c>
      <c r="AC183" s="338">
        <v>2</v>
      </c>
      <c r="AD183" s="338"/>
      <c r="AE183" s="338">
        <v>1</v>
      </c>
      <c r="AF183" s="338">
        <v>1</v>
      </c>
      <c r="AG183" s="338"/>
      <c r="AH183" s="338"/>
      <c r="AI183" s="339">
        <v>6</v>
      </c>
    </row>
    <row r="184" spans="1:35">
      <c r="A184" s="335"/>
      <c r="B184" s="350" t="s">
        <v>729</v>
      </c>
      <c r="C184" s="351"/>
      <c r="D184" s="352"/>
      <c r="E184" s="353"/>
      <c r="F184" s="353"/>
      <c r="G184" s="353"/>
      <c r="H184" s="353"/>
      <c r="I184" s="353"/>
      <c r="J184" s="353"/>
      <c r="K184" s="353"/>
      <c r="L184" s="353">
        <v>1</v>
      </c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>
        <v>1</v>
      </c>
      <c r="AA184" s="353"/>
      <c r="AB184" s="353">
        <v>3</v>
      </c>
      <c r="AC184" s="353">
        <v>2</v>
      </c>
      <c r="AD184" s="353"/>
      <c r="AE184" s="353">
        <v>2</v>
      </c>
      <c r="AF184" s="353">
        <v>1</v>
      </c>
      <c r="AG184" s="353"/>
      <c r="AH184" s="353"/>
      <c r="AI184" s="354">
        <v>10</v>
      </c>
    </row>
    <row r="185" spans="1:35">
      <c r="A185" s="335"/>
      <c r="B185" s="331" t="s">
        <v>26</v>
      </c>
      <c r="C185" s="331" t="s">
        <v>582</v>
      </c>
      <c r="D185" s="332"/>
      <c r="E185" s="333"/>
      <c r="F185" s="333"/>
      <c r="G185" s="333"/>
      <c r="H185" s="333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>
        <v>1</v>
      </c>
      <c r="AF185" s="333"/>
      <c r="AG185" s="333"/>
      <c r="AH185" s="333"/>
      <c r="AI185" s="334">
        <v>1</v>
      </c>
    </row>
    <row r="186" spans="1:35">
      <c r="A186" s="335"/>
      <c r="B186" s="335"/>
      <c r="C186" s="336" t="s">
        <v>612</v>
      </c>
      <c r="D186" s="337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>
        <v>1</v>
      </c>
      <c r="AF186" s="338"/>
      <c r="AG186" s="338"/>
      <c r="AH186" s="338"/>
      <c r="AI186" s="339">
        <v>1</v>
      </c>
    </row>
    <row r="187" spans="1:35">
      <c r="A187" s="335"/>
      <c r="B187" s="350" t="s">
        <v>730</v>
      </c>
      <c r="C187" s="351"/>
      <c r="D187" s="352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  <c r="V187" s="353"/>
      <c r="W187" s="353"/>
      <c r="X187" s="353"/>
      <c r="Y187" s="353"/>
      <c r="Z187" s="353"/>
      <c r="AA187" s="353"/>
      <c r="AB187" s="353"/>
      <c r="AC187" s="353"/>
      <c r="AD187" s="353"/>
      <c r="AE187" s="353">
        <v>2</v>
      </c>
      <c r="AF187" s="353"/>
      <c r="AG187" s="353"/>
      <c r="AH187" s="353"/>
      <c r="AI187" s="354">
        <v>2</v>
      </c>
    </row>
    <row r="188" spans="1:35">
      <c r="A188" s="335"/>
      <c r="B188" s="331" t="s">
        <v>244</v>
      </c>
      <c r="C188" s="331" t="s">
        <v>613</v>
      </c>
      <c r="D188" s="332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>
        <v>1</v>
      </c>
      <c r="AF188" s="333"/>
      <c r="AG188" s="333"/>
      <c r="AH188" s="333"/>
      <c r="AI188" s="334">
        <v>1</v>
      </c>
    </row>
    <row r="189" spans="1:35">
      <c r="A189" s="335"/>
      <c r="B189" s="350" t="s">
        <v>731</v>
      </c>
      <c r="C189" s="351"/>
      <c r="D189" s="352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3"/>
      <c r="Y189" s="353"/>
      <c r="Z189" s="353"/>
      <c r="AA189" s="353"/>
      <c r="AB189" s="353"/>
      <c r="AC189" s="353"/>
      <c r="AD189" s="353"/>
      <c r="AE189" s="353">
        <v>1</v>
      </c>
      <c r="AF189" s="353"/>
      <c r="AG189" s="353"/>
      <c r="AH189" s="353"/>
      <c r="AI189" s="354">
        <v>1</v>
      </c>
    </row>
    <row r="190" spans="1:35">
      <c r="A190" s="335"/>
      <c r="B190" s="331" t="s">
        <v>241</v>
      </c>
      <c r="C190" s="331" t="s">
        <v>241</v>
      </c>
      <c r="D190" s="332"/>
      <c r="E190" s="333"/>
      <c r="F190" s="333"/>
      <c r="G190" s="333"/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>
        <v>1</v>
      </c>
      <c r="AG190" s="333"/>
      <c r="AH190" s="333"/>
      <c r="AI190" s="334">
        <v>1</v>
      </c>
    </row>
    <row r="191" spans="1:35">
      <c r="A191" s="335"/>
      <c r="B191" s="350" t="s">
        <v>732</v>
      </c>
      <c r="C191" s="351"/>
      <c r="D191" s="352"/>
      <c r="E191" s="353"/>
      <c r="F191" s="353"/>
      <c r="G191" s="353"/>
      <c r="H191" s="353"/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  <c r="V191" s="353"/>
      <c r="W191" s="353"/>
      <c r="X191" s="353"/>
      <c r="Y191" s="353"/>
      <c r="Z191" s="353"/>
      <c r="AA191" s="353"/>
      <c r="AB191" s="353"/>
      <c r="AC191" s="353"/>
      <c r="AD191" s="353"/>
      <c r="AE191" s="353"/>
      <c r="AF191" s="353">
        <v>1</v>
      </c>
      <c r="AG191" s="353"/>
      <c r="AH191" s="353"/>
      <c r="AI191" s="354">
        <v>1</v>
      </c>
    </row>
    <row r="192" spans="1:35">
      <c r="A192" s="335"/>
      <c r="B192" s="331" t="s">
        <v>34</v>
      </c>
      <c r="C192" s="331" t="s">
        <v>384</v>
      </c>
      <c r="D192" s="332"/>
      <c r="E192" s="333"/>
      <c r="F192" s="333"/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>
        <v>1</v>
      </c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4">
        <v>1</v>
      </c>
    </row>
    <row r="193" spans="1:35">
      <c r="A193" s="335"/>
      <c r="B193" s="350" t="s">
        <v>733</v>
      </c>
      <c r="C193" s="351"/>
      <c r="D193" s="352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>
        <v>1</v>
      </c>
      <c r="T193" s="353"/>
      <c r="U193" s="353"/>
      <c r="V193" s="353"/>
      <c r="W193" s="353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3"/>
      <c r="AH193" s="353"/>
      <c r="AI193" s="354">
        <v>1</v>
      </c>
    </row>
    <row r="194" spans="1:35">
      <c r="A194" s="335"/>
      <c r="B194" s="331" t="s">
        <v>246</v>
      </c>
      <c r="C194" s="331" t="s">
        <v>246</v>
      </c>
      <c r="D194" s="332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>
        <v>1</v>
      </c>
      <c r="AC194" s="333"/>
      <c r="AD194" s="333"/>
      <c r="AE194" s="333"/>
      <c r="AF194" s="333"/>
      <c r="AG194" s="333"/>
      <c r="AH194" s="333"/>
      <c r="AI194" s="334">
        <v>1</v>
      </c>
    </row>
    <row r="195" spans="1:35">
      <c r="A195" s="335"/>
      <c r="B195" s="350" t="s">
        <v>734</v>
      </c>
      <c r="C195" s="351"/>
      <c r="D195" s="352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  <c r="AA195" s="353"/>
      <c r="AB195" s="353">
        <v>1</v>
      </c>
      <c r="AC195" s="353"/>
      <c r="AD195" s="353"/>
      <c r="AE195" s="353"/>
      <c r="AF195" s="353"/>
      <c r="AG195" s="353"/>
      <c r="AH195" s="353"/>
      <c r="AI195" s="354">
        <v>1</v>
      </c>
    </row>
    <row r="196" spans="1:35">
      <c r="A196" s="355" t="s">
        <v>730</v>
      </c>
      <c r="B196" s="356"/>
      <c r="C196" s="356"/>
      <c r="D196" s="357"/>
      <c r="E196" s="358"/>
      <c r="F196" s="358"/>
      <c r="G196" s="358"/>
      <c r="H196" s="358"/>
      <c r="I196" s="358"/>
      <c r="J196" s="358"/>
      <c r="K196" s="358"/>
      <c r="L196" s="358">
        <v>1</v>
      </c>
      <c r="M196" s="358"/>
      <c r="N196" s="358"/>
      <c r="O196" s="358">
        <v>4</v>
      </c>
      <c r="P196" s="358">
        <v>1</v>
      </c>
      <c r="Q196" s="358">
        <v>2</v>
      </c>
      <c r="R196" s="358">
        <v>2</v>
      </c>
      <c r="S196" s="358">
        <v>1</v>
      </c>
      <c r="T196" s="358"/>
      <c r="U196" s="358"/>
      <c r="V196" s="358"/>
      <c r="W196" s="358"/>
      <c r="X196" s="358"/>
      <c r="Y196" s="358"/>
      <c r="Z196" s="358">
        <v>1</v>
      </c>
      <c r="AA196" s="358"/>
      <c r="AB196" s="358">
        <v>4</v>
      </c>
      <c r="AC196" s="358">
        <v>2</v>
      </c>
      <c r="AD196" s="358">
        <v>3</v>
      </c>
      <c r="AE196" s="358">
        <v>10</v>
      </c>
      <c r="AF196" s="358">
        <v>4</v>
      </c>
      <c r="AG196" s="358">
        <v>2</v>
      </c>
      <c r="AH196" s="358"/>
      <c r="AI196" s="359">
        <v>37</v>
      </c>
    </row>
    <row r="197" spans="1:35">
      <c r="A197" s="331" t="s">
        <v>34</v>
      </c>
      <c r="B197" s="331" t="s">
        <v>258</v>
      </c>
      <c r="C197" s="331" t="s">
        <v>484</v>
      </c>
      <c r="D197" s="332"/>
      <c r="E197" s="333"/>
      <c r="F197" s="333"/>
      <c r="G197" s="333"/>
      <c r="H197" s="333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333"/>
      <c r="T197" s="333"/>
      <c r="U197" s="333"/>
      <c r="V197" s="333">
        <v>1</v>
      </c>
      <c r="W197" s="333"/>
      <c r="X197" s="333"/>
      <c r="Y197" s="333"/>
      <c r="Z197" s="333"/>
      <c r="AA197" s="333"/>
      <c r="AB197" s="333"/>
      <c r="AC197" s="333"/>
      <c r="AD197" s="333"/>
      <c r="AE197" s="333">
        <v>2</v>
      </c>
      <c r="AF197" s="333">
        <v>2</v>
      </c>
      <c r="AG197" s="333">
        <v>1</v>
      </c>
      <c r="AH197" s="333"/>
      <c r="AI197" s="334">
        <v>6</v>
      </c>
    </row>
    <row r="198" spans="1:35">
      <c r="A198" s="335"/>
      <c r="B198" s="335"/>
      <c r="C198" s="336" t="s">
        <v>34</v>
      </c>
      <c r="D198" s="337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>
        <v>1</v>
      </c>
      <c r="AG198" s="338">
        <v>1</v>
      </c>
      <c r="AH198" s="338"/>
      <c r="AI198" s="339">
        <v>2</v>
      </c>
    </row>
    <row r="199" spans="1:35">
      <c r="A199" s="335"/>
      <c r="B199" s="335"/>
      <c r="C199" s="336" t="s">
        <v>543</v>
      </c>
      <c r="D199" s="337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>
        <v>1</v>
      </c>
      <c r="AC199" s="338"/>
      <c r="AD199" s="338"/>
      <c r="AE199" s="338"/>
      <c r="AF199" s="338"/>
      <c r="AG199" s="338">
        <v>1</v>
      </c>
      <c r="AH199" s="338"/>
      <c r="AI199" s="339">
        <v>2</v>
      </c>
    </row>
    <row r="200" spans="1:35">
      <c r="A200" s="335"/>
      <c r="B200" s="335"/>
      <c r="C200" s="336" t="s">
        <v>735</v>
      </c>
      <c r="D200" s="337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/>
      <c r="AB200" s="338"/>
      <c r="AC200" s="338"/>
      <c r="AD200" s="338"/>
      <c r="AE200" s="338"/>
      <c r="AF200" s="338"/>
      <c r="AG200" s="338">
        <v>3</v>
      </c>
      <c r="AH200" s="338"/>
      <c r="AI200" s="339">
        <v>3</v>
      </c>
    </row>
    <row r="201" spans="1:35">
      <c r="A201" s="335"/>
      <c r="B201" s="335"/>
      <c r="C201" s="336" t="s">
        <v>391</v>
      </c>
      <c r="D201" s="337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>
        <v>1</v>
      </c>
      <c r="U201" s="338"/>
      <c r="V201" s="338"/>
      <c r="W201" s="338"/>
      <c r="X201" s="338"/>
      <c r="Y201" s="338"/>
      <c r="Z201" s="338">
        <v>3</v>
      </c>
      <c r="AA201" s="338">
        <v>2</v>
      </c>
      <c r="AB201" s="338">
        <v>1</v>
      </c>
      <c r="AC201" s="338"/>
      <c r="AD201" s="338">
        <v>2</v>
      </c>
      <c r="AE201" s="338"/>
      <c r="AF201" s="338">
        <v>1</v>
      </c>
      <c r="AG201" s="338">
        <v>1</v>
      </c>
      <c r="AH201" s="338"/>
      <c r="AI201" s="339">
        <v>11</v>
      </c>
    </row>
    <row r="202" spans="1:35">
      <c r="A202" s="335"/>
      <c r="B202" s="350" t="s">
        <v>736</v>
      </c>
      <c r="C202" s="351"/>
      <c r="D202" s="352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>
        <v>1</v>
      </c>
      <c r="U202" s="353"/>
      <c r="V202" s="353">
        <v>1</v>
      </c>
      <c r="W202" s="353"/>
      <c r="X202" s="353"/>
      <c r="Y202" s="353"/>
      <c r="Z202" s="353">
        <v>3</v>
      </c>
      <c r="AA202" s="353">
        <v>2</v>
      </c>
      <c r="AB202" s="353">
        <v>2</v>
      </c>
      <c r="AC202" s="353"/>
      <c r="AD202" s="353">
        <v>2</v>
      </c>
      <c r="AE202" s="353">
        <v>2</v>
      </c>
      <c r="AF202" s="353">
        <v>4</v>
      </c>
      <c r="AG202" s="353">
        <v>7</v>
      </c>
      <c r="AH202" s="353"/>
      <c r="AI202" s="354">
        <v>24</v>
      </c>
    </row>
    <row r="203" spans="1:35">
      <c r="A203" s="335"/>
      <c r="B203" s="331" t="s">
        <v>259</v>
      </c>
      <c r="C203" s="331" t="s">
        <v>259</v>
      </c>
      <c r="D203" s="332"/>
      <c r="E203" s="333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>
        <v>2</v>
      </c>
      <c r="AG203" s="333">
        <v>2</v>
      </c>
      <c r="AH203" s="333"/>
      <c r="AI203" s="334">
        <v>4</v>
      </c>
    </row>
    <row r="204" spans="1:35">
      <c r="A204" s="335"/>
      <c r="B204" s="335"/>
      <c r="C204" s="336" t="s">
        <v>546</v>
      </c>
      <c r="D204" s="337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  <c r="AA204" s="338"/>
      <c r="AB204" s="338"/>
      <c r="AC204" s="338"/>
      <c r="AD204" s="338">
        <v>1</v>
      </c>
      <c r="AE204" s="338"/>
      <c r="AF204" s="338"/>
      <c r="AG204" s="338"/>
      <c r="AH204" s="338"/>
      <c r="AI204" s="339">
        <v>1</v>
      </c>
    </row>
    <row r="205" spans="1:35">
      <c r="A205" s="335"/>
      <c r="B205" s="335"/>
      <c r="C205" s="336" t="s">
        <v>544</v>
      </c>
      <c r="D205" s="337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  <c r="AA205" s="338"/>
      <c r="AB205" s="338">
        <v>1</v>
      </c>
      <c r="AC205" s="338"/>
      <c r="AD205" s="338"/>
      <c r="AE205" s="338">
        <v>1</v>
      </c>
      <c r="AF205" s="338"/>
      <c r="AG205" s="338"/>
      <c r="AH205" s="338"/>
      <c r="AI205" s="339">
        <v>2</v>
      </c>
    </row>
    <row r="206" spans="1:35">
      <c r="A206" s="335"/>
      <c r="B206" s="335"/>
      <c r="C206" s="336" t="s">
        <v>562</v>
      </c>
      <c r="D206" s="337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  <c r="AA206" s="338"/>
      <c r="AB206" s="338"/>
      <c r="AC206" s="338">
        <v>1</v>
      </c>
      <c r="AD206" s="338"/>
      <c r="AE206" s="338"/>
      <c r="AF206" s="338"/>
      <c r="AG206" s="338"/>
      <c r="AH206" s="338"/>
      <c r="AI206" s="339">
        <v>1</v>
      </c>
    </row>
    <row r="207" spans="1:35">
      <c r="A207" s="335"/>
      <c r="B207" s="350" t="s">
        <v>737</v>
      </c>
      <c r="C207" s="351"/>
      <c r="D207" s="352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>
        <v>1</v>
      </c>
      <c r="AC207" s="353">
        <v>1</v>
      </c>
      <c r="AD207" s="353">
        <v>1</v>
      </c>
      <c r="AE207" s="353">
        <v>1</v>
      </c>
      <c r="AF207" s="353">
        <v>2</v>
      </c>
      <c r="AG207" s="353">
        <v>2</v>
      </c>
      <c r="AH207" s="353"/>
      <c r="AI207" s="354">
        <v>8</v>
      </c>
    </row>
    <row r="208" spans="1:35">
      <c r="A208" s="335"/>
      <c r="B208" s="331" t="s">
        <v>266</v>
      </c>
      <c r="C208" s="331" t="s">
        <v>738</v>
      </c>
      <c r="D208" s="332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>
        <v>1</v>
      </c>
      <c r="AG208" s="333"/>
      <c r="AH208" s="333"/>
      <c r="AI208" s="334">
        <v>1</v>
      </c>
    </row>
    <row r="209" spans="1:35">
      <c r="A209" s="335"/>
      <c r="B209" s="335"/>
      <c r="C209" s="336" t="s">
        <v>739</v>
      </c>
      <c r="D209" s="337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38"/>
      <c r="AE209" s="338"/>
      <c r="AF209" s="338"/>
      <c r="AG209" s="338">
        <v>2</v>
      </c>
      <c r="AH209" s="338"/>
      <c r="AI209" s="339">
        <v>2</v>
      </c>
    </row>
    <row r="210" spans="1:35">
      <c r="A210" s="335"/>
      <c r="B210" s="350" t="s">
        <v>740</v>
      </c>
      <c r="C210" s="351"/>
      <c r="D210" s="352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/>
      <c r="AF210" s="353">
        <v>1</v>
      </c>
      <c r="AG210" s="353">
        <v>2</v>
      </c>
      <c r="AH210" s="353"/>
      <c r="AI210" s="354">
        <v>3</v>
      </c>
    </row>
    <row r="211" spans="1:35">
      <c r="A211" s="335"/>
      <c r="B211" s="331" t="s">
        <v>261</v>
      </c>
      <c r="C211" s="331" t="s">
        <v>630</v>
      </c>
      <c r="D211" s="332"/>
      <c r="E211" s="333"/>
      <c r="F211" s="333"/>
      <c r="G211" s="333"/>
      <c r="H211" s="333"/>
      <c r="I211" s="333"/>
      <c r="J211" s="333"/>
      <c r="K211" s="333"/>
      <c r="L211" s="333"/>
      <c r="M211" s="333"/>
      <c r="N211" s="333"/>
      <c r="O211" s="333"/>
      <c r="P211" s="333"/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333"/>
      <c r="AD211" s="333"/>
      <c r="AE211" s="333"/>
      <c r="AF211" s="333">
        <v>1</v>
      </c>
      <c r="AG211" s="333"/>
      <c r="AH211" s="333"/>
      <c r="AI211" s="334">
        <v>1</v>
      </c>
    </row>
    <row r="212" spans="1:35">
      <c r="A212" s="335"/>
      <c r="B212" s="335"/>
      <c r="C212" s="336" t="s">
        <v>390</v>
      </c>
      <c r="D212" s="337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>
        <v>1</v>
      </c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9">
        <v>1</v>
      </c>
    </row>
    <row r="213" spans="1:35">
      <c r="A213" s="335"/>
      <c r="B213" s="350" t="s">
        <v>741</v>
      </c>
      <c r="C213" s="351"/>
      <c r="D213" s="352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>
        <v>1</v>
      </c>
      <c r="T213" s="353"/>
      <c r="U213" s="353"/>
      <c r="V213" s="353"/>
      <c r="W213" s="353"/>
      <c r="X213" s="353"/>
      <c r="Y213" s="353"/>
      <c r="Z213" s="353"/>
      <c r="AA213" s="353"/>
      <c r="AB213" s="353"/>
      <c r="AC213" s="353"/>
      <c r="AD213" s="353"/>
      <c r="AE213" s="353"/>
      <c r="AF213" s="353">
        <v>1</v>
      </c>
      <c r="AG213" s="353"/>
      <c r="AH213" s="353"/>
      <c r="AI213" s="354">
        <v>2</v>
      </c>
    </row>
    <row r="214" spans="1:35">
      <c r="A214" s="335"/>
      <c r="B214" s="331" t="s">
        <v>263</v>
      </c>
      <c r="C214" s="331" t="s">
        <v>486</v>
      </c>
      <c r="D214" s="332"/>
      <c r="E214" s="333"/>
      <c r="F214" s="333"/>
      <c r="G214" s="333"/>
      <c r="H214" s="333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3"/>
      <c r="U214" s="333"/>
      <c r="V214" s="333">
        <v>1</v>
      </c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4">
        <v>1</v>
      </c>
    </row>
    <row r="215" spans="1:35">
      <c r="A215" s="335"/>
      <c r="B215" s="350" t="s">
        <v>742</v>
      </c>
      <c r="C215" s="351"/>
      <c r="D215" s="352"/>
      <c r="E215" s="353"/>
      <c r="F215" s="353"/>
      <c r="G215" s="353"/>
      <c r="H215" s="353"/>
      <c r="I215" s="353"/>
      <c r="J215" s="353"/>
      <c r="K215" s="353"/>
      <c r="L215" s="353"/>
      <c r="M215" s="353"/>
      <c r="N215" s="353"/>
      <c r="O215" s="353"/>
      <c r="P215" s="353"/>
      <c r="Q215" s="353"/>
      <c r="R215" s="353"/>
      <c r="S215" s="353"/>
      <c r="T215" s="353"/>
      <c r="U215" s="353"/>
      <c r="V215" s="353">
        <v>1</v>
      </c>
      <c r="W215" s="353"/>
      <c r="X215" s="353"/>
      <c r="Y215" s="353"/>
      <c r="Z215" s="353"/>
      <c r="AA215" s="353"/>
      <c r="AB215" s="353"/>
      <c r="AC215" s="353"/>
      <c r="AD215" s="353"/>
      <c r="AE215" s="353"/>
      <c r="AF215" s="353"/>
      <c r="AG215" s="353"/>
      <c r="AH215" s="353"/>
      <c r="AI215" s="354">
        <v>1</v>
      </c>
    </row>
    <row r="216" spans="1:35">
      <c r="A216" s="335"/>
      <c r="B216" s="331" t="s">
        <v>260</v>
      </c>
      <c r="C216" s="331" t="s">
        <v>260</v>
      </c>
      <c r="D216" s="332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3"/>
      <c r="U216" s="333">
        <v>1</v>
      </c>
      <c r="V216" s="333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3"/>
      <c r="AH216" s="333"/>
      <c r="AI216" s="334">
        <v>1</v>
      </c>
    </row>
    <row r="217" spans="1:35">
      <c r="A217" s="335"/>
      <c r="B217" s="350" t="s">
        <v>743</v>
      </c>
      <c r="C217" s="351"/>
      <c r="D217" s="352"/>
      <c r="E217" s="353"/>
      <c r="F217" s="353"/>
      <c r="G217" s="353"/>
      <c r="H217" s="353"/>
      <c r="I217" s="353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>
        <v>1</v>
      </c>
      <c r="V217" s="353"/>
      <c r="W217" s="353"/>
      <c r="X217" s="353"/>
      <c r="Y217" s="353"/>
      <c r="Z217" s="353"/>
      <c r="AA217" s="353"/>
      <c r="AB217" s="353"/>
      <c r="AC217" s="353"/>
      <c r="AD217" s="353"/>
      <c r="AE217" s="353"/>
      <c r="AF217" s="353"/>
      <c r="AG217" s="353"/>
      <c r="AH217" s="353"/>
      <c r="AI217" s="354">
        <v>1</v>
      </c>
    </row>
    <row r="218" spans="1:35">
      <c r="A218" s="335"/>
      <c r="B218" s="331" t="s">
        <v>262</v>
      </c>
      <c r="C218" s="331" t="s">
        <v>262</v>
      </c>
      <c r="D218" s="332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>
        <v>1</v>
      </c>
      <c r="U218" s="333"/>
      <c r="V218" s="333"/>
      <c r="W218" s="333"/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334">
        <v>1</v>
      </c>
    </row>
    <row r="219" spans="1:35">
      <c r="A219" s="335"/>
      <c r="B219" s="350" t="s">
        <v>744</v>
      </c>
      <c r="C219" s="351"/>
      <c r="D219" s="352"/>
      <c r="E219" s="353"/>
      <c r="F219" s="353"/>
      <c r="G219" s="353"/>
      <c r="H219" s="353"/>
      <c r="I219" s="353"/>
      <c r="J219" s="353"/>
      <c r="K219" s="353"/>
      <c r="L219" s="353"/>
      <c r="M219" s="353"/>
      <c r="N219" s="353"/>
      <c r="O219" s="353"/>
      <c r="P219" s="353"/>
      <c r="Q219" s="353"/>
      <c r="R219" s="353"/>
      <c r="S219" s="353"/>
      <c r="T219" s="353">
        <v>1</v>
      </c>
      <c r="U219" s="353"/>
      <c r="V219" s="353"/>
      <c r="W219" s="353"/>
      <c r="X219" s="353"/>
      <c r="Y219" s="353"/>
      <c r="Z219" s="353"/>
      <c r="AA219" s="353"/>
      <c r="AB219" s="353"/>
      <c r="AC219" s="353"/>
      <c r="AD219" s="353"/>
      <c r="AE219" s="353"/>
      <c r="AF219" s="353"/>
      <c r="AG219" s="353"/>
      <c r="AH219" s="353"/>
      <c r="AI219" s="354">
        <v>1</v>
      </c>
    </row>
    <row r="220" spans="1:35">
      <c r="A220" s="355" t="s">
        <v>733</v>
      </c>
      <c r="B220" s="356"/>
      <c r="C220" s="356"/>
      <c r="D220" s="357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>
        <v>1</v>
      </c>
      <c r="T220" s="358">
        <v>2</v>
      </c>
      <c r="U220" s="358">
        <v>1</v>
      </c>
      <c r="V220" s="358">
        <v>2</v>
      </c>
      <c r="W220" s="358"/>
      <c r="X220" s="358"/>
      <c r="Y220" s="358"/>
      <c r="Z220" s="358">
        <v>3</v>
      </c>
      <c r="AA220" s="358">
        <v>2</v>
      </c>
      <c r="AB220" s="358">
        <v>3</v>
      </c>
      <c r="AC220" s="358">
        <v>1</v>
      </c>
      <c r="AD220" s="358">
        <v>3</v>
      </c>
      <c r="AE220" s="358">
        <v>3</v>
      </c>
      <c r="AF220" s="358">
        <v>8</v>
      </c>
      <c r="AG220" s="358">
        <v>11</v>
      </c>
      <c r="AH220" s="358"/>
      <c r="AI220" s="359">
        <v>40</v>
      </c>
    </row>
    <row r="221" spans="1:35">
      <c r="A221" s="331" t="s">
        <v>58</v>
      </c>
      <c r="B221" s="331" t="s">
        <v>296</v>
      </c>
      <c r="C221" s="331" t="s">
        <v>631</v>
      </c>
      <c r="D221" s="332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333"/>
      <c r="AD221" s="333">
        <v>2</v>
      </c>
      <c r="AE221" s="333"/>
      <c r="AF221" s="333">
        <v>1</v>
      </c>
      <c r="AG221" s="333"/>
      <c r="AH221" s="333"/>
      <c r="AI221" s="334">
        <v>3</v>
      </c>
    </row>
    <row r="222" spans="1:35">
      <c r="A222" s="335"/>
      <c r="B222" s="335"/>
      <c r="C222" s="336" t="s">
        <v>745</v>
      </c>
      <c r="D222" s="337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>
        <v>1</v>
      </c>
      <c r="AE222" s="338">
        <v>1</v>
      </c>
      <c r="AF222" s="338"/>
      <c r="AG222" s="338"/>
      <c r="AH222" s="338"/>
      <c r="AI222" s="339">
        <v>2</v>
      </c>
    </row>
    <row r="223" spans="1:35">
      <c r="A223" s="335"/>
      <c r="B223" s="335"/>
      <c r="C223" s="336" t="s">
        <v>358</v>
      </c>
      <c r="D223" s="337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>
        <v>2</v>
      </c>
      <c r="AC223" s="338"/>
      <c r="AD223" s="338"/>
      <c r="AE223" s="338"/>
      <c r="AF223" s="338"/>
      <c r="AG223" s="338"/>
      <c r="AH223" s="338"/>
      <c r="AI223" s="339">
        <v>2</v>
      </c>
    </row>
    <row r="224" spans="1:35">
      <c r="A224" s="335"/>
      <c r="B224" s="350" t="s">
        <v>746</v>
      </c>
      <c r="C224" s="351"/>
      <c r="D224" s="352"/>
      <c r="E224" s="353"/>
      <c r="F224" s="353"/>
      <c r="G224" s="353"/>
      <c r="H224" s="353"/>
      <c r="I224" s="353"/>
      <c r="J224" s="353"/>
      <c r="K224" s="353"/>
      <c r="L224" s="353"/>
      <c r="M224" s="353"/>
      <c r="N224" s="353"/>
      <c r="O224" s="353"/>
      <c r="P224" s="353"/>
      <c r="Q224" s="353"/>
      <c r="R224" s="353"/>
      <c r="S224" s="353"/>
      <c r="T224" s="353"/>
      <c r="U224" s="353"/>
      <c r="V224" s="353"/>
      <c r="W224" s="353"/>
      <c r="X224" s="353"/>
      <c r="Y224" s="353"/>
      <c r="Z224" s="353"/>
      <c r="AA224" s="353"/>
      <c r="AB224" s="353">
        <v>2</v>
      </c>
      <c r="AC224" s="353"/>
      <c r="AD224" s="353">
        <v>3</v>
      </c>
      <c r="AE224" s="353">
        <v>1</v>
      </c>
      <c r="AF224" s="353">
        <v>1</v>
      </c>
      <c r="AG224" s="353"/>
      <c r="AH224" s="353"/>
      <c r="AI224" s="354">
        <v>7</v>
      </c>
    </row>
    <row r="225" spans="1:35">
      <c r="A225" s="335"/>
      <c r="B225" s="331" t="s">
        <v>58</v>
      </c>
      <c r="C225" s="331" t="s">
        <v>58</v>
      </c>
      <c r="D225" s="332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>
        <v>1</v>
      </c>
      <c r="AE225" s="333"/>
      <c r="AF225" s="333"/>
      <c r="AG225" s="333"/>
      <c r="AH225" s="333"/>
      <c r="AI225" s="334">
        <v>1</v>
      </c>
    </row>
    <row r="226" spans="1:35">
      <c r="A226" s="335"/>
      <c r="B226" s="350" t="s">
        <v>747</v>
      </c>
      <c r="C226" s="351"/>
      <c r="D226" s="352"/>
      <c r="E226" s="353"/>
      <c r="F226" s="353"/>
      <c r="G226" s="353"/>
      <c r="H226" s="353"/>
      <c r="I226" s="353"/>
      <c r="J226" s="353"/>
      <c r="K226" s="353"/>
      <c r="L226" s="353"/>
      <c r="M226" s="353"/>
      <c r="N226" s="353"/>
      <c r="O226" s="353"/>
      <c r="P226" s="353"/>
      <c r="Q226" s="353"/>
      <c r="R226" s="353"/>
      <c r="S226" s="353"/>
      <c r="T226" s="353"/>
      <c r="U226" s="353"/>
      <c r="V226" s="353"/>
      <c r="W226" s="353"/>
      <c r="X226" s="353"/>
      <c r="Y226" s="353"/>
      <c r="Z226" s="353"/>
      <c r="AA226" s="353"/>
      <c r="AB226" s="353"/>
      <c r="AC226" s="353"/>
      <c r="AD226" s="353">
        <v>1</v>
      </c>
      <c r="AE226" s="353"/>
      <c r="AF226" s="353"/>
      <c r="AG226" s="353"/>
      <c r="AH226" s="353"/>
      <c r="AI226" s="354">
        <v>1</v>
      </c>
    </row>
    <row r="227" spans="1:35">
      <c r="A227" s="335"/>
      <c r="B227" s="331" t="s">
        <v>178</v>
      </c>
      <c r="C227" s="331" t="s">
        <v>223</v>
      </c>
      <c r="D227" s="332"/>
      <c r="E227" s="333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>
        <v>1</v>
      </c>
      <c r="AD227" s="333"/>
      <c r="AE227" s="333"/>
      <c r="AF227" s="333"/>
      <c r="AG227" s="333"/>
      <c r="AH227" s="333"/>
      <c r="AI227" s="334">
        <v>1</v>
      </c>
    </row>
    <row r="228" spans="1:35">
      <c r="A228" s="335"/>
      <c r="B228" s="350" t="s">
        <v>748</v>
      </c>
      <c r="C228" s="351"/>
      <c r="D228" s="352"/>
      <c r="E228" s="353"/>
      <c r="F228" s="353"/>
      <c r="G228" s="353"/>
      <c r="H228" s="353"/>
      <c r="I228" s="353"/>
      <c r="J228" s="353"/>
      <c r="K228" s="353"/>
      <c r="L228" s="353"/>
      <c r="M228" s="353"/>
      <c r="N228" s="353"/>
      <c r="O228" s="353"/>
      <c r="P228" s="353"/>
      <c r="Q228" s="353"/>
      <c r="R228" s="353"/>
      <c r="S228" s="353"/>
      <c r="T228" s="353"/>
      <c r="U228" s="353"/>
      <c r="V228" s="353"/>
      <c r="W228" s="353"/>
      <c r="X228" s="353"/>
      <c r="Y228" s="353"/>
      <c r="Z228" s="353"/>
      <c r="AA228" s="353"/>
      <c r="AB228" s="353"/>
      <c r="AC228" s="353">
        <v>1</v>
      </c>
      <c r="AD228" s="353"/>
      <c r="AE228" s="353"/>
      <c r="AF228" s="353"/>
      <c r="AG228" s="353"/>
      <c r="AH228" s="353"/>
      <c r="AI228" s="354">
        <v>1</v>
      </c>
    </row>
    <row r="229" spans="1:35">
      <c r="A229" s="355" t="s">
        <v>747</v>
      </c>
      <c r="B229" s="356"/>
      <c r="C229" s="356"/>
      <c r="D229" s="357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  <c r="AA229" s="358"/>
      <c r="AB229" s="358">
        <v>2</v>
      </c>
      <c r="AC229" s="358">
        <v>1</v>
      </c>
      <c r="AD229" s="358">
        <v>4</v>
      </c>
      <c r="AE229" s="358">
        <v>1</v>
      </c>
      <c r="AF229" s="358">
        <v>1</v>
      </c>
      <c r="AG229" s="358"/>
      <c r="AH229" s="358"/>
      <c r="AI229" s="359">
        <v>9</v>
      </c>
    </row>
    <row r="230" spans="1:35">
      <c r="A230" s="331" t="s">
        <v>27</v>
      </c>
      <c r="B230" s="331" t="s">
        <v>162</v>
      </c>
      <c r="C230" s="331" t="s">
        <v>534</v>
      </c>
      <c r="D230" s="332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>
        <v>1</v>
      </c>
      <c r="AB230" s="333"/>
      <c r="AC230" s="333"/>
      <c r="AD230" s="333"/>
      <c r="AE230" s="333"/>
      <c r="AF230" s="333"/>
      <c r="AG230" s="333"/>
      <c r="AH230" s="333"/>
      <c r="AI230" s="334">
        <v>1</v>
      </c>
    </row>
    <row r="231" spans="1:35">
      <c r="A231" s="335"/>
      <c r="B231" s="335"/>
      <c r="C231" s="336" t="s">
        <v>165</v>
      </c>
      <c r="D231" s="337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>
        <v>3</v>
      </c>
      <c r="AC231" s="338">
        <v>4</v>
      </c>
      <c r="AD231" s="338">
        <v>1</v>
      </c>
      <c r="AE231" s="338">
        <v>3</v>
      </c>
      <c r="AF231" s="338">
        <v>1</v>
      </c>
      <c r="AG231" s="338">
        <v>1</v>
      </c>
      <c r="AH231" s="338"/>
      <c r="AI231" s="339">
        <v>13</v>
      </c>
    </row>
    <row r="232" spans="1:35">
      <c r="A232" s="335"/>
      <c r="B232" s="335"/>
      <c r="C232" s="336" t="s">
        <v>563</v>
      </c>
      <c r="D232" s="337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>
        <v>1</v>
      </c>
      <c r="AD232" s="338"/>
      <c r="AE232" s="338"/>
      <c r="AF232" s="338"/>
      <c r="AG232" s="338">
        <v>2</v>
      </c>
      <c r="AH232" s="338">
        <v>1</v>
      </c>
      <c r="AI232" s="339">
        <v>4</v>
      </c>
    </row>
    <row r="233" spans="1:35">
      <c r="A233" s="335"/>
      <c r="B233" s="335"/>
      <c r="C233" s="336" t="s">
        <v>504</v>
      </c>
      <c r="D233" s="337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>
        <v>1</v>
      </c>
      <c r="AA233" s="338"/>
      <c r="AB233" s="338"/>
      <c r="AC233" s="338"/>
      <c r="AD233" s="338"/>
      <c r="AE233" s="338"/>
      <c r="AF233" s="338"/>
      <c r="AG233" s="338">
        <v>2</v>
      </c>
      <c r="AH233" s="338"/>
      <c r="AI233" s="339">
        <v>3</v>
      </c>
    </row>
    <row r="234" spans="1:35">
      <c r="A234" s="335"/>
      <c r="B234" s="335"/>
      <c r="C234" s="336" t="s">
        <v>632</v>
      </c>
      <c r="D234" s="337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>
        <v>1</v>
      </c>
      <c r="AG234" s="338"/>
      <c r="AH234" s="338"/>
      <c r="AI234" s="339">
        <v>1</v>
      </c>
    </row>
    <row r="235" spans="1:35">
      <c r="A235" s="335"/>
      <c r="B235" s="335"/>
      <c r="C235" s="336" t="s">
        <v>535</v>
      </c>
      <c r="D235" s="337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>
        <v>1</v>
      </c>
      <c r="AB235" s="338"/>
      <c r="AC235" s="338">
        <v>2</v>
      </c>
      <c r="AD235" s="338">
        <v>2</v>
      </c>
      <c r="AE235" s="338"/>
      <c r="AF235" s="338"/>
      <c r="AG235" s="338">
        <v>1</v>
      </c>
      <c r="AH235" s="338"/>
      <c r="AI235" s="339">
        <v>6</v>
      </c>
    </row>
    <row r="236" spans="1:35">
      <c r="A236" s="335"/>
      <c r="B236" s="335"/>
      <c r="C236" s="336" t="s">
        <v>374</v>
      </c>
      <c r="D236" s="337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>
        <v>2</v>
      </c>
      <c r="R236" s="338"/>
      <c r="S236" s="338"/>
      <c r="T236" s="338"/>
      <c r="U236" s="338"/>
      <c r="V236" s="338"/>
      <c r="W236" s="338">
        <v>1</v>
      </c>
      <c r="X236" s="338"/>
      <c r="Y236" s="338"/>
      <c r="Z236" s="338"/>
      <c r="AA236" s="338"/>
      <c r="AB236" s="338">
        <v>1</v>
      </c>
      <c r="AC236" s="338"/>
      <c r="AD236" s="338"/>
      <c r="AE236" s="338">
        <v>1</v>
      </c>
      <c r="AF236" s="338"/>
      <c r="AG236" s="338"/>
      <c r="AH236" s="338"/>
      <c r="AI236" s="339">
        <v>5</v>
      </c>
    </row>
    <row r="237" spans="1:35">
      <c r="A237" s="335"/>
      <c r="B237" s="335"/>
      <c r="C237" s="336" t="s">
        <v>614</v>
      </c>
      <c r="D237" s="337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  <c r="AA237" s="338"/>
      <c r="AB237" s="338"/>
      <c r="AC237" s="338"/>
      <c r="AD237" s="338"/>
      <c r="AE237" s="338">
        <v>1</v>
      </c>
      <c r="AF237" s="338">
        <v>2</v>
      </c>
      <c r="AG237" s="338"/>
      <c r="AH237" s="338"/>
      <c r="AI237" s="339">
        <v>3</v>
      </c>
    </row>
    <row r="238" spans="1:35">
      <c r="A238" s="335"/>
      <c r="B238" s="335"/>
      <c r="C238" s="336" t="s">
        <v>367</v>
      </c>
      <c r="D238" s="337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>
        <v>1</v>
      </c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>
        <v>1</v>
      </c>
      <c r="AD238" s="338">
        <v>5</v>
      </c>
      <c r="AE238" s="338">
        <v>2</v>
      </c>
      <c r="AF238" s="338">
        <v>1</v>
      </c>
      <c r="AG238" s="338">
        <v>5</v>
      </c>
      <c r="AH238" s="338"/>
      <c r="AI238" s="339">
        <v>15</v>
      </c>
    </row>
    <row r="239" spans="1:35">
      <c r="A239" s="335"/>
      <c r="B239" s="335"/>
      <c r="C239" s="336" t="s">
        <v>372</v>
      </c>
      <c r="D239" s="337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>
        <v>1</v>
      </c>
      <c r="Q239" s="338">
        <v>1</v>
      </c>
      <c r="R239" s="338"/>
      <c r="S239" s="338"/>
      <c r="T239" s="338"/>
      <c r="U239" s="338"/>
      <c r="V239" s="338"/>
      <c r="W239" s="338"/>
      <c r="X239" s="338"/>
      <c r="Y239" s="338"/>
      <c r="Z239" s="338"/>
      <c r="AA239" s="338">
        <v>2</v>
      </c>
      <c r="AB239" s="338">
        <v>3</v>
      </c>
      <c r="AC239" s="338">
        <v>3</v>
      </c>
      <c r="AD239" s="338"/>
      <c r="AE239" s="338">
        <v>1</v>
      </c>
      <c r="AF239" s="338">
        <v>2</v>
      </c>
      <c r="AG239" s="338">
        <v>1</v>
      </c>
      <c r="AH239" s="338"/>
      <c r="AI239" s="339">
        <v>14</v>
      </c>
    </row>
    <row r="240" spans="1:35">
      <c r="A240" s="335"/>
      <c r="B240" s="350" t="s">
        <v>749</v>
      </c>
      <c r="C240" s="351"/>
      <c r="D240" s="352"/>
      <c r="E240" s="353"/>
      <c r="F240" s="353"/>
      <c r="G240" s="353"/>
      <c r="H240" s="353"/>
      <c r="I240" s="353"/>
      <c r="J240" s="353"/>
      <c r="K240" s="353"/>
      <c r="L240" s="353"/>
      <c r="M240" s="353"/>
      <c r="N240" s="353"/>
      <c r="O240" s="353">
        <v>1</v>
      </c>
      <c r="P240" s="353">
        <v>1</v>
      </c>
      <c r="Q240" s="353">
        <v>3</v>
      </c>
      <c r="R240" s="353"/>
      <c r="S240" s="353"/>
      <c r="T240" s="353"/>
      <c r="U240" s="353"/>
      <c r="V240" s="353"/>
      <c r="W240" s="353">
        <v>1</v>
      </c>
      <c r="X240" s="353"/>
      <c r="Y240" s="353"/>
      <c r="Z240" s="353">
        <v>1</v>
      </c>
      <c r="AA240" s="353">
        <v>4</v>
      </c>
      <c r="AB240" s="353">
        <v>7</v>
      </c>
      <c r="AC240" s="353">
        <v>11</v>
      </c>
      <c r="AD240" s="353">
        <v>8</v>
      </c>
      <c r="AE240" s="353">
        <v>8</v>
      </c>
      <c r="AF240" s="353">
        <v>7</v>
      </c>
      <c r="AG240" s="353">
        <v>12</v>
      </c>
      <c r="AH240" s="353">
        <v>1</v>
      </c>
      <c r="AI240" s="354">
        <v>65</v>
      </c>
    </row>
    <row r="241" spans="1:35">
      <c r="A241" s="335"/>
      <c r="B241" s="331" t="s">
        <v>251</v>
      </c>
      <c r="C241" s="331" t="s">
        <v>506</v>
      </c>
      <c r="D241" s="332"/>
      <c r="E241" s="333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3"/>
      <c r="U241" s="333"/>
      <c r="V241" s="333"/>
      <c r="W241" s="333"/>
      <c r="X241" s="333"/>
      <c r="Y241" s="333"/>
      <c r="Z241" s="333">
        <v>1</v>
      </c>
      <c r="AA241" s="333"/>
      <c r="AB241" s="333">
        <v>1</v>
      </c>
      <c r="AC241" s="333"/>
      <c r="AD241" s="333"/>
      <c r="AE241" s="333">
        <v>1</v>
      </c>
      <c r="AF241" s="333">
        <v>1</v>
      </c>
      <c r="AG241" s="333"/>
      <c r="AH241" s="333"/>
      <c r="AI241" s="334">
        <v>4</v>
      </c>
    </row>
    <row r="242" spans="1:35">
      <c r="A242" s="335"/>
      <c r="B242" s="335"/>
      <c r="C242" s="336" t="s">
        <v>549</v>
      </c>
      <c r="D242" s="337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>
        <v>1</v>
      </c>
      <c r="AF242" s="338">
        <v>1</v>
      </c>
      <c r="AG242" s="338"/>
      <c r="AH242" s="338"/>
      <c r="AI242" s="339">
        <v>2</v>
      </c>
    </row>
    <row r="243" spans="1:35">
      <c r="A243" s="335"/>
      <c r="B243" s="335"/>
      <c r="C243" s="336" t="s">
        <v>536</v>
      </c>
      <c r="D243" s="337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>
        <v>1</v>
      </c>
      <c r="AB243" s="338"/>
      <c r="AC243" s="338"/>
      <c r="AD243" s="338"/>
      <c r="AE243" s="338"/>
      <c r="AF243" s="338"/>
      <c r="AG243" s="338"/>
      <c r="AH243" s="338"/>
      <c r="AI243" s="339">
        <v>1</v>
      </c>
    </row>
    <row r="244" spans="1:35">
      <c r="A244" s="335"/>
      <c r="B244" s="335"/>
      <c r="C244" s="336" t="s">
        <v>585</v>
      </c>
      <c r="D244" s="337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>
        <v>1</v>
      </c>
      <c r="AD244" s="338"/>
      <c r="AE244" s="338"/>
      <c r="AF244" s="338"/>
      <c r="AG244" s="338"/>
      <c r="AH244" s="338"/>
      <c r="AI244" s="339">
        <v>1</v>
      </c>
    </row>
    <row r="245" spans="1:35">
      <c r="A245" s="335"/>
      <c r="B245" s="335"/>
      <c r="C245" s="336" t="s">
        <v>750</v>
      </c>
      <c r="D245" s="337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  <c r="AA245" s="338"/>
      <c r="AB245" s="338"/>
      <c r="AC245" s="338"/>
      <c r="AD245" s="338"/>
      <c r="AE245" s="338"/>
      <c r="AF245" s="338"/>
      <c r="AG245" s="338">
        <v>3</v>
      </c>
      <c r="AH245" s="338"/>
      <c r="AI245" s="339">
        <v>3</v>
      </c>
    </row>
    <row r="246" spans="1:35">
      <c r="A246" s="335"/>
      <c r="B246" s="335"/>
      <c r="C246" s="336" t="s">
        <v>487</v>
      </c>
      <c r="D246" s="337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>
        <v>1</v>
      </c>
      <c r="X246" s="338"/>
      <c r="Y246" s="338">
        <v>1</v>
      </c>
      <c r="Z246" s="338"/>
      <c r="AA246" s="338"/>
      <c r="AB246" s="338"/>
      <c r="AC246" s="338"/>
      <c r="AD246" s="338">
        <v>1</v>
      </c>
      <c r="AE246" s="338"/>
      <c r="AF246" s="338"/>
      <c r="AG246" s="338">
        <v>1</v>
      </c>
      <c r="AH246" s="338"/>
      <c r="AI246" s="339">
        <v>4</v>
      </c>
    </row>
    <row r="247" spans="1:35">
      <c r="A247" s="335"/>
      <c r="B247" s="335"/>
      <c r="C247" s="336" t="s">
        <v>751</v>
      </c>
      <c r="D247" s="337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  <c r="AA247" s="338"/>
      <c r="AB247" s="338"/>
      <c r="AC247" s="338"/>
      <c r="AD247" s="338"/>
      <c r="AE247" s="338"/>
      <c r="AF247" s="338"/>
      <c r="AG247" s="338">
        <v>1</v>
      </c>
      <c r="AH247" s="338"/>
      <c r="AI247" s="339">
        <v>1</v>
      </c>
    </row>
    <row r="248" spans="1:35">
      <c r="A248" s="335"/>
      <c r="B248" s="335"/>
      <c r="C248" s="336" t="s">
        <v>564</v>
      </c>
      <c r="D248" s="337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  <c r="AA248" s="338"/>
      <c r="AB248" s="338"/>
      <c r="AC248" s="338">
        <v>1</v>
      </c>
      <c r="AD248" s="338"/>
      <c r="AE248" s="338"/>
      <c r="AF248" s="338"/>
      <c r="AG248" s="338"/>
      <c r="AH248" s="338"/>
      <c r="AI248" s="339">
        <v>1</v>
      </c>
    </row>
    <row r="249" spans="1:35">
      <c r="A249" s="335"/>
      <c r="B249" s="335"/>
      <c r="C249" s="336" t="s">
        <v>633</v>
      </c>
      <c r="D249" s="337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  <c r="AA249" s="338"/>
      <c r="AB249" s="338"/>
      <c r="AC249" s="338"/>
      <c r="AD249" s="338"/>
      <c r="AE249" s="338"/>
      <c r="AF249" s="338">
        <v>1</v>
      </c>
      <c r="AG249" s="338"/>
      <c r="AH249" s="338"/>
      <c r="AI249" s="339">
        <v>1</v>
      </c>
    </row>
    <row r="250" spans="1:35">
      <c r="A250" s="335"/>
      <c r="B250" s="335"/>
      <c r="C250" s="336" t="s">
        <v>171</v>
      </c>
      <c r="D250" s="337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  <c r="AA250" s="338"/>
      <c r="AB250" s="338"/>
      <c r="AC250" s="338"/>
      <c r="AD250" s="338"/>
      <c r="AE250" s="338">
        <v>1</v>
      </c>
      <c r="AF250" s="338"/>
      <c r="AG250" s="338"/>
      <c r="AH250" s="338"/>
      <c r="AI250" s="339">
        <v>1</v>
      </c>
    </row>
    <row r="251" spans="1:35">
      <c r="A251" s="335"/>
      <c r="B251" s="335"/>
      <c r="C251" s="336" t="s">
        <v>634</v>
      </c>
      <c r="D251" s="337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>
        <v>1</v>
      </c>
      <c r="AG251" s="338"/>
      <c r="AH251" s="338"/>
      <c r="AI251" s="339">
        <v>1</v>
      </c>
    </row>
    <row r="252" spans="1:35">
      <c r="A252" s="335"/>
      <c r="B252" s="350" t="s">
        <v>752</v>
      </c>
      <c r="C252" s="351"/>
      <c r="D252" s="352"/>
      <c r="E252" s="353"/>
      <c r="F252" s="353"/>
      <c r="G252" s="353"/>
      <c r="H252" s="353"/>
      <c r="I252" s="353"/>
      <c r="J252" s="353"/>
      <c r="K252" s="353"/>
      <c r="L252" s="353"/>
      <c r="M252" s="353"/>
      <c r="N252" s="353"/>
      <c r="O252" s="353"/>
      <c r="P252" s="353"/>
      <c r="Q252" s="353"/>
      <c r="R252" s="353"/>
      <c r="S252" s="353"/>
      <c r="T252" s="353"/>
      <c r="U252" s="353"/>
      <c r="V252" s="353"/>
      <c r="W252" s="353">
        <v>1</v>
      </c>
      <c r="X252" s="353"/>
      <c r="Y252" s="353">
        <v>1</v>
      </c>
      <c r="Z252" s="353">
        <v>1</v>
      </c>
      <c r="AA252" s="353">
        <v>1</v>
      </c>
      <c r="AB252" s="353">
        <v>1</v>
      </c>
      <c r="AC252" s="353">
        <v>2</v>
      </c>
      <c r="AD252" s="353">
        <v>1</v>
      </c>
      <c r="AE252" s="353">
        <v>3</v>
      </c>
      <c r="AF252" s="353">
        <v>4</v>
      </c>
      <c r="AG252" s="353">
        <v>5</v>
      </c>
      <c r="AH252" s="353"/>
      <c r="AI252" s="354">
        <v>20</v>
      </c>
    </row>
    <row r="253" spans="1:35">
      <c r="A253" s="335"/>
      <c r="B253" s="331" t="s">
        <v>254</v>
      </c>
      <c r="C253" s="331" t="s">
        <v>254</v>
      </c>
      <c r="D253" s="332"/>
      <c r="E253" s="333"/>
      <c r="F253" s="333"/>
      <c r="G253" s="333"/>
      <c r="H253" s="333"/>
      <c r="I253" s="333"/>
      <c r="J253" s="333"/>
      <c r="K253" s="333"/>
      <c r="L253" s="333"/>
      <c r="M253" s="333"/>
      <c r="N253" s="333"/>
      <c r="O253" s="333"/>
      <c r="P253" s="333"/>
      <c r="Q253" s="333"/>
      <c r="R253" s="333"/>
      <c r="S253" s="333"/>
      <c r="T253" s="333"/>
      <c r="U253" s="333"/>
      <c r="V253" s="333"/>
      <c r="W253" s="333"/>
      <c r="X253" s="333"/>
      <c r="Y253" s="333"/>
      <c r="Z253" s="333"/>
      <c r="AA253" s="333"/>
      <c r="AB253" s="333"/>
      <c r="AC253" s="333">
        <v>1</v>
      </c>
      <c r="AD253" s="333"/>
      <c r="AE253" s="333"/>
      <c r="AF253" s="333"/>
      <c r="AG253" s="333">
        <v>2</v>
      </c>
      <c r="AH253" s="333"/>
      <c r="AI253" s="334">
        <v>3</v>
      </c>
    </row>
    <row r="254" spans="1:35">
      <c r="A254" s="335"/>
      <c r="B254" s="335"/>
      <c r="C254" s="336" t="s">
        <v>615</v>
      </c>
      <c r="D254" s="337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>
        <v>1</v>
      </c>
      <c r="AF254" s="338"/>
      <c r="AG254" s="338"/>
      <c r="AH254" s="338"/>
      <c r="AI254" s="339">
        <v>1</v>
      </c>
    </row>
    <row r="255" spans="1:35">
      <c r="A255" s="335"/>
      <c r="B255" s="335"/>
      <c r="C255" s="336" t="s">
        <v>545</v>
      </c>
      <c r="D255" s="337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  <c r="AA255" s="338"/>
      <c r="AB255" s="338">
        <v>1</v>
      </c>
      <c r="AC255" s="338"/>
      <c r="AD255" s="338"/>
      <c r="AE255" s="338"/>
      <c r="AF255" s="338"/>
      <c r="AG255" s="338"/>
      <c r="AH255" s="338"/>
      <c r="AI255" s="339">
        <v>1</v>
      </c>
    </row>
    <row r="256" spans="1:35">
      <c r="A256" s="335"/>
      <c r="B256" s="335"/>
      <c r="C256" s="336" t="s">
        <v>500</v>
      </c>
      <c r="D256" s="337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>
        <v>1</v>
      </c>
      <c r="Z256" s="338"/>
      <c r="AA256" s="338"/>
      <c r="AB256" s="338"/>
      <c r="AC256" s="338"/>
      <c r="AD256" s="338"/>
      <c r="AE256" s="338"/>
      <c r="AF256" s="338">
        <v>1</v>
      </c>
      <c r="AG256" s="338">
        <v>1</v>
      </c>
      <c r="AH256" s="338"/>
      <c r="AI256" s="339">
        <v>3</v>
      </c>
    </row>
    <row r="257" spans="1:35">
      <c r="A257" s="335"/>
      <c r="B257" s="335"/>
      <c r="C257" s="336" t="s">
        <v>505</v>
      </c>
      <c r="D257" s="337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>
        <v>3</v>
      </c>
      <c r="AA257" s="338">
        <v>1</v>
      </c>
      <c r="AB257" s="338"/>
      <c r="AC257" s="338"/>
      <c r="AD257" s="338"/>
      <c r="AE257" s="338"/>
      <c r="AF257" s="338"/>
      <c r="AG257" s="338"/>
      <c r="AH257" s="338"/>
      <c r="AI257" s="339">
        <v>4</v>
      </c>
    </row>
    <row r="258" spans="1:35">
      <c r="A258" s="335"/>
      <c r="B258" s="350" t="s">
        <v>753</v>
      </c>
      <c r="C258" s="351"/>
      <c r="D258" s="352"/>
      <c r="E258" s="353"/>
      <c r="F258" s="353"/>
      <c r="G258" s="353"/>
      <c r="H258" s="353"/>
      <c r="I258" s="353"/>
      <c r="J258" s="353"/>
      <c r="K258" s="353"/>
      <c r="L258" s="353"/>
      <c r="M258" s="353"/>
      <c r="N258" s="353"/>
      <c r="O258" s="353"/>
      <c r="P258" s="353"/>
      <c r="Q258" s="353"/>
      <c r="R258" s="353"/>
      <c r="S258" s="353"/>
      <c r="T258" s="353"/>
      <c r="U258" s="353"/>
      <c r="V258" s="353"/>
      <c r="W258" s="353"/>
      <c r="X258" s="353"/>
      <c r="Y258" s="353">
        <v>1</v>
      </c>
      <c r="Z258" s="353">
        <v>3</v>
      </c>
      <c r="AA258" s="353">
        <v>1</v>
      </c>
      <c r="AB258" s="353">
        <v>1</v>
      </c>
      <c r="AC258" s="353">
        <v>1</v>
      </c>
      <c r="AD258" s="353"/>
      <c r="AE258" s="353">
        <v>1</v>
      </c>
      <c r="AF258" s="353">
        <v>1</v>
      </c>
      <c r="AG258" s="353">
        <v>3</v>
      </c>
      <c r="AH258" s="353"/>
      <c r="AI258" s="354">
        <v>12</v>
      </c>
    </row>
    <row r="259" spans="1:35">
      <c r="A259" s="335"/>
      <c r="B259" s="331" t="s">
        <v>192</v>
      </c>
      <c r="C259" s="331" t="s">
        <v>385</v>
      </c>
      <c r="D259" s="332"/>
      <c r="E259" s="333"/>
      <c r="F259" s="333"/>
      <c r="G259" s="333"/>
      <c r="H259" s="333"/>
      <c r="I259" s="333"/>
      <c r="J259" s="333"/>
      <c r="K259" s="333"/>
      <c r="L259" s="333"/>
      <c r="M259" s="333"/>
      <c r="N259" s="333"/>
      <c r="O259" s="333"/>
      <c r="P259" s="333"/>
      <c r="Q259" s="333"/>
      <c r="R259" s="333"/>
      <c r="S259" s="333">
        <v>1</v>
      </c>
      <c r="T259" s="333"/>
      <c r="U259" s="333"/>
      <c r="V259" s="333"/>
      <c r="W259" s="333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4">
        <v>1</v>
      </c>
    </row>
    <row r="260" spans="1:35">
      <c r="A260" s="335"/>
      <c r="B260" s="335"/>
      <c r="C260" s="336" t="s">
        <v>754</v>
      </c>
      <c r="D260" s="337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  <c r="AA260" s="338"/>
      <c r="AB260" s="338"/>
      <c r="AC260" s="338"/>
      <c r="AD260" s="338"/>
      <c r="AE260" s="338"/>
      <c r="AF260" s="338"/>
      <c r="AG260" s="338">
        <v>2</v>
      </c>
      <c r="AH260" s="338"/>
      <c r="AI260" s="339">
        <v>2</v>
      </c>
    </row>
    <row r="261" spans="1:35">
      <c r="A261" s="335"/>
      <c r="B261" s="335"/>
      <c r="C261" s="336" t="s">
        <v>635</v>
      </c>
      <c r="D261" s="337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  <c r="AA261" s="338"/>
      <c r="AB261" s="338"/>
      <c r="AC261" s="338"/>
      <c r="AD261" s="338"/>
      <c r="AE261" s="338"/>
      <c r="AF261" s="338">
        <v>1</v>
      </c>
      <c r="AG261" s="338"/>
      <c r="AH261" s="338"/>
      <c r="AI261" s="339">
        <v>1</v>
      </c>
    </row>
    <row r="262" spans="1:35">
      <c r="A262" s="335"/>
      <c r="B262" s="335"/>
      <c r="C262" s="336" t="s">
        <v>537</v>
      </c>
      <c r="D262" s="337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  <c r="AA262" s="338">
        <v>1</v>
      </c>
      <c r="AB262" s="338">
        <v>1</v>
      </c>
      <c r="AC262" s="338"/>
      <c r="AD262" s="338"/>
      <c r="AE262" s="338"/>
      <c r="AF262" s="338"/>
      <c r="AG262" s="338"/>
      <c r="AH262" s="338"/>
      <c r="AI262" s="339">
        <v>2</v>
      </c>
    </row>
    <row r="263" spans="1:35">
      <c r="A263" s="335"/>
      <c r="B263" s="335"/>
      <c r="C263" s="336" t="s">
        <v>221</v>
      </c>
      <c r="D263" s="337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  <c r="AA263" s="338"/>
      <c r="AB263" s="338"/>
      <c r="AC263" s="338">
        <v>1</v>
      </c>
      <c r="AD263" s="338"/>
      <c r="AE263" s="338"/>
      <c r="AF263" s="338"/>
      <c r="AG263" s="338"/>
      <c r="AH263" s="338"/>
      <c r="AI263" s="339">
        <v>1</v>
      </c>
    </row>
    <row r="264" spans="1:35">
      <c r="A264" s="335"/>
      <c r="B264" s="335"/>
      <c r="C264" s="336" t="s">
        <v>628</v>
      </c>
      <c r="D264" s="337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/>
      <c r="AE264" s="338"/>
      <c r="AF264" s="338"/>
      <c r="AG264" s="338">
        <v>1</v>
      </c>
      <c r="AH264" s="338"/>
      <c r="AI264" s="339">
        <v>1</v>
      </c>
    </row>
    <row r="265" spans="1:35">
      <c r="A265" s="335"/>
      <c r="B265" s="335"/>
      <c r="C265" s="336" t="s">
        <v>586</v>
      </c>
      <c r="D265" s="337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  <c r="AA265" s="338"/>
      <c r="AB265" s="338"/>
      <c r="AC265" s="338"/>
      <c r="AD265" s="338">
        <v>1</v>
      </c>
      <c r="AE265" s="338"/>
      <c r="AF265" s="338"/>
      <c r="AG265" s="338"/>
      <c r="AH265" s="338"/>
      <c r="AI265" s="339">
        <v>1</v>
      </c>
    </row>
    <row r="266" spans="1:35">
      <c r="A266" s="335"/>
      <c r="B266" s="335"/>
      <c r="C266" s="336" t="s">
        <v>538</v>
      </c>
      <c r="D266" s="337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>
        <v>1</v>
      </c>
      <c r="X266" s="338"/>
      <c r="Y266" s="338"/>
      <c r="Z266" s="338"/>
      <c r="AA266" s="338"/>
      <c r="AB266" s="338"/>
      <c r="AC266" s="338">
        <v>1</v>
      </c>
      <c r="AD266" s="338"/>
      <c r="AE266" s="338"/>
      <c r="AF266" s="338"/>
      <c r="AG266" s="338"/>
      <c r="AH266" s="338"/>
      <c r="AI266" s="339">
        <v>2</v>
      </c>
    </row>
    <row r="267" spans="1:35">
      <c r="A267" s="335"/>
      <c r="B267" s="350" t="s">
        <v>755</v>
      </c>
      <c r="C267" s="351"/>
      <c r="D267" s="352"/>
      <c r="E267" s="353"/>
      <c r="F267" s="353"/>
      <c r="G267" s="353"/>
      <c r="H267" s="353"/>
      <c r="I267" s="353"/>
      <c r="J267" s="353"/>
      <c r="K267" s="353"/>
      <c r="L267" s="353"/>
      <c r="M267" s="353"/>
      <c r="N267" s="353"/>
      <c r="O267" s="353"/>
      <c r="P267" s="353"/>
      <c r="Q267" s="353"/>
      <c r="R267" s="353"/>
      <c r="S267" s="353">
        <v>1</v>
      </c>
      <c r="T267" s="353"/>
      <c r="U267" s="353"/>
      <c r="V267" s="353"/>
      <c r="W267" s="353">
        <v>1</v>
      </c>
      <c r="X267" s="353"/>
      <c r="Y267" s="353"/>
      <c r="Z267" s="353"/>
      <c r="AA267" s="353">
        <v>1</v>
      </c>
      <c r="AB267" s="353">
        <v>1</v>
      </c>
      <c r="AC267" s="353">
        <v>2</v>
      </c>
      <c r="AD267" s="353">
        <v>1</v>
      </c>
      <c r="AE267" s="353"/>
      <c r="AF267" s="353">
        <v>1</v>
      </c>
      <c r="AG267" s="353">
        <v>3</v>
      </c>
      <c r="AH267" s="353"/>
      <c r="AI267" s="354">
        <v>11</v>
      </c>
    </row>
    <row r="268" spans="1:35">
      <c r="A268" s="335"/>
      <c r="B268" s="331" t="s">
        <v>256</v>
      </c>
      <c r="C268" s="331" t="s">
        <v>583</v>
      </c>
      <c r="D268" s="332"/>
      <c r="E268" s="333"/>
      <c r="F268" s="333"/>
      <c r="G268" s="333"/>
      <c r="H268" s="333"/>
      <c r="I268" s="333"/>
      <c r="J268" s="333"/>
      <c r="K268" s="333"/>
      <c r="L268" s="333"/>
      <c r="M268" s="333"/>
      <c r="N268" s="333"/>
      <c r="O268" s="333"/>
      <c r="P268" s="333"/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>
        <v>1</v>
      </c>
      <c r="AE268" s="333"/>
      <c r="AF268" s="333"/>
      <c r="AG268" s="333"/>
      <c r="AH268" s="333"/>
      <c r="AI268" s="334">
        <v>1</v>
      </c>
    </row>
    <row r="269" spans="1:35">
      <c r="A269" s="335"/>
      <c r="B269" s="335"/>
      <c r="C269" s="336" t="s">
        <v>350</v>
      </c>
      <c r="D269" s="337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>
        <v>2</v>
      </c>
      <c r="AC269" s="338">
        <v>1</v>
      </c>
      <c r="AD269" s="338">
        <v>1</v>
      </c>
      <c r="AE269" s="338">
        <v>1</v>
      </c>
      <c r="AF269" s="338"/>
      <c r="AG269" s="338"/>
      <c r="AH269" s="338"/>
      <c r="AI269" s="339">
        <v>5</v>
      </c>
    </row>
    <row r="270" spans="1:35">
      <c r="A270" s="335"/>
      <c r="B270" s="335"/>
      <c r="C270" s="336" t="s">
        <v>546</v>
      </c>
      <c r="D270" s="337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>
        <v>2</v>
      </c>
      <c r="AD270" s="338"/>
      <c r="AE270" s="338"/>
      <c r="AF270" s="338"/>
      <c r="AG270" s="338"/>
      <c r="AH270" s="338"/>
      <c r="AI270" s="339">
        <v>2</v>
      </c>
    </row>
    <row r="271" spans="1:35">
      <c r="A271" s="335"/>
      <c r="B271" s="335"/>
      <c r="C271" s="336" t="s">
        <v>256</v>
      </c>
      <c r="D271" s="337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>
        <v>1</v>
      </c>
      <c r="AA271" s="338"/>
      <c r="AB271" s="338"/>
      <c r="AC271" s="338"/>
      <c r="AD271" s="338"/>
      <c r="AE271" s="338"/>
      <c r="AF271" s="338"/>
      <c r="AG271" s="338"/>
      <c r="AH271" s="338"/>
      <c r="AI271" s="339">
        <v>1</v>
      </c>
    </row>
    <row r="272" spans="1:35">
      <c r="A272" s="335"/>
      <c r="B272" s="335"/>
      <c r="C272" s="336" t="s">
        <v>584</v>
      </c>
      <c r="D272" s="337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  <c r="AA272" s="338"/>
      <c r="AB272" s="338"/>
      <c r="AC272" s="338"/>
      <c r="AD272" s="338">
        <v>1</v>
      </c>
      <c r="AE272" s="338"/>
      <c r="AF272" s="338">
        <v>1</v>
      </c>
      <c r="AG272" s="338"/>
      <c r="AH272" s="338"/>
      <c r="AI272" s="339">
        <v>2</v>
      </c>
    </row>
    <row r="273" spans="1:35">
      <c r="A273" s="335"/>
      <c r="B273" s="350" t="s">
        <v>756</v>
      </c>
      <c r="C273" s="351"/>
      <c r="D273" s="352"/>
      <c r="E273" s="353"/>
      <c r="F273" s="353"/>
      <c r="G273" s="353"/>
      <c r="H273" s="353"/>
      <c r="I273" s="353"/>
      <c r="J273" s="353"/>
      <c r="K273" s="353"/>
      <c r="L273" s="353"/>
      <c r="M273" s="353"/>
      <c r="N273" s="353"/>
      <c r="O273" s="353"/>
      <c r="P273" s="353"/>
      <c r="Q273" s="353"/>
      <c r="R273" s="353"/>
      <c r="S273" s="353"/>
      <c r="T273" s="353"/>
      <c r="U273" s="353"/>
      <c r="V273" s="353"/>
      <c r="W273" s="353"/>
      <c r="X273" s="353"/>
      <c r="Y273" s="353"/>
      <c r="Z273" s="353">
        <v>1</v>
      </c>
      <c r="AA273" s="353"/>
      <c r="AB273" s="353">
        <v>2</v>
      </c>
      <c r="AC273" s="353">
        <v>3</v>
      </c>
      <c r="AD273" s="353">
        <v>3</v>
      </c>
      <c r="AE273" s="353">
        <v>1</v>
      </c>
      <c r="AF273" s="353">
        <v>1</v>
      </c>
      <c r="AG273" s="353"/>
      <c r="AH273" s="353"/>
      <c r="AI273" s="354">
        <v>11</v>
      </c>
    </row>
    <row r="274" spans="1:35">
      <c r="A274" s="335"/>
      <c r="B274" s="331" t="s">
        <v>257</v>
      </c>
      <c r="C274" s="331" t="s">
        <v>757</v>
      </c>
      <c r="D274" s="332"/>
      <c r="E274" s="333"/>
      <c r="F274" s="333"/>
      <c r="G274" s="333"/>
      <c r="H274" s="333"/>
      <c r="I274" s="333"/>
      <c r="J274" s="333"/>
      <c r="K274" s="333"/>
      <c r="L274" s="333"/>
      <c r="M274" s="333"/>
      <c r="N274" s="333"/>
      <c r="O274" s="333"/>
      <c r="P274" s="333"/>
      <c r="Q274" s="333"/>
      <c r="R274" s="333"/>
      <c r="S274" s="333"/>
      <c r="T274" s="333"/>
      <c r="U274" s="333"/>
      <c r="V274" s="333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3">
        <v>1</v>
      </c>
      <c r="AH274" s="333"/>
      <c r="AI274" s="334">
        <v>1</v>
      </c>
    </row>
    <row r="275" spans="1:35">
      <c r="A275" s="335"/>
      <c r="B275" s="335"/>
      <c r="C275" s="336" t="s">
        <v>499</v>
      </c>
      <c r="D275" s="337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>
        <v>1</v>
      </c>
      <c r="Z275" s="338"/>
      <c r="AA275" s="338"/>
      <c r="AB275" s="338"/>
      <c r="AC275" s="338"/>
      <c r="AD275" s="338"/>
      <c r="AE275" s="338"/>
      <c r="AF275" s="338"/>
      <c r="AG275" s="338"/>
      <c r="AH275" s="338"/>
      <c r="AI275" s="339">
        <v>1</v>
      </c>
    </row>
    <row r="276" spans="1:35">
      <c r="A276" s="335"/>
      <c r="B276" s="335"/>
      <c r="C276" s="336" t="s">
        <v>565</v>
      </c>
      <c r="D276" s="337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>
        <v>1</v>
      </c>
      <c r="AD276" s="338"/>
      <c r="AE276" s="338">
        <v>1</v>
      </c>
      <c r="AF276" s="338"/>
      <c r="AG276" s="338"/>
      <c r="AH276" s="338"/>
      <c r="AI276" s="339">
        <v>2</v>
      </c>
    </row>
    <row r="277" spans="1:35">
      <c r="A277" s="335"/>
      <c r="B277" s="335"/>
      <c r="C277" s="336" t="s">
        <v>616</v>
      </c>
      <c r="D277" s="337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  <c r="AE277" s="338">
        <v>1</v>
      </c>
      <c r="AF277" s="338"/>
      <c r="AG277" s="338">
        <v>1</v>
      </c>
      <c r="AH277" s="338"/>
      <c r="AI277" s="339">
        <v>2</v>
      </c>
    </row>
    <row r="278" spans="1:35">
      <c r="A278" s="335"/>
      <c r="B278" s="335"/>
      <c r="C278" s="336" t="s">
        <v>280</v>
      </c>
      <c r="D278" s="337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>
        <v>1</v>
      </c>
      <c r="Z278" s="338"/>
      <c r="AA278" s="338"/>
      <c r="AB278" s="338"/>
      <c r="AC278" s="338"/>
      <c r="AD278" s="338"/>
      <c r="AE278" s="338"/>
      <c r="AF278" s="338"/>
      <c r="AG278" s="338"/>
      <c r="AH278" s="338"/>
      <c r="AI278" s="339">
        <v>1</v>
      </c>
    </row>
    <row r="279" spans="1:35">
      <c r="A279" s="335"/>
      <c r="B279" s="335"/>
      <c r="C279" s="336" t="s">
        <v>758</v>
      </c>
      <c r="D279" s="337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8">
        <v>1</v>
      </c>
      <c r="AH279" s="338"/>
      <c r="AI279" s="339">
        <v>1</v>
      </c>
    </row>
    <row r="280" spans="1:35">
      <c r="A280" s="335"/>
      <c r="B280" s="350" t="s">
        <v>759</v>
      </c>
      <c r="C280" s="351"/>
      <c r="D280" s="352"/>
      <c r="E280" s="353"/>
      <c r="F280" s="353"/>
      <c r="G280" s="353"/>
      <c r="H280" s="353"/>
      <c r="I280" s="353"/>
      <c r="J280" s="353"/>
      <c r="K280" s="353"/>
      <c r="L280" s="353"/>
      <c r="M280" s="353"/>
      <c r="N280" s="353"/>
      <c r="O280" s="353"/>
      <c r="P280" s="353"/>
      <c r="Q280" s="353"/>
      <c r="R280" s="353"/>
      <c r="S280" s="353"/>
      <c r="T280" s="353"/>
      <c r="U280" s="353"/>
      <c r="V280" s="353"/>
      <c r="W280" s="353"/>
      <c r="X280" s="353"/>
      <c r="Y280" s="353">
        <v>2</v>
      </c>
      <c r="Z280" s="353"/>
      <c r="AA280" s="353"/>
      <c r="AB280" s="353"/>
      <c r="AC280" s="353">
        <v>1</v>
      </c>
      <c r="AD280" s="353"/>
      <c r="AE280" s="353">
        <v>2</v>
      </c>
      <c r="AF280" s="353"/>
      <c r="AG280" s="353">
        <v>3</v>
      </c>
      <c r="AH280" s="353"/>
      <c r="AI280" s="354">
        <v>8</v>
      </c>
    </row>
    <row r="281" spans="1:35">
      <c r="A281" s="335"/>
      <c r="B281" s="331" t="s">
        <v>250</v>
      </c>
      <c r="C281" s="331" t="s">
        <v>760</v>
      </c>
      <c r="D281" s="332"/>
      <c r="E281" s="333"/>
      <c r="F281" s="333"/>
      <c r="G281" s="333"/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3"/>
      <c r="U281" s="333"/>
      <c r="V281" s="333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3">
        <v>4</v>
      </c>
      <c r="AH281" s="333"/>
      <c r="AI281" s="334">
        <v>4</v>
      </c>
    </row>
    <row r="282" spans="1:35">
      <c r="A282" s="335"/>
      <c r="B282" s="335"/>
      <c r="C282" s="336" t="s">
        <v>587</v>
      </c>
      <c r="D282" s="337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  <c r="AA282" s="338"/>
      <c r="AB282" s="338"/>
      <c r="AC282" s="338"/>
      <c r="AD282" s="338">
        <v>1</v>
      </c>
      <c r="AE282" s="338"/>
      <c r="AF282" s="338">
        <v>1</v>
      </c>
      <c r="AG282" s="338"/>
      <c r="AH282" s="338"/>
      <c r="AI282" s="339">
        <v>2</v>
      </c>
    </row>
    <row r="283" spans="1:35">
      <c r="A283" s="335"/>
      <c r="B283" s="350" t="s">
        <v>761</v>
      </c>
      <c r="C283" s="351"/>
      <c r="D283" s="352"/>
      <c r="E283" s="353"/>
      <c r="F283" s="353"/>
      <c r="G283" s="353"/>
      <c r="H283" s="353"/>
      <c r="I283" s="353"/>
      <c r="J283" s="353"/>
      <c r="K283" s="353"/>
      <c r="L283" s="353"/>
      <c r="M283" s="353"/>
      <c r="N283" s="353"/>
      <c r="O283" s="353"/>
      <c r="P283" s="353"/>
      <c r="Q283" s="353"/>
      <c r="R283" s="353"/>
      <c r="S283" s="353"/>
      <c r="T283" s="353"/>
      <c r="U283" s="353"/>
      <c r="V283" s="353"/>
      <c r="W283" s="353"/>
      <c r="X283" s="353"/>
      <c r="Y283" s="353"/>
      <c r="Z283" s="353"/>
      <c r="AA283" s="353"/>
      <c r="AB283" s="353"/>
      <c r="AC283" s="353"/>
      <c r="AD283" s="353">
        <v>1</v>
      </c>
      <c r="AE283" s="353"/>
      <c r="AF283" s="353">
        <v>1</v>
      </c>
      <c r="AG283" s="353">
        <v>4</v>
      </c>
      <c r="AH283" s="353"/>
      <c r="AI283" s="354">
        <v>6</v>
      </c>
    </row>
    <row r="284" spans="1:35">
      <c r="A284" s="335"/>
      <c r="B284" s="331" t="s">
        <v>253</v>
      </c>
      <c r="C284" s="331" t="s">
        <v>636</v>
      </c>
      <c r="D284" s="332"/>
      <c r="E284" s="333"/>
      <c r="F284" s="333"/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/>
      <c r="AC284" s="333"/>
      <c r="AD284" s="333"/>
      <c r="AE284" s="333">
        <v>1</v>
      </c>
      <c r="AF284" s="333"/>
      <c r="AG284" s="333"/>
      <c r="AH284" s="333"/>
      <c r="AI284" s="334">
        <v>1</v>
      </c>
    </row>
    <row r="285" spans="1:35">
      <c r="A285" s="335"/>
      <c r="B285" s="335"/>
      <c r="C285" s="336" t="s">
        <v>566</v>
      </c>
      <c r="D285" s="337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  <c r="AA285" s="338"/>
      <c r="AB285" s="338"/>
      <c r="AC285" s="338">
        <v>1</v>
      </c>
      <c r="AD285" s="338"/>
      <c r="AE285" s="338"/>
      <c r="AF285" s="338"/>
      <c r="AG285" s="338"/>
      <c r="AH285" s="338"/>
      <c r="AI285" s="339">
        <v>1</v>
      </c>
    </row>
    <row r="286" spans="1:35">
      <c r="A286" s="335"/>
      <c r="B286" s="350" t="s">
        <v>762</v>
      </c>
      <c r="C286" s="351"/>
      <c r="D286" s="352"/>
      <c r="E286" s="353"/>
      <c r="F286" s="353"/>
      <c r="G286" s="353"/>
      <c r="H286" s="353"/>
      <c r="I286" s="353"/>
      <c r="J286" s="353"/>
      <c r="K286" s="353"/>
      <c r="L286" s="353"/>
      <c r="M286" s="353"/>
      <c r="N286" s="353"/>
      <c r="O286" s="353"/>
      <c r="P286" s="353"/>
      <c r="Q286" s="353"/>
      <c r="R286" s="353"/>
      <c r="S286" s="353"/>
      <c r="T286" s="353"/>
      <c r="U286" s="353"/>
      <c r="V286" s="353"/>
      <c r="W286" s="353"/>
      <c r="X286" s="353"/>
      <c r="Y286" s="353"/>
      <c r="Z286" s="353"/>
      <c r="AA286" s="353"/>
      <c r="AB286" s="353"/>
      <c r="AC286" s="353">
        <v>1</v>
      </c>
      <c r="AD286" s="353"/>
      <c r="AE286" s="353">
        <v>1</v>
      </c>
      <c r="AF286" s="353"/>
      <c r="AG286" s="353"/>
      <c r="AH286" s="353"/>
      <c r="AI286" s="354">
        <v>2</v>
      </c>
    </row>
    <row r="287" spans="1:35">
      <c r="A287" s="335"/>
      <c r="B287" s="331" t="s">
        <v>255</v>
      </c>
      <c r="C287" s="331" t="s">
        <v>148</v>
      </c>
      <c r="D287" s="332"/>
      <c r="E287" s="333"/>
      <c r="F287" s="333"/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>
        <v>1</v>
      </c>
      <c r="R287" s="333"/>
      <c r="S287" s="333"/>
      <c r="T287" s="333"/>
      <c r="U287" s="333"/>
      <c r="V287" s="333"/>
      <c r="W287" s="333"/>
      <c r="X287" s="333"/>
      <c r="Y287" s="333"/>
      <c r="Z287" s="333"/>
      <c r="AA287" s="333"/>
      <c r="AB287" s="333"/>
      <c r="AC287" s="333"/>
      <c r="AD287" s="333"/>
      <c r="AE287" s="333">
        <v>1</v>
      </c>
      <c r="AF287" s="333"/>
      <c r="AG287" s="333"/>
      <c r="AH287" s="333"/>
      <c r="AI287" s="334">
        <v>2</v>
      </c>
    </row>
    <row r="288" spans="1:35">
      <c r="A288" s="335"/>
      <c r="B288" s="350" t="s">
        <v>763</v>
      </c>
      <c r="C288" s="351"/>
      <c r="D288" s="352"/>
      <c r="E288" s="353"/>
      <c r="F288" s="353"/>
      <c r="G288" s="353"/>
      <c r="H288" s="353"/>
      <c r="I288" s="353"/>
      <c r="J288" s="353"/>
      <c r="K288" s="353"/>
      <c r="L288" s="353"/>
      <c r="M288" s="353"/>
      <c r="N288" s="353"/>
      <c r="O288" s="353"/>
      <c r="P288" s="353"/>
      <c r="Q288" s="353">
        <v>1</v>
      </c>
      <c r="R288" s="353"/>
      <c r="S288" s="353"/>
      <c r="T288" s="353"/>
      <c r="U288" s="353"/>
      <c r="V288" s="353"/>
      <c r="W288" s="353"/>
      <c r="X288" s="353"/>
      <c r="Y288" s="353"/>
      <c r="Z288" s="353"/>
      <c r="AA288" s="353"/>
      <c r="AB288" s="353"/>
      <c r="AC288" s="353"/>
      <c r="AD288" s="353"/>
      <c r="AE288" s="353">
        <v>1</v>
      </c>
      <c r="AF288" s="353"/>
      <c r="AG288" s="353"/>
      <c r="AH288" s="353"/>
      <c r="AI288" s="354">
        <v>2</v>
      </c>
    </row>
    <row r="289" spans="1:35">
      <c r="A289" s="335"/>
      <c r="B289" s="331" t="s">
        <v>249</v>
      </c>
      <c r="C289" s="331" t="s">
        <v>637</v>
      </c>
      <c r="D289" s="332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3"/>
      <c r="Z289" s="333"/>
      <c r="AA289" s="333"/>
      <c r="AB289" s="333"/>
      <c r="AC289" s="333"/>
      <c r="AD289" s="333"/>
      <c r="AE289" s="333"/>
      <c r="AF289" s="333">
        <v>1</v>
      </c>
      <c r="AG289" s="333"/>
      <c r="AH289" s="333"/>
      <c r="AI289" s="334">
        <v>1</v>
      </c>
    </row>
    <row r="290" spans="1:35">
      <c r="A290" s="335"/>
      <c r="B290" s="350" t="s">
        <v>764</v>
      </c>
      <c r="C290" s="351"/>
      <c r="D290" s="352"/>
      <c r="E290" s="353"/>
      <c r="F290" s="353"/>
      <c r="G290" s="353"/>
      <c r="H290" s="353"/>
      <c r="I290" s="353"/>
      <c r="J290" s="353"/>
      <c r="K290" s="353"/>
      <c r="L290" s="353"/>
      <c r="M290" s="353"/>
      <c r="N290" s="353"/>
      <c r="O290" s="353"/>
      <c r="P290" s="353"/>
      <c r="Q290" s="353"/>
      <c r="R290" s="353"/>
      <c r="S290" s="353"/>
      <c r="T290" s="353"/>
      <c r="U290" s="353"/>
      <c r="V290" s="353"/>
      <c r="W290" s="353"/>
      <c r="X290" s="353"/>
      <c r="Y290" s="353"/>
      <c r="Z290" s="353"/>
      <c r="AA290" s="353"/>
      <c r="AB290" s="353"/>
      <c r="AC290" s="353"/>
      <c r="AD290" s="353"/>
      <c r="AE290" s="353"/>
      <c r="AF290" s="353">
        <v>1</v>
      </c>
      <c r="AG290" s="353"/>
      <c r="AH290" s="353"/>
      <c r="AI290" s="354">
        <v>1</v>
      </c>
    </row>
    <row r="291" spans="1:35">
      <c r="A291" s="335"/>
      <c r="B291" s="331" t="s">
        <v>183</v>
      </c>
      <c r="C291" s="331" t="s">
        <v>386</v>
      </c>
      <c r="D291" s="332"/>
      <c r="E291" s="333"/>
      <c r="F291" s="333"/>
      <c r="G291" s="333"/>
      <c r="H291" s="333"/>
      <c r="I291" s="333"/>
      <c r="J291" s="333"/>
      <c r="K291" s="333"/>
      <c r="L291" s="333"/>
      <c r="M291" s="333"/>
      <c r="N291" s="333"/>
      <c r="O291" s="333"/>
      <c r="P291" s="333"/>
      <c r="Q291" s="333"/>
      <c r="R291" s="333">
        <v>1</v>
      </c>
      <c r="S291" s="333"/>
      <c r="T291" s="333"/>
      <c r="U291" s="333"/>
      <c r="V291" s="333"/>
      <c r="W291" s="333"/>
      <c r="X291" s="333"/>
      <c r="Y291" s="333"/>
      <c r="Z291" s="333"/>
      <c r="AA291" s="333"/>
      <c r="AB291" s="333"/>
      <c r="AC291" s="333"/>
      <c r="AD291" s="333"/>
      <c r="AE291" s="333"/>
      <c r="AF291" s="333"/>
      <c r="AG291" s="333"/>
      <c r="AH291" s="333"/>
      <c r="AI291" s="334">
        <v>1</v>
      </c>
    </row>
    <row r="292" spans="1:35">
      <c r="A292" s="335"/>
      <c r="B292" s="350" t="s">
        <v>765</v>
      </c>
      <c r="C292" s="351"/>
      <c r="D292" s="352"/>
      <c r="E292" s="353"/>
      <c r="F292" s="353"/>
      <c r="G292" s="353"/>
      <c r="H292" s="353"/>
      <c r="I292" s="353"/>
      <c r="J292" s="353"/>
      <c r="K292" s="353"/>
      <c r="L292" s="353"/>
      <c r="M292" s="353"/>
      <c r="N292" s="353"/>
      <c r="O292" s="353"/>
      <c r="P292" s="353"/>
      <c r="Q292" s="353"/>
      <c r="R292" s="353">
        <v>1</v>
      </c>
      <c r="S292" s="353"/>
      <c r="T292" s="353"/>
      <c r="U292" s="353"/>
      <c r="V292" s="353"/>
      <c r="W292" s="353"/>
      <c r="X292" s="353"/>
      <c r="Y292" s="353"/>
      <c r="Z292" s="353"/>
      <c r="AA292" s="353"/>
      <c r="AB292" s="353"/>
      <c r="AC292" s="353"/>
      <c r="AD292" s="353"/>
      <c r="AE292" s="353"/>
      <c r="AF292" s="353"/>
      <c r="AG292" s="353"/>
      <c r="AH292" s="353"/>
      <c r="AI292" s="354">
        <v>1</v>
      </c>
    </row>
    <row r="293" spans="1:35">
      <c r="A293" s="335"/>
      <c r="B293" s="331" t="s">
        <v>154</v>
      </c>
      <c r="C293" s="331" t="s">
        <v>154</v>
      </c>
      <c r="D293" s="332"/>
      <c r="E293" s="333"/>
      <c r="F293" s="333"/>
      <c r="G293" s="333"/>
      <c r="H293" s="333"/>
      <c r="I293" s="333"/>
      <c r="J293" s="333">
        <v>1</v>
      </c>
      <c r="K293" s="333"/>
      <c r="L293" s="333"/>
      <c r="M293" s="333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  <c r="X293" s="333"/>
      <c r="Y293" s="333"/>
      <c r="Z293" s="333"/>
      <c r="AA293" s="333"/>
      <c r="AB293" s="333"/>
      <c r="AC293" s="333"/>
      <c r="AD293" s="333"/>
      <c r="AE293" s="333"/>
      <c r="AF293" s="333"/>
      <c r="AG293" s="333"/>
      <c r="AH293" s="333"/>
      <c r="AI293" s="334">
        <v>1</v>
      </c>
    </row>
    <row r="294" spans="1:35">
      <c r="A294" s="335"/>
      <c r="B294" s="350" t="s">
        <v>766</v>
      </c>
      <c r="C294" s="351"/>
      <c r="D294" s="352"/>
      <c r="E294" s="353"/>
      <c r="F294" s="353"/>
      <c r="G294" s="353"/>
      <c r="H294" s="353"/>
      <c r="I294" s="353"/>
      <c r="J294" s="353">
        <v>1</v>
      </c>
      <c r="K294" s="353"/>
      <c r="L294" s="353"/>
      <c r="M294" s="353"/>
      <c r="N294" s="353"/>
      <c r="O294" s="353"/>
      <c r="P294" s="353"/>
      <c r="Q294" s="353"/>
      <c r="R294" s="353"/>
      <c r="S294" s="353"/>
      <c r="T294" s="353"/>
      <c r="U294" s="353"/>
      <c r="V294" s="353"/>
      <c r="W294" s="353"/>
      <c r="X294" s="353"/>
      <c r="Y294" s="353"/>
      <c r="Z294" s="353"/>
      <c r="AA294" s="353"/>
      <c r="AB294" s="353"/>
      <c r="AC294" s="353"/>
      <c r="AD294" s="353"/>
      <c r="AE294" s="353"/>
      <c r="AF294" s="353"/>
      <c r="AG294" s="353"/>
      <c r="AH294" s="353"/>
      <c r="AI294" s="354">
        <v>1</v>
      </c>
    </row>
    <row r="295" spans="1:35">
      <c r="A295" s="355" t="s">
        <v>767</v>
      </c>
      <c r="B295" s="356"/>
      <c r="C295" s="356"/>
      <c r="D295" s="357"/>
      <c r="E295" s="358"/>
      <c r="F295" s="358"/>
      <c r="G295" s="358"/>
      <c r="H295" s="358"/>
      <c r="I295" s="358"/>
      <c r="J295" s="358">
        <v>1</v>
      </c>
      <c r="K295" s="358"/>
      <c r="L295" s="358"/>
      <c r="M295" s="358"/>
      <c r="N295" s="358"/>
      <c r="O295" s="358">
        <v>1</v>
      </c>
      <c r="P295" s="358">
        <v>1</v>
      </c>
      <c r="Q295" s="358">
        <v>4</v>
      </c>
      <c r="R295" s="358">
        <v>1</v>
      </c>
      <c r="S295" s="358">
        <v>1</v>
      </c>
      <c r="T295" s="358"/>
      <c r="U295" s="358"/>
      <c r="V295" s="358"/>
      <c r="W295" s="358">
        <v>3</v>
      </c>
      <c r="X295" s="358"/>
      <c r="Y295" s="358">
        <v>4</v>
      </c>
      <c r="Z295" s="358">
        <v>6</v>
      </c>
      <c r="AA295" s="358">
        <v>7</v>
      </c>
      <c r="AB295" s="358">
        <v>12</v>
      </c>
      <c r="AC295" s="358">
        <v>21</v>
      </c>
      <c r="AD295" s="358">
        <v>14</v>
      </c>
      <c r="AE295" s="358">
        <v>17</v>
      </c>
      <c r="AF295" s="358">
        <v>16</v>
      </c>
      <c r="AG295" s="358">
        <v>30</v>
      </c>
      <c r="AH295" s="358">
        <v>1</v>
      </c>
      <c r="AI295" s="359">
        <v>140</v>
      </c>
    </row>
    <row r="296" spans="1:35">
      <c r="A296" s="331" t="s">
        <v>35</v>
      </c>
      <c r="B296" s="331" t="s">
        <v>304</v>
      </c>
      <c r="C296" s="331" t="s">
        <v>768</v>
      </c>
      <c r="D296" s="332"/>
      <c r="E296" s="333"/>
      <c r="F296" s="333"/>
      <c r="G296" s="333"/>
      <c r="H296" s="333"/>
      <c r="I296" s="333"/>
      <c r="J296" s="333"/>
      <c r="K296" s="333"/>
      <c r="L296" s="333"/>
      <c r="M296" s="333"/>
      <c r="N296" s="333"/>
      <c r="O296" s="333"/>
      <c r="P296" s="333"/>
      <c r="Q296" s="333"/>
      <c r="R296" s="333"/>
      <c r="S296" s="333"/>
      <c r="T296" s="333"/>
      <c r="U296" s="333"/>
      <c r="V296" s="333"/>
      <c r="W296" s="333"/>
      <c r="X296" s="333"/>
      <c r="Y296" s="333"/>
      <c r="Z296" s="333"/>
      <c r="AA296" s="333"/>
      <c r="AB296" s="333"/>
      <c r="AC296" s="333"/>
      <c r="AD296" s="333"/>
      <c r="AE296" s="333"/>
      <c r="AF296" s="333"/>
      <c r="AG296" s="333">
        <v>1</v>
      </c>
      <c r="AH296" s="333"/>
      <c r="AI296" s="334">
        <v>1</v>
      </c>
    </row>
    <row r="297" spans="1:35">
      <c r="A297" s="335"/>
      <c r="B297" s="335"/>
      <c r="C297" s="336" t="s">
        <v>588</v>
      </c>
      <c r="D297" s="337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  <c r="AA297" s="338"/>
      <c r="AB297" s="338"/>
      <c r="AC297" s="338"/>
      <c r="AD297" s="338">
        <v>2</v>
      </c>
      <c r="AE297" s="338"/>
      <c r="AF297" s="338"/>
      <c r="AG297" s="338">
        <v>2</v>
      </c>
      <c r="AH297" s="338"/>
      <c r="AI297" s="339">
        <v>4</v>
      </c>
    </row>
    <row r="298" spans="1:35">
      <c r="A298" s="335"/>
      <c r="B298" s="335"/>
      <c r="C298" s="336" t="s">
        <v>769</v>
      </c>
      <c r="D298" s="337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  <c r="AA298" s="338"/>
      <c r="AB298" s="338"/>
      <c r="AC298" s="338"/>
      <c r="AD298" s="338"/>
      <c r="AE298" s="338"/>
      <c r="AF298" s="338">
        <v>1</v>
      </c>
      <c r="AG298" s="338"/>
      <c r="AH298" s="338"/>
      <c r="AI298" s="339">
        <v>1</v>
      </c>
    </row>
    <row r="299" spans="1:35">
      <c r="A299" s="335"/>
      <c r="B299" s="335"/>
      <c r="C299" s="336" t="s">
        <v>507</v>
      </c>
      <c r="D299" s="337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>
        <v>1</v>
      </c>
      <c r="AA299" s="338">
        <v>1</v>
      </c>
      <c r="AB299" s="338">
        <v>4</v>
      </c>
      <c r="AC299" s="338">
        <v>2</v>
      </c>
      <c r="AD299" s="338">
        <v>6</v>
      </c>
      <c r="AE299" s="338">
        <v>10</v>
      </c>
      <c r="AF299" s="338">
        <v>2</v>
      </c>
      <c r="AG299" s="338">
        <v>3</v>
      </c>
      <c r="AH299" s="338"/>
      <c r="AI299" s="339">
        <v>29</v>
      </c>
    </row>
    <row r="300" spans="1:35">
      <c r="A300" s="335"/>
      <c r="B300" s="350" t="s">
        <v>770</v>
      </c>
      <c r="C300" s="351"/>
      <c r="D300" s="352"/>
      <c r="E300" s="353"/>
      <c r="F300" s="353"/>
      <c r="G300" s="353"/>
      <c r="H300" s="353"/>
      <c r="I300" s="353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  <c r="V300" s="353"/>
      <c r="W300" s="353"/>
      <c r="X300" s="353"/>
      <c r="Y300" s="353"/>
      <c r="Z300" s="353">
        <v>1</v>
      </c>
      <c r="AA300" s="353">
        <v>1</v>
      </c>
      <c r="AB300" s="353">
        <v>4</v>
      </c>
      <c r="AC300" s="353">
        <v>2</v>
      </c>
      <c r="AD300" s="353">
        <v>8</v>
      </c>
      <c r="AE300" s="353">
        <v>10</v>
      </c>
      <c r="AF300" s="353">
        <v>3</v>
      </c>
      <c r="AG300" s="353">
        <v>6</v>
      </c>
      <c r="AH300" s="353"/>
      <c r="AI300" s="354">
        <v>35</v>
      </c>
    </row>
    <row r="301" spans="1:35">
      <c r="A301" s="335"/>
      <c r="B301" s="331" t="s">
        <v>306</v>
      </c>
      <c r="C301" s="331" t="s">
        <v>493</v>
      </c>
      <c r="D301" s="332"/>
      <c r="E301" s="333"/>
      <c r="F301" s="333"/>
      <c r="G301" s="333"/>
      <c r="H301" s="333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>
        <v>1</v>
      </c>
      <c r="X301" s="333"/>
      <c r="Y301" s="333"/>
      <c r="Z301" s="333"/>
      <c r="AA301" s="333"/>
      <c r="AB301" s="333"/>
      <c r="AC301" s="333"/>
      <c r="AD301" s="333"/>
      <c r="AE301" s="333">
        <v>1</v>
      </c>
      <c r="AF301" s="333"/>
      <c r="AG301" s="333"/>
      <c r="AH301" s="333"/>
      <c r="AI301" s="334">
        <v>2</v>
      </c>
    </row>
    <row r="302" spans="1:35">
      <c r="A302" s="335"/>
      <c r="B302" s="350" t="s">
        <v>771</v>
      </c>
      <c r="C302" s="351"/>
      <c r="D302" s="352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>
        <v>1</v>
      </c>
      <c r="X302" s="353"/>
      <c r="Y302" s="353"/>
      <c r="Z302" s="353"/>
      <c r="AA302" s="353"/>
      <c r="AB302" s="353"/>
      <c r="AC302" s="353"/>
      <c r="AD302" s="353"/>
      <c r="AE302" s="353">
        <v>1</v>
      </c>
      <c r="AF302" s="353"/>
      <c r="AG302" s="353"/>
      <c r="AH302" s="353"/>
      <c r="AI302" s="354">
        <v>2</v>
      </c>
    </row>
    <row r="303" spans="1:35">
      <c r="A303" s="335"/>
      <c r="B303" s="331" t="s">
        <v>305</v>
      </c>
      <c r="C303" s="331" t="s">
        <v>221</v>
      </c>
      <c r="D303" s="332"/>
      <c r="E303" s="333"/>
      <c r="F303" s="333"/>
      <c r="G303" s="333"/>
      <c r="H303" s="333"/>
      <c r="I303" s="333"/>
      <c r="J303" s="333"/>
      <c r="K303" s="333"/>
      <c r="L303" s="333"/>
      <c r="M303" s="333"/>
      <c r="N303" s="333"/>
      <c r="O303" s="333"/>
      <c r="P303" s="333"/>
      <c r="Q303" s="333"/>
      <c r="R303" s="333"/>
      <c r="S303" s="333"/>
      <c r="T303" s="333"/>
      <c r="U303" s="333"/>
      <c r="V303" s="333"/>
      <c r="W303" s="333"/>
      <c r="X303" s="333"/>
      <c r="Y303" s="333"/>
      <c r="Z303" s="333"/>
      <c r="AA303" s="333"/>
      <c r="AB303" s="333"/>
      <c r="AC303" s="333"/>
      <c r="AD303" s="333"/>
      <c r="AE303" s="333"/>
      <c r="AF303" s="333">
        <v>1</v>
      </c>
      <c r="AG303" s="333"/>
      <c r="AH303" s="333"/>
      <c r="AI303" s="334">
        <v>1</v>
      </c>
    </row>
    <row r="304" spans="1:35">
      <c r="A304" s="335"/>
      <c r="B304" s="350" t="s">
        <v>772</v>
      </c>
      <c r="C304" s="351"/>
      <c r="D304" s="352"/>
      <c r="E304" s="353"/>
      <c r="F304" s="353"/>
      <c r="G304" s="353"/>
      <c r="H304" s="353"/>
      <c r="I304" s="353"/>
      <c r="J304" s="353"/>
      <c r="K304" s="353"/>
      <c r="L304" s="353"/>
      <c r="M304" s="353"/>
      <c r="N304" s="353"/>
      <c r="O304" s="353"/>
      <c r="P304" s="353"/>
      <c r="Q304" s="353"/>
      <c r="R304" s="353"/>
      <c r="S304" s="353"/>
      <c r="T304" s="353"/>
      <c r="U304" s="353"/>
      <c r="V304" s="353"/>
      <c r="W304" s="353"/>
      <c r="X304" s="353"/>
      <c r="Y304" s="353"/>
      <c r="Z304" s="353"/>
      <c r="AA304" s="353"/>
      <c r="AB304" s="353"/>
      <c r="AC304" s="353"/>
      <c r="AD304" s="353"/>
      <c r="AE304" s="353"/>
      <c r="AF304" s="353">
        <v>1</v>
      </c>
      <c r="AG304" s="353"/>
      <c r="AH304" s="353"/>
      <c r="AI304" s="354">
        <v>1</v>
      </c>
    </row>
    <row r="305" spans="1:35">
      <c r="A305" s="355" t="s">
        <v>773</v>
      </c>
      <c r="B305" s="356"/>
      <c r="C305" s="356"/>
      <c r="D305" s="357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>
        <v>1</v>
      </c>
      <c r="X305" s="358"/>
      <c r="Y305" s="358"/>
      <c r="Z305" s="358">
        <v>1</v>
      </c>
      <c r="AA305" s="358">
        <v>1</v>
      </c>
      <c r="AB305" s="358">
        <v>4</v>
      </c>
      <c r="AC305" s="358">
        <v>2</v>
      </c>
      <c r="AD305" s="358">
        <v>8</v>
      </c>
      <c r="AE305" s="358">
        <v>11</v>
      </c>
      <c r="AF305" s="358">
        <v>4</v>
      </c>
      <c r="AG305" s="358">
        <v>6</v>
      </c>
      <c r="AH305" s="358"/>
      <c r="AI305" s="359">
        <v>38</v>
      </c>
    </row>
    <row r="306" spans="1:35">
      <c r="A306" s="331" t="s">
        <v>21</v>
      </c>
      <c r="B306" s="331" t="s">
        <v>146</v>
      </c>
      <c r="C306" s="331" t="s">
        <v>567</v>
      </c>
      <c r="D306" s="332"/>
      <c r="E306" s="333"/>
      <c r="F306" s="333"/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  <c r="X306" s="333"/>
      <c r="Y306" s="333"/>
      <c r="Z306" s="333"/>
      <c r="AA306" s="333"/>
      <c r="AB306" s="333"/>
      <c r="AC306" s="333">
        <v>5</v>
      </c>
      <c r="AD306" s="333"/>
      <c r="AE306" s="333"/>
      <c r="AF306" s="333"/>
      <c r="AG306" s="333"/>
      <c r="AH306" s="333"/>
      <c r="AI306" s="334">
        <v>5</v>
      </c>
    </row>
    <row r="307" spans="1:35">
      <c r="A307" s="335"/>
      <c r="B307" s="335"/>
      <c r="C307" s="336" t="s">
        <v>375</v>
      </c>
      <c r="D307" s="337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>
        <v>1</v>
      </c>
      <c r="R307" s="338"/>
      <c r="S307" s="338"/>
      <c r="T307" s="338"/>
      <c r="U307" s="338"/>
      <c r="V307" s="338"/>
      <c r="W307" s="338"/>
      <c r="X307" s="338"/>
      <c r="Y307" s="338"/>
      <c r="Z307" s="338"/>
      <c r="AA307" s="338"/>
      <c r="AB307" s="338"/>
      <c r="AC307" s="338"/>
      <c r="AD307" s="338"/>
      <c r="AE307" s="338"/>
      <c r="AF307" s="338"/>
      <c r="AG307" s="338"/>
      <c r="AH307" s="338"/>
      <c r="AI307" s="339">
        <v>1</v>
      </c>
    </row>
    <row r="308" spans="1:35">
      <c r="A308" s="335"/>
      <c r="B308" s="335"/>
      <c r="C308" s="336" t="s">
        <v>379</v>
      </c>
      <c r="D308" s="337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>
        <v>1</v>
      </c>
      <c r="S308" s="338"/>
      <c r="T308" s="338"/>
      <c r="U308" s="338"/>
      <c r="V308" s="338"/>
      <c r="W308" s="338"/>
      <c r="X308" s="338"/>
      <c r="Y308" s="338"/>
      <c r="Z308" s="338"/>
      <c r="AA308" s="338"/>
      <c r="AB308" s="338"/>
      <c r="AC308" s="338">
        <v>1</v>
      </c>
      <c r="AD308" s="338"/>
      <c r="AE308" s="338"/>
      <c r="AF308" s="338">
        <v>1</v>
      </c>
      <c r="AG308" s="338"/>
      <c r="AH308" s="338"/>
      <c r="AI308" s="339">
        <v>3</v>
      </c>
    </row>
    <row r="309" spans="1:35">
      <c r="A309" s="335"/>
      <c r="B309" s="335"/>
      <c r="C309" s="336" t="s">
        <v>381</v>
      </c>
      <c r="D309" s="337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  <c r="AA309" s="338"/>
      <c r="AB309" s="338">
        <v>1</v>
      </c>
      <c r="AC309" s="338"/>
      <c r="AD309" s="338"/>
      <c r="AE309" s="338"/>
      <c r="AF309" s="338"/>
      <c r="AG309" s="338"/>
      <c r="AH309" s="338"/>
      <c r="AI309" s="339">
        <v>1</v>
      </c>
    </row>
    <row r="310" spans="1:35">
      <c r="A310" s="335"/>
      <c r="B310" s="335"/>
      <c r="C310" s="336" t="s">
        <v>394</v>
      </c>
      <c r="D310" s="337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  <c r="AA310" s="338"/>
      <c r="AB310" s="338"/>
      <c r="AC310" s="338"/>
      <c r="AD310" s="338"/>
      <c r="AE310" s="338"/>
      <c r="AF310" s="338">
        <v>1</v>
      </c>
      <c r="AG310" s="338"/>
      <c r="AH310" s="338"/>
      <c r="AI310" s="339">
        <v>1</v>
      </c>
    </row>
    <row r="311" spans="1:35">
      <c r="A311" s="335"/>
      <c r="B311" s="335"/>
      <c r="C311" s="336" t="s">
        <v>774</v>
      </c>
      <c r="D311" s="337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>
        <v>1</v>
      </c>
      <c r="AH311" s="338"/>
      <c r="AI311" s="339">
        <v>1</v>
      </c>
    </row>
    <row r="312" spans="1:35">
      <c r="A312" s="335"/>
      <c r="B312" s="335"/>
      <c r="C312" s="336" t="s">
        <v>158</v>
      </c>
      <c r="D312" s="337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>
        <v>1</v>
      </c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9">
        <v>1</v>
      </c>
    </row>
    <row r="313" spans="1:35">
      <c r="A313" s="335"/>
      <c r="B313" s="335"/>
      <c r="C313" s="336" t="s">
        <v>376</v>
      </c>
      <c r="D313" s="337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>
        <v>1</v>
      </c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  <c r="AE313" s="338"/>
      <c r="AF313" s="338"/>
      <c r="AG313" s="338"/>
      <c r="AH313" s="338"/>
      <c r="AI313" s="339">
        <v>1</v>
      </c>
    </row>
    <row r="314" spans="1:35">
      <c r="A314" s="335"/>
      <c r="B314" s="350" t="s">
        <v>775</v>
      </c>
      <c r="C314" s="351"/>
      <c r="D314" s="352"/>
      <c r="E314" s="353"/>
      <c r="F314" s="353"/>
      <c r="G314" s="353"/>
      <c r="H314" s="353"/>
      <c r="I314" s="353"/>
      <c r="J314" s="353"/>
      <c r="K314" s="353"/>
      <c r="L314" s="353"/>
      <c r="M314" s="353"/>
      <c r="N314" s="353"/>
      <c r="O314" s="353"/>
      <c r="P314" s="353"/>
      <c r="Q314" s="353">
        <v>2</v>
      </c>
      <c r="R314" s="353">
        <v>1</v>
      </c>
      <c r="S314" s="353">
        <v>1</v>
      </c>
      <c r="T314" s="353"/>
      <c r="U314" s="353"/>
      <c r="V314" s="353"/>
      <c r="W314" s="353"/>
      <c r="X314" s="353"/>
      <c r="Y314" s="353"/>
      <c r="Z314" s="353"/>
      <c r="AA314" s="353"/>
      <c r="AB314" s="353">
        <v>1</v>
      </c>
      <c r="AC314" s="353">
        <v>6</v>
      </c>
      <c r="AD314" s="353"/>
      <c r="AE314" s="353"/>
      <c r="AF314" s="353">
        <v>2</v>
      </c>
      <c r="AG314" s="353">
        <v>1</v>
      </c>
      <c r="AH314" s="353"/>
      <c r="AI314" s="354">
        <v>14</v>
      </c>
    </row>
    <row r="315" spans="1:35">
      <c r="A315" s="335"/>
      <c r="B315" s="331" t="s">
        <v>155</v>
      </c>
      <c r="C315" s="331" t="s">
        <v>508</v>
      </c>
      <c r="D315" s="332"/>
      <c r="E315" s="333"/>
      <c r="F315" s="333"/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 s="333"/>
      <c r="U315" s="333"/>
      <c r="V315" s="333"/>
      <c r="W315" s="333"/>
      <c r="X315" s="333"/>
      <c r="Y315" s="333"/>
      <c r="Z315" s="333">
        <v>1</v>
      </c>
      <c r="AA315" s="333"/>
      <c r="AB315" s="333"/>
      <c r="AC315" s="333"/>
      <c r="AD315" s="333">
        <v>1</v>
      </c>
      <c r="AE315" s="333"/>
      <c r="AF315" s="333"/>
      <c r="AG315" s="333"/>
      <c r="AH315" s="333"/>
      <c r="AI315" s="334">
        <v>2</v>
      </c>
    </row>
    <row r="316" spans="1:35">
      <c r="A316" s="335"/>
      <c r="B316" s="335"/>
      <c r="C316" s="336" t="s">
        <v>590</v>
      </c>
      <c r="D316" s="337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>
        <v>1</v>
      </c>
      <c r="AD316" s="338"/>
      <c r="AE316" s="338"/>
      <c r="AF316" s="338">
        <v>1</v>
      </c>
      <c r="AG316" s="338">
        <v>1</v>
      </c>
      <c r="AH316" s="338"/>
      <c r="AI316" s="339">
        <v>3</v>
      </c>
    </row>
    <row r="317" spans="1:35">
      <c r="A317" s="335"/>
      <c r="B317" s="335"/>
      <c r="C317" s="336" t="s">
        <v>776</v>
      </c>
      <c r="D317" s="337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  <c r="AA317" s="338"/>
      <c r="AB317" s="338"/>
      <c r="AC317" s="338"/>
      <c r="AD317" s="338"/>
      <c r="AE317" s="338"/>
      <c r="AF317" s="338"/>
      <c r="AG317" s="338">
        <v>1</v>
      </c>
      <c r="AH317" s="338"/>
      <c r="AI317" s="339">
        <v>1</v>
      </c>
    </row>
    <row r="318" spans="1:35">
      <c r="A318" s="335"/>
      <c r="B318" s="335"/>
      <c r="C318" s="336" t="s">
        <v>617</v>
      </c>
      <c r="D318" s="337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38"/>
      <c r="AC318" s="338"/>
      <c r="AD318" s="338"/>
      <c r="AE318" s="338">
        <v>2</v>
      </c>
      <c r="AF318" s="338">
        <v>2</v>
      </c>
      <c r="AG318" s="338"/>
      <c r="AH318" s="338"/>
      <c r="AI318" s="339">
        <v>4</v>
      </c>
    </row>
    <row r="319" spans="1:35">
      <c r="A319" s="335"/>
      <c r="B319" s="335"/>
      <c r="C319" s="336" t="s">
        <v>190</v>
      </c>
      <c r="D319" s="337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38"/>
      <c r="AC319" s="338"/>
      <c r="AD319" s="338"/>
      <c r="AE319" s="338">
        <v>1</v>
      </c>
      <c r="AF319" s="338"/>
      <c r="AG319" s="338"/>
      <c r="AH319" s="338"/>
      <c r="AI319" s="339">
        <v>1</v>
      </c>
    </row>
    <row r="320" spans="1:35">
      <c r="A320" s="335"/>
      <c r="B320" s="350" t="s">
        <v>777</v>
      </c>
      <c r="C320" s="351"/>
      <c r="D320" s="352"/>
      <c r="E320" s="353"/>
      <c r="F320" s="353"/>
      <c r="G320" s="353"/>
      <c r="H320" s="353"/>
      <c r="I320" s="353"/>
      <c r="J320" s="353"/>
      <c r="K320" s="353"/>
      <c r="L320" s="353"/>
      <c r="M320" s="353"/>
      <c r="N320" s="353"/>
      <c r="O320" s="353"/>
      <c r="P320" s="353"/>
      <c r="Q320" s="353"/>
      <c r="R320" s="353"/>
      <c r="S320" s="353"/>
      <c r="T320" s="353"/>
      <c r="U320" s="353"/>
      <c r="V320" s="353"/>
      <c r="W320" s="353"/>
      <c r="X320" s="353"/>
      <c r="Y320" s="353"/>
      <c r="Z320" s="353">
        <v>1</v>
      </c>
      <c r="AA320" s="353"/>
      <c r="AB320" s="353"/>
      <c r="AC320" s="353">
        <v>1</v>
      </c>
      <c r="AD320" s="353">
        <v>1</v>
      </c>
      <c r="AE320" s="353">
        <v>3</v>
      </c>
      <c r="AF320" s="353">
        <v>3</v>
      </c>
      <c r="AG320" s="353">
        <v>2</v>
      </c>
      <c r="AH320" s="353"/>
      <c r="AI320" s="354">
        <v>11</v>
      </c>
    </row>
    <row r="321" spans="1:35">
      <c r="A321" s="335"/>
      <c r="B321" s="331" t="s">
        <v>171</v>
      </c>
      <c r="C321" s="331" t="s">
        <v>778</v>
      </c>
      <c r="D321" s="332"/>
      <c r="E321" s="333"/>
      <c r="F321" s="333"/>
      <c r="G321" s="333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3"/>
      <c r="U321" s="333"/>
      <c r="V321" s="333"/>
      <c r="W321" s="333"/>
      <c r="X321" s="333"/>
      <c r="Y321" s="333"/>
      <c r="Z321" s="333"/>
      <c r="AA321" s="333"/>
      <c r="AB321" s="333"/>
      <c r="AC321" s="333"/>
      <c r="AD321" s="333"/>
      <c r="AE321" s="333">
        <v>1</v>
      </c>
      <c r="AF321" s="333"/>
      <c r="AG321" s="333"/>
      <c r="AH321" s="333"/>
      <c r="AI321" s="334">
        <v>1</v>
      </c>
    </row>
    <row r="322" spans="1:35">
      <c r="A322" s="335"/>
      <c r="B322" s="335"/>
      <c r="C322" s="336" t="s">
        <v>192</v>
      </c>
      <c r="D322" s="337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>
        <v>1</v>
      </c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/>
      <c r="AD322" s="338"/>
      <c r="AE322" s="338"/>
      <c r="AF322" s="338"/>
      <c r="AG322" s="338"/>
      <c r="AH322" s="338"/>
      <c r="AI322" s="339">
        <v>1</v>
      </c>
    </row>
    <row r="323" spans="1:35">
      <c r="A323" s="335"/>
      <c r="B323" s="335"/>
      <c r="C323" s="336" t="s">
        <v>396</v>
      </c>
      <c r="D323" s="337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>
        <v>1</v>
      </c>
      <c r="V323" s="338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8"/>
      <c r="AH323" s="338"/>
      <c r="AI323" s="339">
        <v>1</v>
      </c>
    </row>
    <row r="324" spans="1:35">
      <c r="A324" s="335"/>
      <c r="B324" s="335"/>
      <c r="C324" s="336" t="s">
        <v>160</v>
      </c>
      <c r="D324" s="337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>
        <v>1</v>
      </c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38"/>
      <c r="AC324" s="338"/>
      <c r="AD324" s="338"/>
      <c r="AE324" s="338"/>
      <c r="AF324" s="338"/>
      <c r="AG324" s="338"/>
      <c r="AH324" s="338"/>
      <c r="AI324" s="339">
        <v>1</v>
      </c>
    </row>
    <row r="325" spans="1:35">
      <c r="A325" s="335"/>
      <c r="B325" s="350" t="s">
        <v>779</v>
      </c>
      <c r="C325" s="351"/>
      <c r="D325" s="352"/>
      <c r="E325" s="353"/>
      <c r="F325" s="353"/>
      <c r="G325" s="353"/>
      <c r="H325" s="353"/>
      <c r="I325" s="353"/>
      <c r="J325" s="353"/>
      <c r="K325" s="353"/>
      <c r="L325" s="353"/>
      <c r="M325" s="353"/>
      <c r="N325" s="353">
        <v>1</v>
      </c>
      <c r="O325" s="353"/>
      <c r="P325" s="353">
        <v>1</v>
      </c>
      <c r="Q325" s="353"/>
      <c r="R325" s="353"/>
      <c r="S325" s="353"/>
      <c r="T325" s="353"/>
      <c r="U325" s="353">
        <v>1</v>
      </c>
      <c r="V325" s="353"/>
      <c r="W325" s="353"/>
      <c r="X325" s="353"/>
      <c r="Y325" s="353"/>
      <c r="Z325" s="353"/>
      <c r="AA325" s="353"/>
      <c r="AB325" s="353"/>
      <c r="AC325" s="353"/>
      <c r="AD325" s="353"/>
      <c r="AE325" s="353">
        <v>1</v>
      </c>
      <c r="AF325" s="353"/>
      <c r="AG325" s="353"/>
      <c r="AH325" s="353"/>
      <c r="AI325" s="354">
        <v>4</v>
      </c>
    </row>
    <row r="326" spans="1:35">
      <c r="A326" s="335"/>
      <c r="B326" s="331" t="s">
        <v>170</v>
      </c>
      <c r="C326" s="331" t="s">
        <v>547</v>
      </c>
      <c r="D326" s="332"/>
      <c r="E326" s="333"/>
      <c r="F326" s="333"/>
      <c r="G326" s="333"/>
      <c r="H326" s="333"/>
      <c r="I326" s="333"/>
      <c r="J326" s="333"/>
      <c r="K326" s="333"/>
      <c r="L326" s="333"/>
      <c r="M326" s="333"/>
      <c r="N326" s="333"/>
      <c r="O326" s="333"/>
      <c r="P326" s="333"/>
      <c r="Q326" s="333"/>
      <c r="R326" s="333"/>
      <c r="S326" s="333"/>
      <c r="T326" s="333"/>
      <c r="U326" s="333"/>
      <c r="V326" s="333"/>
      <c r="W326" s="333"/>
      <c r="X326" s="333"/>
      <c r="Y326" s="333"/>
      <c r="Z326" s="333"/>
      <c r="AA326" s="333"/>
      <c r="AB326" s="333">
        <v>1</v>
      </c>
      <c r="AC326" s="333"/>
      <c r="AD326" s="333"/>
      <c r="AE326" s="333"/>
      <c r="AF326" s="333"/>
      <c r="AG326" s="333"/>
      <c r="AH326" s="333"/>
      <c r="AI326" s="334">
        <v>1</v>
      </c>
    </row>
    <row r="327" spans="1:35">
      <c r="A327" s="335"/>
      <c r="B327" s="335"/>
      <c r="C327" s="336" t="s">
        <v>589</v>
      </c>
      <c r="D327" s="337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>
        <v>1</v>
      </c>
      <c r="AE327" s="338"/>
      <c r="AF327" s="338"/>
      <c r="AG327" s="338"/>
      <c r="AH327" s="338"/>
      <c r="AI327" s="339">
        <v>1</v>
      </c>
    </row>
    <row r="328" spans="1:35">
      <c r="A328" s="335"/>
      <c r="B328" s="335"/>
      <c r="C328" s="336" t="s">
        <v>494</v>
      </c>
      <c r="D328" s="337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>
        <v>1</v>
      </c>
      <c r="Y328" s="338"/>
      <c r="Z328" s="338"/>
      <c r="AA328" s="338"/>
      <c r="AB328" s="338"/>
      <c r="AC328" s="338"/>
      <c r="AD328" s="338"/>
      <c r="AE328" s="338"/>
      <c r="AF328" s="338"/>
      <c r="AG328" s="338"/>
      <c r="AH328" s="338"/>
      <c r="AI328" s="339">
        <v>1</v>
      </c>
    </row>
    <row r="329" spans="1:35">
      <c r="A329" s="335"/>
      <c r="B329" s="335"/>
      <c r="C329" s="336" t="s">
        <v>548</v>
      </c>
      <c r="D329" s="337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>
        <v>1</v>
      </c>
      <c r="AC329" s="338"/>
      <c r="AD329" s="338"/>
      <c r="AE329" s="338"/>
      <c r="AF329" s="338"/>
      <c r="AG329" s="338"/>
      <c r="AH329" s="338"/>
      <c r="AI329" s="339">
        <v>1</v>
      </c>
    </row>
    <row r="330" spans="1:35">
      <c r="A330" s="335"/>
      <c r="B330" s="350" t="s">
        <v>780</v>
      </c>
      <c r="C330" s="351"/>
      <c r="D330" s="352"/>
      <c r="E330" s="353"/>
      <c r="F330" s="353"/>
      <c r="G330" s="353"/>
      <c r="H330" s="353"/>
      <c r="I330" s="353"/>
      <c r="J330" s="353"/>
      <c r="K330" s="353"/>
      <c r="L330" s="353"/>
      <c r="M330" s="353"/>
      <c r="N330" s="353"/>
      <c r="O330" s="353"/>
      <c r="P330" s="353"/>
      <c r="Q330" s="353"/>
      <c r="R330" s="353"/>
      <c r="S330" s="353"/>
      <c r="T330" s="353"/>
      <c r="U330" s="353"/>
      <c r="V330" s="353"/>
      <c r="W330" s="353"/>
      <c r="X330" s="353">
        <v>1</v>
      </c>
      <c r="Y330" s="353"/>
      <c r="Z330" s="353"/>
      <c r="AA330" s="353"/>
      <c r="AB330" s="353">
        <v>2</v>
      </c>
      <c r="AC330" s="353"/>
      <c r="AD330" s="353">
        <v>1</v>
      </c>
      <c r="AE330" s="353"/>
      <c r="AF330" s="353"/>
      <c r="AG330" s="353"/>
      <c r="AH330" s="353"/>
      <c r="AI330" s="354">
        <v>4</v>
      </c>
    </row>
    <row r="331" spans="1:35">
      <c r="A331" s="335"/>
      <c r="B331" s="331" t="s">
        <v>207</v>
      </c>
      <c r="C331" s="331" t="s">
        <v>638</v>
      </c>
      <c r="D331" s="332"/>
      <c r="E331" s="333"/>
      <c r="F331" s="333"/>
      <c r="G331" s="333"/>
      <c r="H331" s="333"/>
      <c r="I331" s="333"/>
      <c r="J331" s="333"/>
      <c r="K331" s="333"/>
      <c r="L331" s="333"/>
      <c r="M331" s="333"/>
      <c r="N331" s="333"/>
      <c r="O331" s="333"/>
      <c r="P331" s="333"/>
      <c r="Q331" s="333"/>
      <c r="R331" s="333"/>
      <c r="S331" s="333"/>
      <c r="T331" s="333"/>
      <c r="U331" s="333"/>
      <c r="V331" s="333"/>
      <c r="W331" s="333"/>
      <c r="X331" s="333"/>
      <c r="Y331" s="333"/>
      <c r="Z331" s="333"/>
      <c r="AA331" s="333"/>
      <c r="AB331" s="333"/>
      <c r="AC331" s="333"/>
      <c r="AD331" s="333"/>
      <c r="AE331" s="333">
        <v>1</v>
      </c>
      <c r="AF331" s="333"/>
      <c r="AG331" s="333"/>
      <c r="AH331" s="333"/>
      <c r="AI331" s="334">
        <v>1</v>
      </c>
    </row>
    <row r="332" spans="1:35">
      <c r="A332" s="335"/>
      <c r="B332" s="335"/>
      <c r="C332" s="336" t="s">
        <v>190</v>
      </c>
      <c r="D332" s="337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>
        <v>1</v>
      </c>
      <c r="S332" s="338"/>
      <c r="T332" s="338"/>
      <c r="U332" s="338"/>
      <c r="V332" s="338"/>
      <c r="W332" s="338"/>
      <c r="X332" s="338"/>
      <c r="Y332" s="338"/>
      <c r="Z332" s="338"/>
      <c r="AA332" s="338"/>
      <c r="AB332" s="338"/>
      <c r="AC332" s="338"/>
      <c r="AD332" s="338"/>
      <c r="AE332" s="338"/>
      <c r="AF332" s="338"/>
      <c r="AG332" s="338"/>
      <c r="AH332" s="338"/>
      <c r="AI332" s="339">
        <v>1</v>
      </c>
    </row>
    <row r="333" spans="1:35">
      <c r="A333" s="335"/>
      <c r="B333" s="335"/>
      <c r="C333" s="336" t="s">
        <v>397</v>
      </c>
      <c r="D333" s="337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>
        <v>1</v>
      </c>
      <c r="T333" s="338"/>
      <c r="U333" s="338"/>
      <c r="V333" s="338"/>
      <c r="W333" s="338"/>
      <c r="X333" s="338"/>
      <c r="Y333" s="338"/>
      <c r="Z333" s="338"/>
      <c r="AA333" s="338"/>
      <c r="AB333" s="338"/>
      <c r="AC333" s="338"/>
      <c r="AD333" s="338"/>
      <c r="AE333" s="338"/>
      <c r="AF333" s="338"/>
      <c r="AG333" s="338"/>
      <c r="AH333" s="338"/>
      <c r="AI333" s="339">
        <v>1</v>
      </c>
    </row>
    <row r="334" spans="1:35">
      <c r="A334" s="335"/>
      <c r="B334" s="350" t="s">
        <v>781</v>
      </c>
      <c r="C334" s="351"/>
      <c r="D334" s="352"/>
      <c r="E334" s="353"/>
      <c r="F334" s="353"/>
      <c r="G334" s="353"/>
      <c r="H334" s="353"/>
      <c r="I334" s="353"/>
      <c r="J334" s="353"/>
      <c r="K334" s="353"/>
      <c r="L334" s="353"/>
      <c r="M334" s="353"/>
      <c r="N334" s="353"/>
      <c r="O334" s="353"/>
      <c r="P334" s="353"/>
      <c r="Q334" s="353"/>
      <c r="R334" s="353">
        <v>1</v>
      </c>
      <c r="S334" s="353">
        <v>1</v>
      </c>
      <c r="T334" s="353"/>
      <c r="U334" s="353"/>
      <c r="V334" s="353"/>
      <c r="W334" s="353"/>
      <c r="X334" s="353"/>
      <c r="Y334" s="353"/>
      <c r="Z334" s="353"/>
      <c r="AA334" s="353"/>
      <c r="AB334" s="353"/>
      <c r="AC334" s="353"/>
      <c r="AD334" s="353"/>
      <c r="AE334" s="353">
        <v>1</v>
      </c>
      <c r="AF334" s="353"/>
      <c r="AG334" s="353"/>
      <c r="AH334" s="353"/>
      <c r="AI334" s="354">
        <v>3</v>
      </c>
    </row>
    <row r="335" spans="1:35">
      <c r="A335" s="335"/>
      <c r="B335" s="331" t="s">
        <v>205</v>
      </c>
      <c r="C335" s="331" t="s">
        <v>506</v>
      </c>
      <c r="D335" s="332"/>
      <c r="E335" s="333"/>
      <c r="F335" s="333"/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33"/>
      <c r="Z335" s="333"/>
      <c r="AA335" s="333"/>
      <c r="AB335" s="333"/>
      <c r="AC335" s="333">
        <v>1</v>
      </c>
      <c r="AD335" s="333"/>
      <c r="AE335" s="333"/>
      <c r="AF335" s="333"/>
      <c r="AG335" s="333"/>
      <c r="AH335" s="333"/>
      <c r="AI335" s="334">
        <v>1</v>
      </c>
    </row>
    <row r="336" spans="1:35">
      <c r="A336" s="335"/>
      <c r="B336" s="335"/>
      <c r="C336" s="336" t="s">
        <v>205</v>
      </c>
      <c r="D336" s="337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  <c r="AA336" s="338"/>
      <c r="AB336" s="338"/>
      <c r="AC336" s="338"/>
      <c r="AD336" s="338"/>
      <c r="AE336" s="338">
        <v>1</v>
      </c>
      <c r="AF336" s="338">
        <v>1</v>
      </c>
      <c r="AG336" s="338"/>
      <c r="AH336" s="338"/>
      <c r="AI336" s="339">
        <v>2</v>
      </c>
    </row>
    <row r="337" spans="1:35">
      <c r="A337" s="335"/>
      <c r="B337" s="350" t="s">
        <v>782</v>
      </c>
      <c r="C337" s="351"/>
      <c r="D337" s="352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353"/>
      <c r="Z337" s="353"/>
      <c r="AA337" s="353"/>
      <c r="AB337" s="353"/>
      <c r="AC337" s="353">
        <v>1</v>
      </c>
      <c r="AD337" s="353"/>
      <c r="AE337" s="353">
        <v>1</v>
      </c>
      <c r="AF337" s="353">
        <v>1</v>
      </c>
      <c r="AG337" s="353"/>
      <c r="AH337" s="353"/>
      <c r="AI337" s="354">
        <v>3</v>
      </c>
    </row>
    <row r="338" spans="1:35">
      <c r="A338" s="335"/>
      <c r="B338" s="331" t="s">
        <v>203</v>
      </c>
      <c r="C338" s="331" t="s">
        <v>618</v>
      </c>
      <c r="D338" s="332"/>
      <c r="E338" s="333"/>
      <c r="F338" s="333"/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  <c r="X338" s="333"/>
      <c r="Y338" s="333"/>
      <c r="Z338" s="333"/>
      <c r="AA338" s="333"/>
      <c r="AB338" s="333"/>
      <c r="AC338" s="333"/>
      <c r="AD338" s="333"/>
      <c r="AE338" s="333">
        <v>1</v>
      </c>
      <c r="AF338" s="333"/>
      <c r="AG338" s="333"/>
      <c r="AH338" s="333"/>
      <c r="AI338" s="334">
        <v>1</v>
      </c>
    </row>
    <row r="339" spans="1:35">
      <c r="A339" s="335"/>
      <c r="B339" s="335"/>
      <c r="C339" s="336" t="s">
        <v>639</v>
      </c>
      <c r="D339" s="337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38"/>
      <c r="AC339" s="338"/>
      <c r="AD339" s="338"/>
      <c r="AE339" s="338">
        <v>1</v>
      </c>
      <c r="AF339" s="338"/>
      <c r="AG339" s="338"/>
      <c r="AH339" s="338"/>
      <c r="AI339" s="339">
        <v>1</v>
      </c>
    </row>
    <row r="340" spans="1:35">
      <c r="A340" s="335"/>
      <c r="B340" s="350" t="s">
        <v>783</v>
      </c>
      <c r="C340" s="351"/>
      <c r="D340" s="352"/>
      <c r="E340" s="353"/>
      <c r="F340" s="353"/>
      <c r="G340" s="353"/>
      <c r="H340" s="353"/>
      <c r="I340" s="353"/>
      <c r="J340" s="353"/>
      <c r="K340" s="353"/>
      <c r="L340" s="353"/>
      <c r="M340" s="353"/>
      <c r="N340" s="353"/>
      <c r="O340" s="353"/>
      <c r="P340" s="353"/>
      <c r="Q340" s="353"/>
      <c r="R340" s="353"/>
      <c r="S340" s="353"/>
      <c r="T340" s="353"/>
      <c r="U340" s="353"/>
      <c r="V340" s="353"/>
      <c r="W340" s="353"/>
      <c r="X340" s="353"/>
      <c r="Y340" s="353"/>
      <c r="Z340" s="353"/>
      <c r="AA340" s="353"/>
      <c r="AB340" s="353"/>
      <c r="AC340" s="353"/>
      <c r="AD340" s="353"/>
      <c r="AE340" s="353">
        <v>2</v>
      </c>
      <c r="AF340" s="353"/>
      <c r="AG340" s="353"/>
      <c r="AH340" s="353"/>
      <c r="AI340" s="354">
        <v>2</v>
      </c>
    </row>
    <row r="341" spans="1:35">
      <c r="A341" s="335"/>
      <c r="B341" s="331" t="s">
        <v>199</v>
      </c>
      <c r="C341" s="331" t="s">
        <v>784</v>
      </c>
      <c r="D341" s="332"/>
      <c r="E341" s="333"/>
      <c r="F341" s="333"/>
      <c r="G341" s="333"/>
      <c r="H341" s="333"/>
      <c r="I341" s="333"/>
      <c r="J341" s="333"/>
      <c r="K341" s="333"/>
      <c r="L341" s="333"/>
      <c r="M341" s="333"/>
      <c r="N341" s="333"/>
      <c r="O341" s="333"/>
      <c r="P341" s="333"/>
      <c r="Q341" s="333"/>
      <c r="R341" s="333"/>
      <c r="S341" s="333"/>
      <c r="T341" s="333"/>
      <c r="U341" s="333"/>
      <c r="V341" s="333"/>
      <c r="W341" s="333"/>
      <c r="X341" s="333"/>
      <c r="Y341" s="333"/>
      <c r="Z341" s="333"/>
      <c r="AA341" s="333"/>
      <c r="AB341" s="333"/>
      <c r="AC341" s="333"/>
      <c r="AD341" s="333"/>
      <c r="AE341" s="333"/>
      <c r="AF341" s="333">
        <v>1</v>
      </c>
      <c r="AG341" s="333"/>
      <c r="AH341" s="333"/>
      <c r="AI341" s="334">
        <v>1</v>
      </c>
    </row>
    <row r="342" spans="1:35">
      <c r="A342" s="335"/>
      <c r="B342" s="335"/>
      <c r="C342" s="336" t="s">
        <v>640</v>
      </c>
      <c r="D342" s="337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/>
      <c r="AD342" s="338"/>
      <c r="AE342" s="338"/>
      <c r="AF342" s="338">
        <v>1</v>
      </c>
      <c r="AG342" s="338"/>
      <c r="AH342" s="338"/>
      <c r="AI342" s="339">
        <v>1</v>
      </c>
    </row>
    <row r="343" spans="1:35">
      <c r="A343" s="335"/>
      <c r="B343" s="350" t="s">
        <v>785</v>
      </c>
      <c r="C343" s="351"/>
      <c r="D343" s="352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353"/>
      <c r="Z343" s="353"/>
      <c r="AA343" s="353"/>
      <c r="AB343" s="353"/>
      <c r="AC343" s="353"/>
      <c r="AD343" s="353"/>
      <c r="AE343" s="353"/>
      <c r="AF343" s="353">
        <v>2</v>
      </c>
      <c r="AG343" s="353"/>
      <c r="AH343" s="353"/>
      <c r="AI343" s="354">
        <v>2</v>
      </c>
    </row>
    <row r="344" spans="1:35">
      <c r="A344" s="335"/>
      <c r="B344" s="331" t="s">
        <v>204</v>
      </c>
      <c r="C344" s="331" t="s">
        <v>332</v>
      </c>
      <c r="D344" s="332"/>
      <c r="E344" s="333"/>
      <c r="F344" s="333"/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33"/>
      <c r="Z344" s="333"/>
      <c r="AA344" s="333">
        <v>1</v>
      </c>
      <c r="AB344" s="333"/>
      <c r="AC344" s="333"/>
      <c r="AD344" s="333"/>
      <c r="AE344" s="333"/>
      <c r="AF344" s="333"/>
      <c r="AG344" s="333"/>
      <c r="AH344" s="333"/>
      <c r="AI344" s="334">
        <v>1</v>
      </c>
    </row>
    <row r="345" spans="1:35">
      <c r="A345" s="335"/>
      <c r="B345" s="335"/>
      <c r="C345" s="336" t="s">
        <v>264</v>
      </c>
      <c r="D345" s="337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>
        <v>1</v>
      </c>
      <c r="X345" s="338"/>
      <c r="Y345" s="338"/>
      <c r="Z345" s="338"/>
      <c r="AA345" s="338"/>
      <c r="AB345" s="338"/>
      <c r="AC345" s="338"/>
      <c r="AD345" s="338"/>
      <c r="AE345" s="338"/>
      <c r="AF345" s="338"/>
      <c r="AG345" s="338"/>
      <c r="AH345" s="338"/>
      <c r="AI345" s="339">
        <v>1</v>
      </c>
    </row>
    <row r="346" spans="1:35">
      <c r="A346" s="335"/>
      <c r="B346" s="350" t="s">
        <v>786</v>
      </c>
      <c r="C346" s="351"/>
      <c r="D346" s="352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>
        <v>1</v>
      </c>
      <c r="X346" s="353"/>
      <c r="Y346" s="353"/>
      <c r="Z346" s="353"/>
      <c r="AA346" s="353">
        <v>1</v>
      </c>
      <c r="AB346" s="353"/>
      <c r="AC346" s="353"/>
      <c r="AD346" s="353"/>
      <c r="AE346" s="353"/>
      <c r="AF346" s="353"/>
      <c r="AG346" s="353"/>
      <c r="AH346" s="353"/>
      <c r="AI346" s="354">
        <v>2</v>
      </c>
    </row>
    <row r="347" spans="1:35">
      <c r="A347" s="335"/>
      <c r="B347" s="331" t="s">
        <v>147</v>
      </c>
      <c r="C347" s="331" t="s">
        <v>568</v>
      </c>
      <c r="D347" s="332"/>
      <c r="E347" s="333"/>
      <c r="F347" s="333"/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/>
      <c r="Y347" s="333"/>
      <c r="Z347" s="333"/>
      <c r="AA347" s="333"/>
      <c r="AB347" s="333">
        <v>1</v>
      </c>
      <c r="AC347" s="333"/>
      <c r="AD347" s="333"/>
      <c r="AE347" s="333"/>
      <c r="AF347" s="333"/>
      <c r="AG347" s="333"/>
      <c r="AH347" s="333"/>
      <c r="AI347" s="334">
        <v>1</v>
      </c>
    </row>
    <row r="348" spans="1:35">
      <c r="A348" s="335"/>
      <c r="B348" s="335"/>
      <c r="C348" s="336" t="s">
        <v>569</v>
      </c>
      <c r="D348" s="337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38">
        <v>1</v>
      </c>
      <c r="AC348" s="338"/>
      <c r="AD348" s="338"/>
      <c r="AE348" s="338"/>
      <c r="AF348" s="338"/>
      <c r="AG348" s="338"/>
      <c r="AH348" s="338"/>
      <c r="AI348" s="339">
        <v>1</v>
      </c>
    </row>
    <row r="349" spans="1:35">
      <c r="A349" s="335"/>
      <c r="B349" s="350" t="s">
        <v>787</v>
      </c>
      <c r="C349" s="351"/>
      <c r="D349" s="352"/>
      <c r="E349" s="353"/>
      <c r="F349" s="353"/>
      <c r="G349" s="353"/>
      <c r="H349" s="353"/>
      <c r="I349" s="353"/>
      <c r="J349" s="353"/>
      <c r="K349" s="353"/>
      <c r="L349" s="353"/>
      <c r="M349" s="353"/>
      <c r="N349" s="353"/>
      <c r="O349" s="353"/>
      <c r="P349" s="353"/>
      <c r="Q349" s="353"/>
      <c r="R349" s="353"/>
      <c r="S349" s="353"/>
      <c r="T349" s="353"/>
      <c r="U349" s="353"/>
      <c r="V349" s="353"/>
      <c r="W349" s="353"/>
      <c r="X349" s="353"/>
      <c r="Y349" s="353"/>
      <c r="Z349" s="353"/>
      <c r="AA349" s="353"/>
      <c r="AB349" s="353">
        <v>2</v>
      </c>
      <c r="AC349" s="353"/>
      <c r="AD349" s="353"/>
      <c r="AE349" s="353"/>
      <c r="AF349" s="353"/>
      <c r="AG349" s="353"/>
      <c r="AH349" s="353"/>
      <c r="AI349" s="354">
        <v>2</v>
      </c>
    </row>
    <row r="350" spans="1:35">
      <c r="A350" s="335"/>
      <c r="B350" s="331" t="s">
        <v>168</v>
      </c>
      <c r="C350" s="331" t="s">
        <v>168</v>
      </c>
      <c r="D350" s="332"/>
      <c r="E350" s="333"/>
      <c r="F350" s="333"/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  <c r="X350" s="333"/>
      <c r="Y350" s="333"/>
      <c r="Z350" s="333"/>
      <c r="AA350" s="333">
        <v>1</v>
      </c>
      <c r="AB350" s="333"/>
      <c r="AC350" s="333"/>
      <c r="AD350" s="333"/>
      <c r="AE350" s="333"/>
      <c r="AF350" s="333"/>
      <c r="AG350" s="333"/>
      <c r="AH350" s="333"/>
      <c r="AI350" s="334">
        <v>1</v>
      </c>
    </row>
    <row r="351" spans="1:35">
      <c r="A351" s="335"/>
      <c r="B351" s="335"/>
      <c r="C351" s="336" t="s">
        <v>591</v>
      </c>
      <c r="D351" s="337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38"/>
      <c r="AC351" s="338">
        <v>1</v>
      </c>
      <c r="AD351" s="338"/>
      <c r="AE351" s="338"/>
      <c r="AF351" s="338"/>
      <c r="AG351" s="338"/>
      <c r="AH351" s="338"/>
      <c r="AI351" s="339">
        <v>1</v>
      </c>
    </row>
    <row r="352" spans="1:35">
      <c r="A352" s="335"/>
      <c r="B352" s="350" t="s">
        <v>788</v>
      </c>
      <c r="C352" s="351"/>
      <c r="D352" s="352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  <c r="V352" s="353"/>
      <c r="W352" s="353"/>
      <c r="X352" s="353"/>
      <c r="Y352" s="353"/>
      <c r="Z352" s="353"/>
      <c r="AA352" s="353">
        <v>1</v>
      </c>
      <c r="AB352" s="353"/>
      <c r="AC352" s="353">
        <v>1</v>
      </c>
      <c r="AD352" s="353"/>
      <c r="AE352" s="353"/>
      <c r="AF352" s="353"/>
      <c r="AG352" s="353"/>
      <c r="AH352" s="353"/>
      <c r="AI352" s="354">
        <v>2</v>
      </c>
    </row>
    <row r="353" spans="1:35">
      <c r="A353" s="335"/>
      <c r="B353" s="331" t="s">
        <v>206</v>
      </c>
      <c r="C353" s="331" t="s">
        <v>206</v>
      </c>
      <c r="D353" s="332"/>
      <c r="E353" s="333"/>
      <c r="F353" s="333"/>
      <c r="G353" s="333">
        <v>1</v>
      </c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33"/>
      <c r="Z353" s="333"/>
      <c r="AA353" s="333"/>
      <c r="AB353" s="333"/>
      <c r="AC353" s="333"/>
      <c r="AD353" s="333"/>
      <c r="AE353" s="333"/>
      <c r="AF353" s="333"/>
      <c r="AG353" s="333"/>
      <c r="AH353" s="333"/>
      <c r="AI353" s="334">
        <v>1</v>
      </c>
    </row>
    <row r="354" spans="1:35">
      <c r="A354" s="335"/>
      <c r="B354" s="350" t="s">
        <v>789</v>
      </c>
      <c r="C354" s="351"/>
      <c r="D354" s="352"/>
      <c r="E354" s="353"/>
      <c r="F354" s="353"/>
      <c r="G354" s="353">
        <v>1</v>
      </c>
      <c r="H354" s="353"/>
      <c r="I354" s="353"/>
      <c r="J354" s="353"/>
      <c r="K354" s="353"/>
      <c r="L354" s="353"/>
      <c r="M354" s="353"/>
      <c r="N354" s="353"/>
      <c r="O354" s="353"/>
      <c r="P354" s="353"/>
      <c r="Q354" s="353"/>
      <c r="R354" s="353"/>
      <c r="S354" s="353"/>
      <c r="T354" s="353"/>
      <c r="U354" s="353"/>
      <c r="V354" s="353"/>
      <c r="W354" s="353"/>
      <c r="X354" s="353"/>
      <c r="Y354" s="353"/>
      <c r="Z354" s="353"/>
      <c r="AA354" s="353"/>
      <c r="AB354" s="353"/>
      <c r="AC354" s="353"/>
      <c r="AD354" s="353"/>
      <c r="AE354" s="353"/>
      <c r="AF354" s="353"/>
      <c r="AG354" s="353"/>
      <c r="AH354" s="353"/>
      <c r="AI354" s="354">
        <v>1</v>
      </c>
    </row>
    <row r="355" spans="1:35">
      <c r="A355" s="355" t="s">
        <v>790</v>
      </c>
      <c r="B355" s="356"/>
      <c r="C355" s="356"/>
      <c r="D355" s="357"/>
      <c r="E355" s="358"/>
      <c r="F355" s="358"/>
      <c r="G355" s="358">
        <v>1</v>
      </c>
      <c r="H355" s="358"/>
      <c r="I355" s="358"/>
      <c r="J355" s="358"/>
      <c r="K355" s="358"/>
      <c r="L355" s="358"/>
      <c r="M355" s="358"/>
      <c r="N355" s="358">
        <v>1</v>
      </c>
      <c r="O355" s="358"/>
      <c r="P355" s="358">
        <v>1</v>
      </c>
      <c r="Q355" s="358">
        <v>2</v>
      </c>
      <c r="R355" s="358">
        <v>2</v>
      </c>
      <c r="S355" s="358">
        <v>2</v>
      </c>
      <c r="T355" s="358"/>
      <c r="U355" s="358">
        <v>1</v>
      </c>
      <c r="V355" s="358"/>
      <c r="W355" s="358">
        <v>1</v>
      </c>
      <c r="X355" s="358">
        <v>1</v>
      </c>
      <c r="Y355" s="358"/>
      <c r="Z355" s="358">
        <v>1</v>
      </c>
      <c r="AA355" s="358">
        <v>2</v>
      </c>
      <c r="AB355" s="358">
        <v>5</v>
      </c>
      <c r="AC355" s="358">
        <v>9</v>
      </c>
      <c r="AD355" s="358">
        <v>2</v>
      </c>
      <c r="AE355" s="358">
        <v>8</v>
      </c>
      <c r="AF355" s="358">
        <v>8</v>
      </c>
      <c r="AG355" s="358">
        <v>3</v>
      </c>
      <c r="AH355" s="358"/>
      <c r="AI355" s="359">
        <v>50</v>
      </c>
    </row>
    <row r="356" spans="1:35">
      <c r="A356" s="331" t="s">
        <v>33</v>
      </c>
      <c r="B356" s="331" t="s">
        <v>295</v>
      </c>
      <c r="C356" s="331" t="s">
        <v>509</v>
      </c>
      <c r="D356" s="332"/>
      <c r="E356" s="333"/>
      <c r="F356" s="333"/>
      <c r="G356" s="333"/>
      <c r="H356" s="333"/>
      <c r="I356" s="333"/>
      <c r="J356" s="333"/>
      <c r="K356" s="333"/>
      <c r="L356" s="333"/>
      <c r="M356" s="333"/>
      <c r="N356" s="333"/>
      <c r="O356" s="333"/>
      <c r="P356" s="333"/>
      <c r="Q356" s="333"/>
      <c r="R356" s="333"/>
      <c r="S356" s="333"/>
      <c r="T356" s="333"/>
      <c r="U356" s="333"/>
      <c r="V356" s="333"/>
      <c r="W356" s="333"/>
      <c r="X356" s="333"/>
      <c r="Y356" s="333"/>
      <c r="Z356" s="333">
        <v>1</v>
      </c>
      <c r="AA356" s="333"/>
      <c r="AB356" s="333">
        <v>1</v>
      </c>
      <c r="AC356" s="333"/>
      <c r="AD356" s="333"/>
      <c r="AE356" s="333"/>
      <c r="AF356" s="333"/>
      <c r="AG356" s="333"/>
      <c r="AH356" s="333"/>
      <c r="AI356" s="334">
        <v>2</v>
      </c>
    </row>
    <row r="357" spans="1:35">
      <c r="A357" s="335"/>
      <c r="B357" s="350" t="s">
        <v>791</v>
      </c>
      <c r="C357" s="351"/>
      <c r="D357" s="352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  <c r="V357" s="353"/>
      <c r="W357" s="353"/>
      <c r="X357" s="353"/>
      <c r="Y357" s="353"/>
      <c r="Z357" s="353">
        <v>1</v>
      </c>
      <c r="AA357" s="353"/>
      <c r="AB357" s="353">
        <v>1</v>
      </c>
      <c r="AC357" s="353"/>
      <c r="AD357" s="353"/>
      <c r="AE357" s="353"/>
      <c r="AF357" s="353"/>
      <c r="AG357" s="353"/>
      <c r="AH357" s="353"/>
      <c r="AI357" s="354">
        <v>2</v>
      </c>
    </row>
    <row r="358" spans="1:35">
      <c r="A358" s="335"/>
      <c r="B358" s="331" t="s">
        <v>294</v>
      </c>
      <c r="C358" s="331" t="s">
        <v>641</v>
      </c>
      <c r="D358" s="332"/>
      <c r="E358" s="333"/>
      <c r="F358" s="333"/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33"/>
      <c r="Z358" s="333"/>
      <c r="AA358" s="333"/>
      <c r="AB358" s="333"/>
      <c r="AC358" s="333"/>
      <c r="AD358" s="333"/>
      <c r="AE358" s="333">
        <v>1</v>
      </c>
      <c r="AF358" s="333"/>
      <c r="AG358" s="333"/>
      <c r="AH358" s="333"/>
      <c r="AI358" s="334">
        <v>1</v>
      </c>
    </row>
    <row r="359" spans="1:35">
      <c r="A359" s="335"/>
      <c r="B359" s="350" t="s">
        <v>792</v>
      </c>
      <c r="C359" s="351"/>
      <c r="D359" s="352"/>
      <c r="E359" s="353"/>
      <c r="F359" s="353"/>
      <c r="G359" s="353"/>
      <c r="H359" s="353"/>
      <c r="I359" s="353"/>
      <c r="J359" s="353"/>
      <c r="K359" s="353"/>
      <c r="L359" s="353"/>
      <c r="M359" s="353"/>
      <c r="N359" s="353"/>
      <c r="O359" s="353"/>
      <c r="P359" s="353"/>
      <c r="Q359" s="353"/>
      <c r="R359" s="353"/>
      <c r="S359" s="353"/>
      <c r="T359" s="353"/>
      <c r="U359" s="353"/>
      <c r="V359" s="353"/>
      <c r="W359" s="353"/>
      <c r="X359" s="353"/>
      <c r="Y359" s="353"/>
      <c r="Z359" s="353"/>
      <c r="AA359" s="353"/>
      <c r="AB359" s="353"/>
      <c r="AC359" s="353"/>
      <c r="AD359" s="353"/>
      <c r="AE359" s="353">
        <v>1</v>
      </c>
      <c r="AF359" s="353"/>
      <c r="AG359" s="353"/>
      <c r="AH359" s="353"/>
      <c r="AI359" s="354">
        <v>1</v>
      </c>
    </row>
    <row r="360" spans="1:35">
      <c r="A360" s="355" t="s">
        <v>793</v>
      </c>
      <c r="B360" s="356"/>
      <c r="C360" s="356"/>
      <c r="D360" s="357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>
        <v>1</v>
      </c>
      <c r="AA360" s="358"/>
      <c r="AB360" s="358">
        <v>1</v>
      </c>
      <c r="AC360" s="358"/>
      <c r="AD360" s="358"/>
      <c r="AE360" s="358">
        <v>1</v>
      </c>
      <c r="AF360" s="358"/>
      <c r="AG360" s="358"/>
      <c r="AH360" s="358"/>
      <c r="AI360" s="359">
        <v>3</v>
      </c>
    </row>
    <row r="361" spans="1:35">
      <c r="A361" s="331" t="s">
        <v>59</v>
      </c>
      <c r="B361" s="331" t="s">
        <v>179</v>
      </c>
      <c r="C361" s="331" t="s">
        <v>592</v>
      </c>
      <c r="D361" s="332"/>
      <c r="E361" s="333"/>
      <c r="F361" s="333"/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>
        <v>1</v>
      </c>
      <c r="AD361" s="333"/>
      <c r="AE361" s="333"/>
      <c r="AF361" s="333"/>
      <c r="AG361" s="333"/>
      <c r="AH361" s="333"/>
      <c r="AI361" s="334">
        <v>1</v>
      </c>
    </row>
    <row r="362" spans="1:35">
      <c r="A362" s="335"/>
      <c r="B362" s="335"/>
      <c r="C362" s="336" t="s">
        <v>362</v>
      </c>
      <c r="D362" s="337"/>
      <c r="E362" s="338"/>
      <c r="F362" s="338"/>
      <c r="G362" s="338"/>
      <c r="H362" s="338"/>
      <c r="I362" s="338"/>
      <c r="J362" s="338"/>
      <c r="K362" s="338"/>
      <c r="L362" s="338"/>
      <c r="M362" s="338">
        <v>1</v>
      </c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38"/>
      <c r="AC362" s="338"/>
      <c r="AD362" s="338"/>
      <c r="AE362" s="338"/>
      <c r="AF362" s="338"/>
      <c r="AG362" s="338"/>
      <c r="AH362" s="338"/>
      <c r="AI362" s="339">
        <v>1</v>
      </c>
    </row>
    <row r="363" spans="1:35">
      <c r="A363" s="335"/>
      <c r="B363" s="335"/>
      <c r="C363" s="336" t="s">
        <v>510</v>
      </c>
      <c r="D363" s="337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>
        <v>1</v>
      </c>
      <c r="Y363" s="338"/>
      <c r="Z363" s="338"/>
      <c r="AA363" s="338"/>
      <c r="AB363" s="338"/>
      <c r="AC363" s="338"/>
      <c r="AD363" s="338"/>
      <c r="AE363" s="338"/>
      <c r="AF363" s="338"/>
      <c r="AG363" s="338"/>
      <c r="AH363" s="338"/>
      <c r="AI363" s="339">
        <v>1</v>
      </c>
    </row>
    <row r="364" spans="1:35">
      <c r="A364" s="335"/>
      <c r="B364" s="350" t="s">
        <v>794</v>
      </c>
      <c r="C364" s="351"/>
      <c r="D364" s="352"/>
      <c r="E364" s="353"/>
      <c r="F364" s="353"/>
      <c r="G364" s="353"/>
      <c r="H364" s="353"/>
      <c r="I364" s="353"/>
      <c r="J364" s="353"/>
      <c r="K364" s="353"/>
      <c r="L364" s="353"/>
      <c r="M364" s="353">
        <v>1</v>
      </c>
      <c r="N364" s="353"/>
      <c r="O364" s="353"/>
      <c r="P364" s="353"/>
      <c r="Q364" s="353"/>
      <c r="R364" s="353"/>
      <c r="S364" s="353"/>
      <c r="T364" s="353"/>
      <c r="U364" s="353"/>
      <c r="V364" s="353"/>
      <c r="W364" s="353"/>
      <c r="X364" s="353">
        <v>1</v>
      </c>
      <c r="Y364" s="353"/>
      <c r="Z364" s="353"/>
      <c r="AA364" s="353"/>
      <c r="AB364" s="353"/>
      <c r="AC364" s="353">
        <v>1</v>
      </c>
      <c r="AD364" s="353"/>
      <c r="AE364" s="353"/>
      <c r="AF364" s="353"/>
      <c r="AG364" s="353"/>
      <c r="AH364" s="353"/>
      <c r="AI364" s="354">
        <v>3</v>
      </c>
    </row>
    <row r="365" spans="1:35">
      <c r="A365" s="335"/>
      <c r="B365" s="331" t="s">
        <v>59</v>
      </c>
      <c r="C365" s="331" t="s">
        <v>361</v>
      </c>
      <c r="D365" s="332"/>
      <c r="E365" s="333"/>
      <c r="F365" s="333"/>
      <c r="G365" s="333"/>
      <c r="H365" s="333"/>
      <c r="I365" s="333"/>
      <c r="J365" s="333"/>
      <c r="K365" s="333"/>
      <c r="L365" s="333"/>
      <c r="M365" s="333">
        <v>1</v>
      </c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33"/>
      <c r="Z365" s="333"/>
      <c r="AA365" s="333"/>
      <c r="AB365" s="333"/>
      <c r="AC365" s="333"/>
      <c r="AD365" s="333"/>
      <c r="AE365" s="333"/>
      <c r="AF365" s="333"/>
      <c r="AG365" s="333"/>
      <c r="AH365" s="333"/>
      <c r="AI365" s="334">
        <v>1</v>
      </c>
    </row>
    <row r="366" spans="1:35">
      <c r="A366" s="335"/>
      <c r="B366" s="335"/>
      <c r="C366" s="336" t="s">
        <v>59</v>
      </c>
      <c r="D366" s="337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38"/>
      <c r="AC366" s="338"/>
      <c r="AD366" s="338"/>
      <c r="AE366" s="338"/>
      <c r="AF366" s="338"/>
      <c r="AG366" s="338">
        <v>1</v>
      </c>
      <c r="AH366" s="338"/>
      <c r="AI366" s="339">
        <v>1</v>
      </c>
    </row>
    <row r="367" spans="1:35">
      <c r="A367" s="335"/>
      <c r="B367" s="335"/>
      <c r="C367" s="336" t="s">
        <v>593</v>
      </c>
      <c r="D367" s="337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  <c r="AA367" s="338"/>
      <c r="AB367" s="338"/>
      <c r="AC367" s="338">
        <v>1</v>
      </c>
      <c r="AD367" s="338"/>
      <c r="AE367" s="338"/>
      <c r="AF367" s="338"/>
      <c r="AG367" s="338"/>
      <c r="AH367" s="338"/>
      <c r="AI367" s="339">
        <v>1</v>
      </c>
    </row>
    <row r="368" spans="1:35">
      <c r="A368" s="335"/>
      <c r="B368" s="350" t="s">
        <v>795</v>
      </c>
      <c r="C368" s="351"/>
      <c r="D368" s="352"/>
      <c r="E368" s="353"/>
      <c r="F368" s="353"/>
      <c r="G368" s="353"/>
      <c r="H368" s="353"/>
      <c r="I368" s="353"/>
      <c r="J368" s="353"/>
      <c r="K368" s="353"/>
      <c r="L368" s="353"/>
      <c r="M368" s="353">
        <v>1</v>
      </c>
      <c r="N368" s="353"/>
      <c r="O368" s="353"/>
      <c r="P368" s="353"/>
      <c r="Q368" s="353"/>
      <c r="R368" s="353"/>
      <c r="S368" s="353"/>
      <c r="T368" s="353"/>
      <c r="U368" s="353"/>
      <c r="V368" s="353"/>
      <c r="W368" s="353"/>
      <c r="X368" s="353"/>
      <c r="Y368" s="353"/>
      <c r="Z368" s="353"/>
      <c r="AA368" s="353"/>
      <c r="AB368" s="353"/>
      <c r="AC368" s="353">
        <v>1</v>
      </c>
      <c r="AD368" s="353"/>
      <c r="AE368" s="353"/>
      <c r="AF368" s="353"/>
      <c r="AG368" s="353">
        <v>1</v>
      </c>
      <c r="AH368" s="353"/>
      <c r="AI368" s="354">
        <v>3</v>
      </c>
    </row>
    <row r="369" spans="1:35">
      <c r="A369" s="335"/>
      <c r="B369" s="331" t="s">
        <v>162</v>
      </c>
      <c r="C369" s="331" t="s">
        <v>273</v>
      </c>
      <c r="D369" s="332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  <c r="X369" s="333"/>
      <c r="Y369" s="333"/>
      <c r="Z369" s="333"/>
      <c r="AA369" s="333"/>
      <c r="AB369" s="333"/>
      <c r="AC369" s="333"/>
      <c r="AD369" s="333"/>
      <c r="AE369" s="333"/>
      <c r="AF369" s="333"/>
      <c r="AG369" s="333">
        <v>1</v>
      </c>
      <c r="AH369" s="333"/>
      <c r="AI369" s="334">
        <v>1</v>
      </c>
    </row>
    <row r="370" spans="1:35">
      <c r="A370" s="335"/>
      <c r="B370" s="335"/>
      <c r="C370" s="336" t="s">
        <v>642</v>
      </c>
      <c r="D370" s="337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  <c r="AA370" s="338"/>
      <c r="AB370" s="338"/>
      <c r="AC370" s="338"/>
      <c r="AD370" s="338"/>
      <c r="AE370" s="338">
        <v>2</v>
      </c>
      <c r="AF370" s="338"/>
      <c r="AG370" s="338"/>
      <c r="AH370" s="338"/>
      <c r="AI370" s="339">
        <v>2</v>
      </c>
    </row>
    <row r="371" spans="1:35">
      <c r="A371" s="335"/>
      <c r="B371" s="350" t="s">
        <v>749</v>
      </c>
      <c r="C371" s="351"/>
      <c r="D371" s="352"/>
      <c r="E371" s="353"/>
      <c r="F371" s="353"/>
      <c r="G371" s="353"/>
      <c r="H371" s="353"/>
      <c r="I371" s="353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  <c r="V371" s="353"/>
      <c r="W371" s="353"/>
      <c r="X371" s="353"/>
      <c r="Y371" s="353"/>
      <c r="Z371" s="353"/>
      <c r="AA371" s="353"/>
      <c r="AB371" s="353"/>
      <c r="AC371" s="353"/>
      <c r="AD371" s="353"/>
      <c r="AE371" s="353">
        <v>2</v>
      </c>
      <c r="AF371" s="353"/>
      <c r="AG371" s="353">
        <v>1</v>
      </c>
      <c r="AH371" s="353"/>
      <c r="AI371" s="354">
        <v>3</v>
      </c>
    </row>
    <row r="372" spans="1:35">
      <c r="A372" s="335"/>
      <c r="B372" s="331" t="s">
        <v>251</v>
      </c>
      <c r="C372" s="331" t="s">
        <v>643</v>
      </c>
      <c r="D372" s="332"/>
      <c r="E372" s="333"/>
      <c r="F372" s="333"/>
      <c r="G372" s="333"/>
      <c r="H372" s="333"/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  <c r="X372" s="333"/>
      <c r="Y372" s="333"/>
      <c r="Z372" s="333"/>
      <c r="AA372" s="333"/>
      <c r="AB372" s="333"/>
      <c r="AC372" s="333"/>
      <c r="AD372" s="333"/>
      <c r="AE372" s="333">
        <v>1</v>
      </c>
      <c r="AF372" s="333"/>
      <c r="AG372" s="333"/>
      <c r="AH372" s="333"/>
      <c r="AI372" s="334">
        <v>1</v>
      </c>
    </row>
    <row r="373" spans="1:35">
      <c r="A373" s="335"/>
      <c r="B373" s="350" t="s">
        <v>752</v>
      </c>
      <c r="C373" s="351"/>
      <c r="D373" s="352"/>
      <c r="E373" s="353"/>
      <c r="F373" s="353"/>
      <c r="G373" s="353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  <c r="V373" s="353"/>
      <c r="W373" s="353"/>
      <c r="X373" s="353"/>
      <c r="Y373" s="353"/>
      <c r="Z373" s="353"/>
      <c r="AA373" s="353"/>
      <c r="AB373" s="353"/>
      <c r="AC373" s="353"/>
      <c r="AD373" s="353"/>
      <c r="AE373" s="353">
        <v>1</v>
      </c>
      <c r="AF373" s="353"/>
      <c r="AG373" s="353"/>
      <c r="AH373" s="353"/>
      <c r="AI373" s="354">
        <v>1</v>
      </c>
    </row>
    <row r="374" spans="1:35">
      <c r="A374" s="335"/>
      <c r="B374" s="331" t="s">
        <v>307</v>
      </c>
      <c r="C374" s="331" t="s">
        <v>796</v>
      </c>
      <c r="D374" s="332"/>
      <c r="E374" s="333"/>
      <c r="F374" s="333"/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33"/>
      <c r="Z374" s="333"/>
      <c r="AA374" s="333"/>
      <c r="AB374" s="333"/>
      <c r="AC374" s="333"/>
      <c r="AD374" s="333"/>
      <c r="AE374" s="333"/>
      <c r="AF374" s="333">
        <v>1</v>
      </c>
      <c r="AG374" s="333"/>
      <c r="AH374" s="333"/>
      <c r="AI374" s="334">
        <v>1</v>
      </c>
    </row>
    <row r="375" spans="1:35">
      <c r="A375" s="335"/>
      <c r="B375" s="350" t="s">
        <v>797</v>
      </c>
      <c r="C375" s="351"/>
      <c r="D375" s="352"/>
      <c r="E375" s="353"/>
      <c r="F375" s="353"/>
      <c r="G375" s="353"/>
      <c r="H375" s="353"/>
      <c r="I375" s="353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  <c r="T375" s="353"/>
      <c r="U375" s="353"/>
      <c r="V375" s="353"/>
      <c r="W375" s="353"/>
      <c r="X375" s="353"/>
      <c r="Y375" s="353"/>
      <c r="Z375" s="353"/>
      <c r="AA375" s="353"/>
      <c r="AB375" s="353"/>
      <c r="AC375" s="353"/>
      <c r="AD375" s="353"/>
      <c r="AE375" s="353"/>
      <c r="AF375" s="353">
        <v>1</v>
      </c>
      <c r="AG375" s="353"/>
      <c r="AH375" s="353"/>
      <c r="AI375" s="354">
        <v>1</v>
      </c>
    </row>
    <row r="376" spans="1:35">
      <c r="A376" s="335"/>
      <c r="B376" s="331" t="s">
        <v>164</v>
      </c>
      <c r="C376" s="331" t="s">
        <v>619</v>
      </c>
      <c r="D376" s="332"/>
      <c r="E376" s="333"/>
      <c r="F376" s="333"/>
      <c r="G376" s="333"/>
      <c r="H376" s="333"/>
      <c r="I376" s="333"/>
      <c r="J376" s="333"/>
      <c r="K376" s="333"/>
      <c r="L376" s="333"/>
      <c r="M376" s="333"/>
      <c r="N376" s="333"/>
      <c r="O376" s="333"/>
      <c r="P376" s="333"/>
      <c r="Q376" s="333"/>
      <c r="R376" s="333"/>
      <c r="S376" s="333"/>
      <c r="T376" s="333"/>
      <c r="U376" s="333"/>
      <c r="V376" s="333"/>
      <c r="W376" s="333"/>
      <c r="X376" s="333"/>
      <c r="Y376" s="333"/>
      <c r="Z376" s="333"/>
      <c r="AA376" s="333"/>
      <c r="AB376" s="333"/>
      <c r="AC376" s="333"/>
      <c r="AD376" s="333">
        <v>1</v>
      </c>
      <c r="AE376" s="333"/>
      <c r="AF376" s="333"/>
      <c r="AG376" s="333"/>
      <c r="AH376" s="333"/>
      <c r="AI376" s="334">
        <v>1</v>
      </c>
    </row>
    <row r="377" spans="1:35">
      <c r="A377" s="335"/>
      <c r="B377" s="350" t="s">
        <v>798</v>
      </c>
      <c r="C377" s="351"/>
      <c r="D377" s="352"/>
      <c r="E377" s="353"/>
      <c r="F377" s="353"/>
      <c r="G377" s="353"/>
      <c r="H377" s="353"/>
      <c r="I377" s="353"/>
      <c r="J377" s="353"/>
      <c r="K377" s="353"/>
      <c r="L377" s="353"/>
      <c r="M377" s="353"/>
      <c r="N377" s="353"/>
      <c r="O377" s="353"/>
      <c r="P377" s="353"/>
      <c r="Q377" s="353"/>
      <c r="R377" s="353"/>
      <c r="S377" s="353"/>
      <c r="T377" s="353"/>
      <c r="U377" s="353"/>
      <c r="V377" s="353"/>
      <c r="W377" s="353"/>
      <c r="X377" s="353"/>
      <c r="Y377" s="353"/>
      <c r="Z377" s="353"/>
      <c r="AA377" s="353"/>
      <c r="AB377" s="353"/>
      <c r="AC377" s="353"/>
      <c r="AD377" s="353">
        <v>1</v>
      </c>
      <c r="AE377" s="353"/>
      <c r="AF377" s="353"/>
      <c r="AG377" s="353"/>
      <c r="AH377" s="353"/>
      <c r="AI377" s="354">
        <v>1</v>
      </c>
    </row>
    <row r="378" spans="1:35">
      <c r="A378" s="355" t="s">
        <v>795</v>
      </c>
      <c r="B378" s="356"/>
      <c r="C378" s="356"/>
      <c r="D378" s="357"/>
      <c r="E378" s="358"/>
      <c r="F378" s="358"/>
      <c r="G378" s="358"/>
      <c r="H378" s="358"/>
      <c r="I378" s="358"/>
      <c r="J378" s="358"/>
      <c r="K378" s="358"/>
      <c r="L378" s="358"/>
      <c r="M378" s="358">
        <v>2</v>
      </c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>
        <v>1</v>
      </c>
      <c r="Y378" s="358"/>
      <c r="Z378" s="358"/>
      <c r="AA378" s="358"/>
      <c r="AB378" s="358"/>
      <c r="AC378" s="358">
        <v>2</v>
      </c>
      <c r="AD378" s="358">
        <v>1</v>
      </c>
      <c r="AE378" s="358">
        <v>3</v>
      </c>
      <c r="AF378" s="358">
        <v>1</v>
      </c>
      <c r="AG378" s="358">
        <v>2</v>
      </c>
      <c r="AH378" s="358"/>
      <c r="AI378" s="359">
        <v>12</v>
      </c>
    </row>
    <row r="379" spans="1:35">
      <c r="A379" s="331" t="s">
        <v>29</v>
      </c>
      <c r="B379" s="331" t="s">
        <v>163</v>
      </c>
      <c r="C379" s="331" t="s">
        <v>644</v>
      </c>
      <c r="D379" s="332"/>
      <c r="E379" s="333"/>
      <c r="F379" s="333"/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33"/>
      <c r="Z379" s="333"/>
      <c r="AA379" s="333"/>
      <c r="AB379" s="333"/>
      <c r="AC379" s="333"/>
      <c r="AD379" s="333"/>
      <c r="AE379" s="333">
        <v>4</v>
      </c>
      <c r="AF379" s="333">
        <v>2</v>
      </c>
      <c r="AG379" s="333"/>
      <c r="AH379" s="333"/>
      <c r="AI379" s="334">
        <v>6</v>
      </c>
    </row>
    <row r="380" spans="1:35">
      <c r="A380" s="335"/>
      <c r="B380" s="335"/>
      <c r="C380" s="336" t="s">
        <v>645</v>
      </c>
      <c r="D380" s="337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  <c r="AA380" s="338"/>
      <c r="AB380" s="338"/>
      <c r="AC380" s="338"/>
      <c r="AD380" s="338"/>
      <c r="AE380" s="338">
        <v>1</v>
      </c>
      <c r="AF380" s="338"/>
      <c r="AG380" s="338"/>
      <c r="AH380" s="338"/>
      <c r="AI380" s="339">
        <v>1</v>
      </c>
    </row>
    <row r="381" spans="1:35">
      <c r="A381" s="335"/>
      <c r="B381" s="335"/>
      <c r="C381" s="336" t="s">
        <v>594</v>
      </c>
      <c r="D381" s="337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>
        <v>1</v>
      </c>
      <c r="AA381" s="338"/>
      <c r="AB381" s="338"/>
      <c r="AC381" s="338">
        <v>1</v>
      </c>
      <c r="AD381" s="338">
        <v>2</v>
      </c>
      <c r="AE381" s="338">
        <v>6</v>
      </c>
      <c r="AF381" s="338">
        <v>2</v>
      </c>
      <c r="AG381" s="338"/>
      <c r="AH381" s="338"/>
      <c r="AI381" s="339">
        <v>12</v>
      </c>
    </row>
    <row r="382" spans="1:35">
      <c r="A382" s="335"/>
      <c r="B382" s="335"/>
      <c r="C382" s="336" t="s">
        <v>187</v>
      </c>
      <c r="D382" s="337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>
        <v>1</v>
      </c>
      <c r="Y382" s="338"/>
      <c r="Z382" s="338">
        <v>1</v>
      </c>
      <c r="AA382" s="338">
        <v>1</v>
      </c>
      <c r="AB382" s="338">
        <v>5</v>
      </c>
      <c r="AC382" s="338"/>
      <c r="AD382" s="338">
        <v>1</v>
      </c>
      <c r="AE382" s="338">
        <v>6</v>
      </c>
      <c r="AF382" s="338"/>
      <c r="AG382" s="338"/>
      <c r="AH382" s="338"/>
      <c r="AI382" s="339">
        <v>15</v>
      </c>
    </row>
    <row r="383" spans="1:35">
      <c r="A383" s="335"/>
      <c r="B383" s="350" t="s">
        <v>799</v>
      </c>
      <c r="C383" s="351"/>
      <c r="D383" s="352"/>
      <c r="E383" s="353"/>
      <c r="F383" s="353"/>
      <c r="G383" s="353"/>
      <c r="H383" s="353"/>
      <c r="I383" s="353"/>
      <c r="J383" s="353"/>
      <c r="K383" s="353"/>
      <c r="L383" s="353"/>
      <c r="M383" s="353"/>
      <c r="N383" s="353"/>
      <c r="O383" s="353"/>
      <c r="P383" s="353"/>
      <c r="Q383" s="353"/>
      <c r="R383" s="353"/>
      <c r="S383" s="353"/>
      <c r="T383" s="353"/>
      <c r="U383" s="353"/>
      <c r="V383" s="353"/>
      <c r="W383" s="353"/>
      <c r="X383" s="353">
        <v>1</v>
      </c>
      <c r="Y383" s="353"/>
      <c r="Z383" s="353">
        <v>2</v>
      </c>
      <c r="AA383" s="353">
        <v>1</v>
      </c>
      <c r="AB383" s="353">
        <v>5</v>
      </c>
      <c r="AC383" s="353">
        <v>1</v>
      </c>
      <c r="AD383" s="353">
        <v>3</v>
      </c>
      <c r="AE383" s="353">
        <v>17</v>
      </c>
      <c r="AF383" s="353">
        <v>4</v>
      </c>
      <c r="AG383" s="353"/>
      <c r="AH383" s="353"/>
      <c r="AI383" s="354">
        <v>34</v>
      </c>
    </row>
    <row r="384" spans="1:35">
      <c r="A384" s="335"/>
      <c r="B384" s="331" t="s">
        <v>181</v>
      </c>
      <c r="C384" s="331" t="s">
        <v>368</v>
      </c>
      <c r="D384" s="332"/>
      <c r="E384" s="333"/>
      <c r="F384" s="333"/>
      <c r="G384" s="333"/>
      <c r="H384" s="333"/>
      <c r="I384" s="333"/>
      <c r="J384" s="333"/>
      <c r="K384" s="333"/>
      <c r="L384" s="333"/>
      <c r="M384" s="333"/>
      <c r="N384" s="333"/>
      <c r="O384" s="333"/>
      <c r="P384" s="333">
        <v>1</v>
      </c>
      <c r="Q384" s="333"/>
      <c r="R384" s="333"/>
      <c r="S384" s="333"/>
      <c r="T384" s="333"/>
      <c r="U384" s="333"/>
      <c r="V384" s="333"/>
      <c r="W384" s="333"/>
      <c r="X384" s="333"/>
      <c r="Y384" s="333"/>
      <c r="Z384" s="333"/>
      <c r="AA384" s="333"/>
      <c r="AB384" s="333"/>
      <c r="AC384" s="333"/>
      <c r="AD384" s="333"/>
      <c r="AE384" s="333"/>
      <c r="AF384" s="333"/>
      <c r="AG384" s="333"/>
      <c r="AH384" s="333"/>
      <c r="AI384" s="334">
        <v>1</v>
      </c>
    </row>
    <row r="385" spans="1:35">
      <c r="A385" s="335"/>
      <c r="B385" s="335"/>
      <c r="C385" s="336" t="s">
        <v>646</v>
      </c>
      <c r="D385" s="337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  <c r="AA385" s="338"/>
      <c r="AB385" s="338"/>
      <c r="AC385" s="338"/>
      <c r="AD385" s="338"/>
      <c r="AE385" s="338">
        <v>1</v>
      </c>
      <c r="AF385" s="338"/>
      <c r="AG385" s="338"/>
      <c r="AH385" s="338"/>
      <c r="AI385" s="339">
        <v>1</v>
      </c>
    </row>
    <row r="386" spans="1:35">
      <c r="A386" s="335"/>
      <c r="B386" s="335"/>
      <c r="C386" s="336" t="s">
        <v>647</v>
      </c>
      <c r="D386" s="337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  <c r="AA386" s="338"/>
      <c r="AB386" s="338"/>
      <c r="AC386" s="338"/>
      <c r="AD386" s="338">
        <v>1</v>
      </c>
      <c r="AE386" s="338"/>
      <c r="AF386" s="338"/>
      <c r="AG386" s="338"/>
      <c r="AH386" s="338"/>
      <c r="AI386" s="339">
        <v>1</v>
      </c>
    </row>
    <row r="387" spans="1:35">
      <c r="A387" s="335"/>
      <c r="B387" s="335"/>
      <c r="C387" s="336" t="s">
        <v>800</v>
      </c>
      <c r="D387" s="337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38"/>
      <c r="AC387" s="338"/>
      <c r="AD387" s="338"/>
      <c r="AE387" s="338"/>
      <c r="AF387" s="338">
        <v>1</v>
      </c>
      <c r="AG387" s="338"/>
      <c r="AH387" s="338"/>
      <c r="AI387" s="339">
        <v>1</v>
      </c>
    </row>
    <row r="388" spans="1:35">
      <c r="A388" s="335"/>
      <c r="B388" s="335"/>
      <c r="C388" s="336" t="s">
        <v>220</v>
      </c>
      <c r="D388" s="337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  <c r="AA388" s="338"/>
      <c r="AB388" s="338">
        <v>1</v>
      </c>
      <c r="AC388" s="338"/>
      <c r="AD388" s="338"/>
      <c r="AE388" s="338"/>
      <c r="AF388" s="338"/>
      <c r="AG388" s="338"/>
      <c r="AH388" s="338"/>
      <c r="AI388" s="339">
        <v>1</v>
      </c>
    </row>
    <row r="389" spans="1:35">
      <c r="A389" s="335"/>
      <c r="B389" s="350" t="s">
        <v>801</v>
      </c>
      <c r="C389" s="351"/>
      <c r="D389" s="352"/>
      <c r="E389" s="353"/>
      <c r="F389" s="353"/>
      <c r="G389" s="353"/>
      <c r="H389" s="353"/>
      <c r="I389" s="353"/>
      <c r="J389" s="353"/>
      <c r="K389" s="353"/>
      <c r="L389" s="353"/>
      <c r="M389" s="353"/>
      <c r="N389" s="353"/>
      <c r="O389" s="353"/>
      <c r="P389" s="353">
        <v>1</v>
      </c>
      <c r="Q389" s="353"/>
      <c r="R389" s="353"/>
      <c r="S389" s="353"/>
      <c r="T389" s="353"/>
      <c r="U389" s="353"/>
      <c r="V389" s="353"/>
      <c r="W389" s="353"/>
      <c r="X389" s="353"/>
      <c r="Y389" s="353"/>
      <c r="Z389" s="353"/>
      <c r="AA389" s="353"/>
      <c r="AB389" s="353">
        <v>1</v>
      </c>
      <c r="AC389" s="353"/>
      <c r="AD389" s="353">
        <v>1</v>
      </c>
      <c r="AE389" s="353">
        <v>1</v>
      </c>
      <c r="AF389" s="353">
        <v>1</v>
      </c>
      <c r="AG389" s="353"/>
      <c r="AH389" s="353"/>
      <c r="AI389" s="354">
        <v>5</v>
      </c>
    </row>
    <row r="390" spans="1:35">
      <c r="A390" s="335"/>
      <c r="B390" s="331" t="s">
        <v>285</v>
      </c>
      <c r="C390" s="331" t="s">
        <v>802</v>
      </c>
      <c r="D390" s="332"/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33"/>
      <c r="Z390" s="333"/>
      <c r="AA390" s="333"/>
      <c r="AB390" s="333"/>
      <c r="AC390" s="333"/>
      <c r="AD390" s="333"/>
      <c r="AE390" s="333"/>
      <c r="AF390" s="333">
        <v>2</v>
      </c>
      <c r="AG390" s="333"/>
      <c r="AH390" s="333"/>
      <c r="AI390" s="334">
        <v>2</v>
      </c>
    </row>
    <row r="391" spans="1:35">
      <c r="A391" s="335"/>
      <c r="B391" s="335"/>
      <c r="C391" s="336" t="s">
        <v>803</v>
      </c>
      <c r="D391" s="337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  <c r="AA391" s="338"/>
      <c r="AB391" s="338"/>
      <c r="AC391" s="338"/>
      <c r="AD391" s="338"/>
      <c r="AE391" s="338"/>
      <c r="AF391" s="338">
        <v>1</v>
      </c>
      <c r="AG391" s="338"/>
      <c r="AH391" s="338"/>
      <c r="AI391" s="339">
        <v>1</v>
      </c>
    </row>
    <row r="392" spans="1:35">
      <c r="A392" s="335"/>
      <c r="B392" s="335"/>
      <c r="C392" s="336" t="s">
        <v>285</v>
      </c>
      <c r="D392" s="337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  <c r="AA392" s="338"/>
      <c r="AB392" s="338"/>
      <c r="AC392" s="338"/>
      <c r="AD392" s="338">
        <v>1</v>
      </c>
      <c r="AE392" s="338"/>
      <c r="AF392" s="338"/>
      <c r="AG392" s="338"/>
      <c r="AH392" s="338"/>
      <c r="AI392" s="339">
        <v>1</v>
      </c>
    </row>
    <row r="393" spans="1:35">
      <c r="A393" s="335"/>
      <c r="B393" s="350" t="s">
        <v>804</v>
      </c>
      <c r="C393" s="351"/>
      <c r="D393" s="352"/>
      <c r="E393" s="353"/>
      <c r="F393" s="353"/>
      <c r="G393" s="353"/>
      <c r="H393" s="353"/>
      <c r="I393" s="353"/>
      <c r="J393" s="353"/>
      <c r="K393" s="353"/>
      <c r="L393" s="353"/>
      <c r="M393" s="353"/>
      <c r="N393" s="353"/>
      <c r="O393" s="353"/>
      <c r="P393" s="353"/>
      <c r="Q393" s="353"/>
      <c r="R393" s="353"/>
      <c r="S393" s="353"/>
      <c r="T393" s="353"/>
      <c r="U393" s="353"/>
      <c r="V393" s="353"/>
      <c r="W393" s="353"/>
      <c r="X393" s="353"/>
      <c r="Y393" s="353"/>
      <c r="Z393" s="353"/>
      <c r="AA393" s="353"/>
      <c r="AB393" s="353"/>
      <c r="AC393" s="353"/>
      <c r="AD393" s="353">
        <v>1</v>
      </c>
      <c r="AE393" s="353"/>
      <c r="AF393" s="353">
        <v>3</v>
      </c>
      <c r="AG393" s="353"/>
      <c r="AH393" s="353"/>
      <c r="AI393" s="354">
        <v>4</v>
      </c>
    </row>
    <row r="394" spans="1:35">
      <c r="A394" s="335"/>
      <c r="B394" s="331" t="s">
        <v>287</v>
      </c>
      <c r="C394" s="331" t="s">
        <v>648</v>
      </c>
      <c r="D394" s="332"/>
      <c r="E394" s="333"/>
      <c r="F394" s="333"/>
      <c r="G394" s="333"/>
      <c r="H394" s="333"/>
      <c r="I394" s="333"/>
      <c r="J394" s="333"/>
      <c r="K394" s="333"/>
      <c r="L394" s="333"/>
      <c r="M394" s="333"/>
      <c r="N394" s="333"/>
      <c r="O394" s="333"/>
      <c r="P394" s="333"/>
      <c r="Q394" s="333"/>
      <c r="R394" s="333"/>
      <c r="S394" s="333"/>
      <c r="T394" s="333"/>
      <c r="U394" s="333"/>
      <c r="V394" s="333"/>
      <c r="W394" s="333"/>
      <c r="X394" s="333"/>
      <c r="Y394" s="333"/>
      <c r="Z394" s="333"/>
      <c r="AA394" s="333"/>
      <c r="AB394" s="333"/>
      <c r="AC394" s="333"/>
      <c r="AD394" s="333">
        <v>1</v>
      </c>
      <c r="AE394" s="333"/>
      <c r="AF394" s="333"/>
      <c r="AG394" s="333"/>
      <c r="AH394" s="333"/>
      <c r="AI394" s="334">
        <v>1</v>
      </c>
    </row>
    <row r="395" spans="1:35">
      <c r="A395" s="335"/>
      <c r="B395" s="350" t="s">
        <v>805</v>
      </c>
      <c r="C395" s="351"/>
      <c r="D395" s="352"/>
      <c r="E395" s="353"/>
      <c r="F395" s="353"/>
      <c r="G395" s="353"/>
      <c r="H395" s="353"/>
      <c r="I395" s="353"/>
      <c r="J395" s="353"/>
      <c r="K395" s="353"/>
      <c r="L395" s="353"/>
      <c r="M395" s="353"/>
      <c r="N395" s="353"/>
      <c r="O395" s="353"/>
      <c r="P395" s="353"/>
      <c r="Q395" s="353"/>
      <c r="R395" s="353"/>
      <c r="S395" s="353"/>
      <c r="T395" s="353"/>
      <c r="U395" s="353"/>
      <c r="V395" s="353"/>
      <c r="W395" s="353"/>
      <c r="X395" s="353"/>
      <c r="Y395" s="353"/>
      <c r="Z395" s="353"/>
      <c r="AA395" s="353"/>
      <c r="AB395" s="353"/>
      <c r="AC395" s="353"/>
      <c r="AD395" s="353">
        <v>1</v>
      </c>
      <c r="AE395" s="353"/>
      <c r="AF395" s="353"/>
      <c r="AG395" s="353"/>
      <c r="AH395" s="353"/>
      <c r="AI395" s="354">
        <v>1</v>
      </c>
    </row>
    <row r="396" spans="1:35">
      <c r="A396" s="335"/>
      <c r="B396" s="331" t="s">
        <v>289</v>
      </c>
      <c r="C396" s="331" t="s">
        <v>387</v>
      </c>
      <c r="D396" s="332"/>
      <c r="E396" s="333"/>
      <c r="F396" s="333">
        <v>1</v>
      </c>
      <c r="G396" s="333"/>
      <c r="H396" s="333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  <c r="X396" s="333"/>
      <c r="Y396" s="333"/>
      <c r="Z396" s="333"/>
      <c r="AA396" s="333"/>
      <c r="AB396" s="333"/>
      <c r="AC396" s="333"/>
      <c r="AD396" s="333"/>
      <c r="AE396" s="333"/>
      <c r="AF396" s="333"/>
      <c r="AG396" s="333"/>
      <c r="AH396" s="333"/>
      <c r="AI396" s="334">
        <v>1</v>
      </c>
    </row>
    <row r="397" spans="1:35">
      <c r="A397" s="335"/>
      <c r="B397" s="350" t="s">
        <v>806</v>
      </c>
      <c r="C397" s="351"/>
      <c r="D397" s="352"/>
      <c r="E397" s="353"/>
      <c r="F397" s="353">
        <v>1</v>
      </c>
      <c r="G397" s="353"/>
      <c r="H397" s="353"/>
      <c r="I397" s="353"/>
      <c r="J397" s="353"/>
      <c r="K397" s="353"/>
      <c r="L397" s="353"/>
      <c r="M397" s="353"/>
      <c r="N397" s="353"/>
      <c r="O397" s="353"/>
      <c r="P397" s="353"/>
      <c r="Q397" s="353"/>
      <c r="R397" s="353"/>
      <c r="S397" s="353"/>
      <c r="T397" s="353"/>
      <c r="U397" s="353"/>
      <c r="V397" s="353"/>
      <c r="W397" s="353"/>
      <c r="X397" s="353"/>
      <c r="Y397" s="353"/>
      <c r="Z397" s="353"/>
      <c r="AA397" s="353"/>
      <c r="AB397" s="353"/>
      <c r="AC397" s="353"/>
      <c r="AD397" s="353"/>
      <c r="AE397" s="353"/>
      <c r="AF397" s="353"/>
      <c r="AG397" s="353"/>
      <c r="AH397" s="353"/>
      <c r="AI397" s="354">
        <v>1</v>
      </c>
    </row>
    <row r="398" spans="1:35">
      <c r="A398" s="335"/>
      <c r="B398" s="331" t="s">
        <v>169</v>
      </c>
      <c r="C398" s="331" t="s">
        <v>488</v>
      </c>
      <c r="D398" s="332"/>
      <c r="E398" s="333"/>
      <c r="F398" s="333"/>
      <c r="G398" s="333"/>
      <c r="H398" s="333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  <c r="T398" s="333">
        <v>1</v>
      </c>
      <c r="U398" s="333"/>
      <c r="V398" s="333"/>
      <c r="W398" s="333"/>
      <c r="X398" s="333"/>
      <c r="Y398" s="333"/>
      <c r="Z398" s="333"/>
      <c r="AA398" s="333"/>
      <c r="AB398" s="333"/>
      <c r="AC398" s="333"/>
      <c r="AD398" s="333"/>
      <c r="AE398" s="333"/>
      <c r="AF398" s="333"/>
      <c r="AG398" s="333"/>
      <c r="AH398" s="333"/>
      <c r="AI398" s="334">
        <v>1</v>
      </c>
    </row>
    <row r="399" spans="1:35">
      <c r="A399" s="335"/>
      <c r="B399" s="350" t="s">
        <v>807</v>
      </c>
      <c r="C399" s="351"/>
      <c r="D399" s="352"/>
      <c r="E399" s="353"/>
      <c r="F399" s="353"/>
      <c r="G399" s="353"/>
      <c r="H399" s="353"/>
      <c r="I399" s="353"/>
      <c r="J399" s="353"/>
      <c r="K399" s="353"/>
      <c r="L399" s="353"/>
      <c r="M399" s="353"/>
      <c r="N399" s="353"/>
      <c r="O399" s="353"/>
      <c r="P399" s="353"/>
      <c r="Q399" s="353"/>
      <c r="R399" s="353"/>
      <c r="S399" s="353"/>
      <c r="T399" s="353">
        <v>1</v>
      </c>
      <c r="U399" s="353"/>
      <c r="V399" s="353"/>
      <c r="W399" s="353"/>
      <c r="X399" s="353"/>
      <c r="Y399" s="353"/>
      <c r="Z399" s="353"/>
      <c r="AA399" s="353"/>
      <c r="AB399" s="353"/>
      <c r="AC399" s="353"/>
      <c r="AD399" s="353"/>
      <c r="AE399" s="353"/>
      <c r="AF399" s="353"/>
      <c r="AG399" s="353"/>
      <c r="AH399" s="353"/>
      <c r="AI399" s="354">
        <v>1</v>
      </c>
    </row>
    <row r="400" spans="1:35">
      <c r="A400" s="335"/>
      <c r="B400" s="331" t="s">
        <v>293</v>
      </c>
      <c r="C400" s="331" t="s">
        <v>808</v>
      </c>
      <c r="D400" s="332"/>
      <c r="E400" s="333"/>
      <c r="F400" s="333"/>
      <c r="G400" s="333"/>
      <c r="H400" s="333"/>
      <c r="I400" s="333"/>
      <c r="J400" s="333"/>
      <c r="K400" s="333"/>
      <c r="L400" s="333"/>
      <c r="M400" s="333"/>
      <c r="N400" s="333"/>
      <c r="O400" s="333"/>
      <c r="P400" s="333"/>
      <c r="Q400" s="333"/>
      <c r="R400" s="333"/>
      <c r="S400" s="333"/>
      <c r="T400" s="333"/>
      <c r="U400" s="333"/>
      <c r="V400" s="333"/>
      <c r="W400" s="333"/>
      <c r="X400" s="333"/>
      <c r="Y400" s="333"/>
      <c r="Z400" s="333"/>
      <c r="AA400" s="333"/>
      <c r="AB400" s="333"/>
      <c r="AC400" s="333"/>
      <c r="AD400" s="333"/>
      <c r="AE400" s="333"/>
      <c r="AF400" s="333">
        <v>1</v>
      </c>
      <c r="AG400" s="333"/>
      <c r="AH400" s="333"/>
      <c r="AI400" s="334">
        <v>1</v>
      </c>
    </row>
    <row r="401" spans="1:35">
      <c r="A401" s="335"/>
      <c r="B401" s="350" t="s">
        <v>809</v>
      </c>
      <c r="C401" s="351"/>
      <c r="D401" s="352"/>
      <c r="E401" s="353"/>
      <c r="F401" s="353"/>
      <c r="G401" s="353"/>
      <c r="H401" s="353"/>
      <c r="I401" s="353"/>
      <c r="J401" s="353"/>
      <c r="K401" s="353"/>
      <c r="L401" s="353"/>
      <c r="M401" s="353"/>
      <c r="N401" s="353"/>
      <c r="O401" s="353"/>
      <c r="P401" s="353"/>
      <c r="Q401" s="353"/>
      <c r="R401" s="353"/>
      <c r="S401" s="353"/>
      <c r="T401" s="353"/>
      <c r="U401" s="353"/>
      <c r="V401" s="353"/>
      <c r="W401" s="353"/>
      <c r="X401" s="353"/>
      <c r="Y401" s="353"/>
      <c r="Z401" s="353"/>
      <c r="AA401" s="353"/>
      <c r="AB401" s="353"/>
      <c r="AC401" s="353"/>
      <c r="AD401" s="353"/>
      <c r="AE401" s="353"/>
      <c r="AF401" s="353">
        <v>1</v>
      </c>
      <c r="AG401" s="353"/>
      <c r="AH401" s="353"/>
      <c r="AI401" s="354">
        <v>1</v>
      </c>
    </row>
    <row r="402" spans="1:35">
      <c r="A402" s="335"/>
      <c r="B402" s="331" t="s">
        <v>290</v>
      </c>
      <c r="C402" s="331" t="s">
        <v>810</v>
      </c>
      <c r="D402" s="332"/>
      <c r="E402" s="333"/>
      <c r="F402" s="333"/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/>
      <c r="W402" s="333"/>
      <c r="X402" s="333"/>
      <c r="Y402" s="333"/>
      <c r="Z402" s="333"/>
      <c r="AA402" s="333"/>
      <c r="AB402" s="333"/>
      <c r="AC402" s="333"/>
      <c r="AD402" s="333"/>
      <c r="AE402" s="333"/>
      <c r="AF402" s="333">
        <v>1</v>
      </c>
      <c r="AG402" s="333"/>
      <c r="AH402" s="333"/>
      <c r="AI402" s="334">
        <v>1</v>
      </c>
    </row>
    <row r="403" spans="1:35">
      <c r="A403" s="335"/>
      <c r="B403" s="350" t="s">
        <v>811</v>
      </c>
      <c r="C403" s="351"/>
      <c r="D403" s="352"/>
      <c r="E403" s="353"/>
      <c r="F403" s="353"/>
      <c r="G403" s="353"/>
      <c r="H403" s="353"/>
      <c r="I403" s="353"/>
      <c r="J403" s="353"/>
      <c r="K403" s="353"/>
      <c r="L403" s="353"/>
      <c r="M403" s="353"/>
      <c r="N403" s="353"/>
      <c r="O403" s="353"/>
      <c r="P403" s="353"/>
      <c r="Q403" s="353"/>
      <c r="R403" s="353"/>
      <c r="S403" s="353"/>
      <c r="T403" s="353"/>
      <c r="U403" s="353"/>
      <c r="V403" s="353"/>
      <c r="W403" s="353"/>
      <c r="X403" s="353"/>
      <c r="Y403" s="353"/>
      <c r="Z403" s="353"/>
      <c r="AA403" s="353"/>
      <c r="AB403" s="353"/>
      <c r="AC403" s="353"/>
      <c r="AD403" s="353"/>
      <c r="AE403" s="353"/>
      <c r="AF403" s="353">
        <v>1</v>
      </c>
      <c r="AG403" s="353"/>
      <c r="AH403" s="353"/>
      <c r="AI403" s="354">
        <v>1</v>
      </c>
    </row>
    <row r="404" spans="1:35">
      <c r="A404" s="335"/>
      <c r="B404" s="331" t="s">
        <v>292</v>
      </c>
      <c r="C404" s="331" t="s">
        <v>380</v>
      </c>
      <c r="D404" s="332"/>
      <c r="E404" s="333"/>
      <c r="F404" s="333"/>
      <c r="G404" s="333"/>
      <c r="H404" s="333"/>
      <c r="I404" s="333"/>
      <c r="J404" s="333"/>
      <c r="K404" s="333"/>
      <c r="L404" s="333"/>
      <c r="M404" s="333"/>
      <c r="N404" s="333"/>
      <c r="O404" s="333"/>
      <c r="P404" s="333"/>
      <c r="Q404" s="333"/>
      <c r="R404" s="333">
        <v>1</v>
      </c>
      <c r="S404" s="333"/>
      <c r="T404" s="333"/>
      <c r="U404" s="333"/>
      <c r="V404" s="333"/>
      <c r="W404" s="333"/>
      <c r="X404" s="333"/>
      <c r="Y404" s="333"/>
      <c r="Z404" s="333"/>
      <c r="AA404" s="333"/>
      <c r="AB404" s="333"/>
      <c r="AC404" s="333"/>
      <c r="AD404" s="333"/>
      <c r="AE404" s="333"/>
      <c r="AF404" s="333"/>
      <c r="AG404" s="333"/>
      <c r="AH404" s="333"/>
      <c r="AI404" s="334">
        <v>1</v>
      </c>
    </row>
    <row r="405" spans="1:35">
      <c r="A405" s="335"/>
      <c r="B405" s="350" t="s">
        <v>812</v>
      </c>
      <c r="C405" s="351"/>
      <c r="D405" s="352"/>
      <c r="E405" s="353"/>
      <c r="F405" s="353"/>
      <c r="G405" s="353"/>
      <c r="H405" s="353"/>
      <c r="I405" s="353"/>
      <c r="J405" s="353"/>
      <c r="K405" s="353"/>
      <c r="L405" s="353"/>
      <c r="M405" s="353"/>
      <c r="N405" s="353"/>
      <c r="O405" s="353"/>
      <c r="P405" s="353"/>
      <c r="Q405" s="353"/>
      <c r="R405" s="353">
        <v>1</v>
      </c>
      <c r="S405" s="353"/>
      <c r="T405" s="353"/>
      <c r="U405" s="353"/>
      <c r="V405" s="353"/>
      <c r="W405" s="353"/>
      <c r="X405" s="353"/>
      <c r="Y405" s="353"/>
      <c r="Z405" s="353"/>
      <c r="AA405" s="353"/>
      <c r="AB405" s="353"/>
      <c r="AC405" s="353"/>
      <c r="AD405" s="353"/>
      <c r="AE405" s="353"/>
      <c r="AF405" s="353"/>
      <c r="AG405" s="353"/>
      <c r="AH405" s="353"/>
      <c r="AI405" s="354">
        <v>1</v>
      </c>
    </row>
    <row r="406" spans="1:35">
      <c r="A406" s="335"/>
      <c r="B406" s="331" t="s">
        <v>224</v>
      </c>
      <c r="C406" s="331" t="s">
        <v>595</v>
      </c>
      <c r="D406" s="332"/>
      <c r="E406" s="333"/>
      <c r="F406" s="333"/>
      <c r="G406" s="333"/>
      <c r="H406" s="333"/>
      <c r="I406" s="333"/>
      <c r="J406" s="333"/>
      <c r="K406" s="333"/>
      <c r="L406" s="333"/>
      <c r="M406" s="333"/>
      <c r="N406" s="333"/>
      <c r="O406" s="333"/>
      <c r="P406" s="333"/>
      <c r="Q406" s="333"/>
      <c r="R406" s="333"/>
      <c r="S406" s="333"/>
      <c r="T406" s="333"/>
      <c r="U406" s="333"/>
      <c r="V406" s="333"/>
      <c r="W406" s="333"/>
      <c r="X406" s="333"/>
      <c r="Y406" s="333"/>
      <c r="Z406" s="333"/>
      <c r="AA406" s="333">
        <v>1</v>
      </c>
      <c r="AB406" s="333"/>
      <c r="AC406" s="333"/>
      <c r="AD406" s="333"/>
      <c r="AE406" s="333"/>
      <c r="AF406" s="333"/>
      <c r="AG406" s="333"/>
      <c r="AH406" s="333"/>
      <c r="AI406" s="334">
        <v>1</v>
      </c>
    </row>
    <row r="407" spans="1:35">
      <c r="A407" s="335"/>
      <c r="B407" s="350" t="s">
        <v>684</v>
      </c>
      <c r="C407" s="351"/>
      <c r="D407" s="352"/>
      <c r="E407" s="353"/>
      <c r="F407" s="353"/>
      <c r="G407" s="353"/>
      <c r="H407" s="353"/>
      <c r="I407" s="353"/>
      <c r="J407" s="353"/>
      <c r="K407" s="353"/>
      <c r="L407" s="353"/>
      <c r="M407" s="353"/>
      <c r="N407" s="353"/>
      <c r="O407" s="353"/>
      <c r="P407" s="353"/>
      <c r="Q407" s="353"/>
      <c r="R407" s="353"/>
      <c r="S407" s="353"/>
      <c r="T407" s="353"/>
      <c r="U407" s="353"/>
      <c r="V407" s="353"/>
      <c r="W407" s="353"/>
      <c r="X407" s="353"/>
      <c r="Y407" s="353"/>
      <c r="Z407" s="353"/>
      <c r="AA407" s="353">
        <v>1</v>
      </c>
      <c r="AB407" s="353"/>
      <c r="AC407" s="353"/>
      <c r="AD407" s="353"/>
      <c r="AE407" s="353"/>
      <c r="AF407" s="353"/>
      <c r="AG407" s="353"/>
      <c r="AH407" s="353"/>
      <c r="AI407" s="354">
        <v>1</v>
      </c>
    </row>
    <row r="408" spans="1:35">
      <c r="A408" s="355" t="s">
        <v>813</v>
      </c>
      <c r="B408" s="356"/>
      <c r="C408" s="356"/>
      <c r="D408" s="357"/>
      <c r="E408" s="358"/>
      <c r="F408" s="358">
        <v>1</v>
      </c>
      <c r="G408" s="358"/>
      <c r="H408" s="358"/>
      <c r="I408" s="358"/>
      <c r="J408" s="358"/>
      <c r="K408" s="358"/>
      <c r="L408" s="358"/>
      <c r="M408" s="358"/>
      <c r="N408" s="358"/>
      <c r="O408" s="358"/>
      <c r="P408" s="358">
        <v>1</v>
      </c>
      <c r="Q408" s="358"/>
      <c r="R408" s="358">
        <v>1</v>
      </c>
      <c r="S408" s="358"/>
      <c r="T408" s="358">
        <v>1</v>
      </c>
      <c r="U408" s="358"/>
      <c r="V408" s="358"/>
      <c r="W408" s="358"/>
      <c r="X408" s="358">
        <v>1</v>
      </c>
      <c r="Y408" s="358"/>
      <c r="Z408" s="358">
        <v>2</v>
      </c>
      <c r="AA408" s="358">
        <v>2</v>
      </c>
      <c r="AB408" s="358">
        <v>6</v>
      </c>
      <c r="AC408" s="358">
        <v>1</v>
      </c>
      <c r="AD408" s="358">
        <v>6</v>
      </c>
      <c r="AE408" s="358">
        <v>18</v>
      </c>
      <c r="AF408" s="358">
        <v>10</v>
      </c>
      <c r="AG408" s="358"/>
      <c r="AH408" s="358"/>
      <c r="AI408" s="359">
        <v>50</v>
      </c>
    </row>
    <row r="409" spans="1:35">
      <c r="A409" s="331" t="s">
        <v>28</v>
      </c>
      <c r="B409" s="331" t="s">
        <v>167</v>
      </c>
      <c r="C409" s="331" t="s">
        <v>356</v>
      </c>
      <c r="D409" s="332"/>
      <c r="E409" s="333"/>
      <c r="F409" s="333"/>
      <c r="G409" s="333"/>
      <c r="H409" s="333"/>
      <c r="I409" s="333"/>
      <c r="J409" s="333">
        <v>1</v>
      </c>
      <c r="K409" s="333"/>
      <c r="L409" s="333"/>
      <c r="M409" s="333">
        <v>1</v>
      </c>
      <c r="N409" s="333"/>
      <c r="O409" s="333">
        <v>1</v>
      </c>
      <c r="P409" s="333">
        <v>1</v>
      </c>
      <c r="Q409" s="333"/>
      <c r="R409" s="333"/>
      <c r="S409" s="333"/>
      <c r="T409" s="333"/>
      <c r="U409" s="333"/>
      <c r="V409" s="333"/>
      <c r="W409" s="333"/>
      <c r="X409" s="333"/>
      <c r="Y409" s="333"/>
      <c r="Z409" s="333"/>
      <c r="AA409" s="333"/>
      <c r="AB409" s="333"/>
      <c r="AC409" s="333"/>
      <c r="AD409" s="333"/>
      <c r="AE409" s="333"/>
      <c r="AF409" s="333"/>
      <c r="AG409" s="333"/>
      <c r="AH409" s="333"/>
      <c r="AI409" s="334">
        <v>4</v>
      </c>
    </row>
    <row r="410" spans="1:35">
      <c r="A410" s="335"/>
      <c r="B410" s="335"/>
      <c r="C410" s="336" t="s">
        <v>373</v>
      </c>
      <c r="D410" s="337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>
        <v>1</v>
      </c>
      <c r="P410" s="338"/>
      <c r="Q410" s="338"/>
      <c r="R410" s="338">
        <v>1</v>
      </c>
      <c r="S410" s="338"/>
      <c r="T410" s="338">
        <v>1</v>
      </c>
      <c r="U410" s="338"/>
      <c r="V410" s="338"/>
      <c r="W410" s="338"/>
      <c r="X410" s="338"/>
      <c r="Y410" s="338"/>
      <c r="Z410" s="338"/>
      <c r="AA410" s="338"/>
      <c r="AB410" s="338"/>
      <c r="AC410" s="338"/>
      <c r="AD410" s="338"/>
      <c r="AE410" s="338"/>
      <c r="AF410" s="338"/>
      <c r="AG410" s="338"/>
      <c r="AH410" s="338"/>
      <c r="AI410" s="339">
        <v>3</v>
      </c>
    </row>
    <row r="411" spans="1:35">
      <c r="A411" s="335"/>
      <c r="B411" s="335"/>
      <c r="C411" s="336" t="s">
        <v>350</v>
      </c>
      <c r="D411" s="337">
        <v>1</v>
      </c>
      <c r="E411" s="338"/>
      <c r="F411" s="338"/>
      <c r="G411" s="338">
        <v>1</v>
      </c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  <c r="AA411" s="338"/>
      <c r="AB411" s="338"/>
      <c r="AC411" s="338"/>
      <c r="AD411" s="338"/>
      <c r="AE411" s="338"/>
      <c r="AF411" s="338"/>
      <c r="AG411" s="338"/>
      <c r="AH411" s="338"/>
      <c r="AI411" s="339">
        <v>2</v>
      </c>
    </row>
    <row r="412" spans="1:35">
      <c r="A412" s="335"/>
      <c r="B412" s="335"/>
      <c r="C412" s="336" t="s">
        <v>167</v>
      </c>
      <c r="D412" s="337"/>
      <c r="E412" s="338"/>
      <c r="F412" s="338"/>
      <c r="G412" s="338"/>
      <c r="H412" s="338"/>
      <c r="I412" s="338"/>
      <c r="J412" s="338">
        <v>1</v>
      </c>
      <c r="K412" s="338"/>
      <c r="L412" s="338"/>
      <c r="M412" s="338"/>
      <c r="N412" s="338"/>
      <c r="O412" s="338"/>
      <c r="P412" s="338"/>
      <c r="Q412" s="338">
        <v>1</v>
      </c>
      <c r="R412" s="338"/>
      <c r="S412" s="338"/>
      <c r="T412" s="338"/>
      <c r="U412" s="338"/>
      <c r="V412" s="338"/>
      <c r="W412" s="338"/>
      <c r="X412" s="338"/>
      <c r="Y412" s="338"/>
      <c r="Z412" s="338"/>
      <c r="AA412" s="338"/>
      <c r="AB412" s="338"/>
      <c r="AC412" s="338"/>
      <c r="AD412" s="338"/>
      <c r="AE412" s="338"/>
      <c r="AF412" s="338"/>
      <c r="AG412" s="338"/>
      <c r="AH412" s="338"/>
      <c r="AI412" s="339">
        <v>2</v>
      </c>
    </row>
    <row r="413" spans="1:35">
      <c r="A413" s="335"/>
      <c r="B413" s="350" t="s">
        <v>814</v>
      </c>
      <c r="C413" s="351"/>
      <c r="D413" s="352">
        <v>1</v>
      </c>
      <c r="E413" s="353"/>
      <c r="F413" s="353"/>
      <c r="G413" s="353">
        <v>1</v>
      </c>
      <c r="H413" s="353"/>
      <c r="I413" s="353"/>
      <c r="J413" s="353">
        <v>2</v>
      </c>
      <c r="K413" s="353"/>
      <c r="L413" s="353"/>
      <c r="M413" s="353">
        <v>1</v>
      </c>
      <c r="N413" s="353"/>
      <c r="O413" s="353">
        <v>2</v>
      </c>
      <c r="P413" s="353">
        <v>1</v>
      </c>
      <c r="Q413" s="353">
        <v>1</v>
      </c>
      <c r="R413" s="353">
        <v>1</v>
      </c>
      <c r="S413" s="353"/>
      <c r="T413" s="353">
        <v>1</v>
      </c>
      <c r="U413" s="353"/>
      <c r="V413" s="353"/>
      <c r="W413" s="353"/>
      <c r="X413" s="353"/>
      <c r="Y413" s="353"/>
      <c r="Z413" s="353"/>
      <c r="AA413" s="353"/>
      <c r="AB413" s="353"/>
      <c r="AC413" s="353"/>
      <c r="AD413" s="353"/>
      <c r="AE413" s="353"/>
      <c r="AF413" s="353"/>
      <c r="AG413" s="353"/>
      <c r="AH413" s="353"/>
      <c r="AI413" s="354">
        <v>11</v>
      </c>
    </row>
    <row r="414" spans="1:35">
      <c r="A414" s="335"/>
      <c r="B414" s="331" t="s">
        <v>279</v>
      </c>
      <c r="C414" s="331" t="s">
        <v>549</v>
      </c>
      <c r="D414" s="332"/>
      <c r="E414" s="333"/>
      <c r="F414" s="333"/>
      <c r="G414" s="333"/>
      <c r="H414" s="333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  <c r="X414" s="333"/>
      <c r="Y414" s="333"/>
      <c r="Z414" s="333"/>
      <c r="AA414" s="333"/>
      <c r="AB414" s="333">
        <v>1</v>
      </c>
      <c r="AC414" s="333"/>
      <c r="AD414" s="333"/>
      <c r="AE414" s="333"/>
      <c r="AF414" s="333"/>
      <c r="AG414" s="333"/>
      <c r="AH414" s="333"/>
      <c r="AI414" s="334">
        <v>1</v>
      </c>
    </row>
    <row r="415" spans="1:35">
      <c r="A415" s="335"/>
      <c r="B415" s="335"/>
      <c r="C415" s="336" t="s">
        <v>596</v>
      </c>
      <c r="D415" s="337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  <c r="AA415" s="338"/>
      <c r="AB415" s="338"/>
      <c r="AC415" s="338"/>
      <c r="AD415" s="338">
        <v>1</v>
      </c>
      <c r="AE415" s="338"/>
      <c r="AF415" s="338"/>
      <c r="AG415" s="338"/>
      <c r="AH415" s="338"/>
      <c r="AI415" s="339">
        <v>1</v>
      </c>
    </row>
    <row r="416" spans="1:35">
      <c r="A416" s="335"/>
      <c r="B416" s="335"/>
      <c r="C416" s="336" t="s">
        <v>620</v>
      </c>
      <c r="D416" s="337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  <c r="AA416" s="338"/>
      <c r="AB416" s="338"/>
      <c r="AC416" s="338"/>
      <c r="AD416" s="338">
        <v>2</v>
      </c>
      <c r="AE416" s="338">
        <v>1</v>
      </c>
      <c r="AF416" s="338">
        <v>1</v>
      </c>
      <c r="AG416" s="338">
        <v>1</v>
      </c>
      <c r="AH416" s="338"/>
      <c r="AI416" s="339">
        <v>5</v>
      </c>
    </row>
    <row r="417" spans="1:35">
      <c r="A417" s="335"/>
      <c r="B417" s="350" t="s">
        <v>815</v>
      </c>
      <c r="C417" s="351"/>
      <c r="D417" s="352"/>
      <c r="E417" s="353"/>
      <c r="F417" s="353"/>
      <c r="G417" s="353"/>
      <c r="H417" s="353"/>
      <c r="I417" s="353"/>
      <c r="J417" s="353"/>
      <c r="K417" s="353"/>
      <c r="L417" s="353"/>
      <c r="M417" s="353"/>
      <c r="N417" s="353"/>
      <c r="O417" s="353"/>
      <c r="P417" s="353"/>
      <c r="Q417" s="353"/>
      <c r="R417" s="353"/>
      <c r="S417" s="353"/>
      <c r="T417" s="353"/>
      <c r="U417" s="353"/>
      <c r="V417" s="353"/>
      <c r="W417" s="353"/>
      <c r="X417" s="353"/>
      <c r="Y417" s="353"/>
      <c r="Z417" s="353"/>
      <c r="AA417" s="353"/>
      <c r="AB417" s="353">
        <v>1</v>
      </c>
      <c r="AC417" s="353"/>
      <c r="AD417" s="353">
        <v>3</v>
      </c>
      <c r="AE417" s="353">
        <v>1</v>
      </c>
      <c r="AF417" s="353">
        <v>1</v>
      </c>
      <c r="AG417" s="353">
        <v>1</v>
      </c>
      <c r="AH417" s="353"/>
      <c r="AI417" s="354">
        <v>7</v>
      </c>
    </row>
    <row r="418" spans="1:35">
      <c r="A418" s="335"/>
      <c r="B418" s="331" t="s">
        <v>182</v>
      </c>
      <c r="C418" s="331" t="s">
        <v>226</v>
      </c>
      <c r="D418" s="332"/>
      <c r="E418" s="333"/>
      <c r="F418" s="333"/>
      <c r="G418" s="333"/>
      <c r="H418" s="333"/>
      <c r="I418" s="333">
        <v>1</v>
      </c>
      <c r="J418" s="333"/>
      <c r="K418" s="333"/>
      <c r="L418" s="333"/>
      <c r="M418" s="333"/>
      <c r="N418" s="333"/>
      <c r="O418" s="333"/>
      <c r="P418" s="333"/>
      <c r="Q418" s="333"/>
      <c r="R418" s="333"/>
      <c r="S418" s="333"/>
      <c r="T418" s="333"/>
      <c r="U418" s="333"/>
      <c r="V418" s="333"/>
      <c r="W418" s="333"/>
      <c r="X418" s="333"/>
      <c r="Y418" s="333"/>
      <c r="Z418" s="333"/>
      <c r="AA418" s="333"/>
      <c r="AB418" s="333"/>
      <c r="AC418" s="333"/>
      <c r="AD418" s="333"/>
      <c r="AE418" s="333"/>
      <c r="AF418" s="333"/>
      <c r="AG418" s="333"/>
      <c r="AH418" s="333"/>
      <c r="AI418" s="334">
        <v>1</v>
      </c>
    </row>
    <row r="419" spans="1:35">
      <c r="A419" s="335"/>
      <c r="B419" s="335"/>
      <c r="C419" s="336" t="s">
        <v>621</v>
      </c>
      <c r="D419" s="337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  <c r="AA419" s="338"/>
      <c r="AB419" s="338"/>
      <c r="AC419" s="338"/>
      <c r="AD419" s="338"/>
      <c r="AE419" s="338">
        <v>1</v>
      </c>
      <c r="AF419" s="338"/>
      <c r="AG419" s="338"/>
      <c r="AH419" s="338"/>
      <c r="AI419" s="339">
        <v>1</v>
      </c>
    </row>
    <row r="420" spans="1:35">
      <c r="A420" s="335"/>
      <c r="B420" s="335"/>
      <c r="C420" s="336" t="s">
        <v>622</v>
      </c>
      <c r="D420" s="337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/>
      <c r="AC420" s="338"/>
      <c r="AD420" s="338"/>
      <c r="AE420" s="338">
        <v>1</v>
      </c>
      <c r="AF420" s="338"/>
      <c r="AG420" s="338"/>
      <c r="AH420" s="338"/>
      <c r="AI420" s="339">
        <v>1</v>
      </c>
    </row>
    <row r="421" spans="1:35">
      <c r="A421" s="335"/>
      <c r="B421" s="335"/>
      <c r="C421" s="336" t="s">
        <v>388</v>
      </c>
      <c r="D421" s="337"/>
      <c r="E421" s="338"/>
      <c r="F421" s="338"/>
      <c r="G421" s="338"/>
      <c r="H421" s="338"/>
      <c r="I421" s="338"/>
      <c r="J421" s="338">
        <v>1</v>
      </c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38"/>
      <c r="AC421" s="338"/>
      <c r="AD421" s="338"/>
      <c r="AE421" s="338"/>
      <c r="AF421" s="338"/>
      <c r="AG421" s="338"/>
      <c r="AH421" s="338"/>
      <c r="AI421" s="339">
        <v>1</v>
      </c>
    </row>
    <row r="422" spans="1:35">
      <c r="A422" s="335"/>
      <c r="B422" s="350" t="s">
        <v>816</v>
      </c>
      <c r="C422" s="351"/>
      <c r="D422" s="352"/>
      <c r="E422" s="353"/>
      <c r="F422" s="353"/>
      <c r="G422" s="353"/>
      <c r="H422" s="353"/>
      <c r="I422" s="353">
        <v>1</v>
      </c>
      <c r="J422" s="353">
        <v>1</v>
      </c>
      <c r="K422" s="353"/>
      <c r="L422" s="353"/>
      <c r="M422" s="353"/>
      <c r="N422" s="353"/>
      <c r="O422" s="353"/>
      <c r="P422" s="353"/>
      <c r="Q422" s="353"/>
      <c r="R422" s="353"/>
      <c r="S422" s="353"/>
      <c r="T422" s="353"/>
      <c r="U422" s="353"/>
      <c r="V422" s="353"/>
      <c r="W422" s="353"/>
      <c r="X422" s="353"/>
      <c r="Y422" s="353"/>
      <c r="Z422" s="353"/>
      <c r="AA422" s="353"/>
      <c r="AB422" s="353"/>
      <c r="AC422" s="353"/>
      <c r="AD422" s="353"/>
      <c r="AE422" s="353">
        <v>2</v>
      </c>
      <c r="AF422" s="353"/>
      <c r="AG422" s="353"/>
      <c r="AH422" s="353"/>
      <c r="AI422" s="354">
        <v>4</v>
      </c>
    </row>
    <row r="423" spans="1:35">
      <c r="A423" s="335"/>
      <c r="B423" s="331" t="s">
        <v>174</v>
      </c>
      <c r="C423" s="331" t="s">
        <v>352</v>
      </c>
      <c r="D423" s="332"/>
      <c r="E423" s="333"/>
      <c r="F423" s="333"/>
      <c r="G423" s="333"/>
      <c r="H423" s="333">
        <v>1</v>
      </c>
      <c r="I423" s="333"/>
      <c r="J423" s="333"/>
      <c r="K423" s="333"/>
      <c r="L423" s="333"/>
      <c r="M423" s="333"/>
      <c r="N423" s="333"/>
      <c r="O423" s="333"/>
      <c r="P423" s="333"/>
      <c r="Q423" s="333"/>
      <c r="R423" s="333"/>
      <c r="S423" s="333"/>
      <c r="T423" s="333"/>
      <c r="U423" s="333"/>
      <c r="V423" s="333"/>
      <c r="W423" s="333"/>
      <c r="X423" s="333"/>
      <c r="Y423" s="333">
        <v>2</v>
      </c>
      <c r="Z423" s="333"/>
      <c r="AA423" s="333"/>
      <c r="AB423" s="333"/>
      <c r="AC423" s="333"/>
      <c r="AD423" s="333"/>
      <c r="AE423" s="333"/>
      <c r="AF423" s="333"/>
      <c r="AG423" s="333"/>
      <c r="AH423" s="333"/>
      <c r="AI423" s="334">
        <v>3</v>
      </c>
    </row>
    <row r="424" spans="1:35">
      <c r="A424" s="335"/>
      <c r="B424" s="350" t="s">
        <v>817</v>
      </c>
      <c r="C424" s="351"/>
      <c r="D424" s="352"/>
      <c r="E424" s="353"/>
      <c r="F424" s="353"/>
      <c r="G424" s="353"/>
      <c r="H424" s="353">
        <v>1</v>
      </c>
      <c r="I424" s="353"/>
      <c r="J424" s="353"/>
      <c r="K424" s="353"/>
      <c r="L424" s="353"/>
      <c r="M424" s="353"/>
      <c r="N424" s="353"/>
      <c r="O424" s="353"/>
      <c r="P424" s="353"/>
      <c r="Q424" s="353"/>
      <c r="R424" s="353"/>
      <c r="S424" s="353"/>
      <c r="T424" s="353"/>
      <c r="U424" s="353"/>
      <c r="V424" s="353"/>
      <c r="W424" s="353"/>
      <c r="X424" s="353"/>
      <c r="Y424" s="353">
        <v>2</v>
      </c>
      <c r="Z424" s="353"/>
      <c r="AA424" s="353"/>
      <c r="AB424" s="353"/>
      <c r="AC424" s="353"/>
      <c r="AD424" s="353"/>
      <c r="AE424" s="353"/>
      <c r="AF424" s="353"/>
      <c r="AG424" s="353"/>
      <c r="AH424" s="353"/>
      <c r="AI424" s="354">
        <v>3</v>
      </c>
    </row>
    <row r="425" spans="1:35">
      <c r="A425" s="335"/>
      <c r="B425" s="331" t="s">
        <v>276</v>
      </c>
      <c r="C425" s="331" t="s">
        <v>818</v>
      </c>
      <c r="D425" s="332"/>
      <c r="E425" s="333"/>
      <c r="F425" s="333"/>
      <c r="G425" s="333"/>
      <c r="H425" s="333"/>
      <c r="I425" s="333"/>
      <c r="J425" s="333"/>
      <c r="K425" s="333"/>
      <c r="L425" s="333"/>
      <c r="M425" s="333"/>
      <c r="N425" s="333"/>
      <c r="O425" s="333"/>
      <c r="P425" s="333"/>
      <c r="Q425" s="333"/>
      <c r="R425" s="333"/>
      <c r="S425" s="333"/>
      <c r="T425" s="333"/>
      <c r="U425" s="333"/>
      <c r="V425" s="333"/>
      <c r="W425" s="333"/>
      <c r="X425" s="333"/>
      <c r="Y425" s="333"/>
      <c r="Z425" s="333"/>
      <c r="AA425" s="333"/>
      <c r="AB425" s="333"/>
      <c r="AC425" s="333"/>
      <c r="AD425" s="333"/>
      <c r="AE425" s="333"/>
      <c r="AF425" s="333"/>
      <c r="AG425" s="333">
        <v>1</v>
      </c>
      <c r="AH425" s="333"/>
      <c r="AI425" s="334">
        <v>1</v>
      </c>
    </row>
    <row r="426" spans="1:35">
      <c r="A426" s="335"/>
      <c r="B426" s="335"/>
      <c r="C426" s="336" t="s">
        <v>649</v>
      </c>
      <c r="D426" s="337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  <c r="AA426" s="338"/>
      <c r="AB426" s="338"/>
      <c r="AC426" s="338"/>
      <c r="AD426" s="338"/>
      <c r="AE426" s="338">
        <v>1</v>
      </c>
      <c r="AF426" s="338"/>
      <c r="AG426" s="338"/>
      <c r="AH426" s="338"/>
      <c r="AI426" s="339">
        <v>1</v>
      </c>
    </row>
    <row r="427" spans="1:35">
      <c r="A427" s="335"/>
      <c r="B427" s="335"/>
      <c r="C427" s="336" t="s">
        <v>276</v>
      </c>
      <c r="D427" s="337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  <c r="AA427" s="338"/>
      <c r="AB427" s="338"/>
      <c r="AC427" s="338"/>
      <c r="AD427" s="338">
        <v>1</v>
      </c>
      <c r="AE427" s="338"/>
      <c r="AF427" s="338"/>
      <c r="AG427" s="338"/>
      <c r="AH427" s="338"/>
      <c r="AI427" s="339">
        <v>1</v>
      </c>
    </row>
    <row r="428" spans="1:35">
      <c r="A428" s="335"/>
      <c r="B428" s="350" t="s">
        <v>819</v>
      </c>
      <c r="C428" s="351"/>
      <c r="D428" s="352"/>
      <c r="E428" s="353"/>
      <c r="F428" s="353"/>
      <c r="G428" s="353"/>
      <c r="H428" s="353"/>
      <c r="I428" s="353"/>
      <c r="J428" s="353"/>
      <c r="K428" s="353"/>
      <c r="L428" s="353"/>
      <c r="M428" s="353"/>
      <c r="N428" s="353"/>
      <c r="O428" s="353"/>
      <c r="P428" s="353"/>
      <c r="Q428" s="353"/>
      <c r="R428" s="353"/>
      <c r="S428" s="353"/>
      <c r="T428" s="353"/>
      <c r="U428" s="353"/>
      <c r="V428" s="353"/>
      <c r="W428" s="353"/>
      <c r="X428" s="353"/>
      <c r="Y428" s="353"/>
      <c r="Z428" s="353"/>
      <c r="AA428" s="353"/>
      <c r="AB428" s="353"/>
      <c r="AC428" s="353"/>
      <c r="AD428" s="353">
        <v>1</v>
      </c>
      <c r="AE428" s="353">
        <v>1</v>
      </c>
      <c r="AF428" s="353"/>
      <c r="AG428" s="353">
        <v>1</v>
      </c>
      <c r="AH428" s="353"/>
      <c r="AI428" s="354">
        <v>3</v>
      </c>
    </row>
    <row r="429" spans="1:35">
      <c r="A429" s="335"/>
      <c r="B429" s="331" t="s">
        <v>277</v>
      </c>
      <c r="C429" s="331" t="s">
        <v>392</v>
      </c>
      <c r="D429" s="332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33"/>
      <c r="P429" s="333"/>
      <c r="Q429" s="333"/>
      <c r="R429" s="333"/>
      <c r="S429" s="333">
        <v>1</v>
      </c>
      <c r="T429" s="333"/>
      <c r="U429" s="333"/>
      <c r="V429" s="333"/>
      <c r="W429" s="333"/>
      <c r="X429" s="333"/>
      <c r="Y429" s="333"/>
      <c r="Z429" s="333"/>
      <c r="AA429" s="333"/>
      <c r="AB429" s="333"/>
      <c r="AC429" s="333"/>
      <c r="AD429" s="333"/>
      <c r="AE429" s="333"/>
      <c r="AF429" s="333"/>
      <c r="AG429" s="333"/>
      <c r="AH429" s="333"/>
      <c r="AI429" s="334">
        <v>1</v>
      </c>
    </row>
    <row r="430" spans="1:35">
      <c r="A430" s="335"/>
      <c r="B430" s="335"/>
      <c r="C430" s="336" t="s">
        <v>206</v>
      </c>
      <c r="D430" s="337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>
        <v>1</v>
      </c>
      <c r="X430" s="338"/>
      <c r="Y430" s="338"/>
      <c r="Z430" s="338"/>
      <c r="AA430" s="338"/>
      <c r="AB430" s="338"/>
      <c r="AC430" s="338"/>
      <c r="AD430" s="338"/>
      <c r="AE430" s="338"/>
      <c r="AF430" s="338"/>
      <c r="AG430" s="338"/>
      <c r="AH430" s="338"/>
      <c r="AI430" s="339">
        <v>1</v>
      </c>
    </row>
    <row r="431" spans="1:35">
      <c r="A431" s="335"/>
      <c r="B431" s="350" t="s">
        <v>820</v>
      </c>
      <c r="C431" s="351"/>
      <c r="D431" s="352"/>
      <c r="E431" s="353"/>
      <c r="F431" s="353"/>
      <c r="G431" s="353"/>
      <c r="H431" s="353"/>
      <c r="I431" s="353"/>
      <c r="J431" s="353"/>
      <c r="K431" s="353"/>
      <c r="L431" s="353"/>
      <c r="M431" s="353"/>
      <c r="N431" s="353"/>
      <c r="O431" s="353"/>
      <c r="P431" s="353"/>
      <c r="Q431" s="353"/>
      <c r="R431" s="353"/>
      <c r="S431" s="353">
        <v>1</v>
      </c>
      <c r="T431" s="353"/>
      <c r="U431" s="353"/>
      <c r="V431" s="353"/>
      <c r="W431" s="353">
        <v>1</v>
      </c>
      <c r="X431" s="353"/>
      <c r="Y431" s="353"/>
      <c r="Z431" s="353"/>
      <c r="AA431" s="353"/>
      <c r="AB431" s="353"/>
      <c r="AC431" s="353"/>
      <c r="AD431" s="353"/>
      <c r="AE431" s="353"/>
      <c r="AF431" s="353"/>
      <c r="AG431" s="353"/>
      <c r="AH431" s="353"/>
      <c r="AI431" s="354">
        <v>2</v>
      </c>
    </row>
    <row r="432" spans="1:35">
      <c r="A432" s="335"/>
      <c r="B432" s="331" t="s">
        <v>157</v>
      </c>
      <c r="C432" s="331" t="s">
        <v>369</v>
      </c>
      <c r="D432" s="332"/>
      <c r="E432" s="333"/>
      <c r="F432" s="333"/>
      <c r="G432" s="333"/>
      <c r="H432" s="333"/>
      <c r="I432" s="333"/>
      <c r="J432" s="333"/>
      <c r="K432" s="333"/>
      <c r="L432" s="333"/>
      <c r="M432" s="333"/>
      <c r="N432" s="333"/>
      <c r="O432" s="333">
        <v>1</v>
      </c>
      <c r="P432" s="333"/>
      <c r="Q432" s="333"/>
      <c r="R432" s="333"/>
      <c r="S432" s="333"/>
      <c r="T432" s="333"/>
      <c r="U432" s="333"/>
      <c r="V432" s="333"/>
      <c r="W432" s="333"/>
      <c r="X432" s="333"/>
      <c r="Y432" s="333"/>
      <c r="Z432" s="333"/>
      <c r="AA432" s="333"/>
      <c r="AB432" s="333"/>
      <c r="AC432" s="333"/>
      <c r="AD432" s="333"/>
      <c r="AE432" s="333"/>
      <c r="AF432" s="333"/>
      <c r="AG432" s="333"/>
      <c r="AH432" s="333"/>
      <c r="AI432" s="334">
        <v>1</v>
      </c>
    </row>
    <row r="433" spans="1:35">
      <c r="A433" s="335"/>
      <c r="B433" s="335"/>
      <c r="C433" s="336" t="s">
        <v>650</v>
      </c>
      <c r="D433" s="337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  <c r="AE433" s="338"/>
      <c r="AF433" s="338">
        <v>1</v>
      </c>
      <c r="AG433" s="338"/>
      <c r="AH433" s="338"/>
      <c r="AI433" s="339">
        <v>1</v>
      </c>
    </row>
    <row r="434" spans="1:35">
      <c r="A434" s="335"/>
      <c r="B434" s="350" t="s">
        <v>821</v>
      </c>
      <c r="C434" s="351"/>
      <c r="D434" s="352"/>
      <c r="E434" s="353"/>
      <c r="F434" s="353"/>
      <c r="G434" s="353"/>
      <c r="H434" s="353"/>
      <c r="I434" s="353"/>
      <c r="J434" s="353"/>
      <c r="K434" s="353"/>
      <c r="L434" s="353"/>
      <c r="M434" s="353"/>
      <c r="N434" s="353"/>
      <c r="O434" s="353">
        <v>1</v>
      </c>
      <c r="P434" s="353"/>
      <c r="Q434" s="353"/>
      <c r="R434" s="353"/>
      <c r="S434" s="353"/>
      <c r="T434" s="353"/>
      <c r="U434" s="353"/>
      <c r="V434" s="353"/>
      <c r="W434" s="353"/>
      <c r="X434" s="353"/>
      <c r="Y434" s="353"/>
      <c r="Z434" s="353"/>
      <c r="AA434" s="353"/>
      <c r="AB434" s="353"/>
      <c r="AC434" s="353"/>
      <c r="AD434" s="353"/>
      <c r="AE434" s="353"/>
      <c r="AF434" s="353">
        <v>1</v>
      </c>
      <c r="AG434" s="353"/>
      <c r="AH434" s="353"/>
      <c r="AI434" s="354">
        <v>2</v>
      </c>
    </row>
    <row r="435" spans="1:35">
      <c r="A435" s="335"/>
      <c r="B435" s="331" t="s">
        <v>281</v>
      </c>
      <c r="C435" s="331" t="s">
        <v>363</v>
      </c>
      <c r="D435" s="332"/>
      <c r="E435" s="333"/>
      <c r="F435" s="333"/>
      <c r="G435" s="333"/>
      <c r="H435" s="333"/>
      <c r="I435" s="333"/>
      <c r="J435" s="333"/>
      <c r="K435" s="333"/>
      <c r="L435" s="333"/>
      <c r="M435" s="333"/>
      <c r="N435" s="333">
        <v>1</v>
      </c>
      <c r="O435" s="333"/>
      <c r="P435" s="333"/>
      <c r="Q435" s="333"/>
      <c r="R435" s="333"/>
      <c r="S435" s="333"/>
      <c r="T435" s="333"/>
      <c r="U435" s="333"/>
      <c r="V435" s="333"/>
      <c r="W435" s="333"/>
      <c r="X435" s="333"/>
      <c r="Y435" s="333"/>
      <c r="Z435" s="333"/>
      <c r="AA435" s="333"/>
      <c r="AB435" s="333"/>
      <c r="AC435" s="333"/>
      <c r="AD435" s="333"/>
      <c r="AE435" s="333"/>
      <c r="AF435" s="333"/>
      <c r="AG435" s="333"/>
      <c r="AH435" s="333"/>
      <c r="AI435" s="334">
        <v>1</v>
      </c>
    </row>
    <row r="436" spans="1:35">
      <c r="A436" s="335"/>
      <c r="B436" s="350" t="s">
        <v>822</v>
      </c>
      <c r="C436" s="351"/>
      <c r="D436" s="352"/>
      <c r="E436" s="353"/>
      <c r="F436" s="353"/>
      <c r="G436" s="353"/>
      <c r="H436" s="353"/>
      <c r="I436" s="353"/>
      <c r="J436" s="353"/>
      <c r="K436" s="353"/>
      <c r="L436" s="353"/>
      <c r="M436" s="353"/>
      <c r="N436" s="353">
        <v>1</v>
      </c>
      <c r="O436" s="353"/>
      <c r="P436" s="353"/>
      <c r="Q436" s="353"/>
      <c r="R436" s="353"/>
      <c r="S436" s="353"/>
      <c r="T436" s="353"/>
      <c r="U436" s="353"/>
      <c r="V436" s="353"/>
      <c r="W436" s="353"/>
      <c r="X436" s="353"/>
      <c r="Y436" s="353"/>
      <c r="Z436" s="353"/>
      <c r="AA436" s="353"/>
      <c r="AB436" s="353"/>
      <c r="AC436" s="353"/>
      <c r="AD436" s="353"/>
      <c r="AE436" s="353"/>
      <c r="AF436" s="353"/>
      <c r="AG436" s="353"/>
      <c r="AH436" s="353"/>
      <c r="AI436" s="354">
        <v>1</v>
      </c>
    </row>
    <row r="437" spans="1:35">
      <c r="A437" s="355" t="s">
        <v>823</v>
      </c>
      <c r="B437" s="356"/>
      <c r="C437" s="356"/>
      <c r="D437" s="357">
        <v>1</v>
      </c>
      <c r="E437" s="358"/>
      <c r="F437" s="358"/>
      <c r="G437" s="358">
        <v>1</v>
      </c>
      <c r="H437" s="358">
        <v>1</v>
      </c>
      <c r="I437" s="358">
        <v>1</v>
      </c>
      <c r="J437" s="358">
        <v>3</v>
      </c>
      <c r="K437" s="358"/>
      <c r="L437" s="358"/>
      <c r="M437" s="358">
        <v>1</v>
      </c>
      <c r="N437" s="358">
        <v>1</v>
      </c>
      <c r="O437" s="358">
        <v>3</v>
      </c>
      <c r="P437" s="358">
        <v>1</v>
      </c>
      <c r="Q437" s="358">
        <v>1</v>
      </c>
      <c r="R437" s="358">
        <v>1</v>
      </c>
      <c r="S437" s="358">
        <v>1</v>
      </c>
      <c r="T437" s="358">
        <v>1</v>
      </c>
      <c r="U437" s="358"/>
      <c r="V437" s="358"/>
      <c r="W437" s="358">
        <v>1</v>
      </c>
      <c r="X437" s="358"/>
      <c r="Y437" s="358">
        <v>2</v>
      </c>
      <c r="Z437" s="358"/>
      <c r="AA437" s="358"/>
      <c r="AB437" s="358">
        <v>1</v>
      </c>
      <c r="AC437" s="358"/>
      <c r="AD437" s="358">
        <v>4</v>
      </c>
      <c r="AE437" s="358">
        <v>4</v>
      </c>
      <c r="AF437" s="358">
        <v>2</v>
      </c>
      <c r="AG437" s="358">
        <v>2</v>
      </c>
      <c r="AH437" s="358"/>
      <c r="AI437" s="359">
        <v>33</v>
      </c>
    </row>
    <row r="438" spans="1:35">
      <c r="A438" s="331" t="s">
        <v>32</v>
      </c>
      <c r="B438" s="331" t="s">
        <v>269</v>
      </c>
      <c r="C438" s="331" t="s">
        <v>824</v>
      </c>
      <c r="D438" s="332"/>
      <c r="E438" s="333"/>
      <c r="F438" s="333"/>
      <c r="G438" s="333"/>
      <c r="H438" s="333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  <c r="X438" s="333"/>
      <c r="Y438" s="333"/>
      <c r="Z438" s="333"/>
      <c r="AA438" s="333"/>
      <c r="AB438" s="333"/>
      <c r="AC438" s="333">
        <v>1</v>
      </c>
      <c r="AD438" s="333"/>
      <c r="AE438" s="333"/>
      <c r="AF438" s="333"/>
      <c r="AG438" s="333"/>
      <c r="AH438" s="333"/>
      <c r="AI438" s="334">
        <v>1</v>
      </c>
    </row>
    <row r="439" spans="1:35">
      <c r="A439" s="335"/>
      <c r="B439" s="335"/>
      <c r="C439" s="336" t="s">
        <v>825</v>
      </c>
      <c r="D439" s="337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  <c r="AA439" s="338"/>
      <c r="AB439" s="338"/>
      <c r="AC439" s="338"/>
      <c r="AD439" s="338"/>
      <c r="AE439" s="338"/>
      <c r="AF439" s="338"/>
      <c r="AG439" s="338">
        <v>1</v>
      </c>
      <c r="AH439" s="338"/>
      <c r="AI439" s="339">
        <v>1</v>
      </c>
    </row>
    <row r="440" spans="1:35">
      <c r="A440" s="335"/>
      <c r="B440" s="335"/>
      <c r="C440" s="336" t="s">
        <v>496</v>
      </c>
      <c r="D440" s="337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>
        <v>1</v>
      </c>
      <c r="X440" s="338"/>
      <c r="Y440" s="338"/>
      <c r="Z440" s="338"/>
      <c r="AA440" s="338">
        <v>1</v>
      </c>
      <c r="AB440" s="338"/>
      <c r="AC440" s="338"/>
      <c r="AD440" s="338"/>
      <c r="AE440" s="338"/>
      <c r="AF440" s="338"/>
      <c r="AG440" s="338"/>
      <c r="AH440" s="338"/>
      <c r="AI440" s="339">
        <v>2</v>
      </c>
    </row>
    <row r="441" spans="1:35">
      <c r="A441" s="335"/>
      <c r="B441" s="350" t="s">
        <v>826</v>
      </c>
      <c r="C441" s="351"/>
      <c r="D441" s="352"/>
      <c r="E441" s="353"/>
      <c r="F441" s="353"/>
      <c r="G441" s="353"/>
      <c r="H441" s="353"/>
      <c r="I441" s="353"/>
      <c r="J441" s="353"/>
      <c r="K441" s="353"/>
      <c r="L441" s="353"/>
      <c r="M441" s="353"/>
      <c r="N441" s="353"/>
      <c r="O441" s="353"/>
      <c r="P441" s="353"/>
      <c r="Q441" s="353"/>
      <c r="R441" s="353"/>
      <c r="S441" s="353"/>
      <c r="T441" s="353"/>
      <c r="U441" s="353"/>
      <c r="V441" s="353"/>
      <c r="W441" s="353">
        <v>1</v>
      </c>
      <c r="X441" s="353"/>
      <c r="Y441" s="353"/>
      <c r="Z441" s="353"/>
      <c r="AA441" s="353">
        <v>1</v>
      </c>
      <c r="AB441" s="353"/>
      <c r="AC441" s="353">
        <v>1</v>
      </c>
      <c r="AD441" s="353"/>
      <c r="AE441" s="353"/>
      <c r="AF441" s="353"/>
      <c r="AG441" s="353">
        <v>1</v>
      </c>
      <c r="AH441" s="353"/>
      <c r="AI441" s="354">
        <v>4</v>
      </c>
    </row>
    <row r="442" spans="1:35">
      <c r="A442" s="335"/>
      <c r="B442" s="331" t="s">
        <v>170</v>
      </c>
      <c r="C442" s="331" t="s">
        <v>32</v>
      </c>
      <c r="D442" s="332"/>
      <c r="E442" s="333"/>
      <c r="F442" s="333"/>
      <c r="G442" s="333"/>
      <c r="H442" s="333"/>
      <c r="I442" s="333"/>
      <c r="J442" s="333"/>
      <c r="K442" s="333"/>
      <c r="L442" s="333"/>
      <c r="M442" s="333"/>
      <c r="N442" s="333"/>
      <c r="O442" s="333"/>
      <c r="P442" s="333"/>
      <c r="Q442" s="333"/>
      <c r="R442" s="333"/>
      <c r="S442" s="333"/>
      <c r="T442" s="333"/>
      <c r="U442" s="333"/>
      <c r="V442" s="333"/>
      <c r="W442" s="333"/>
      <c r="X442" s="333">
        <v>1</v>
      </c>
      <c r="Y442" s="333"/>
      <c r="Z442" s="333"/>
      <c r="AA442" s="333"/>
      <c r="AB442" s="333"/>
      <c r="AC442" s="333"/>
      <c r="AD442" s="333"/>
      <c r="AE442" s="333">
        <v>1</v>
      </c>
      <c r="AF442" s="333"/>
      <c r="AG442" s="333"/>
      <c r="AH442" s="333"/>
      <c r="AI442" s="334">
        <v>2</v>
      </c>
    </row>
    <row r="443" spans="1:35">
      <c r="A443" s="335"/>
      <c r="B443" s="335"/>
      <c r="C443" s="336" t="s">
        <v>827</v>
      </c>
      <c r="D443" s="337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  <c r="AA443" s="338"/>
      <c r="AB443" s="338"/>
      <c r="AC443" s="338"/>
      <c r="AD443" s="338"/>
      <c r="AE443" s="338">
        <v>1</v>
      </c>
      <c r="AF443" s="338"/>
      <c r="AG443" s="338"/>
      <c r="AH443" s="338"/>
      <c r="AI443" s="339">
        <v>1</v>
      </c>
    </row>
    <row r="444" spans="1:35">
      <c r="A444" s="335"/>
      <c r="B444" s="335"/>
      <c r="C444" s="336" t="s">
        <v>550</v>
      </c>
      <c r="D444" s="337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  <c r="AA444" s="338">
        <v>1</v>
      </c>
      <c r="AB444" s="338"/>
      <c r="AC444" s="338"/>
      <c r="AD444" s="338"/>
      <c r="AE444" s="338"/>
      <c r="AF444" s="338"/>
      <c r="AG444" s="338"/>
      <c r="AH444" s="338"/>
      <c r="AI444" s="339">
        <v>1</v>
      </c>
    </row>
    <row r="445" spans="1:35">
      <c r="A445" s="335"/>
      <c r="B445" s="350" t="s">
        <v>780</v>
      </c>
      <c r="C445" s="351"/>
      <c r="D445" s="352"/>
      <c r="E445" s="353"/>
      <c r="F445" s="353"/>
      <c r="G445" s="353"/>
      <c r="H445" s="353"/>
      <c r="I445" s="353"/>
      <c r="J445" s="353"/>
      <c r="K445" s="353"/>
      <c r="L445" s="353"/>
      <c r="M445" s="353"/>
      <c r="N445" s="353"/>
      <c r="O445" s="353"/>
      <c r="P445" s="353"/>
      <c r="Q445" s="353"/>
      <c r="R445" s="353"/>
      <c r="S445" s="353"/>
      <c r="T445" s="353"/>
      <c r="U445" s="353"/>
      <c r="V445" s="353"/>
      <c r="W445" s="353"/>
      <c r="X445" s="353">
        <v>1</v>
      </c>
      <c r="Y445" s="353"/>
      <c r="Z445" s="353"/>
      <c r="AA445" s="353">
        <v>1</v>
      </c>
      <c r="AB445" s="353"/>
      <c r="AC445" s="353"/>
      <c r="AD445" s="353"/>
      <c r="AE445" s="353">
        <v>2</v>
      </c>
      <c r="AF445" s="353"/>
      <c r="AG445" s="353"/>
      <c r="AH445" s="353"/>
      <c r="AI445" s="354">
        <v>4</v>
      </c>
    </row>
    <row r="446" spans="1:35">
      <c r="A446" s="335"/>
      <c r="B446" s="331" t="s">
        <v>268</v>
      </c>
      <c r="C446" s="331" t="s">
        <v>495</v>
      </c>
      <c r="D446" s="332"/>
      <c r="E446" s="333"/>
      <c r="F446" s="333"/>
      <c r="G446" s="333"/>
      <c r="H446" s="333"/>
      <c r="I446" s="333"/>
      <c r="J446" s="333"/>
      <c r="K446" s="333"/>
      <c r="L446" s="333"/>
      <c r="M446" s="333"/>
      <c r="N446" s="333"/>
      <c r="O446" s="333"/>
      <c r="P446" s="333"/>
      <c r="Q446" s="333"/>
      <c r="R446" s="333"/>
      <c r="S446" s="333"/>
      <c r="T446" s="333"/>
      <c r="U446" s="333"/>
      <c r="V446" s="333"/>
      <c r="W446" s="333"/>
      <c r="X446" s="333">
        <v>1</v>
      </c>
      <c r="Y446" s="333"/>
      <c r="Z446" s="333"/>
      <c r="AA446" s="333"/>
      <c r="AB446" s="333"/>
      <c r="AC446" s="333"/>
      <c r="AD446" s="333"/>
      <c r="AE446" s="333"/>
      <c r="AF446" s="333"/>
      <c r="AG446" s="333"/>
      <c r="AH446" s="333"/>
      <c r="AI446" s="334">
        <v>1</v>
      </c>
    </row>
    <row r="447" spans="1:35">
      <c r="A447" s="335"/>
      <c r="B447" s="335"/>
      <c r="C447" s="336" t="s">
        <v>651</v>
      </c>
      <c r="D447" s="337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  <c r="AA447" s="338"/>
      <c r="AB447" s="338"/>
      <c r="AC447" s="338"/>
      <c r="AD447" s="338"/>
      <c r="AE447" s="338"/>
      <c r="AF447" s="338">
        <v>1</v>
      </c>
      <c r="AG447" s="338"/>
      <c r="AH447" s="338"/>
      <c r="AI447" s="339">
        <v>1</v>
      </c>
    </row>
    <row r="448" spans="1:35">
      <c r="A448" s="335"/>
      <c r="B448" s="335"/>
      <c r="C448" s="336" t="s">
        <v>597</v>
      </c>
      <c r="D448" s="337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  <c r="AA448" s="338"/>
      <c r="AB448" s="338"/>
      <c r="AC448" s="338">
        <v>1</v>
      </c>
      <c r="AD448" s="338"/>
      <c r="AE448" s="338"/>
      <c r="AF448" s="338"/>
      <c r="AG448" s="338"/>
      <c r="AH448" s="338"/>
      <c r="AI448" s="339">
        <v>1</v>
      </c>
    </row>
    <row r="449" spans="1:35">
      <c r="A449" s="335"/>
      <c r="B449" s="350" t="s">
        <v>828</v>
      </c>
      <c r="C449" s="351"/>
      <c r="D449" s="352"/>
      <c r="E449" s="353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>
        <v>1</v>
      </c>
      <c r="Y449" s="353"/>
      <c r="Z449" s="353"/>
      <c r="AA449" s="353"/>
      <c r="AB449" s="353"/>
      <c r="AC449" s="353">
        <v>1</v>
      </c>
      <c r="AD449" s="353"/>
      <c r="AE449" s="353"/>
      <c r="AF449" s="353">
        <v>1</v>
      </c>
      <c r="AG449" s="353"/>
      <c r="AH449" s="353"/>
      <c r="AI449" s="354">
        <v>3</v>
      </c>
    </row>
    <row r="450" spans="1:35">
      <c r="A450" s="335"/>
      <c r="B450" s="331" t="s">
        <v>270</v>
      </c>
      <c r="C450" s="331" t="s">
        <v>829</v>
      </c>
      <c r="D450" s="332"/>
      <c r="E450" s="333"/>
      <c r="F450" s="333"/>
      <c r="G450" s="333"/>
      <c r="H450" s="333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/>
      <c r="T450" s="333"/>
      <c r="U450" s="333"/>
      <c r="V450" s="333"/>
      <c r="W450" s="333"/>
      <c r="X450" s="333"/>
      <c r="Y450" s="333"/>
      <c r="Z450" s="333"/>
      <c r="AA450" s="333"/>
      <c r="AB450" s="333"/>
      <c r="AC450" s="333"/>
      <c r="AD450" s="333"/>
      <c r="AE450" s="333"/>
      <c r="AF450" s="333"/>
      <c r="AG450" s="333">
        <v>1</v>
      </c>
      <c r="AH450" s="333"/>
      <c r="AI450" s="334">
        <v>1</v>
      </c>
    </row>
    <row r="451" spans="1:35">
      <c r="A451" s="335"/>
      <c r="B451" s="350" t="s">
        <v>830</v>
      </c>
      <c r="C451" s="351"/>
      <c r="D451" s="352"/>
      <c r="E451" s="353"/>
      <c r="F451" s="353"/>
      <c r="G451" s="353"/>
      <c r="H451" s="353"/>
      <c r="I451" s="353"/>
      <c r="J451" s="353"/>
      <c r="K451" s="353"/>
      <c r="L451" s="353"/>
      <c r="M451" s="353"/>
      <c r="N451" s="353"/>
      <c r="O451" s="353"/>
      <c r="P451" s="353"/>
      <c r="Q451" s="353"/>
      <c r="R451" s="353"/>
      <c r="S451" s="353"/>
      <c r="T451" s="353"/>
      <c r="U451" s="353"/>
      <c r="V451" s="353"/>
      <c r="W451" s="353"/>
      <c r="X451" s="353"/>
      <c r="Y451" s="353"/>
      <c r="Z451" s="353"/>
      <c r="AA451" s="353"/>
      <c r="AB451" s="353"/>
      <c r="AC451" s="353"/>
      <c r="AD451" s="353"/>
      <c r="AE451" s="353"/>
      <c r="AF451" s="353"/>
      <c r="AG451" s="353">
        <v>1</v>
      </c>
      <c r="AH451" s="353"/>
      <c r="AI451" s="354">
        <v>1</v>
      </c>
    </row>
    <row r="452" spans="1:35">
      <c r="A452" s="335"/>
      <c r="B452" s="331" t="s">
        <v>243</v>
      </c>
      <c r="C452" s="331" t="s">
        <v>652</v>
      </c>
      <c r="D452" s="332"/>
      <c r="E452" s="333"/>
      <c r="F452" s="333"/>
      <c r="G452" s="333"/>
      <c r="H452" s="333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/>
      <c r="T452" s="333"/>
      <c r="U452" s="333"/>
      <c r="V452" s="333"/>
      <c r="W452" s="333"/>
      <c r="X452" s="333"/>
      <c r="Y452" s="333"/>
      <c r="Z452" s="333"/>
      <c r="AA452" s="333"/>
      <c r="AB452" s="333"/>
      <c r="AC452" s="333"/>
      <c r="AD452" s="333"/>
      <c r="AE452" s="333"/>
      <c r="AF452" s="333">
        <v>1</v>
      </c>
      <c r="AG452" s="333"/>
      <c r="AH452" s="333"/>
      <c r="AI452" s="334">
        <v>1</v>
      </c>
    </row>
    <row r="453" spans="1:35">
      <c r="A453" s="335"/>
      <c r="B453" s="350" t="s">
        <v>831</v>
      </c>
      <c r="C453" s="351"/>
      <c r="D453" s="352"/>
      <c r="E453" s="353"/>
      <c r="F453" s="353"/>
      <c r="G453" s="353"/>
      <c r="H453" s="353"/>
      <c r="I453" s="353"/>
      <c r="J453" s="353"/>
      <c r="K453" s="353"/>
      <c r="L453" s="353"/>
      <c r="M453" s="353"/>
      <c r="N453" s="353"/>
      <c r="O453" s="353"/>
      <c r="P453" s="353"/>
      <c r="Q453" s="353"/>
      <c r="R453" s="353"/>
      <c r="S453" s="353"/>
      <c r="T453" s="353"/>
      <c r="U453" s="353"/>
      <c r="V453" s="353"/>
      <c r="W453" s="353"/>
      <c r="X453" s="353"/>
      <c r="Y453" s="353"/>
      <c r="Z453" s="353"/>
      <c r="AA453" s="353"/>
      <c r="AB453" s="353"/>
      <c r="AC453" s="353"/>
      <c r="AD453" s="353"/>
      <c r="AE453" s="353"/>
      <c r="AF453" s="353">
        <v>1</v>
      </c>
      <c r="AG453" s="353"/>
      <c r="AH453" s="353"/>
      <c r="AI453" s="354">
        <v>1</v>
      </c>
    </row>
    <row r="454" spans="1:35">
      <c r="A454" s="355" t="s">
        <v>714</v>
      </c>
      <c r="B454" s="356"/>
      <c r="C454" s="356"/>
      <c r="D454" s="357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>
        <v>1</v>
      </c>
      <c r="X454" s="358">
        <v>2</v>
      </c>
      <c r="Y454" s="358"/>
      <c r="Z454" s="358"/>
      <c r="AA454" s="358">
        <v>2</v>
      </c>
      <c r="AB454" s="358"/>
      <c r="AC454" s="358">
        <v>2</v>
      </c>
      <c r="AD454" s="358"/>
      <c r="AE454" s="358">
        <v>2</v>
      </c>
      <c r="AF454" s="358">
        <v>2</v>
      </c>
      <c r="AG454" s="358">
        <v>2</v>
      </c>
      <c r="AH454" s="358"/>
      <c r="AI454" s="359">
        <v>13</v>
      </c>
    </row>
    <row r="455" spans="1:35">
      <c r="A455" s="331" t="s">
        <v>62</v>
      </c>
      <c r="B455" s="331" t="s">
        <v>321</v>
      </c>
      <c r="C455" s="331" t="s">
        <v>653</v>
      </c>
      <c r="D455" s="332"/>
      <c r="E455" s="333"/>
      <c r="F455" s="333"/>
      <c r="G455" s="333"/>
      <c r="H455" s="333"/>
      <c r="I455" s="333"/>
      <c r="J455" s="333"/>
      <c r="K455" s="333"/>
      <c r="L455" s="333"/>
      <c r="M455" s="333"/>
      <c r="N455" s="333"/>
      <c r="O455" s="333"/>
      <c r="P455" s="333"/>
      <c r="Q455" s="333"/>
      <c r="R455" s="333"/>
      <c r="S455" s="333"/>
      <c r="T455" s="333"/>
      <c r="U455" s="333"/>
      <c r="V455" s="333"/>
      <c r="W455" s="333"/>
      <c r="X455" s="333"/>
      <c r="Y455" s="333"/>
      <c r="Z455" s="333"/>
      <c r="AA455" s="333"/>
      <c r="AB455" s="333"/>
      <c r="AC455" s="333"/>
      <c r="AD455" s="333"/>
      <c r="AE455" s="333"/>
      <c r="AF455" s="333">
        <v>1</v>
      </c>
      <c r="AG455" s="333"/>
      <c r="AH455" s="333"/>
      <c r="AI455" s="334">
        <v>1</v>
      </c>
    </row>
    <row r="456" spans="1:35">
      <c r="A456" s="335"/>
      <c r="B456" s="350" t="s">
        <v>832</v>
      </c>
      <c r="C456" s="351"/>
      <c r="D456" s="352"/>
      <c r="E456" s="353"/>
      <c r="F456" s="353"/>
      <c r="G456" s="353"/>
      <c r="H456" s="353"/>
      <c r="I456" s="353"/>
      <c r="J456" s="353"/>
      <c r="K456" s="353"/>
      <c r="L456" s="353"/>
      <c r="M456" s="353"/>
      <c r="N456" s="353"/>
      <c r="O456" s="353"/>
      <c r="P456" s="353"/>
      <c r="Q456" s="353"/>
      <c r="R456" s="353"/>
      <c r="S456" s="353"/>
      <c r="T456" s="353"/>
      <c r="U456" s="353"/>
      <c r="V456" s="353"/>
      <c r="W456" s="353"/>
      <c r="X456" s="353"/>
      <c r="Y456" s="353"/>
      <c r="Z456" s="353"/>
      <c r="AA456" s="353"/>
      <c r="AB456" s="353"/>
      <c r="AC456" s="353"/>
      <c r="AD456" s="353"/>
      <c r="AE456" s="353"/>
      <c r="AF456" s="353">
        <v>1</v>
      </c>
      <c r="AG456" s="353"/>
      <c r="AH456" s="353"/>
      <c r="AI456" s="354">
        <v>1</v>
      </c>
    </row>
    <row r="457" spans="1:35">
      <c r="A457" s="355" t="s">
        <v>833</v>
      </c>
      <c r="B457" s="356"/>
      <c r="C457" s="356"/>
      <c r="D457" s="357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358"/>
      <c r="AB457" s="358"/>
      <c r="AC457" s="358"/>
      <c r="AD457" s="358"/>
      <c r="AE457" s="358"/>
      <c r="AF457" s="358">
        <v>1</v>
      </c>
      <c r="AG457" s="358"/>
      <c r="AH457" s="358"/>
      <c r="AI457" s="359">
        <v>1</v>
      </c>
    </row>
    <row r="458" spans="1:35">
      <c r="A458" s="331" t="s">
        <v>30</v>
      </c>
      <c r="B458" s="331" t="s">
        <v>223</v>
      </c>
      <c r="C458" s="331" t="s">
        <v>223</v>
      </c>
      <c r="D458" s="332"/>
      <c r="E458" s="333"/>
      <c r="F458" s="333"/>
      <c r="G458" s="333"/>
      <c r="H458" s="333"/>
      <c r="I458" s="333">
        <v>1</v>
      </c>
      <c r="J458" s="333">
        <v>1</v>
      </c>
      <c r="K458" s="333">
        <v>2</v>
      </c>
      <c r="L458" s="333"/>
      <c r="M458" s="333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  <c r="X458" s="333"/>
      <c r="Y458" s="333"/>
      <c r="Z458" s="333"/>
      <c r="AA458" s="333"/>
      <c r="AB458" s="333"/>
      <c r="AC458" s="333"/>
      <c r="AD458" s="333"/>
      <c r="AE458" s="333"/>
      <c r="AF458" s="333"/>
      <c r="AG458" s="333"/>
      <c r="AH458" s="333"/>
      <c r="AI458" s="334">
        <v>4</v>
      </c>
    </row>
    <row r="459" spans="1:35">
      <c r="A459" s="335"/>
      <c r="B459" s="350" t="s">
        <v>718</v>
      </c>
      <c r="C459" s="351"/>
      <c r="D459" s="352"/>
      <c r="E459" s="353"/>
      <c r="F459" s="353"/>
      <c r="G459" s="353"/>
      <c r="H459" s="353"/>
      <c r="I459" s="353">
        <v>1</v>
      </c>
      <c r="J459" s="353">
        <v>1</v>
      </c>
      <c r="K459" s="353">
        <v>2</v>
      </c>
      <c r="L459" s="353"/>
      <c r="M459" s="353"/>
      <c r="N459" s="353"/>
      <c r="O459" s="353"/>
      <c r="P459" s="353"/>
      <c r="Q459" s="353"/>
      <c r="R459" s="353"/>
      <c r="S459" s="353"/>
      <c r="T459" s="353"/>
      <c r="U459" s="353"/>
      <c r="V459" s="353"/>
      <c r="W459" s="353"/>
      <c r="X459" s="353"/>
      <c r="Y459" s="353"/>
      <c r="Z459" s="353"/>
      <c r="AA459" s="353"/>
      <c r="AB459" s="353"/>
      <c r="AC459" s="353"/>
      <c r="AD459" s="353"/>
      <c r="AE459" s="353"/>
      <c r="AF459" s="353"/>
      <c r="AG459" s="353"/>
      <c r="AH459" s="353"/>
      <c r="AI459" s="354">
        <v>4</v>
      </c>
    </row>
    <row r="460" spans="1:35">
      <c r="A460" s="335"/>
      <c r="B460" s="331" t="s">
        <v>30</v>
      </c>
      <c r="C460" s="331" t="s">
        <v>539</v>
      </c>
      <c r="D460" s="332"/>
      <c r="E460" s="333"/>
      <c r="F460" s="333"/>
      <c r="G460" s="333"/>
      <c r="H460" s="333"/>
      <c r="I460" s="333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>
        <v>1</v>
      </c>
      <c r="X460" s="333"/>
      <c r="Y460" s="333"/>
      <c r="Z460" s="333"/>
      <c r="AA460" s="333"/>
      <c r="AB460" s="333"/>
      <c r="AC460" s="333"/>
      <c r="AD460" s="333"/>
      <c r="AE460" s="333"/>
      <c r="AF460" s="333"/>
      <c r="AG460" s="333"/>
      <c r="AH460" s="333"/>
      <c r="AI460" s="334">
        <v>1</v>
      </c>
    </row>
    <row r="461" spans="1:35">
      <c r="A461" s="335"/>
      <c r="B461" s="335"/>
      <c r="C461" s="336" t="s">
        <v>598</v>
      </c>
      <c r="D461" s="337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  <c r="AA461" s="338"/>
      <c r="AB461" s="338"/>
      <c r="AC461" s="338"/>
      <c r="AD461" s="338">
        <v>2</v>
      </c>
      <c r="AE461" s="338"/>
      <c r="AF461" s="338"/>
      <c r="AG461" s="338"/>
      <c r="AH461" s="338"/>
      <c r="AI461" s="339">
        <v>2</v>
      </c>
    </row>
    <row r="462" spans="1:35">
      <c r="A462" s="335"/>
      <c r="B462" s="350" t="s">
        <v>834</v>
      </c>
      <c r="C462" s="351"/>
      <c r="D462" s="352"/>
      <c r="E462" s="353"/>
      <c r="F462" s="353"/>
      <c r="G462" s="353"/>
      <c r="H462" s="353"/>
      <c r="I462" s="353"/>
      <c r="J462" s="353"/>
      <c r="K462" s="353"/>
      <c r="L462" s="353"/>
      <c r="M462" s="353"/>
      <c r="N462" s="353"/>
      <c r="O462" s="353"/>
      <c r="P462" s="353"/>
      <c r="Q462" s="353"/>
      <c r="R462" s="353"/>
      <c r="S462" s="353"/>
      <c r="T462" s="353"/>
      <c r="U462" s="353"/>
      <c r="V462" s="353"/>
      <c r="W462" s="353">
        <v>1</v>
      </c>
      <c r="X462" s="353"/>
      <c r="Y462" s="353"/>
      <c r="Z462" s="353"/>
      <c r="AA462" s="353"/>
      <c r="AB462" s="353"/>
      <c r="AC462" s="353"/>
      <c r="AD462" s="353">
        <v>2</v>
      </c>
      <c r="AE462" s="353"/>
      <c r="AF462" s="353"/>
      <c r="AG462" s="353"/>
      <c r="AH462" s="353"/>
      <c r="AI462" s="354">
        <v>3</v>
      </c>
    </row>
    <row r="463" spans="1:35">
      <c r="A463" s="335"/>
      <c r="B463" s="331" t="s">
        <v>301</v>
      </c>
      <c r="C463" s="331" t="s">
        <v>228</v>
      </c>
      <c r="D463" s="332"/>
      <c r="E463" s="333"/>
      <c r="F463" s="333"/>
      <c r="G463" s="333"/>
      <c r="H463" s="333"/>
      <c r="I463" s="333"/>
      <c r="J463" s="333">
        <v>1</v>
      </c>
      <c r="K463" s="333"/>
      <c r="L463" s="333">
        <v>1</v>
      </c>
      <c r="M463" s="333"/>
      <c r="N463" s="333"/>
      <c r="O463" s="333"/>
      <c r="P463" s="333"/>
      <c r="Q463" s="333"/>
      <c r="R463" s="333"/>
      <c r="S463" s="333"/>
      <c r="T463" s="333"/>
      <c r="U463" s="333"/>
      <c r="V463" s="333"/>
      <c r="W463" s="333"/>
      <c r="X463" s="333"/>
      <c r="Y463" s="333"/>
      <c r="Z463" s="333"/>
      <c r="AA463" s="333"/>
      <c r="AB463" s="333"/>
      <c r="AC463" s="333"/>
      <c r="AD463" s="333"/>
      <c r="AE463" s="333"/>
      <c r="AF463" s="333"/>
      <c r="AG463" s="333"/>
      <c r="AH463" s="333"/>
      <c r="AI463" s="334">
        <v>2</v>
      </c>
    </row>
    <row r="464" spans="1:35">
      <c r="A464" s="335"/>
      <c r="B464" s="335"/>
      <c r="C464" s="336" t="s">
        <v>357</v>
      </c>
      <c r="D464" s="337"/>
      <c r="E464" s="338"/>
      <c r="F464" s="338"/>
      <c r="G464" s="338"/>
      <c r="H464" s="338"/>
      <c r="I464" s="338"/>
      <c r="J464" s="338"/>
      <c r="K464" s="338">
        <v>1</v>
      </c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  <c r="AA464" s="338"/>
      <c r="AB464" s="338"/>
      <c r="AC464" s="338"/>
      <c r="AD464" s="338"/>
      <c r="AE464" s="338"/>
      <c r="AF464" s="338"/>
      <c r="AG464" s="338"/>
      <c r="AH464" s="338"/>
      <c r="AI464" s="339">
        <v>1</v>
      </c>
    </row>
    <row r="465" spans="1:35">
      <c r="A465" s="335"/>
      <c r="B465" s="350" t="s">
        <v>835</v>
      </c>
      <c r="C465" s="351"/>
      <c r="D465" s="352"/>
      <c r="E465" s="353"/>
      <c r="F465" s="353"/>
      <c r="G465" s="353"/>
      <c r="H465" s="353"/>
      <c r="I465" s="353"/>
      <c r="J465" s="353">
        <v>1</v>
      </c>
      <c r="K465" s="353">
        <v>1</v>
      </c>
      <c r="L465" s="353">
        <v>1</v>
      </c>
      <c r="M465" s="353"/>
      <c r="N465" s="353"/>
      <c r="O465" s="353"/>
      <c r="P465" s="353"/>
      <c r="Q465" s="353"/>
      <c r="R465" s="353"/>
      <c r="S465" s="353"/>
      <c r="T465" s="353"/>
      <c r="U465" s="353"/>
      <c r="V465" s="353"/>
      <c r="W465" s="353"/>
      <c r="X465" s="353"/>
      <c r="Y465" s="353"/>
      <c r="Z465" s="353"/>
      <c r="AA465" s="353"/>
      <c r="AB465" s="353"/>
      <c r="AC465" s="353"/>
      <c r="AD465" s="353"/>
      <c r="AE465" s="353"/>
      <c r="AF465" s="353"/>
      <c r="AG465" s="353"/>
      <c r="AH465" s="353"/>
      <c r="AI465" s="354">
        <v>3</v>
      </c>
    </row>
    <row r="466" spans="1:35">
      <c r="A466" s="335"/>
      <c r="B466" s="331" t="s">
        <v>302</v>
      </c>
      <c r="C466" s="331" t="s">
        <v>512</v>
      </c>
      <c r="D466" s="332"/>
      <c r="E466" s="333"/>
      <c r="F466" s="333"/>
      <c r="G466" s="333"/>
      <c r="H466" s="333"/>
      <c r="I466" s="333"/>
      <c r="J466" s="333"/>
      <c r="K466" s="333"/>
      <c r="L466" s="333"/>
      <c r="M466" s="333"/>
      <c r="N466" s="333"/>
      <c r="O466" s="333"/>
      <c r="P466" s="333"/>
      <c r="Q466" s="333"/>
      <c r="R466" s="333"/>
      <c r="S466" s="333"/>
      <c r="T466" s="333"/>
      <c r="U466" s="333"/>
      <c r="V466" s="333">
        <v>1</v>
      </c>
      <c r="W466" s="333"/>
      <c r="X466" s="333"/>
      <c r="Y466" s="333"/>
      <c r="Z466" s="333"/>
      <c r="AA466" s="333"/>
      <c r="AB466" s="333"/>
      <c r="AC466" s="333"/>
      <c r="AD466" s="333"/>
      <c r="AE466" s="333"/>
      <c r="AF466" s="333"/>
      <c r="AG466" s="333"/>
      <c r="AH466" s="333"/>
      <c r="AI466" s="334">
        <v>1</v>
      </c>
    </row>
    <row r="467" spans="1:35">
      <c r="A467" s="335"/>
      <c r="B467" s="335"/>
      <c r="C467" s="336" t="s">
        <v>578</v>
      </c>
      <c r="D467" s="337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38"/>
      <c r="AC467" s="338"/>
      <c r="AD467" s="338"/>
      <c r="AE467" s="338"/>
      <c r="AF467" s="338">
        <v>1</v>
      </c>
      <c r="AG467" s="338"/>
      <c r="AH467" s="338"/>
      <c r="AI467" s="339">
        <v>1</v>
      </c>
    </row>
    <row r="468" spans="1:35">
      <c r="A468" s="335"/>
      <c r="B468" s="350" t="s">
        <v>836</v>
      </c>
      <c r="C468" s="351"/>
      <c r="D468" s="352"/>
      <c r="E468" s="353"/>
      <c r="F468" s="353"/>
      <c r="G468" s="353"/>
      <c r="H468" s="353"/>
      <c r="I468" s="353"/>
      <c r="J468" s="353"/>
      <c r="K468" s="353"/>
      <c r="L468" s="353"/>
      <c r="M468" s="353"/>
      <c r="N468" s="353"/>
      <c r="O468" s="353"/>
      <c r="P468" s="353"/>
      <c r="Q468" s="353"/>
      <c r="R468" s="353"/>
      <c r="S468" s="353"/>
      <c r="T468" s="353"/>
      <c r="U468" s="353"/>
      <c r="V468" s="353">
        <v>1</v>
      </c>
      <c r="W468" s="353"/>
      <c r="X468" s="353"/>
      <c r="Y468" s="353"/>
      <c r="Z468" s="353"/>
      <c r="AA468" s="353"/>
      <c r="AB468" s="353"/>
      <c r="AC468" s="353"/>
      <c r="AD468" s="353"/>
      <c r="AE468" s="353"/>
      <c r="AF468" s="353">
        <v>1</v>
      </c>
      <c r="AG468" s="353"/>
      <c r="AH468" s="353"/>
      <c r="AI468" s="354">
        <v>2</v>
      </c>
    </row>
    <row r="469" spans="1:35">
      <c r="A469" s="335"/>
      <c r="B469" s="331" t="s">
        <v>298</v>
      </c>
      <c r="C469" s="331" t="s">
        <v>485</v>
      </c>
      <c r="D469" s="332"/>
      <c r="E469" s="333"/>
      <c r="F469" s="333"/>
      <c r="G469" s="333"/>
      <c r="H469" s="333">
        <v>1</v>
      </c>
      <c r="I469" s="333"/>
      <c r="J469" s="333"/>
      <c r="K469" s="333"/>
      <c r="L469" s="333"/>
      <c r="M469" s="333"/>
      <c r="N469" s="333"/>
      <c r="O469" s="333"/>
      <c r="P469" s="333"/>
      <c r="Q469" s="333"/>
      <c r="R469" s="333"/>
      <c r="S469" s="333"/>
      <c r="T469" s="333"/>
      <c r="U469" s="333"/>
      <c r="V469" s="333"/>
      <c r="W469" s="333"/>
      <c r="X469" s="333"/>
      <c r="Y469" s="333"/>
      <c r="Z469" s="333"/>
      <c r="AA469" s="333"/>
      <c r="AB469" s="333"/>
      <c r="AC469" s="333"/>
      <c r="AD469" s="333"/>
      <c r="AE469" s="333"/>
      <c r="AF469" s="333"/>
      <c r="AG469" s="333"/>
      <c r="AH469" s="333"/>
      <c r="AI469" s="334">
        <v>1</v>
      </c>
    </row>
    <row r="470" spans="1:35">
      <c r="A470" s="335"/>
      <c r="B470" s="335"/>
      <c r="C470" s="336" t="s">
        <v>511</v>
      </c>
      <c r="D470" s="337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>
        <v>1</v>
      </c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  <c r="AA470" s="338"/>
      <c r="AB470" s="338"/>
      <c r="AC470" s="338"/>
      <c r="AD470" s="338"/>
      <c r="AE470" s="338"/>
      <c r="AF470" s="338"/>
      <c r="AG470" s="338"/>
      <c r="AH470" s="338"/>
      <c r="AI470" s="339">
        <v>1</v>
      </c>
    </row>
    <row r="471" spans="1:35">
      <c r="A471" s="335"/>
      <c r="B471" s="350" t="s">
        <v>837</v>
      </c>
      <c r="C471" s="351"/>
      <c r="D471" s="352"/>
      <c r="E471" s="353"/>
      <c r="F471" s="353"/>
      <c r="G471" s="353"/>
      <c r="H471" s="353">
        <v>1</v>
      </c>
      <c r="I471" s="353"/>
      <c r="J471" s="353"/>
      <c r="K471" s="353"/>
      <c r="L471" s="353"/>
      <c r="M471" s="353"/>
      <c r="N471" s="353"/>
      <c r="O471" s="353">
        <v>1</v>
      </c>
      <c r="P471" s="353"/>
      <c r="Q471" s="353"/>
      <c r="R471" s="353"/>
      <c r="S471" s="353"/>
      <c r="T471" s="353"/>
      <c r="U471" s="353"/>
      <c r="V471" s="353"/>
      <c r="W471" s="353"/>
      <c r="X471" s="353"/>
      <c r="Y471" s="353"/>
      <c r="Z471" s="353"/>
      <c r="AA471" s="353"/>
      <c r="AB471" s="353"/>
      <c r="AC471" s="353"/>
      <c r="AD471" s="353"/>
      <c r="AE471" s="353"/>
      <c r="AF471" s="353"/>
      <c r="AG471" s="353"/>
      <c r="AH471" s="353"/>
      <c r="AI471" s="354">
        <v>2</v>
      </c>
    </row>
    <row r="472" spans="1:35">
      <c r="A472" s="335"/>
      <c r="B472" s="331" t="s">
        <v>187</v>
      </c>
      <c r="C472" s="331" t="s">
        <v>654</v>
      </c>
      <c r="D472" s="332"/>
      <c r="E472" s="333"/>
      <c r="F472" s="333"/>
      <c r="G472" s="333"/>
      <c r="H472" s="333"/>
      <c r="I472" s="333"/>
      <c r="J472" s="333"/>
      <c r="K472" s="333"/>
      <c r="L472" s="333"/>
      <c r="M472" s="333"/>
      <c r="N472" s="333"/>
      <c r="O472" s="333"/>
      <c r="P472" s="333"/>
      <c r="Q472" s="333"/>
      <c r="R472" s="333"/>
      <c r="S472" s="333"/>
      <c r="T472" s="333"/>
      <c r="U472" s="333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>
        <v>1</v>
      </c>
      <c r="AF472" s="333"/>
      <c r="AG472" s="333"/>
      <c r="AH472" s="333"/>
      <c r="AI472" s="334">
        <v>1</v>
      </c>
    </row>
    <row r="473" spans="1:35">
      <c r="A473" s="335"/>
      <c r="B473" s="350" t="s">
        <v>838</v>
      </c>
      <c r="C473" s="351"/>
      <c r="D473" s="352"/>
      <c r="E473" s="353"/>
      <c r="F473" s="353"/>
      <c r="G473" s="353"/>
      <c r="H473" s="353"/>
      <c r="I473" s="353"/>
      <c r="J473" s="353"/>
      <c r="K473" s="353"/>
      <c r="L473" s="353"/>
      <c r="M473" s="353"/>
      <c r="N473" s="353"/>
      <c r="O473" s="353"/>
      <c r="P473" s="353"/>
      <c r="Q473" s="353"/>
      <c r="R473" s="353"/>
      <c r="S473" s="353"/>
      <c r="T473" s="353"/>
      <c r="U473" s="353"/>
      <c r="V473" s="353"/>
      <c r="W473" s="353"/>
      <c r="X473" s="353"/>
      <c r="Y473" s="353"/>
      <c r="Z473" s="353"/>
      <c r="AA473" s="353"/>
      <c r="AB473" s="353"/>
      <c r="AC473" s="353"/>
      <c r="AD473" s="353"/>
      <c r="AE473" s="353">
        <v>1</v>
      </c>
      <c r="AF473" s="353"/>
      <c r="AG473" s="353"/>
      <c r="AH473" s="353"/>
      <c r="AI473" s="354">
        <v>1</v>
      </c>
    </row>
    <row r="474" spans="1:35">
      <c r="A474" s="355" t="s">
        <v>834</v>
      </c>
      <c r="B474" s="356"/>
      <c r="C474" s="356"/>
      <c r="D474" s="357"/>
      <c r="E474" s="358"/>
      <c r="F474" s="358"/>
      <c r="G474" s="358"/>
      <c r="H474" s="358">
        <v>1</v>
      </c>
      <c r="I474" s="358">
        <v>1</v>
      </c>
      <c r="J474" s="358">
        <v>2</v>
      </c>
      <c r="K474" s="358">
        <v>3</v>
      </c>
      <c r="L474" s="358">
        <v>1</v>
      </c>
      <c r="M474" s="358"/>
      <c r="N474" s="358"/>
      <c r="O474" s="358">
        <v>1</v>
      </c>
      <c r="P474" s="358"/>
      <c r="Q474" s="358"/>
      <c r="R474" s="358"/>
      <c r="S474" s="358"/>
      <c r="T474" s="358"/>
      <c r="U474" s="358"/>
      <c r="V474" s="358">
        <v>1</v>
      </c>
      <c r="W474" s="358">
        <v>1</v>
      </c>
      <c r="X474" s="358"/>
      <c r="Y474" s="358"/>
      <c r="Z474" s="358"/>
      <c r="AA474" s="358"/>
      <c r="AB474" s="358"/>
      <c r="AC474" s="358"/>
      <c r="AD474" s="358">
        <v>2</v>
      </c>
      <c r="AE474" s="358">
        <v>1</v>
      </c>
      <c r="AF474" s="358">
        <v>1</v>
      </c>
      <c r="AG474" s="358"/>
      <c r="AH474" s="358"/>
      <c r="AI474" s="359">
        <v>15</v>
      </c>
    </row>
    <row r="475" spans="1:35">
      <c r="A475" s="340" t="s">
        <v>665</v>
      </c>
      <c r="B475" s="341"/>
      <c r="C475" s="341"/>
      <c r="D475" s="342">
        <v>2</v>
      </c>
      <c r="E475" s="343">
        <v>1</v>
      </c>
      <c r="F475" s="343">
        <v>2</v>
      </c>
      <c r="G475" s="343">
        <v>2</v>
      </c>
      <c r="H475" s="343">
        <v>2</v>
      </c>
      <c r="I475" s="343">
        <v>2</v>
      </c>
      <c r="J475" s="343">
        <v>8</v>
      </c>
      <c r="K475" s="343">
        <v>5</v>
      </c>
      <c r="L475" s="343">
        <v>2</v>
      </c>
      <c r="M475" s="343">
        <v>5</v>
      </c>
      <c r="N475" s="343">
        <v>4</v>
      </c>
      <c r="O475" s="343">
        <v>11</v>
      </c>
      <c r="P475" s="343">
        <v>5</v>
      </c>
      <c r="Q475" s="343">
        <v>10</v>
      </c>
      <c r="R475" s="343">
        <v>10</v>
      </c>
      <c r="S475" s="343">
        <v>7</v>
      </c>
      <c r="T475" s="343">
        <v>7</v>
      </c>
      <c r="U475" s="343">
        <v>6</v>
      </c>
      <c r="V475" s="343">
        <v>6</v>
      </c>
      <c r="W475" s="343">
        <v>12</v>
      </c>
      <c r="X475" s="343">
        <v>13</v>
      </c>
      <c r="Y475" s="343">
        <v>10</v>
      </c>
      <c r="Z475" s="343">
        <v>22</v>
      </c>
      <c r="AA475" s="343">
        <v>29</v>
      </c>
      <c r="AB475" s="343">
        <v>61</v>
      </c>
      <c r="AC475" s="343">
        <v>68</v>
      </c>
      <c r="AD475" s="343">
        <v>85</v>
      </c>
      <c r="AE475" s="343">
        <v>117</v>
      </c>
      <c r="AF475" s="343">
        <v>86</v>
      </c>
      <c r="AG475" s="343">
        <v>77</v>
      </c>
      <c r="AH475" s="343">
        <v>6</v>
      </c>
      <c r="AI475" s="344">
        <v>683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5" customWidth="1"/>
    <col min="2" max="2" width="18.5703125" style="303" customWidth="1"/>
    <col min="3" max="3" width="5.140625" style="25" customWidth="1"/>
    <col min="4" max="5" width="4.85546875" style="25" customWidth="1"/>
    <col min="6" max="6" width="5" style="25" customWidth="1"/>
    <col min="7" max="8" width="5.140625" style="25" customWidth="1"/>
    <col min="9" max="9" width="4.7109375" style="25" customWidth="1"/>
    <col min="10" max="10" width="5" style="25" customWidth="1"/>
    <col min="11" max="13" width="5.28515625" style="25" customWidth="1"/>
    <col min="14" max="14" width="5" style="25" customWidth="1"/>
    <col min="15" max="15" width="6.5703125" style="180" customWidth="1"/>
    <col min="16" max="16" width="18.140625" style="181" customWidth="1"/>
    <col min="17" max="18" width="9.140625" style="25"/>
    <col min="19" max="19" width="9.28515625" style="25" bestFit="1" customWidth="1"/>
    <col min="20" max="16384" width="9.140625" style="25"/>
  </cols>
  <sheetData>
    <row r="1" spans="1:19">
      <c r="B1" s="246" t="s">
        <v>351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9">
      <c r="A2" s="247"/>
      <c r="B2" s="248" t="s">
        <v>658</v>
      </c>
      <c r="C2" s="247"/>
      <c r="D2" s="247"/>
      <c r="E2" s="247"/>
      <c r="F2" s="247"/>
      <c r="G2" s="247"/>
      <c r="H2" s="247"/>
    </row>
    <row r="3" spans="1:19">
      <c r="A3" s="249" t="s">
        <v>9</v>
      </c>
      <c r="B3" s="250" t="s">
        <v>72</v>
      </c>
      <c r="C3" s="249" t="s">
        <v>65</v>
      </c>
      <c r="D3" s="249" t="s">
        <v>66</v>
      </c>
      <c r="E3" s="249" t="s">
        <v>47</v>
      </c>
      <c r="F3" s="249" t="s">
        <v>48</v>
      </c>
      <c r="G3" s="249" t="s">
        <v>49</v>
      </c>
      <c r="H3" s="249" t="s">
        <v>50</v>
      </c>
      <c r="I3" s="249" t="s">
        <v>51</v>
      </c>
      <c r="J3" s="249" t="s">
        <v>52</v>
      </c>
      <c r="K3" s="249" t="s">
        <v>53</v>
      </c>
      <c r="L3" s="249" t="s">
        <v>54</v>
      </c>
      <c r="M3" s="249" t="s">
        <v>55</v>
      </c>
      <c r="N3" s="249" t="s">
        <v>56</v>
      </c>
      <c r="O3" s="249" t="s">
        <v>41</v>
      </c>
      <c r="P3" s="251" t="s">
        <v>353</v>
      </c>
    </row>
    <row r="4" spans="1:19">
      <c r="A4" s="252"/>
      <c r="B4" s="253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4" t="s">
        <v>1</v>
      </c>
    </row>
    <row r="5" spans="1:19">
      <c r="A5" s="255" t="s">
        <v>73</v>
      </c>
      <c r="B5" s="256" t="s">
        <v>152</v>
      </c>
      <c r="C5" s="257">
        <v>0</v>
      </c>
      <c r="D5" s="257">
        <v>1</v>
      </c>
      <c r="E5" s="257">
        <v>0</v>
      </c>
      <c r="F5" s="257">
        <v>0</v>
      </c>
      <c r="G5" s="257">
        <v>10</v>
      </c>
      <c r="H5" s="257">
        <v>51</v>
      </c>
      <c r="I5" s="257">
        <v>41</v>
      </c>
      <c r="J5" s="257">
        <v>37</v>
      </c>
      <c r="K5" s="257">
        <v>14</v>
      </c>
      <c r="L5" s="257">
        <v>11</v>
      </c>
      <c r="M5" s="257">
        <v>5</v>
      </c>
      <c r="N5" s="257">
        <v>4</v>
      </c>
      <c r="O5" s="258">
        <v>288</v>
      </c>
      <c r="S5" s="259"/>
    </row>
    <row r="6" spans="1:19">
      <c r="A6" s="255"/>
      <c r="B6" s="256" t="s">
        <v>153</v>
      </c>
      <c r="C6" s="257">
        <v>4</v>
      </c>
      <c r="D6" s="257">
        <v>14</v>
      </c>
      <c r="E6" s="257">
        <v>17</v>
      </c>
      <c r="F6" s="257">
        <v>21</v>
      </c>
      <c r="G6" s="257">
        <v>44</v>
      </c>
      <c r="H6" s="257">
        <v>213</v>
      </c>
      <c r="I6" s="257">
        <v>255</v>
      </c>
      <c r="J6" s="257">
        <v>158</v>
      </c>
      <c r="K6" s="257">
        <v>117</v>
      </c>
      <c r="L6" s="257">
        <v>70</v>
      </c>
      <c r="M6" s="257">
        <v>23</v>
      </c>
      <c r="N6" s="257">
        <v>12</v>
      </c>
      <c r="O6" s="258">
        <f t="shared" ref="O6:O12" si="0">SUM(C6:N6)</f>
        <v>948</v>
      </c>
    </row>
    <row r="7" spans="1:19">
      <c r="A7" s="255"/>
      <c r="B7" s="256" t="s">
        <v>189</v>
      </c>
      <c r="C7" s="257">
        <v>13</v>
      </c>
      <c r="D7" s="257">
        <v>11</v>
      </c>
      <c r="E7" s="257">
        <v>15</v>
      </c>
      <c r="F7" s="257">
        <v>35</v>
      </c>
      <c r="G7" s="257">
        <v>32</v>
      </c>
      <c r="H7" s="257">
        <v>30</v>
      </c>
      <c r="I7" s="257">
        <v>60</v>
      </c>
      <c r="J7" s="257">
        <v>46</v>
      </c>
      <c r="K7" s="257">
        <v>23</v>
      </c>
      <c r="L7" s="257">
        <v>16</v>
      </c>
      <c r="M7" s="257">
        <v>5</v>
      </c>
      <c r="N7" s="257">
        <v>0</v>
      </c>
      <c r="O7" s="258">
        <f t="shared" si="0"/>
        <v>286</v>
      </c>
    </row>
    <row r="8" spans="1:19">
      <c r="A8" s="255"/>
      <c r="B8" s="256" t="s">
        <v>329</v>
      </c>
      <c r="C8" s="257">
        <v>1</v>
      </c>
      <c r="D8" s="257">
        <v>2</v>
      </c>
      <c r="E8" s="257">
        <v>0</v>
      </c>
      <c r="F8" s="257">
        <v>1</v>
      </c>
      <c r="G8" s="257">
        <v>1</v>
      </c>
      <c r="H8" s="257">
        <v>7</v>
      </c>
      <c r="I8" s="257">
        <v>4</v>
      </c>
      <c r="J8" s="257">
        <v>2</v>
      </c>
      <c r="K8" s="257">
        <v>4</v>
      </c>
      <c r="L8" s="257">
        <v>3</v>
      </c>
      <c r="M8" s="257">
        <v>1</v>
      </c>
      <c r="N8" s="257">
        <v>4</v>
      </c>
      <c r="O8" s="258">
        <f t="shared" si="0"/>
        <v>30</v>
      </c>
    </row>
    <row r="9" spans="1:19">
      <c r="A9" s="255"/>
      <c r="B9" s="256" t="s">
        <v>330</v>
      </c>
      <c r="C9" s="257">
        <v>1</v>
      </c>
      <c r="D9" s="257">
        <v>1</v>
      </c>
      <c r="E9" s="257">
        <v>0</v>
      </c>
      <c r="F9" s="257">
        <v>2</v>
      </c>
      <c r="G9" s="257">
        <v>4</v>
      </c>
      <c r="H9" s="257">
        <v>28</v>
      </c>
      <c r="I9" s="257">
        <v>16</v>
      </c>
      <c r="J9" s="257">
        <v>21</v>
      </c>
      <c r="K9" s="257">
        <v>9</v>
      </c>
      <c r="L9" s="257">
        <v>10</v>
      </c>
      <c r="M9" s="257">
        <v>5</v>
      </c>
      <c r="N9" s="257">
        <v>3</v>
      </c>
      <c r="O9" s="258">
        <f t="shared" si="0"/>
        <v>100</v>
      </c>
    </row>
    <row r="10" spans="1:19">
      <c r="A10" s="260"/>
      <c r="B10" s="261" t="s">
        <v>346</v>
      </c>
      <c r="C10" s="262">
        <f>MEDIAN(C5:C9)</f>
        <v>1</v>
      </c>
      <c r="D10" s="262">
        <f t="shared" ref="D10:N10" si="1">MEDIAN(D5:D9)</f>
        <v>2</v>
      </c>
      <c r="E10" s="262">
        <f t="shared" si="1"/>
        <v>0</v>
      </c>
      <c r="F10" s="262">
        <f t="shared" si="1"/>
        <v>2</v>
      </c>
      <c r="G10" s="262">
        <f t="shared" si="1"/>
        <v>10</v>
      </c>
      <c r="H10" s="262">
        <f t="shared" si="1"/>
        <v>30</v>
      </c>
      <c r="I10" s="262">
        <f t="shared" si="1"/>
        <v>41</v>
      </c>
      <c r="J10" s="262">
        <f t="shared" si="1"/>
        <v>37</v>
      </c>
      <c r="K10" s="262">
        <f t="shared" si="1"/>
        <v>14</v>
      </c>
      <c r="L10" s="262">
        <f t="shared" si="1"/>
        <v>11</v>
      </c>
      <c r="M10" s="262">
        <f t="shared" si="1"/>
        <v>5</v>
      </c>
      <c r="N10" s="262">
        <f t="shared" si="1"/>
        <v>4</v>
      </c>
      <c r="O10" s="262">
        <f t="shared" si="0"/>
        <v>157</v>
      </c>
    </row>
    <row r="11" spans="1:19">
      <c r="A11" s="255"/>
      <c r="B11" s="263" t="s">
        <v>74</v>
      </c>
      <c r="C11" s="179">
        <f>C10*P11/O10</f>
        <v>0.79999999999999993</v>
      </c>
      <c r="D11" s="179">
        <f>D10*P11/O10</f>
        <v>1.5999999999999999</v>
      </c>
      <c r="E11" s="179">
        <f>E10*P11/O10</f>
        <v>0</v>
      </c>
      <c r="F11" s="179">
        <f>F10*P11/O10</f>
        <v>1.5999999999999999</v>
      </c>
      <c r="G11" s="179">
        <f>G10*P11/O10</f>
        <v>8</v>
      </c>
      <c r="H11" s="179">
        <f>H10*P11/O10</f>
        <v>24</v>
      </c>
      <c r="I11" s="179">
        <f>I10*P11/O10</f>
        <v>32.799999999999997</v>
      </c>
      <c r="J11" s="179">
        <f>J10*P11/O10</f>
        <v>29.599999999999998</v>
      </c>
      <c r="K11" s="179">
        <f>K10*P11/O10</f>
        <v>11.2</v>
      </c>
      <c r="L11" s="179">
        <f>L10*P11/O10</f>
        <v>8.7999999999999989</v>
      </c>
      <c r="M11" s="179">
        <f>M10*P11/O10</f>
        <v>4</v>
      </c>
      <c r="N11" s="179">
        <f>N10*P11/O10</f>
        <v>3.1999999999999997</v>
      </c>
      <c r="O11" s="132">
        <f t="shared" si="0"/>
        <v>125.6</v>
      </c>
      <c r="P11" s="264">
        <f>O10*80/100</f>
        <v>125.6</v>
      </c>
    </row>
    <row r="12" spans="1:19">
      <c r="A12" s="255"/>
      <c r="B12" s="265" t="s">
        <v>345</v>
      </c>
      <c r="C12" s="266">
        <f>รายเดือน66!B5</f>
        <v>1</v>
      </c>
      <c r="D12" s="266">
        <f>รายเดือน66!C5</f>
        <v>0</v>
      </c>
      <c r="E12" s="266">
        <f>รายเดือน66!D5</f>
        <v>2</v>
      </c>
      <c r="F12" s="266">
        <f>รายเดือน66!E5</f>
        <v>6</v>
      </c>
      <c r="G12" s="266">
        <f>รายเดือน66!F5</f>
        <v>3</v>
      </c>
      <c r="H12" s="266">
        <f>รายเดือน66!G5</f>
        <v>18</v>
      </c>
      <c r="I12" s="266">
        <f>รายเดือน66!H5</f>
        <v>20</v>
      </c>
      <c r="J12" s="266">
        <f>รายเดือน66!I5</f>
        <v>0</v>
      </c>
      <c r="K12" s="266">
        <f>รายเดือน66!J5</f>
        <v>0</v>
      </c>
      <c r="L12" s="266">
        <f>รายเดือน66!K5</f>
        <v>0</v>
      </c>
      <c r="M12" s="266">
        <f>รายเดือน66!L5</f>
        <v>0</v>
      </c>
      <c r="N12" s="266">
        <f>รายเดือน66!M5</f>
        <v>0</v>
      </c>
      <c r="O12" s="267">
        <f t="shared" si="0"/>
        <v>50</v>
      </c>
      <c r="P12" s="268"/>
    </row>
    <row r="13" spans="1:19">
      <c r="A13" s="255"/>
      <c r="B13" s="269" t="s">
        <v>347</v>
      </c>
      <c r="C13" s="270">
        <f>C12</f>
        <v>1</v>
      </c>
      <c r="D13" s="270">
        <f>C12+D12</f>
        <v>1</v>
      </c>
      <c r="E13" s="270">
        <f>C12+D12+E12</f>
        <v>3</v>
      </c>
      <c r="F13" s="270">
        <f>C12+D12+E12+F12</f>
        <v>9</v>
      </c>
      <c r="G13" s="270">
        <f>C12+D12+E12+F12+G12</f>
        <v>12</v>
      </c>
      <c r="H13" s="270">
        <f>C12+D12+E12+F12+G12+H12</f>
        <v>30</v>
      </c>
      <c r="I13" s="270">
        <f>C12+D12+E12+F12+G12+H12+I12</f>
        <v>50</v>
      </c>
      <c r="J13" s="270">
        <f>C12+D12+E12+F12+G12+H12+I12+J12</f>
        <v>50</v>
      </c>
      <c r="K13" s="270">
        <f>C12+D12+E12+F12+G12+H12+I12+J12+K12</f>
        <v>50</v>
      </c>
      <c r="L13" s="270">
        <f>C12+D12+E12+F12+G12+H12+I12+J12+K12+L12</f>
        <v>50</v>
      </c>
      <c r="M13" s="270">
        <f>C12+D12+E12+F12+G12+H12+I12+J12+K12+L12+M12</f>
        <v>50</v>
      </c>
      <c r="N13" s="270">
        <f>C12+D12+E12+F12+G12+H12+I12+J12+K12+L12+M12+N12</f>
        <v>50</v>
      </c>
      <c r="O13" s="271"/>
      <c r="P13" s="268"/>
    </row>
    <row r="14" spans="1:19">
      <c r="A14" s="272"/>
      <c r="B14" s="273" t="s">
        <v>72</v>
      </c>
      <c r="C14" s="274" t="s">
        <v>65</v>
      </c>
      <c r="D14" s="274" t="s">
        <v>66</v>
      </c>
      <c r="E14" s="274" t="s">
        <v>47</v>
      </c>
      <c r="F14" s="274" t="s">
        <v>48</v>
      </c>
      <c r="G14" s="274" t="s">
        <v>49</v>
      </c>
      <c r="H14" s="274" t="s">
        <v>50</v>
      </c>
      <c r="I14" s="274" t="s">
        <v>51</v>
      </c>
      <c r="J14" s="274" t="s">
        <v>52</v>
      </c>
      <c r="K14" s="274" t="s">
        <v>53</v>
      </c>
      <c r="L14" s="274" t="s">
        <v>54</v>
      </c>
      <c r="M14" s="274" t="s">
        <v>55</v>
      </c>
      <c r="N14" s="274" t="s">
        <v>56</v>
      </c>
      <c r="O14" s="271" t="s">
        <v>41</v>
      </c>
      <c r="P14" s="268"/>
    </row>
    <row r="15" spans="1:19">
      <c r="A15" s="255" t="s">
        <v>75</v>
      </c>
      <c r="B15" s="256" t="s">
        <v>152</v>
      </c>
      <c r="C15" s="275">
        <v>0</v>
      </c>
      <c r="D15" s="275">
        <v>0</v>
      </c>
      <c r="E15" s="275">
        <v>0</v>
      </c>
      <c r="F15" s="275">
        <v>0</v>
      </c>
      <c r="G15" s="275">
        <v>1</v>
      </c>
      <c r="H15" s="275">
        <v>9</v>
      </c>
      <c r="I15" s="275">
        <v>8</v>
      </c>
      <c r="J15" s="275">
        <v>11</v>
      </c>
      <c r="K15" s="275">
        <v>5</v>
      </c>
      <c r="L15" s="275">
        <v>1</v>
      </c>
      <c r="M15" s="275">
        <v>1</v>
      </c>
      <c r="N15" s="275">
        <v>3</v>
      </c>
      <c r="O15" s="258">
        <f t="shared" ref="O15:O22" si="2">SUM(C15:N15)</f>
        <v>39</v>
      </c>
    </row>
    <row r="16" spans="1:19" ht="21.75" customHeight="1">
      <c r="A16" s="255" t="s">
        <v>21</v>
      </c>
      <c r="B16" s="256" t="s">
        <v>153</v>
      </c>
      <c r="C16" s="275">
        <v>2</v>
      </c>
      <c r="D16" s="275">
        <v>2</v>
      </c>
      <c r="E16" s="275">
        <v>1</v>
      </c>
      <c r="F16" s="275">
        <v>3</v>
      </c>
      <c r="G16" s="275">
        <v>5</v>
      </c>
      <c r="H16" s="275">
        <v>17</v>
      </c>
      <c r="I16" s="275">
        <v>39</v>
      </c>
      <c r="J16" s="275">
        <v>31</v>
      </c>
      <c r="K16" s="275">
        <v>19</v>
      </c>
      <c r="L16" s="275">
        <v>10</v>
      </c>
      <c r="M16" s="275">
        <v>3</v>
      </c>
      <c r="N16" s="275">
        <v>1</v>
      </c>
      <c r="O16" s="258">
        <f t="shared" si="2"/>
        <v>133</v>
      </c>
    </row>
    <row r="17" spans="1:18">
      <c r="A17" s="255"/>
      <c r="B17" s="256" t="s">
        <v>189</v>
      </c>
      <c r="C17" s="275">
        <v>4</v>
      </c>
      <c r="D17" s="275">
        <v>2</v>
      </c>
      <c r="E17" s="275">
        <v>3</v>
      </c>
      <c r="F17" s="275">
        <v>3</v>
      </c>
      <c r="G17" s="275">
        <v>3</v>
      </c>
      <c r="H17" s="275">
        <v>4</v>
      </c>
      <c r="I17" s="275">
        <v>17</v>
      </c>
      <c r="J17" s="275">
        <v>11</v>
      </c>
      <c r="K17" s="275">
        <v>7</v>
      </c>
      <c r="L17" s="275">
        <v>2</v>
      </c>
      <c r="M17" s="275">
        <v>3</v>
      </c>
      <c r="N17" s="275">
        <v>0</v>
      </c>
      <c r="O17" s="258">
        <f t="shared" si="2"/>
        <v>59</v>
      </c>
    </row>
    <row r="18" spans="1:18">
      <c r="A18" s="255"/>
      <c r="B18" s="256" t="s">
        <v>329</v>
      </c>
      <c r="C18" s="275">
        <v>1</v>
      </c>
      <c r="D18" s="275">
        <v>2</v>
      </c>
      <c r="E18" s="275">
        <v>0</v>
      </c>
      <c r="F18" s="275">
        <v>0</v>
      </c>
      <c r="G18" s="275">
        <v>1</v>
      </c>
      <c r="H18" s="275">
        <v>1</v>
      </c>
      <c r="I18" s="275">
        <v>0</v>
      </c>
      <c r="J18" s="275">
        <v>0</v>
      </c>
      <c r="K18" s="275">
        <v>1</v>
      </c>
      <c r="L18" s="275">
        <v>1</v>
      </c>
      <c r="M18" s="275">
        <v>1</v>
      </c>
      <c r="N18" s="275">
        <v>0</v>
      </c>
      <c r="O18" s="258">
        <f t="shared" si="2"/>
        <v>8</v>
      </c>
    </row>
    <row r="19" spans="1:18">
      <c r="A19" s="255"/>
      <c r="B19" s="256" t="s">
        <v>330</v>
      </c>
      <c r="C19" s="275">
        <v>1</v>
      </c>
      <c r="D19" s="275">
        <v>0</v>
      </c>
      <c r="E19" s="275">
        <v>0</v>
      </c>
      <c r="F19" s="275">
        <v>1</v>
      </c>
      <c r="G19" s="275">
        <v>1</v>
      </c>
      <c r="H19" s="275">
        <v>9</v>
      </c>
      <c r="I19" s="275">
        <v>6</v>
      </c>
      <c r="J19" s="275">
        <v>5</v>
      </c>
      <c r="K19" s="275">
        <v>1</v>
      </c>
      <c r="L19" s="275">
        <v>1</v>
      </c>
      <c r="M19" s="275">
        <v>0</v>
      </c>
      <c r="N19" s="275">
        <v>0</v>
      </c>
      <c r="O19" s="258">
        <f t="shared" si="2"/>
        <v>25</v>
      </c>
    </row>
    <row r="20" spans="1:18">
      <c r="A20" s="260"/>
      <c r="B20" s="261" t="s">
        <v>346</v>
      </c>
      <c r="C20" s="276">
        <f>MEDIAN(C15:C19)</f>
        <v>1</v>
      </c>
      <c r="D20" s="276">
        <f t="shared" ref="D20:N20" si="3">MEDIAN(D15:D19)</f>
        <v>2</v>
      </c>
      <c r="E20" s="276">
        <f t="shared" si="3"/>
        <v>0</v>
      </c>
      <c r="F20" s="276">
        <f t="shared" si="3"/>
        <v>1</v>
      </c>
      <c r="G20" s="276">
        <f t="shared" si="3"/>
        <v>1</v>
      </c>
      <c r="H20" s="276">
        <f t="shared" si="3"/>
        <v>9</v>
      </c>
      <c r="I20" s="276">
        <f t="shared" si="3"/>
        <v>8</v>
      </c>
      <c r="J20" s="276">
        <f t="shared" si="3"/>
        <v>11</v>
      </c>
      <c r="K20" s="276">
        <f t="shared" si="3"/>
        <v>5</v>
      </c>
      <c r="L20" s="276">
        <f t="shared" si="3"/>
        <v>1</v>
      </c>
      <c r="M20" s="276">
        <f t="shared" si="3"/>
        <v>1</v>
      </c>
      <c r="N20" s="276">
        <f t="shared" si="3"/>
        <v>0</v>
      </c>
      <c r="O20" s="262">
        <f t="shared" si="2"/>
        <v>40</v>
      </c>
      <c r="R20" s="259"/>
    </row>
    <row r="21" spans="1:18">
      <c r="A21" s="255"/>
      <c r="B21" s="263" t="s">
        <v>74</v>
      </c>
      <c r="C21" s="179">
        <f>C20*P21/O20</f>
        <v>0.8</v>
      </c>
      <c r="D21" s="179">
        <f>D20*P21/O20</f>
        <v>1.6</v>
      </c>
      <c r="E21" s="179">
        <f>E20*P21/O20</f>
        <v>0</v>
      </c>
      <c r="F21" s="179">
        <f>F20*P21/O20</f>
        <v>0.8</v>
      </c>
      <c r="G21" s="179">
        <f>G20*P21/O20</f>
        <v>0.8</v>
      </c>
      <c r="H21" s="179">
        <f>H20*P21/O20</f>
        <v>7.2</v>
      </c>
      <c r="I21" s="179">
        <f>I20*P21/O20</f>
        <v>6.4</v>
      </c>
      <c r="J21" s="179">
        <f>J20*P21/O20</f>
        <v>8.8000000000000007</v>
      </c>
      <c r="K21" s="179">
        <f>K20*P21/O20</f>
        <v>4</v>
      </c>
      <c r="L21" s="179">
        <f>L20*P21/O20</f>
        <v>0.8</v>
      </c>
      <c r="M21" s="179">
        <f>M20*P21/O20</f>
        <v>0.8</v>
      </c>
      <c r="N21" s="179">
        <f>N20*P21/O20</f>
        <v>0</v>
      </c>
      <c r="O21" s="132">
        <f t="shared" si="2"/>
        <v>32</v>
      </c>
      <c r="P21" s="264">
        <f>O20*80/100</f>
        <v>32</v>
      </c>
    </row>
    <row r="22" spans="1:18">
      <c r="A22" s="255"/>
      <c r="B22" s="265" t="s">
        <v>345</v>
      </c>
      <c r="C22" s="266">
        <f>รายเดือน66!B6</f>
        <v>0</v>
      </c>
      <c r="D22" s="266">
        <f>รายเดือน66!C6</f>
        <v>0</v>
      </c>
      <c r="E22" s="266">
        <f>รายเดือน66!D6</f>
        <v>0</v>
      </c>
      <c r="F22" s="266">
        <f>รายเดือน66!E6</f>
        <v>0</v>
      </c>
      <c r="G22" s="266">
        <f>รายเดือน66!F6</f>
        <v>0</v>
      </c>
      <c r="H22" s="266">
        <f>รายเดือน66!G6</f>
        <v>2</v>
      </c>
      <c r="I22" s="266">
        <f>รายเดือน66!H6</f>
        <v>9</v>
      </c>
      <c r="J22" s="266">
        <f>รายเดือน66!I6</f>
        <v>0</v>
      </c>
      <c r="K22" s="266">
        <f>รายเดือน66!J6</f>
        <v>0</v>
      </c>
      <c r="L22" s="266">
        <f>รายเดือน66!K6</f>
        <v>0</v>
      </c>
      <c r="M22" s="266">
        <f>รายเดือน66!L6</f>
        <v>0</v>
      </c>
      <c r="N22" s="266">
        <f>รายเดือน66!M6</f>
        <v>0</v>
      </c>
      <c r="O22" s="267">
        <f t="shared" si="2"/>
        <v>11</v>
      </c>
    </row>
    <row r="23" spans="1:18">
      <c r="A23" s="277"/>
      <c r="B23" s="269" t="s">
        <v>347</v>
      </c>
      <c r="C23" s="270">
        <v>1</v>
      </c>
      <c r="D23" s="270">
        <f>C22+D22</f>
        <v>0</v>
      </c>
      <c r="E23" s="270">
        <f>C22+D22+E22</f>
        <v>0</v>
      </c>
      <c r="F23" s="270">
        <f>C22+D22+E22+F22</f>
        <v>0</v>
      </c>
      <c r="G23" s="270">
        <f>C22+D22+E22+F22+G22</f>
        <v>0</v>
      </c>
      <c r="H23" s="270">
        <f>C22+D22+E22+F22+G22+H22</f>
        <v>2</v>
      </c>
      <c r="I23" s="270">
        <f>C22+D22+E22+F22+G22+H22+I22</f>
        <v>11</v>
      </c>
      <c r="J23" s="270">
        <f>C22+D22+E22+F22+G22+H22+I22+J22</f>
        <v>11</v>
      </c>
      <c r="K23" s="270">
        <f>C22+D22+E22+F22+G22+H22+I22+J22+K22</f>
        <v>11</v>
      </c>
      <c r="L23" s="270">
        <f>C22+D22+E22+F22+G22+H22+I22+J22+K22+L22</f>
        <v>11</v>
      </c>
      <c r="M23" s="270">
        <f>C22+D22+E22+F22+G22+H22+I22+J22+K22+L22+M22</f>
        <v>11</v>
      </c>
      <c r="N23" s="270">
        <f>C22+D22+E22+F22+G22+H22+I22+J22+K22+L22+M22+N22</f>
        <v>11</v>
      </c>
      <c r="O23" s="271"/>
    </row>
    <row r="24" spans="1:18">
      <c r="A24" s="255" t="s">
        <v>76</v>
      </c>
      <c r="B24" s="75" t="s">
        <v>72</v>
      </c>
      <c r="C24" s="29" t="s">
        <v>65</v>
      </c>
      <c r="D24" s="29" t="s">
        <v>66</v>
      </c>
      <c r="E24" s="29" t="s">
        <v>47</v>
      </c>
      <c r="F24" s="29" t="s">
        <v>48</v>
      </c>
      <c r="G24" s="29" t="s">
        <v>49</v>
      </c>
      <c r="H24" s="29" t="s">
        <v>50</v>
      </c>
      <c r="I24" s="29" t="s">
        <v>51</v>
      </c>
      <c r="J24" s="29" t="s">
        <v>52</v>
      </c>
      <c r="K24" s="29" t="s">
        <v>53</v>
      </c>
      <c r="L24" s="29" t="s">
        <v>54</v>
      </c>
      <c r="M24" s="29" t="s">
        <v>55</v>
      </c>
      <c r="N24" s="29" t="s">
        <v>56</v>
      </c>
      <c r="O24" s="29" t="s">
        <v>41</v>
      </c>
    </row>
    <row r="25" spans="1:18">
      <c r="A25" s="255" t="s">
        <v>77</v>
      </c>
      <c r="B25" s="256" t="s">
        <v>152</v>
      </c>
      <c r="C25" s="278">
        <v>2</v>
      </c>
      <c r="D25" s="278">
        <v>12</v>
      </c>
      <c r="E25" s="278">
        <v>16</v>
      </c>
      <c r="F25" s="278">
        <v>18</v>
      </c>
      <c r="G25" s="278">
        <v>39</v>
      </c>
      <c r="H25" s="278">
        <v>196</v>
      </c>
      <c r="I25" s="278">
        <v>216</v>
      </c>
      <c r="J25" s="278">
        <v>127</v>
      </c>
      <c r="K25" s="278">
        <v>98</v>
      </c>
      <c r="L25" s="278">
        <v>60</v>
      </c>
      <c r="M25" s="278">
        <v>20</v>
      </c>
      <c r="N25" s="278">
        <v>11</v>
      </c>
      <c r="O25" s="258">
        <f t="shared" ref="O25:O32" si="4">SUM(C25:N25)</f>
        <v>815</v>
      </c>
    </row>
    <row r="26" spans="1:18">
      <c r="A26" s="255"/>
      <c r="B26" s="256" t="s">
        <v>153</v>
      </c>
      <c r="C26" s="278">
        <v>9</v>
      </c>
      <c r="D26" s="278">
        <v>9</v>
      </c>
      <c r="E26" s="278">
        <v>12</v>
      </c>
      <c r="F26" s="278">
        <v>32</v>
      </c>
      <c r="G26" s="278">
        <v>29</v>
      </c>
      <c r="H26" s="278">
        <v>26</v>
      </c>
      <c r="I26" s="278">
        <v>43</v>
      </c>
      <c r="J26" s="278">
        <v>35</v>
      </c>
      <c r="K26" s="278">
        <v>16</v>
      </c>
      <c r="L26" s="278">
        <v>14</v>
      </c>
      <c r="M26" s="278">
        <v>2</v>
      </c>
      <c r="N26" s="278">
        <v>0</v>
      </c>
      <c r="O26" s="258">
        <f t="shared" si="4"/>
        <v>227</v>
      </c>
    </row>
    <row r="27" spans="1:18">
      <c r="A27" s="255"/>
      <c r="B27" s="256" t="s">
        <v>189</v>
      </c>
      <c r="C27" s="278">
        <v>0</v>
      </c>
      <c r="D27" s="278">
        <v>0</v>
      </c>
      <c r="E27" s="278">
        <v>0</v>
      </c>
      <c r="F27" s="278">
        <v>1</v>
      </c>
      <c r="G27" s="278">
        <v>0</v>
      </c>
      <c r="H27" s="278">
        <v>6</v>
      </c>
      <c r="I27" s="278">
        <v>4</v>
      </c>
      <c r="J27" s="278">
        <v>2</v>
      </c>
      <c r="K27" s="278">
        <v>3</v>
      </c>
      <c r="L27" s="278">
        <v>2</v>
      </c>
      <c r="M27" s="278">
        <v>0</v>
      </c>
      <c r="N27" s="278">
        <v>4</v>
      </c>
      <c r="O27" s="258">
        <f t="shared" si="4"/>
        <v>22</v>
      </c>
    </row>
    <row r="28" spans="1:18">
      <c r="A28" s="255"/>
      <c r="B28" s="256" t="s">
        <v>329</v>
      </c>
      <c r="C28" s="278">
        <v>0</v>
      </c>
      <c r="D28" s="278">
        <v>0</v>
      </c>
      <c r="E28" s="278">
        <v>0</v>
      </c>
      <c r="F28" s="278">
        <v>1</v>
      </c>
      <c r="G28" s="278">
        <v>0</v>
      </c>
      <c r="H28" s="278">
        <v>6</v>
      </c>
      <c r="I28" s="278">
        <v>4</v>
      </c>
      <c r="J28" s="278">
        <v>2</v>
      </c>
      <c r="K28" s="278">
        <v>3</v>
      </c>
      <c r="L28" s="278">
        <v>2</v>
      </c>
      <c r="M28" s="278">
        <v>0</v>
      </c>
      <c r="N28" s="278">
        <v>4</v>
      </c>
      <c r="O28" s="258">
        <f t="shared" si="4"/>
        <v>22</v>
      </c>
    </row>
    <row r="29" spans="1:18">
      <c r="A29" s="255"/>
      <c r="B29" s="256" t="s">
        <v>330</v>
      </c>
      <c r="C29" s="278">
        <v>0</v>
      </c>
      <c r="D29" s="278">
        <v>1</v>
      </c>
      <c r="E29" s="278">
        <v>0</v>
      </c>
      <c r="F29" s="278">
        <v>1</v>
      </c>
      <c r="G29" s="278">
        <v>3</v>
      </c>
      <c r="H29" s="278">
        <v>19</v>
      </c>
      <c r="I29" s="278">
        <v>10</v>
      </c>
      <c r="J29" s="278">
        <v>16</v>
      </c>
      <c r="K29" s="278">
        <v>8</v>
      </c>
      <c r="L29" s="278">
        <v>9</v>
      </c>
      <c r="M29" s="278">
        <v>5</v>
      </c>
      <c r="N29" s="278">
        <v>3</v>
      </c>
      <c r="O29" s="258">
        <f t="shared" si="4"/>
        <v>75</v>
      </c>
    </row>
    <row r="30" spans="1:18">
      <c r="A30" s="260"/>
      <c r="B30" s="261" t="s">
        <v>346</v>
      </c>
      <c r="C30" s="276">
        <f>MEDIAN(C25:C29)</f>
        <v>0</v>
      </c>
      <c r="D30" s="276">
        <f t="shared" ref="D30:N30" si="5">MEDIAN(D25:D29)</f>
        <v>1</v>
      </c>
      <c r="E30" s="276">
        <f t="shared" si="5"/>
        <v>0</v>
      </c>
      <c r="F30" s="276">
        <f t="shared" si="5"/>
        <v>1</v>
      </c>
      <c r="G30" s="276">
        <f t="shared" si="5"/>
        <v>3</v>
      </c>
      <c r="H30" s="276">
        <f t="shared" si="5"/>
        <v>19</v>
      </c>
      <c r="I30" s="276">
        <f t="shared" si="5"/>
        <v>10</v>
      </c>
      <c r="J30" s="276">
        <f t="shared" si="5"/>
        <v>16</v>
      </c>
      <c r="K30" s="276">
        <f t="shared" si="5"/>
        <v>8</v>
      </c>
      <c r="L30" s="276">
        <f t="shared" si="5"/>
        <v>9</v>
      </c>
      <c r="M30" s="276">
        <f t="shared" si="5"/>
        <v>2</v>
      </c>
      <c r="N30" s="276">
        <f t="shared" si="5"/>
        <v>4</v>
      </c>
      <c r="O30" s="262">
        <f t="shared" si="4"/>
        <v>73</v>
      </c>
    </row>
    <row r="31" spans="1:18">
      <c r="A31" s="255"/>
      <c r="B31" s="263" t="s">
        <v>74</v>
      </c>
      <c r="C31" s="179">
        <f>C30*P31/O30</f>
        <v>0</v>
      </c>
      <c r="D31" s="179">
        <f>D30*P31/O30</f>
        <v>0.79999999999999993</v>
      </c>
      <c r="E31" s="179">
        <f>E30*P31/O30</f>
        <v>0</v>
      </c>
      <c r="F31" s="179">
        <f>F30*P31/O30</f>
        <v>0.79999999999999993</v>
      </c>
      <c r="G31" s="179">
        <f>G30*P31/O30</f>
        <v>2.4</v>
      </c>
      <c r="H31" s="179">
        <f>H30*P31/O30</f>
        <v>15.2</v>
      </c>
      <c r="I31" s="179">
        <f>I30*P31/O30</f>
        <v>8</v>
      </c>
      <c r="J31" s="179">
        <f>J30*P31/O30</f>
        <v>12.799999999999999</v>
      </c>
      <c r="K31" s="179">
        <f>K30*P31/O30</f>
        <v>6.3999999999999995</v>
      </c>
      <c r="L31" s="179">
        <f>L30*P31/O30</f>
        <v>7.2</v>
      </c>
      <c r="M31" s="179">
        <f>M30*P31/O30</f>
        <v>1.5999999999999999</v>
      </c>
      <c r="N31" s="179">
        <f>N30*P31/O30</f>
        <v>3.1999999999999997</v>
      </c>
      <c r="O31" s="132">
        <f t="shared" si="4"/>
        <v>58.400000000000006</v>
      </c>
      <c r="P31" s="264">
        <f>O30*80/100</f>
        <v>58.4</v>
      </c>
    </row>
    <row r="32" spans="1:18">
      <c r="A32" s="255"/>
      <c r="B32" s="265" t="s">
        <v>345</v>
      </c>
      <c r="C32" s="266">
        <f>รายเดือน66!B7</f>
        <v>1</v>
      </c>
      <c r="D32" s="266">
        <f>รายเดือน66!C7</f>
        <v>0</v>
      </c>
      <c r="E32" s="266">
        <f>รายเดือน66!D7</f>
        <v>2</v>
      </c>
      <c r="F32" s="266">
        <f>รายเดือน66!E7</f>
        <v>6</v>
      </c>
      <c r="G32" s="266">
        <f>รายเดือน66!F7</f>
        <v>3</v>
      </c>
      <c r="H32" s="266">
        <f>รายเดือน66!G7</f>
        <v>16</v>
      </c>
      <c r="I32" s="266">
        <f>รายเดือน66!H7</f>
        <v>11</v>
      </c>
      <c r="J32" s="266">
        <f>รายเดือน66!I7</f>
        <v>0</v>
      </c>
      <c r="K32" s="266">
        <f>รายเดือน66!J7</f>
        <v>0</v>
      </c>
      <c r="L32" s="266">
        <f>รายเดือน66!K7</f>
        <v>0</v>
      </c>
      <c r="M32" s="266">
        <f>รายเดือน66!L7</f>
        <v>0</v>
      </c>
      <c r="N32" s="266">
        <f>รายเดือน66!M7</f>
        <v>0</v>
      </c>
      <c r="O32" s="267">
        <f t="shared" si="4"/>
        <v>39</v>
      </c>
    </row>
    <row r="33" spans="1:16">
      <c r="A33" s="277"/>
      <c r="B33" s="269" t="s">
        <v>347</v>
      </c>
      <c r="C33" s="270">
        <f>C32</f>
        <v>1</v>
      </c>
      <c r="D33" s="270">
        <f>C32+D32</f>
        <v>1</v>
      </c>
      <c r="E33" s="270">
        <f>C32+D32+E32</f>
        <v>3</v>
      </c>
      <c r="F33" s="270">
        <f>C32+D32+E32+F32</f>
        <v>9</v>
      </c>
      <c r="G33" s="270">
        <f>C32+D32+E32+F32+G32</f>
        <v>12</v>
      </c>
      <c r="H33" s="270">
        <f>C32+D32+E32+F32+G32+H32</f>
        <v>28</v>
      </c>
      <c r="I33" s="270">
        <f>C32+D32+E32+F32+G32+H32+I32</f>
        <v>39</v>
      </c>
      <c r="J33" s="270">
        <f>C32+D32+E32+F32+G32+H32+I32+J32</f>
        <v>39</v>
      </c>
      <c r="K33" s="270">
        <f>C32+D32+E32+F32+G32+H32+I32+J32+K32</f>
        <v>39</v>
      </c>
      <c r="L33" s="270">
        <f>C32+D32+E32+F32+G32+H32+I32+J32+K32+L32</f>
        <v>39</v>
      </c>
      <c r="M33" s="270">
        <f>C32+D32+E32+F32+G32+H32+I32+J32+K32+L32+M32</f>
        <v>39</v>
      </c>
      <c r="N33" s="270">
        <f>C32+D32+E32+F32+G32+H32+I32+J32+K32+L32+M32+N32</f>
        <v>39</v>
      </c>
      <c r="O33" s="271"/>
    </row>
    <row r="34" spans="1:16">
      <c r="A34" s="272"/>
      <c r="B34" s="75" t="s">
        <v>72</v>
      </c>
      <c r="C34" s="29" t="s">
        <v>65</v>
      </c>
      <c r="D34" s="29" t="s">
        <v>66</v>
      </c>
      <c r="E34" s="29" t="s">
        <v>47</v>
      </c>
      <c r="F34" s="29" t="s">
        <v>48</v>
      </c>
      <c r="G34" s="29" t="s">
        <v>49</v>
      </c>
      <c r="H34" s="29" t="s">
        <v>50</v>
      </c>
      <c r="I34" s="29" t="s">
        <v>51</v>
      </c>
      <c r="J34" s="29" t="s">
        <v>52</v>
      </c>
      <c r="K34" s="29" t="s">
        <v>53</v>
      </c>
      <c r="L34" s="29" t="s">
        <v>54</v>
      </c>
      <c r="M34" s="29" t="s">
        <v>55</v>
      </c>
      <c r="N34" s="29" t="s">
        <v>56</v>
      </c>
      <c r="O34" s="29" t="s">
        <v>41</v>
      </c>
    </row>
    <row r="35" spans="1:16">
      <c r="A35" s="255" t="s">
        <v>78</v>
      </c>
      <c r="B35" s="256" t="s">
        <v>152</v>
      </c>
      <c r="C35" s="279">
        <v>0</v>
      </c>
      <c r="D35" s="279">
        <v>0</v>
      </c>
      <c r="E35" s="279">
        <v>0</v>
      </c>
      <c r="F35" s="279">
        <v>0</v>
      </c>
      <c r="G35" s="279">
        <v>12</v>
      </c>
      <c r="H35" s="279">
        <v>43</v>
      </c>
      <c r="I35" s="279">
        <v>32</v>
      </c>
      <c r="J35" s="279">
        <v>18</v>
      </c>
      <c r="K35" s="279">
        <v>16</v>
      </c>
      <c r="L35" s="279">
        <v>4</v>
      </c>
      <c r="M35" s="279">
        <v>4</v>
      </c>
      <c r="N35" s="279">
        <v>10</v>
      </c>
      <c r="O35" s="258">
        <f t="shared" ref="O35:O42" si="6">SUM(C35:N35)</f>
        <v>139</v>
      </c>
    </row>
    <row r="36" spans="1:16">
      <c r="A36" s="255"/>
      <c r="B36" s="256" t="s">
        <v>153</v>
      </c>
      <c r="C36" s="279">
        <v>4</v>
      </c>
      <c r="D36" s="279">
        <v>2</v>
      </c>
      <c r="E36" s="279">
        <v>3</v>
      </c>
      <c r="F36" s="279">
        <v>3</v>
      </c>
      <c r="G36" s="279">
        <v>3</v>
      </c>
      <c r="H36" s="279">
        <v>27</v>
      </c>
      <c r="I36" s="279">
        <v>34</v>
      </c>
      <c r="J36" s="279">
        <v>38</v>
      </c>
      <c r="K36" s="279">
        <v>55</v>
      </c>
      <c r="L36" s="279">
        <v>25</v>
      </c>
      <c r="M36" s="279">
        <v>7</v>
      </c>
      <c r="N36" s="279">
        <v>2</v>
      </c>
      <c r="O36" s="258">
        <f t="shared" si="6"/>
        <v>203</v>
      </c>
    </row>
    <row r="37" spans="1:16">
      <c r="A37" s="255"/>
      <c r="B37" s="256" t="s">
        <v>189</v>
      </c>
      <c r="C37" s="279">
        <v>1</v>
      </c>
      <c r="D37" s="279">
        <v>1</v>
      </c>
      <c r="E37" s="279">
        <v>1</v>
      </c>
      <c r="F37" s="279">
        <v>0</v>
      </c>
      <c r="G37" s="279">
        <v>7</v>
      </c>
      <c r="H37" s="279">
        <v>6</v>
      </c>
      <c r="I37" s="279">
        <v>13</v>
      </c>
      <c r="J37" s="279">
        <v>17</v>
      </c>
      <c r="K37" s="279">
        <v>23</v>
      </c>
      <c r="L37" s="279">
        <v>8</v>
      </c>
      <c r="M37" s="279">
        <v>5</v>
      </c>
      <c r="N37" s="279">
        <v>3</v>
      </c>
      <c r="O37" s="258">
        <f t="shared" si="6"/>
        <v>85</v>
      </c>
    </row>
    <row r="38" spans="1:16">
      <c r="A38" s="255"/>
      <c r="B38" s="256" t="s">
        <v>329</v>
      </c>
      <c r="C38" s="279">
        <v>1</v>
      </c>
      <c r="D38" s="279">
        <v>0</v>
      </c>
      <c r="E38" s="279">
        <v>1</v>
      </c>
      <c r="F38" s="279">
        <v>0</v>
      </c>
      <c r="G38" s="279">
        <v>5</v>
      </c>
      <c r="H38" s="279">
        <v>4</v>
      </c>
      <c r="I38" s="279">
        <v>1</v>
      </c>
      <c r="J38" s="279">
        <v>9</v>
      </c>
      <c r="K38" s="279">
        <v>12</v>
      </c>
      <c r="L38" s="279">
        <v>6</v>
      </c>
      <c r="M38" s="279">
        <v>1</v>
      </c>
      <c r="N38" s="279">
        <v>0</v>
      </c>
      <c r="O38" s="258">
        <f t="shared" si="6"/>
        <v>40</v>
      </c>
    </row>
    <row r="39" spans="1:16">
      <c r="A39" s="255"/>
      <c r="B39" s="256" t="s">
        <v>330</v>
      </c>
      <c r="C39" s="279">
        <v>2</v>
      </c>
      <c r="D39" s="279">
        <v>3</v>
      </c>
      <c r="E39" s="279">
        <v>0</v>
      </c>
      <c r="F39" s="279">
        <v>0</v>
      </c>
      <c r="G39" s="279">
        <v>0</v>
      </c>
      <c r="H39" s="279">
        <v>4</v>
      </c>
      <c r="I39" s="279">
        <v>8</v>
      </c>
      <c r="J39" s="279">
        <v>2</v>
      </c>
      <c r="K39" s="279">
        <v>0</v>
      </c>
      <c r="L39" s="279">
        <v>0</v>
      </c>
      <c r="M39" s="279">
        <v>0</v>
      </c>
      <c r="N39" s="279">
        <v>0</v>
      </c>
      <c r="O39" s="258">
        <f t="shared" si="6"/>
        <v>19</v>
      </c>
    </row>
    <row r="40" spans="1:16">
      <c r="A40" s="260"/>
      <c r="B40" s="261" t="s">
        <v>346</v>
      </c>
      <c r="C40" s="276">
        <f>MEDIAN(C35:C39)</f>
        <v>1</v>
      </c>
      <c r="D40" s="276">
        <f t="shared" ref="D40:N40" si="7">MEDIAN(D35:D39)</f>
        <v>1</v>
      </c>
      <c r="E40" s="276">
        <f t="shared" si="7"/>
        <v>1</v>
      </c>
      <c r="F40" s="276">
        <f t="shared" si="7"/>
        <v>0</v>
      </c>
      <c r="G40" s="276">
        <f t="shared" si="7"/>
        <v>5</v>
      </c>
      <c r="H40" s="276">
        <f t="shared" si="7"/>
        <v>6</v>
      </c>
      <c r="I40" s="276">
        <f t="shared" si="7"/>
        <v>13</v>
      </c>
      <c r="J40" s="276">
        <f t="shared" si="7"/>
        <v>17</v>
      </c>
      <c r="K40" s="276">
        <f t="shared" si="7"/>
        <v>16</v>
      </c>
      <c r="L40" s="276">
        <f t="shared" si="7"/>
        <v>6</v>
      </c>
      <c r="M40" s="276">
        <f t="shared" si="7"/>
        <v>4</v>
      </c>
      <c r="N40" s="276">
        <f t="shared" si="7"/>
        <v>2</v>
      </c>
      <c r="O40" s="262">
        <f t="shared" si="6"/>
        <v>72</v>
      </c>
    </row>
    <row r="41" spans="1:16">
      <c r="A41" s="255"/>
      <c r="B41" s="263" t="s">
        <v>74</v>
      </c>
      <c r="C41" s="179">
        <f>C40*P41/O40</f>
        <v>0.8</v>
      </c>
      <c r="D41" s="179">
        <f>D40*P41/O40</f>
        <v>0.8</v>
      </c>
      <c r="E41" s="179">
        <f>E40*P41/O40</f>
        <v>0.8</v>
      </c>
      <c r="F41" s="179">
        <f>F40*P41/O40</f>
        <v>0</v>
      </c>
      <c r="G41" s="179">
        <f>G40*P41/O40</f>
        <v>4</v>
      </c>
      <c r="H41" s="179">
        <f>H40*P41/O40</f>
        <v>4.8000000000000007</v>
      </c>
      <c r="I41" s="179">
        <f>I40*P41/O40</f>
        <v>10.4</v>
      </c>
      <c r="J41" s="179">
        <f>J40*P41/O40</f>
        <v>13.600000000000001</v>
      </c>
      <c r="K41" s="179">
        <f>K40*P41/O40</f>
        <v>12.8</v>
      </c>
      <c r="L41" s="179">
        <f>L40*P41/O40</f>
        <v>4.8000000000000007</v>
      </c>
      <c r="M41" s="179">
        <f>M40*P41/O40</f>
        <v>3.2</v>
      </c>
      <c r="N41" s="179">
        <f>N40*P41/O40</f>
        <v>1.6</v>
      </c>
      <c r="O41" s="132">
        <f t="shared" si="6"/>
        <v>57.6</v>
      </c>
      <c r="P41" s="264">
        <f>O40*80/100</f>
        <v>57.6</v>
      </c>
    </row>
    <row r="42" spans="1:16">
      <c r="A42" s="255"/>
      <c r="B42" s="265" t="s">
        <v>345</v>
      </c>
      <c r="C42" s="266">
        <f>รายเดือน66!B8</f>
        <v>1</v>
      </c>
      <c r="D42" s="266">
        <f>รายเดือน66!C8</f>
        <v>0</v>
      </c>
      <c r="E42" s="266">
        <f>รายเดือน66!D8</f>
        <v>0</v>
      </c>
      <c r="F42" s="266">
        <f>รายเดือน66!E8</f>
        <v>2</v>
      </c>
      <c r="G42" s="266">
        <f>รายเดือน66!F8</f>
        <v>5</v>
      </c>
      <c r="H42" s="266">
        <f>รายเดือน66!G8</f>
        <v>26</v>
      </c>
      <c r="I42" s="266">
        <f>รายเดือน66!H8</f>
        <v>44</v>
      </c>
      <c r="J42" s="266">
        <f>รายเดือน66!I8</f>
        <v>0</v>
      </c>
      <c r="K42" s="266">
        <f>รายเดือน66!J8</f>
        <v>0</v>
      </c>
      <c r="L42" s="266">
        <f>รายเดือน66!K8</f>
        <v>0</v>
      </c>
      <c r="M42" s="266">
        <f>รายเดือน66!L8</f>
        <v>0</v>
      </c>
      <c r="N42" s="266">
        <f>รายเดือน66!M8</f>
        <v>0</v>
      </c>
      <c r="O42" s="267">
        <f t="shared" si="6"/>
        <v>78</v>
      </c>
    </row>
    <row r="43" spans="1:16">
      <c r="A43" s="277"/>
      <c r="B43" s="269" t="s">
        <v>347</v>
      </c>
      <c r="C43" s="270">
        <f>C42</f>
        <v>1</v>
      </c>
      <c r="D43" s="270">
        <f>C42+D42</f>
        <v>1</v>
      </c>
      <c r="E43" s="270">
        <f>C42+D42+E42</f>
        <v>1</v>
      </c>
      <c r="F43" s="270">
        <f>C42+D42+E42+F42</f>
        <v>3</v>
      </c>
      <c r="G43" s="270">
        <f>C42+D42+E42+F42+G42</f>
        <v>8</v>
      </c>
      <c r="H43" s="270">
        <f>C42+D42+E42+F42+G42+H42</f>
        <v>34</v>
      </c>
      <c r="I43" s="270">
        <f>C42+D42+E42+F42+G42+H42+I42</f>
        <v>78</v>
      </c>
      <c r="J43" s="270">
        <f>C42+D42+E42+F42+G42+H42+I42+J42</f>
        <v>78</v>
      </c>
      <c r="K43" s="270">
        <f>C42+D42+E42+F42+G42+H42+I42+J42+K42</f>
        <v>78</v>
      </c>
      <c r="L43" s="270">
        <f>C42+D42+E42+F42+G42+H42+I42+J42+K42+L42</f>
        <v>78</v>
      </c>
      <c r="M43" s="270">
        <f>C42+D42+E42+F42+G42+H42+I42+J42+K42+L42+M42</f>
        <v>78</v>
      </c>
      <c r="N43" s="270">
        <f>C42+D42+E42+F42+G42+H42+I42+J42+K42+L42+M42+N42</f>
        <v>78</v>
      </c>
      <c r="O43" s="271"/>
    </row>
    <row r="44" spans="1:16">
      <c r="A44" s="272"/>
      <c r="B44" s="75" t="s">
        <v>72</v>
      </c>
      <c r="C44" s="29" t="s">
        <v>65</v>
      </c>
      <c r="D44" s="29" t="s">
        <v>66</v>
      </c>
      <c r="E44" s="29" t="s">
        <v>47</v>
      </c>
      <c r="F44" s="29" t="s">
        <v>48</v>
      </c>
      <c r="G44" s="29" t="s">
        <v>49</v>
      </c>
      <c r="H44" s="29" t="s">
        <v>50</v>
      </c>
      <c r="I44" s="29" t="s">
        <v>51</v>
      </c>
      <c r="J44" s="29" t="s">
        <v>52</v>
      </c>
      <c r="K44" s="29" t="s">
        <v>53</v>
      </c>
      <c r="L44" s="29" t="s">
        <v>54</v>
      </c>
      <c r="M44" s="29" t="s">
        <v>55</v>
      </c>
      <c r="N44" s="29" t="s">
        <v>56</v>
      </c>
      <c r="O44" s="29" t="s">
        <v>41</v>
      </c>
    </row>
    <row r="45" spans="1:16">
      <c r="A45" s="255" t="s">
        <v>79</v>
      </c>
      <c r="B45" s="256" t="s">
        <v>152</v>
      </c>
      <c r="C45" s="280">
        <v>1</v>
      </c>
      <c r="D45" s="280">
        <v>1</v>
      </c>
      <c r="E45" s="280">
        <v>2</v>
      </c>
      <c r="F45" s="280">
        <v>0</v>
      </c>
      <c r="G45" s="280">
        <v>6</v>
      </c>
      <c r="H45" s="280">
        <v>22</v>
      </c>
      <c r="I45" s="280">
        <v>26</v>
      </c>
      <c r="J45" s="280">
        <v>10</v>
      </c>
      <c r="K45" s="280">
        <v>11</v>
      </c>
      <c r="L45" s="280">
        <v>3</v>
      </c>
      <c r="M45" s="280">
        <v>3</v>
      </c>
      <c r="N45" s="280">
        <v>4</v>
      </c>
      <c r="O45" s="258">
        <f t="shared" ref="O45:O52" si="8">SUM(C45:N45)</f>
        <v>89</v>
      </c>
    </row>
    <row r="46" spans="1:16">
      <c r="A46" s="255"/>
      <c r="B46" s="256" t="s">
        <v>153</v>
      </c>
      <c r="C46" s="280">
        <v>2</v>
      </c>
      <c r="D46" s="280">
        <v>2</v>
      </c>
      <c r="E46" s="280">
        <v>6</v>
      </c>
      <c r="F46" s="280">
        <v>5</v>
      </c>
      <c r="G46" s="280">
        <v>10</v>
      </c>
      <c r="H46" s="280">
        <v>58</v>
      </c>
      <c r="I46" s="280">
        <v>64</v>
      </c>
      <c r="J46" s="280">
        <v>37</v>
      </c>
      <c r="K46" s="280">
        <v>39</v>
      </c>
      <c r="L46" s="280">
        <v>24</v>
      </c>
      <c r="M46" s="280">
        <v>16</v>
      </c>
      <c r="N46" s="280">
        <v>10</v>
      </c>
      <c r="O46" s="258">
        <f t="shared" si="8"/>
        <v>273</v>
      </c>
    </row>
    <row r="47" spans="1:16">
      <c r="A47" s="255"/>
      <c r="B47" s="256" t="s">
        <v>189</v>
      </c>
      <c r="C47" s="280">
        <v>6</v>
      </c>
      <c r="D47" s="280">
        <v>3</v>
      </c>
      <c r="E47" s="280">
        <v>12</v>
      </c>
      <c r="F47" s="280">
        <v>5</v>
      </c>
      <c r="G47" s="280">
        <v>10</v>
      </c>
      <c r="H47" s="280">
        <v>14</v>
      </c>
      <c r="I47" s="280">
        <v>16</v>
      </c>
      <c r="J47" s="280">
        <v>16</v>
      </c>
      <c r="K47" s="280">
        <v>10</v>
      </c>
      <c r="L47" s="280">
        <v>0</v>
      </c>
      <c r="M47" s="280">
        <v>1</v>
      </c>
      <c r="N47" s="280">
        <v>1</v>
      </c>
      <c r="O47" s="258">
        <f t="shared" si="8"/>
        <v>94</v>
      </c>
    </row>
    <row r="48" spans="1:16">
      <c r="A48" s="255"/>
      <c r="B48" s="256" t="s">
        <v>329</v>
      </c>
      <c r="C48" s="280">
        <v>2</v>
      </c>
      <c r="D48" s="280">
        <v>0</v>
      </c>
      <c r="E48" s="280">
        <v>1</v>
      </c>
      <c r="F48" s="280">
        <v>0</v>
      </c>
      <c r="G48" s="280">
        <v>6</v>
      </c>
      <c r="H48" s="280">
        <v>16</v>
      </c>
      <c r="I48" s="280">
        <v>4</v>
      </c>
      <c r="J48" s="280">
        <v>11</v>
      </c>
      <c r="K48" s="280">
        <v>10</v>
      </c>
      <c r="L48" s="280">
        <v>5</v>
      </c>
      <c r="M48" s="280">
        <v>0</v>
      </c>
      <c r="N48" s="280">
        <v>3</v>
      </c>
      <c r="O48" s="258">
        <f t="shared" si="8"/>
        <v>58</v>
      </c>
    </row>
    <row r="49" spans="1:16">
      <c r="A49" s="255"/>
      <c r="B49" s="256" t="s">
        <v>330</v>
      </c>
      <c r="C49" s="280">
        <v>1</v>
      </c>
      <c r="D49" s="280">
        <v>0</v>
      </c>
      <c r="E49" s="280">
        <v>1</v>
      </c>
      <c r="F49" s="280">
        <v>1</v>
      </c>
      <c r="G49" s="280">
        <v>2</v>
      </c>
      <c r="H49" s="280">
        <v>3</v>
      </c>
      <c r="I49" s="280">
        <v>9</v>
      </c>
      <c r="J49" s="280">
        <v>8</v>
      </c>
      <c r="K49" s="280">
        <v>2</v>
      </c>
      <c r="L49" s="280">
        <v>3</v>
      </c>
      <c r="M49" s="280">
        <v>1</v>
      </c>
      <c r="N49" s="280">
        <v>0</v>
      </c>
      <c r="O49" s="258">
        <f t="shared" si="8"/>
        <v>31</v>
      </c>
    </row>
    <row r="50" spans="1:16">
      <c r="A50" s="260"/>
      <c r="B50" s="261" t="s">
        <v>346</v>
      </c>
      <c r="C50" s="276">
        <f>MEDIAN(C45:C49)</f>
        <v>2</v>
      </c>
      <c r="D50" s="276">
        <f t="shared" ref="D50:N50" si="9">MEDIAN(D45:D49)</f>
        <v>1</v>
      </c>
      <c r="E50" s="276">
        <f t="shared" si="9"/>
        <v>2</v>
      </c>
      <c r="F50" s="276">
        <f t="shared" si="9"/>
        <v>1</v>
      </c>
      <c r="G50" s="276">
        <f t="shared" si="9"/>
        <v>6</v>
      </c>
      <c r="H50" s="276">
        <f t="shared" si="9"/>
        <v>16</v>
      </c>
      <c r="I50" s="276">
        <f t="shared" si="9"/>
        <v>16</v>
      </c>
      <c r="J50" s="276">
        <f t="shared" si="9"/>
        <v>11</v>
      </c>
      <c r="K50" s="276">
        <f t="shared" si="9"/>
        <v>10</v>
      </c>
      <c r="L50" s="276">
        <f t="shared" si="9"/>
        <v>3</v>
      </c>
      <c r="M50" s="276">
        <f t="shared" si="9"/>
        <v>1</v>
      </c>
      <c r="N50" s="276">
        <f t="shared" si="9"/>
        <v>3</v>
      </c>
      <c r="O50" s="262">
        <f t="shared" si="8"/>
        <v>72</v>
      </c>
    </row>
    <row r="51" spans="1:16">
      <c r="A51" s="255"/>
      <c r="B51" s="263" t="s">
        <v>74</v>
      </c>
      <c r="C51" s="179">
        <f>C50*P51/O50</f>
        <v>1.6</v>
      </c>
      <c r="D51" s="179">
        <f>D50*P51/O50</f>
        <v>0.8</v>
      </c>
      <c r="E51" s="179">
        <f>E50*P51/O50</f>
        <v>1.6</v>
      </c>
      <c r="F51" s="179">
        <f>F50*P51/O50</f>
        <v>0.8</v>
      </c>
      <c r="G51" s="179">
        <f>G50*P51/O50</f>
        <v>4.8000000000000007</v>
      </c>
      <c r="H51" s="179">
        <f>H50*P51/O50</f>
        <v>12.8</v>
      </c>
      <c r="I51" s="179">
        <f>I50*P51/O50</f>
        <v>12.8</v>
      </c>
      <c r="J51" s="179">
        <f>J50*P51/O50</f>
        <v>8.8000000000000007</v>
      </c>
      <c r="K51" s="179">
        <f>K50*P51/O50</f>
        <v>8</v>
      </c>
      <c r="L51" s="179">
        <f>L50*P51/O50</f>
        <v>2.4000000000000004</v>
      </c>
      <c r="M51" s="179">
        <f>M50*P51/O50</f>
        <v>0.8</v>
      </c>
      <c r="N51" s="179">
        <f>N50*P51/O50</f>
        <v>2.4000000000000004</v>
      </c>
      <c r="O51" s="132">
        <f t="shared" si="8"/>
        <v>57.599999999999994</v>
      </c>
      <c r="P51" s="264">
        <f>O50*80/100</f>
        <v>57.6</v>
      </c>
    </row>
    <row r="52" spans="1:16">
      <c r="A52" s="255"/>
      <c r="B52" s="265" t="s">
        <v>345</v>
      </c>
      <c r="C52" s="266">
        <f>รายเดือน66!B10</f>
        <v>0</v>
      </c>
      <c r="D52" s="266">
        <f>รายเดือน66!C10</f>
        <v>0</v>
      </c>
      <c r="E52" s="266">
        <f>รายเดือน66!D10</f>
        <v>1</v>
      </c>
      <c r="F52" s="266">
        <f>รายเดือน66!E10</f>
        <v>1</v>
      </c>
      <c r="G52" s="266">
        <f>รายเดือน66!F10</f>
        <v>10</v>
      </c>
      <c r="H52" s="266">
        <f>รายเดือน66!G10</f>
        <v>28</v>
      </c>
      <c r="I52" s="266">
        <f>รายเดือน66!H10</f>
        <v>23</v>
      </c>
      <c r="J52" s="266">
        <f>รายเดือน66!I10</f>
        <v>0</v>
      </c>
      <c r="K52" s="266">
        <f>รายเดือน66!J10</f>
        <v>0</v>
      </c>
      <c r="L52" s="266">
        <f>รายเดือน66!K10</f>
        <v>0</v>
      </c>
      <c r="M52" s="266">
        <f>รายเดือน66!L10</f>
        <v>0</v>
      </c>
      <c r="N52" s="266">
        <f>รายเดือน66!M10</f>
        <v>0</v>
      </c>
      <c r="O52" s="267">
        <f t="shared" si="8"/>
        <v>63</v>
      </c>
    </row>
    <row r="53" spans="1:16">
      <c r="A53" s="277"/>
      <c r="B53" s="269" t="s">
        <v>347</v>
      </c>
      <c r="C53" s="270">
        <f>C52</f>
        <v>0</v>
      </c>
      <c r="D53" s="270">
        <f>C52+D52</f>
        <v>0</v>
      </c>
      <c r="E53" s="270">
        <f>C52+D52+E52</f>
        <v>1</v>
      </c>
      <c r="F53" s="270">
        <f>C52+D52+E52+F52</f>
        <v>2</v>
      </c>
      <c r="G53" s="270">
        <f>C52+D52+E52+F52+G52</f>
        <v>12</v>
      </c>
      <c r="H53" s="270">
        <f>C52+D52+E52+F52+G52+H52</f>
        <v>40</v>
      </c>
      <c r="I53" s="270">
        <f>C52+D52+E52+F52+G52+H52+I52</f>
        <v>63</v>
      </c>
      <c r="J53" s="270">
        <f>C52+D52+E52+F52+G52+H52+I52+J52</f>
        <v>63</v>
      </c>
      <c r="K53" s="270">
        <f>C52+D52+E52+F52+G52+H52+I52+J52+K52</f>
        <v>63</v>
      </c>
      <c r="L53" s="270">
        <f>C52+D52+E52+F52+G52+H52+I52+J52+K52+L52</f>
        <v>63</v>
      </c>
      <c r="M53" s="270">
        <f>C52+D52+E52+F52+G52+H52+I52+J52+K52+L52+M52</f>
        <v>63</v>
      </c>
      <c r="N53" s="270">
        <f>C52+D52+E52+F52+G52+H52+I52+J52+K52+L52+M52+N52</f>
        <v>63</v>
      </c>
      <c r="O53" s="271"/>
    </row>
    <row r="54" spans="1:16">
      <c r="A54" s="281"/>
      <c r="B54" s="75" t="s">
        <v>72</v>
      </c>
      <c r="C54" s="29" t="s">
        <v>65</v>
      </c>
      <c r="D54" s="29" t="s">
        <v>66</v>
      </c>
      <c r="E54" s="29" t="s">
        <v>47</v>
      </c>
      <c r="F54" s="29" t="s">
        <v>48</v>
      </c>
      <c r="G54" s="29" t="s">
        <v>49</v>
      </c>
      <c r="H54" s="29" t="s">
        <v>50</v>
      </c>
      <c r="I54" s="29" t="s">
        <v>51</v>
      </c>
      <c r="J54" s="29" t="s">
        <v>52</v>
      </c>
      <c r="K54" s="29" t="s">
        <v>53</v>
      </c>
      <c r="L54" s="29" t="s">
        <v>54</v>
      </c>
      <c r="M54" s="29" t="s">
        <v>55</v>
      </c>
      <c r="N54" s="29" t="s">
        <v>56</v>
      </c>
      <c r="O54" s="29" t="s">
        <v>41</v>
      </c>
    </row>
    <row r="55" spans="1:16">
      <c r="A55" s="281" t="s">
        <v>80</v>
      </c>
      <c r="B55" s="256" t="s">
        <v>152</v>
      </c>
      <c r="C55" s="282">
        <v>0</v>
      </c>
      <c r="D55" s="282">
        <v>2</v>
      </c>
      <c r="E55" s="282">
        <v>0</v>
      </c>
      <c r="F55" s="282">
        <v>5</v>
      </c>
      <c r="G55" s="282">
        <v>20</v>
      </c>
      <c r="H55" s="282">
        <v>30</v>
      </c>
      <c r="I55" s="282">
        <v>15</v>
      </c>
      <c r="J55" s="282">
        <v>9</v>
      </c>
      <c r="K55" s="282">
        <v>6</v>
      </c>
      <c r="L55" s="282">
        <v>3</v>
      </c>
      <c r="M55" s="282">
        <v>0</v>
      </c>
      <c r="N55" s="282">
        <v>1</v>
      </c>
      <c r="O55" s="258">
        <f t="shared" ref="O55:O62" si="10">SUM(C55:N55)</f>
        <v>91</v>
      </c>
    </row>
    <row r="56" spans="1:16">
      <c r="A56" s="283"/>
      <c r="B56" s="256" t="s">
        <v>153</v>
      </c>
      <c r="C56" s="282">
        <v>2</v>
      </c>
      <c r="D56" s="282">
        <v>9</v>
      </c>
      <c r="E56" s="282">
        <v>6</v>
      </c>
      <c r="F56" s="282">
        <v>15</v>
      </c>
      <c r="G56" s="282">
        <v>32</v>
      </c>
      <c r="H56" s="282">
        <v>61</v>
      </c>
      <c r="I56" s="282">
        <v>59</v>
      </c>
      <c r="J56" s="282">
        <v>26</v>
      </c>
      <c r="K56" s="282">
        <v>29</v>
      </c>
      <c r="L56" s="282">
        <v>31</v>
      </c>
      <c r="M56" s="282">
        <v>19</v>
      </c>
      <c r="N56" s="282">
        <v>9</v>
      </c>
      <c r="O56" s="258">
        <f t="shared" si="10"/>
        <v>298</v>
      </c>
    </row>
    <row r="57" spans="1:16">
      <c r="A57" s="283"/>
      <c r="B57" s="256" t="s">
        <v>189</v>
      </c>
      <c r="C57" s="282">
        <v>5</v>
      </c>
      <c r="D57" s="282">
        <v>5</v>
      </c>
      <c r="E57" s="282">
        <v>3</v>
      </c>
      <c r="F57" s="282">
        <v>11</v>
      </c>
      <c r="G57" s="282">
        <v>26</v>
      </c>
      <c r="H57" s="282">
        <v>14</v>
      </c>
      <c r="I57" s="282">
        <v>18</v>
      </c>
      <c r="J57" s="282">
        <v>37</v>
      </c>
      <c r="K57" s="282">
        <v>15</v>
      </c>
      <c r="L57" s="282">
        <v>1</v>
      </c>
      <c r="M57" s="282">
        <v>0</v>
      </c>
      <c r="N57" s="282">
        <v>1</v>
      </c>
      <c r="O57" s="258">
        <f t="shared" si="10"/>
        <v>136</v>
      </c>
    </row>
    <row r="58" spans="1:16">
      <c r="A58" s="283"/>
      <c r="B58" s="256" t="s">
        <v>329</v>
      </c>
      <c r="C58" s="282">
        <v>0</v>
      </c>
      <c r="D58" s="282">
        <v>0</v>
      </c>
      <c r="E58" s="282">
        <v>0</v>
      </c>
      <c r="F58" s="282">
        <v>0</v>
      </c>
      <c r="G58" s="282">
        <v>3</v>
      </c>
      <c r="H58" s="282">
        <v>3</v>
      </c>
      <c r="I58" s="282">
        <v>0</v>
      </c>
      <c r="J58" s="282">
        <v>1</v>
      </c>
      <c r="K58" s="282">
        <v>4</v>
      </c>
      <c r="L58" s="282">
        <v>1</v>
      </c>
      <c r="M58" s="282">
        <v>0</v>
      </c>
      <c r="N58" s="282">
        <v>0</v>
      </c>
      <c r="O58" s="258">
        <f t="shared" si="10"/>
        <v>12</v>
      </c>
    </row>
    <row r="59" spans="1:16">
      <c r="A59" s="283"/>
      <c r="B59" s="256" t="s">
        <v>330</v>
      </c>
      <c r="C59" s="282">
        <v>0</v>
      </c>
      <c r="D59" s="282">
        <v>0</v>
      </c>
      <c r="E59" s="282">
        <v>0</v>
      </c>
      <c r="F59" s="282">
        <v>0</v>
      </c>
      <c r="G59" s="282">
        <v>0</v>
      </c>
      <c r="H59" s="282">
        <v>1</v>
      </c>
      <c r="I59" s="282">
        <v>1</v>
      </c>
      <c r="J59" s="282">
        <v>1</v>
      </c>
      <c r="K59" s="282">
        <v>4</v>
      </c>
      <c r="L59" s="282">
        <v>2</v>
      </c>
      <c r="M59" s="282">
        <v>1</v>
      </c>
      <c r="N59" s="282">
        <v>2</v>
      </c>
      <c r="O59" s="258">
        <f t="shared" si="10"/>
        <v>12</v>
      </c>
    </row>
    <row r="60" spans="1:16">
      <c r="A60" s="260"/>
      <c r="B60" s="261" t="s">
        <v>346</v>
      </c>
      <c r="C60" s="276">
        <f>MEDIAN(C55:C59)</f>
        <v>0</v>
      </c>
      <c r="D60" s="276">
        <f t="shared" ref="D60:N60" si="11">MEDIAN(D55:D59)</f>
        <v>2</v>
      </c>
      <c r="E60" s="276">
        <f t="shared" si="11"/>
        <v>0</v>
      </c>
      <c r="F60" s="276">
        <f t="shared" si="11"/>
        <v>5</v>
      </c>
      <c r="G60" s="276">
        <f t="shared" si="11"/>
        <v>20</v>
      </c>
      <c r="H60" s="276">
        <f t="shared" si="11"/>
        <v>14</v>
      </c>
      <c r="I60" s="276">
        <f t="shared" si="11"/>
        <v>15</v>
      </c>
      <c r="J60" s="276">
        <f t="shared" si="11"/>
        <v>9</v>
      </c>
      <c r="K60" s="276">
        <f t="shared" si="11"/>
        <v>6</v>
      </c>
      <c r="L60" s="276">
        <f t="shared" si="11"/>
        <v>2</v>
      </c>
      <c r="M60" s="276">
        <f t="shared" si="11"/>
        <v>0</v>
      </c>
      <c r="N60" s="276">
        <f t="shared" si="11"/>
        <v>1</v>
      </c>
      <c r="O60" s="262">
        <f t="shared" si="10"/>
        <v>74</v>
      </c>
    </row>
    <row r="61" spans="1:16">
      <c r="A61" s="283"/>
      <c r="B61" s="263" t="s">
        <v>74</v>
      </c>
      <c r="C61" s="179">
        <f>C60*P61/O60</f>
        <v>0</v>
      </c>
      <c r="D61" s="179">
        <f>D60*P61/O60</f>
        <v>1.6</v>
      </c>
      <c r="E61" s="179">
        <f>E60*P61/O60</f>
        <v>0</v>
      </c>
      <c r="F61" s="179">
        <f>F60*P61/O60</f>
        <v>4</v>
      </c>
      <c r="G61" s="179">
        <f>G60*P61/O60</f>
        <v>16</v>
      </c>
      <c r="H61" s="179">
        <f>H60*P61/O60</f>
        <v>11.200000000000001</v>
      </c>
      <c r="I61" s="179">
        <f>I60*P61/O60</f>
        <v>12</v>
      </c>
      <c r="J61" s="179">
        <f>J60*P61/O60</f>
        <v>7.2000000000000011</v>
      </c>
      <c r="K61" s="179">
        <f>K60*P61/O60</f>
        <v>4.8000000000000007</v>
      </c>
      <c r="L61" s="179">
        <f>L60*P61/O60</f>
        <v>1.6</v>
      </c>
      <c r="M61" s="179">
        <f>M60*P61/O60</f>
        <v>0</v>
      </c>
      <c r="N61" s="179">
        <f>N60*P61/O60</f>
        <v>0.8</v>
      </c>
      <c r="O61" s="132">
        <f t="shared" si="10"/>
        <v>59.20000000000001</v>
      </c>
      <c r="P61" s="264">
        <f>O60*80/100</f>
        <v>59.2</v>
      </c>
    </row>
    <row r="62" spans="1:16">
      <c r="A62" s="283"/>
      <c r="B62" s="265" t="s">
        <v>345</v>
      </c>
      <c r="C62" s="266">
        <f>รายเดือน66!B11</f>
        <v>1</v>
      </c>
      <c r="D62" s="266">
        <f>รายเดือน66!C11</f>
        <v>0</v>
      </c>
      <c r="E62" s="266">
        <f>รายเดือน66!D11</f>
        <v>0</v>
      </c>
      <c r="F62" s="266">
        <f>รายเดือน66!E11</f>
        <v>1</v>
      </c>
      <c r="G62" s="266">
        <f>รายเดือน66!F11</f>
        <v>0</v>
      </c>
      <c r="H62" s="266">
        <f>รายเดือน66!G11</f>
        <v>2</v>
      </c>
      <c r="I62" s="266">
        <f>รายเดือน66!H11</f>
        <v>7</v>
      </c>
      <c r="J62" s="266">
        <f>รายเดือน66!I11</f>
        <v>0</v>
      </c>
      <c r="K62" s="266">
        <f>รายเดือน66!J11</f>
        <v>0</v>
      </c>
      <c r="L62" s="266">
        <f>รายเดือน66!K11</f>
        <v>0</v>
      </c>
      <c r="M62" s="266">
        <f>รายเดือน66!L11</f>
        <v>0</v>
      </c>
      <c r="N62" s="266">
        <f>รายเดือน66!M11</f>
        <v>0</v>
      </c>
      <c r="O62" s="267">
        <f t="shared" si="10"/>
        <v>11</v>
      </c>
    </row>
    <row r="63" spans="1:16">
      <c r="A63" s="284"/>
      <c r="B63" s="269" t="s">
        <v>347</v>
      </c>
      <c r="C63" s="270">
        <f>C62</f>
        <v>1</v>
      </c>
      <c r="D63" s="270">
        <f>C62+D62</f>
        <v>1</v>
      </c>
      <c r="E63" s="270">
        <f>C62+D62+E62</f>
        <v>1</v>
      </c>
      <c r="F63" s="270">
        <f>C62+D62+E62+F62</f>
        <v>2</v>
      </c>
      <c r="G63" s="270">
        <f>C62+D62+E62+F62+G62</f>
        <v>2</v>
      </c>
      <c r="H63" s="270">
        <f>C62+D62+E62+F62+G62+H62</f>
        <v>4</v>
      </c>
      <c r="I63" s="270">
        <f>C62+D62+E62+F62+G62+H62+I62</f>
        <v>11</v>
      </c>
      <c r="J63" s="270">
        <f>C62+D62+E62+F62+G62+H62+I62+J62</f>
        <v>11</v>
      </c>
      <c r="K63" s="270">
        <f>C62+D62+E62+F62+G62+H62+I62+J62+K62</f>
        <v>11</v>
      </c>
      <c r="L63" s="270">
        <f>C62+D62+E62+F62+G62+H62+I62+J62+K62+L62</f>
        <v>11</v>
      </c>
      <c r="M63" s="270">
        <f>C62+D62+E62+F62+G62+H62+I62+J62+K62+L62+M62</f>
        <v>11</v>
      </c>
      <c r="N63" s="270">
        <f>C62+D62+E62+F62+G62+H62+I62+J62+K62+L62+M62+N62</f>
        <v>11</v>
      </c>
      <c r="O63" s="271"/>
    </row>
    <row r="64" spans="1:16">
      <c r="A64" s="272"/>
      <c r="B64" s="75" t="s">
        <v>72</v>
      </c>
      <c r="C64" s="29" t="s">
        <v>65</v>
      </c>
      <c r="D64" s="29" t="s">
        <v>66</v>
      </c>
      <c r="E64" s="29" t="s">
        <v>47</v>
      </c>
      <c r="F64" s="29" t="s">
        <v>48</v>
      </c>
      <c r="G64" s="29" t="s">
        <v>49</v>
      </c>
      <c r="H64" s="29" t="s">
        <v>50</v>
      </c>
      <c r="I64" s="29" t="s">
        <v>51</v>
      </c>
      <c r="J64" s="29" t="s">
        <v>52</v>
      </c>
      <c r="K64" s="29" t="s">
        <v>53</v>
      </c>
      <c r="L64" s="29" t="s">
        <v>54</v>
      </c>
      <c r="M64" s="29" t="s">
        <v>55</v>
      </c>
      <c r="N64" s="29" t="s">
        <v>56</v>
      </c>
      <c r="O64" s="29" t="s">
        <v>41</v>
      </c>
    </row>
    <row r="65" spans="1:18">
      <c r="A65" s="272" t="s">
        <v>81</v>
      </c>
      <c r="B65" s="256" t="s">
        <v>152</v>
      </c>
      <c r="C65" s="285">
        <v>0</v>
      </c>
      <c r="D65" s="285">
        <v>0</v>
      </c>
      <c r="E65" s="285">
        <v>0</v>
      </c>
      <c r="F65" s="285">
        <v>1</v>
      </c>
      <c r="G65" s="285">
        <v>1</v>
      </c>
      <c r="H65" s="285">
        <v>20</v>
      </c>
      <c r="I65" s="285">
        <v>6</v>
      </c>
      <c r="J65" s="285">
        <v>17</v>
      </c>
      <c r="K65" s="285">
        <v>8</v>
      </c>
      <c r="L65" s="285">
        <v>2</v>
      </c>
      <c r="M65" s="285">
        <v>0</v>
      </c>
      <c r="N65" s="285">
        <v>4</v>
      </c>
      <c r="O65" s="258">
        <f t="shared" ref="O65:O72" si="12">SUM(C65:N65)</f>
        <v>59</v>
      </c>
    </row>
    <row r="66" spans="1:18">
      <c r="A66" s="255"/>
      <c r="B66" s="256" t="s">
        <v>153</v>
      </c>
      <c r="C66" s="285">
        <v>3</v>
      </c>
      <c r="D66" s="285">
        <v>13</v>
      </c>
      <c r="E66" s="285">
        <v>7</v>
      </c>
      <c r="F66" s="285">
        <v>5</v>
      </c>
      <c r="G66" s="285">
        <v>5</v>
      </c>
      <c r="H66" s="285">
        <v>18</v>
      </c>
      <c r="I66" s="285">
        <v>17</v>
      </c>
      <c r="J66" s="285">
        <v>32</v>
      </c>
      <c r="K66" s="285">
        <v>8</v>
      </c>
      <c r="L66" s="285">
        <v>8</v>
      </c>
      <c r="M66" s="285">
        <v>3</v>
      </c>
      <c r="N66" s="285">
        <v>0</v>
      </c>
      <c r="O66" s="258">
        <f t="shared" si="12"/>
        <v>119</v>
      </c>
    </row>
    <row r="67" spans="1:18">
      <c r="A67" s="255"/>
      <c r="B67" s="256" t="s">
        <v>189</v>
      </c>
      <c r="C67" s="285">
        <v>0</v>
      </c>
      <c r="D67" s="285">
        <v>0</v>
      </c>
      <c r="E67" s="285">
        <v>0</v>
      </c>
      <c r="F67" s="285">
        <v>10</v>
      </c>
      <c r="G67" s="285">
        <v>28</v>
      </c>
      <c r="H67" s="285">
        <v>28</v>
      </c>
      <c r="I67" s="285">
        <v>11</v>
      </c>
      <c r="J67" s="285">
        <v>2</v>
      </c>
      <c r="K67" s="285">
        <v>6</v>
      </c>
      <c r="L67" s="285">
        <v>2</v>
      </c>
      <c r="M67" s="285">
        <v>1</v>
      </c>
      <c r="N67" s="285">
        <v>0</v>
      </c>
      <c r="O67" s="258">
        <f t="shared" si="12"/>
        <v>88</v>
      </c>
    </row>
    <row r="68" spans="1:18">
      <c r="A68" s="255"/>
      <c r="B68" s="256" t="s">
        <v>329</v>
      </c>
      <c r="C68" s="285">
        <v>0</v>
      </c>
      <c r="D68" s="285">
        <v>0</v>
      </c>
      <c r="E68" s="285">
        <v>0</v>
      </c>
      <c r="F68" s="285">
        <v>1</v>
      </c>
      <c r="G68" s="285">
        <v>0</v>
      </c>
      <c r="H68" s="285">
        <v>0</v>
      </c>
      <c r="I68" s="285">
        <v>0</v>
      </c>
      <c r="J68" s="285">
        <v>4</v>
      </c>
      <c r="K68" s="285">
        <v>1</v>
      </c>
      <c r="L68" s="285">
        <v>3</v>
      </c>
      <c r="M68" s="285">
        <v>1</v>
      </c>
      <c r="N68" s="285">
        <v>1</v>
      </c>
      <c r="O68" s="258">
        <f t="shared" si="12"/>
        <v>11</v>
      </c>
    </row>
    <row r="69" spans="1:18">
      <c r="A69" s="255"/>
      <c r="B69" s="256" t="s">
        <v>330</v>
      </c>
      <c r="C69" s="285">
        <v>4</v>
      </c>
      <c r="D69" s="285">
        <v>0</v>
      </c>
      <c r="E69" s="285">
        <v>0</v>
      </c>
      <c r="F69" s="285">
        <v>1</v>
      </c>
      <c r="G69" s="285">
        <v>1</v>
      </c>
      <c r="H69" s="285">
        <v>4</v>
      </c>
      <c r="I69" s="285">
        <v>3</v>
      </c>
      <c r="J69" s="285">
        <v>20</v>
      </c>
      <c r="K69" s="285">
        <v>21</v>
      </c>
      <c r="L69" s="285">
        <v>13</v>
      </c>
      <c r="M69" s="285">
        <v>2</v>
      </c>
      <c r="N69" s="285">
        <v>1</v>
      </c>
      <c r="O69" s="258">
        <f t="shared" si="12"/>
        <v>70</v>
      </c>
    </row>
    <row r="70" spans="1:18">
      <c r="A70" s="260"/>
      <c r="B70" s="261" t="s">
        <v>346</v>
      </c>
      <c r="C70" s="276">
        <f>MEDIAN(C65:C69)</f>
        <v>0</v>
      </c>
      <c r="D70" s="276">
        <f t="shared" ref="D70:N70" si="13">MEDIAN(D65:D69)</f>
        <v>0</v>
      </c>
      <c r="E70" s="276">
        <f t="shared" si="13"/>
        <v>0</v>
      </c>
      <c r="F70" s="276">
        <f t="shared" si="13"/>
        <v>1</v>
      </c>
      <c r="G70" s="276">
        <f t="shared" si="13"/>
        <v>1</v>
      </c>
      <c r="H70" s="276">
        <f t="shared" si="13"/>
        <v>18</v>
      </c>
      <c r="I70" s="276">
        <f t="shared" si="13"/>
        <v>6</v>
      </c>
      <c r="J70" s="276">
        <f t="shared" si="13"/>
        <v>17</v>
      </c>
      <c r="K70" s="276">
        <f t="shared" si="13"/>
        <v>8</v>
      </c>
      <c r="L70" s="276">
        <f t="shared" si="13"/>
        <v>3</v>
      </c>
      <c r="M70" s="276">
        <f t="shared" si="13"/>
        <v>1</v>
      </c>
      <c r="N70" s="276">
        <f t="shared" si="13"/>
        <v>1</v>
      </c>
      <c r="O70" s="262">
        <f t="shared" si="12"/>
        <v>56</v>
      </c>
    </row>
    <row r="71" spans="1:18">
      <c r="A71" s="255"/>
      <c r="B71" s="263" t="s">
        <v>74</v>
      </c>
      <c r="C71" s="179">
        <f>C70*P71/O70</f>
        <v>0</v>
      </c>
      <c r="D71" s="179">
        <f>D70*P71/O70</f>
        <v>0</v>
      </c>
      <c r="E71" s="179">
        <f>E70*P71/O70</f>
        <v>0</v>
      </c>
      <c r="F71" s="179">
        <f>F70*P71/O70</f>
        <v>0.79999999999999993</v>
      </c>
      <c r="G71" s="179">
        <f>G70*P71/O70</f>
        <v>0.79999999999999993</v>
      </c>
      <c r="H71" s="179">
        <f>H70*P71/O70</f>
        <v>14.4</v>
      </c>
      <c r="I71" s="179">
        <f>I70*P71/O70</f>
        <v>4.7999999999999989</v>
      </c>
      <c r="J71" s="179">
        <f>J70*P71/O70</f>
        <v>13.599999999999998</v>
      </c>
      <c r="K71" s="179">
        <f>K70*P71/O70</f>
        <v>6.3999999999999995</v>
      </c>
      <c r="L71" s="179">
        <f>L70*P71/O70</f>
        <v>2.3999999999999995</v>
      </c>
      <c r="M71" s="179">
        <f>M70*P71/O70</f>
        <v>0.79999999999999993</v>
      </c>
      <c r="N71" s="179">
        <f>N70*P71/O70</f>
        <v>0.79999999999999993</v>
      </c>
      <c r="O71" s="132">
        <f t="shared" si="12"/>
        <v>44.799999999999983</v>
      </c>
      <c r="P71" s="264">
        <f>O70*80/100</f>
        <v>44.8</v>
      </c>
    </row>
    <row r="72" spans="1:18">
      <c r="A72" s="255"/>
      <c r="B72" s="265" t="s">
        <v>345</v>
      </c>
      <c r="C72" s="266">
        <f>รายเดือน66!B12</f>
        <v>0</v>
      </c>
      <c r="D72" s="266">
        <f>รายเดือน66!C12</f>
        <v>1</v>
      </c>
      <c r="E72" s="266">
        <f>รายเดือน66!D12</f>
        <v>6</v>
      </c>
      <c r="F72" s="266">
        <f>รายเดือน66!E12</f>
        <v>4</v>
      </c>
      <c r="G72" s="266">
        <f>รายเดือน66!F12</f>
        <v>0</v>
      </c>
      <c r="H72" s="266">
        <f>รายเดือน66!G12</f>
        <v>7</v>
      </c>
      <c r="I72" s="266">
        <f>รายเดือน66!H12</f>
        <v>19</v>
      </c>
      <c r="J72" s="266">
        <f>รายเดือน66!I12</f>
        <v>0</v>
      </c>
      <c r="K72" s="266">
        <f>รายเดือน66!J12</f>
        <v>0</v>
      </c>
      <c r="L72" s="266">
        <f>รายเดือน66!K12</f>
        <v>0</v>
      </c>
      <c r="M72" s="266">
        <f>รายเดือน66!L12</f>
        <v>0</v>
      </c>
      <c r="N72" s="266">
        <f>รายเดือน66!M12</f>
        <v>0</v>
      </c>
      <c r="O72" s="267">
        <f t="shared" si="12"/>
        <v>37</v>
      </c>
    </row>
    <row r="73" spans="1:18">
      <c r="A73" s="277"/>
      <c r="B73" s="269" t="s">
        <v>347</v>
      </c>
      <c r="C73" s="270">
        <f>C72</f>
        <v>0</v>
      </c>
      <c r="D73" s="270">
        <f>C72+D72</f>
        <v>1</v>
      </c>
      <c r="E73" s="270">
        <f>C72+D72+E72</f>
        <v>7</v>
      </c>
      <c r="F73" s="270">
        <f>C72+D72+E72+F72</f>
        <v>11</v>
      </c>
      <c r="G73" s="270">
        <f>C72+D72+E72+F72+G72</f>
        <v>11</v>
      </c>
      <c r="H73" s="270">
        <f>C72+D72+E72+F72+G72+H72</f>
        <v>18</v>
      </c>
      <c r="I73" s="270">
        <f>C72+D72+E72+F72+G72+H72+I72</f>
        <v>37</v>
      </c>
      <c r="J73" s="270">
        <f>C72+D72+E72+F72+G72+H72+I72+J72</f>
        <v>37</v>
      </c>
      <c r="K73" s="270">
        <f>C72+D72+E72+F72+G72+H72+I72+J72+K72</f>
        <v>37</v>
      </c>
      <c r="L73" s="270">
        <f>C72+D72+E72+F72+G72+H72+I72+J72+K72+L72</f>
        <v>37</v>
      </c>
      <c r="M73" s="270">
        <f>C72+D72+E72+F72+G72+H72+I72+J72+K72+L72+M72</f>
        <v>37</v>
      </c>
      <c r="N73" s="270">
        <f>C72+D72+E72+F72+G72+H72+I72+J72+K72+L72+M72+N72</f>
        <v>37</v>
      </c>
      <c r="O73" s="271"/>
    </row>
    <row r="74" spans="1:18">
      <c r="A74" s="272"/>
      <c r="B74" s="75" t="s">
        <v>72</v>
      </c>
      <c r="C74" s="29" t="s">
        <v>65</v>
      </c>
      <c r="D74" s="29" t="s">
        <v>66</v>
      </c>
      <c r="E74" s="29" t="s">
        <v>47</v>
      </c>
      <c r="F74" s="29" t="s">
        <v>48</v>
      </c>
      <c r="G74" s="29" t="s">
        <v>49</v>
      </c>
      <c r="H74" s="29" t="s">
        <v>50</v>
      </c>
      <c r="I74" s="29" t="s">
        <v>51</v>
      </c>
      <c r="J74" s="29" t="s">
        <v>52</v>
      </c>
      <c r="K74" s="29" t="s">
        <v>53</v>
      </c>
      <c r="L74" s="29" t="s">
        <v>54</v>
      </c>
      <c r="M74" s="29" t="s">
        <v>55</v>
      </c>
      <c r="N74" s="29" t="s">
        <v>56</v>
      </c>
      <c r="O74" s="29" t="s">
        <v>41</v>
      </c>
    </row>
    <row r="75" spans="1:18">
      <c r="A75" s="272" t="s">
        <v>82</v>
      </c>
      <c r="B75" s="256" t="s">
        <v>152</v>
      </c>
      <c r="C75" s="286">
        <v>1</v>
      </c>
      <c r="D75" s="286">
        <v>0</v>
      </c>
      <c r="E75" s="286">
        <v>0</v>
      </c>
      <c r="F75" s="286">
        <v>0</v>
      </c>
      <c r="G75" s="286">
        <v>5</v>
      </c>
      <c r="H75" s="286">
        <v>14</v>
      </c>
      <c r="I75" s="286">
        <v>18</v>
      </c>
      <c r="J75" s="286">
        <v>20</v>
      </c>
      <c r="K75" s="286">
        <v>4</v>
      </c>
      <c r="L75" s="286">
        <v>1</v>
      </c>
      <c r="M75" s="286">
        <v>6</v>
      </c>
      <c r="N75" s="286">
        <v>16</v>
      </c>
      <c r="O75" s="258">
        <f t="shared" ref="O75:O82" si="14">SUM(C75:N75)</f>
        <v>85</v>
      </c>
    </row>
    <row r="76" spans="1:18">
      <c r="A76" s="255"/>
      <c r="B76" s="256" t="s">
        <v>153</v>
      </c>
      <c r="C76" s="286">
        <v>8</v>
      </c>
      <c r="D76" s="286">
        <v>5</v>
      </c>
      <c r="E76" s="286">
        <v>13</v>
      </c>
      <c r="F76" s="286">
        <v>6</v>
      </c>
      <c r="G76" s="286">
        <v>29</v>
      </c>
      <c r="H76" s="286">
        <v>86</v>
      </c>
      <c r="I76" s="286">
        <v>85</v>
      </c>
      <c r="J76" s="286">
        <v>38</v>
      </c>
      <c r="K76" s="286">
        <v>20</v>
      </c>
      <c r="L76" s="286">
        <v>21</v>
      </c>
      <c r="M76" s="286">
        <v>21</v>
      </c>
      <c r="N76" s="286">
        <v>2</v>
      </c>
      <c r="O76" s="258">
        <f t="shared" si="14"/>
        <v>334</v>
      </c>
    </row>
    <row r="77" spans="1:18">
      <c r="A77" s="255"/>
      <c r="B77" s="256" t="s">
        <v>189</v>
      </c>
      <c r="C77" s="286">
        <v>6</v>
      </c>
      <c r="D77" s="286">
        <v>9</v>
      </c>
      <c r="E77" s="286">
        <v>10</v>
      </c>
      <c r="F77" s="286">
        <v>10</v>
      </c>
      <c r="G77" s="286">
        <v>25</v>
      </c>
      <c r="H77" s="286">
        <v>14</v>
      </c>
      <c r="I77" s="286">
        <v>27</v>
      </c>
      <c r="J77" s="286">
        <v>16</v>
      </c>
      <c r="K77" s="286">
        <v>7</v>
      </c>
      <c r="L77" s="286">
        <v>1</v>
      </c>
      <c r="M77" s="286">
        <v>1</v>
      </c>
      <c r="N77" s="286">
        <v>1</v>
      </c>
      <c r="O77" s="258">
        <f t="shared" si="14"/>
        <v>127</v>
      </c>
      <c r="R77" s="131"/>
    </row>
    <row r="78" spans="1:18">
      <c r="A78" s="255"/>
      <c r="B78" s="256" t="s">
        <v>329</v>
      </c>
      <c r="C78" s="286">
        <v>0</v>
      </c>
      <c r="D78" s="286">
        <v>0</v>
      </c>
      <c r="E78" s="286">
        <v>0</v>
      </c>
      <c r="F78" s="286">
        <v>0</v>
      </c>
      <c r="G78" s="286">
        <v>0</v>
      </c>
      <c r="H78" s="286">
        <v>0</v>
      </c>
      <c r="I78" s="286">
        <v>0</v>
      </c>
      <c r="J78" s="286">
        <v>1</v>
      </c>
      <c r="K78" s="286">
        <v>2</v>
      </c>
      <c r="L78" s="286">
        <v>3</v>
      </c>
      <c r="M78" s="286">
        <v>0</v>
      </c>
      <c r="N78" s="286">
        <v>0</v>
      </c>
      <c r="O78" s="258">
        <f t="shared" si="14"/>
        <v>6</v>
      </c>
    </row>
    <row r="79" spans="1:18">
      <c r="A79" s="255"/>
      <c r="B79" s="256" t="s">
        <v>330</v>
      </c>
      <c r="C79" s="286">
        <v>0</v>
      </c>
      <c r="D79" s="286">
        <v>0</v>
      </c>
      <c r="E79" s="286">
        <v>0</v>
      </c>
      <c r="F79" s="286">
        <v>0</v>
      </c>
      <c r="G79" s="286">
        <v>1</v>
      </c>
      <c r="H79" s="286">
        <v>2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0</v>
      </c>
      <c r="O79" s="258">
        <f t="shared" si="14"/>
        <v>3</v>
      </c>
    </row>
    <row r="80" spans="1:18">
      <c r="A80" s="260"/>
      <c r="B80" s="261" t="s">
        <v>346</v>
      </c>
      <c r="C80" s="276">
        <f>MEDIAN(C75:C79)</f>
        <v>1</v>
      </c>
      <c r="D80" s="276">
        <f t="shared" ref="D80:N80" si="15">MEDIAN(D75:D79)</f>
        <v>0</v>
      </c>
      <c r="E80" s="276">
        <f t="shared" si="15"/>
        <v>0</v>
      </c>
      <c r="F80" s="276">
        <f t="shared" si="15"/>
        <v>0</v>
      </c>
      <c r="G80" s="276">
        <f t="shared" si="15"/>
        <v>5</v>
      </c>
      <c r="H80" s="276">
        <f t="shared" si="15"/>
        <v>14</v>
      </c>
      <c r="I80" s="276">
        <f t="shared" si="15"/>
        <v>18</v>
      </c>
      <c r="J80" s="276">
        <f t="shared" si="15"/>
        <v>16</v>
      </c>
      <c r="K80" s="276">
        <f t="shared" si="15"/>
        <v>4</v>
      </c>
      <c r="L80" s="276">
        <f t="shared" si="15"/>
        <v>1</v>
      </c>
      <c r="M80" s="276">
        <f t="shared" si="15"/>
        <v>1</v>
      </c>
      <c r="N80" s="276">
        <f t="shared" si="15"/>
        <v>1</v>
      </c>
      <c r="O80" s="262">
        <f t="shared" si="14"/>
        <v>61</v>
      </c>
    </row>
    <row r="81" spans="1:16">
      <c r="A81" s="255"/>
      <c r="B81" s="263" t="s">
        <v>74</v>
      </c>
      <c r="C81" s="179">
        <f>C80*P81/O80</f>
        <v>0.79999999999999993</v>
      </c>
      <c r="D81" s="179">
        <f>D80*P81/O80</f>
        <v>0</v>
      </c>
      <c r="E81" s="179">
        <f>E80*P81/O80</f>
        <v>0</v>
      </c>
      <c r="F81" s="179">
        <f>F80*P81/O80</f>
        <v>0</v>
      </c>
      <c r="G81" s="179">
        <f>G80*P81/O80</f>
        <v>4</v>
      </c>
      <c r="H81" s="179">
        <f>H80*P81/O80</f>
        <v>11.2</v>
      </c>
      <c r="I81" s="179">
        <f>I80*P81/O80</f>
        <v>14.4</v>
      </c>
      <c r="J81" s="179">
        <f>J80*P81/O80</f>
        <v>12.799999999999999</v>
      </c>
      <c r="K81" s="179">
        <f>K80*P81/O80</f>
        <v>3.1999999999999997</v>
      </c>
      <c r="L81" s="179">
        <f>L80*P81/O80</f>
        <v>0.79999999999999993</v>
      </c>
      <c r="M81" s="179">
        <f>M80*P81/O80</f>
        <v>0.79999999999999993</v>
      </c>
      <c r="N81" s="179">
        <f>N80*P81/O80</f>
        <v>0.79999999999999993</v>
      </c>
      <c r="O81" s="132">
        <f t="shared" si="14"/>
        <v>48.79999999999999</v>
      </c>
      <c r="P81" s="264">
        <f>O80*80/100</f>
        <v>48.8</v>
      </c>
    </row>
    <row r="82" spans="1:16">
      <c r="A82" s="255"/>
      <c r="B82" s="265" t="s">
        <v>345</v>
      </c>
      <c r="C82" s="266">
        <f>รายเดือน66!B13</f>
        <v>0</v>
      </c>
      <c r="D82" s="266">
        <f>รายเดือน66!C13</f>
        <v>1</v>
      </c>
      <c r="E82" s="266">
        <f>รายเดือน66!D13</f>
        <v>3</v>
      </c>
      <c r="F82" s="266">
        <f>รายเดือน66!E13</f>
        <v>5</v>
      </c>
      <c r="G82" s="266">
        <f>รายเดือน66!F13</f>
        <v>6</v>
      </c>
      <c r="H82" s="266">
        <f>รายเดือน66!G13</f>
        <v>55</v>
      </c>
      <c r="I82" s="266">
        <f>รายเดือน66!H13</f>
        <v>70</v>
      </c>
      <c r="J82" s="266">
        <f>รายเดือน66!I13</f>
        <v>0</v>
      </c>
      <c r="K82" s="266">
        <f>รายเดือน66!J13</f>
        <v>0</v>
      </c>
      <c r="L82" s="266">
        <f>รายเดือน66!K13</f>
        <v>0</v>
      </c>
      <c r="M82" s="266">
        <f>รายเดือน66!L13</f>
        <v>0</v>
      </c>
      <c r="N82" s="266">
        <f>รายเดือน66!M13</f>
        <v>0</v>
      </c>
      <c r="O82" s="267">
        <f t="shared" si="14"/>
        <v>140</v>
      </c>
    </row>
    <row r="83" spans="1:16">
      <c r="A83" s="277"/>
      <c r="B83" s="269" t="s">
        <v>347</v>
      </c>
      <c r="C83" s="270">
        <f>C82</f>
        <v>0</v>
      </c>
      <c r="D83" s="270">
        <f>C82+D82</f>
        <v>1</v>
      </c>
      <c r="E83" s="270">
        <f>C82+D82+E82</f>
        <v>4</v>
      </c>
      <c r="F83" s="270">
        <f>C82+D82+E82+F82</f>
        <v>9</v>
      </c>
      <c r="G83" s="270">
        <f>C82+D82+E82+F82+G82</f>
        <v>15</v>
      </c>
      <c r="H83" s="270">
        <f>C82+D82+E82+F82+G82+H82</f>
        <v>70</v>
      </c>
      <c r="I83" s="270">
        <f>C82+D82+E82+F82+G82+H82+I82</f>
        <v>140</v>
      </c>
      <c r="J83" s="270">
        <f>C82+D82+E82+F82+G82+H82+I82+J82</f>
        <v>140</v>
      </c>
      <c r="K83" s="270">
        <f>C82+D82+E82+F82+G82+H82+I82+J82+K82</f>
        <v>140</v>
      </c>
      <c r="L83" s="270">
        <f>C82+D82+E82+F82+G82+H82+I82+J82+K82+L82</f>
        <v>140</v>
      </c>
      <c r="M83" s="270">
        <f>C82+D82+E82+F82+G82+H82+I82+J82+K82+L82+M82</f>
        <v>140</v>
      </c>
      <c r="N83" s="270">
        <f>C82+D82+E82+F82+G82+H82+I82+J82+K82+L82+M82+N82</f>
        <v>140</v>
      </c>
      <c r="O83" s="271"/>
    </row>
    <row r="84" spans="1:16">
      <c r="A84" s="272" t="s">
        <v>83</v>
      </c>
      <c r="B84" s="75" t="s">
        <v>72</v>
      </c>
      <c r="C84" s="29" t="s">
        <v>65</v>
      </c>
      <c r="D84" s="29" t="s">
        <v>66</v>
      </c>
      <c r="E84" s="29" t="s">
        <v>47</v>
      </c>
      <c r="F84" s="29" t="s">
        <v>48</v>
      </c>
      <c r="G84" s="29" t="s">
        <v>49</v>
      </c>
      <c r="H84" s="29" t="s">
        <v>50</v>
      </c>
      <c r="I84" s="29" t="s">
        <v>51</v>
      </c>
      <c r="J84" s="29" t="s">
        <v>52</v>
      </c>
      <c r="K84" s="29" t="s">
        <v>53</v>
      </c>
      <c r="L84" s="29" t="s">
        <v>54</v>
      </c>
      <c r="M84" s="29" t="s">
        <v>55</v>
      </c>
      <c r="N84" s="29" t="s">
        <v>56</v>
      </c>
      <c r="O84" s="29" t="s">
        <v>41</v>
      </c>
    </row>
    <row r="85" spans="1:16">
      <c r="A85" s="255"/>
      <c r="B85" s="256" t="s">
        <v>152</v>
      </c>
      <c r="C85" s="287">
        <v>1</v>
      </c>
      <c r="D85" s="287">
        <v>0</v>
      </c>
      <c r="E85" s="287">
        <v>0</v>
      </c>
      <c r="F85" s="287">
        <v>0</v>
      </c>
      <c r="G85" s="287">
        <v>3</v>
      </c>
      <c r="H85" s="287">
        <v>24</v>
      </c>
      <c r="I85" s="287">
        <v>21</v>
      </c>
      <c r="J85" s="287">
        <v>12</v>
      </c>
      <c r="K85" s="287">
        <v>17</v>
      </c>
      <c r="L85" s="287">
        <v>9</v>
      </c>
      <c r="M85" s="287">
        <v>3</v>
      </c>
      <c r="N85" s="287">
        <v>2</v>
      </c>
      <c r="O85" s="258">
        <f t="shared" ref="O85:O92" si="16">SUM(C85:N85)</f>
        <v>92</v>
      </c>
    </row>
    <row r="86" spans="1:16">
      <c r="A86" s="255"/>
      <c r="B86" s="256" t="s">
        <v>153</v>
      </c>
      <c r="C86" s="287">
        <v>13</v>
      </c>
      <c r="D86" s="287">
        <v>9</v>
      </c>
      <c r="E86" s="287">
        <v>7</v>
      </c>
      <c r="F86" s="287">
        <v>12</v>
      </c>
      <c r="G86" s="287">
        <v>28</v>
      </c>
      <c r="H86" s="287">
        <v>41</v>
      </c>
      <c r="I86" s="287">
        <v>48</v>
      </c>
      <c r="J86" s="287">
        <v>36</v>
      </c>
      <c r="K86" s="287">
        <v>21</v>
      </c>
      <c r="L86" s="287">
        <v>23</v>
      </c>
      <c r="M86" s="287">
        <v>9</v>
      </c>
      <c r="N86" s="287">
        <v>1</v>
      </c>
      <c r="O86" s="258">
        <f t="shared" si="16"/>
        <v>248</v>
      </c>
    </row>
    <row r="87" spans="1:16">
      <c r="A87" s="255"/>
      <c r="B87" s="256" t="s">
        <v>189</v>
      </c>
      <c r="C87" s="287">
        <v>5</v>
      </c>
      <c r="D87" s="287">
        <v>5</v>
      </c>
      <c r="E87" s="287">
        <v>2</v>
      </c>
      <c r="F87" s="287">
        <v>14</v>
      </c>
      <c r="G87" s="287">
        <v>5</v>
      </c>
      <c r="H87" s="287">
        <v>18</v>
      </c>
      <c r="I87" s="287">
        <v>30</v>
      </c>
      <c r="J87" s="287">
        <v>33</v>
      </c>
      <c r="K87" s="287">
        <v>13</v>
      </c>
      <c r="L87" s="287">
        <v>0</v>
      </c>
      <c r="M87" s="287">
        <v>0</v>
      </c>
      <c r="N87" s="287">
        <v>0</v>
      </c>
      <c r="O87" s="258">
        <f t="shared" si="16"/>
        <v>125</v>
      </c>
    </row>
    <row r="88" spans="1:16">
      <c r="A88" s="255"/>
      <c r="B88" s="256" t="s">
        <v>329</v>
      </c>
      <c r="C88" s="287">
        <v>0</v>
      </c>
      <c r="D88" s="287">
        <v>0</v>
      </c>
      <c r="E88" s="287">
        <v>0</v>
      </c>
      <c r="F88" s="287">
        <v>2</v>
      </c>
      <c r="G88" s="287">
        <v>1</v>
      </c>
      <c r="H88" s="287">
        <v>0</v>
      </c>
      <c r="I88" s="287">
        <v>0</v>
      </c>
      <c r="J88" s="287">
        <v>1</v>
      </c>
      <c r="K88" s="287">
        <v>2</v>
      </c>
      <c r="L88" s="287">
        <v>0</v>
      </c>
      <c r="M88" s="287">
        <v>0</v>
      </c>
      <c r="N88" s="287">
        <v>0</v>
      </c>
      <c r="O88" s="258">
        <f t="shared" si="16"/>
        <v>6</v>
      </c>
    </row>
    <row r="89" spans="1:16">
      <c r="A89" s="255"/>
      <c r="B89" s="256" t="s">
        <v>330</v>
      </c>
      <c r="C89" s="287">
        <v>1</v>
      </c>
      <c r="D89" s="287">
        <v>0</v>
      </c>
      <c r="E89" s="287">
        <v>0</v>
      </c>
      <c r="F89" s="287">
        <v>0</v>
      </c>
      <c r="G89" s="287">
        <v>2</v>
      </c>
      <c r="H89" s="287">
        <v>7</v>
      </c>
      <c r="I89" s="287">
        <v>6</v>
      </c>
      <c r="J89" s="287">
        <v>3</v>
      </c>
      <c r="K89" s="287">
        <v>5</v>
      </c>
      <c r="L89" s="287">
        <v>7</v>
      </c>
      <c r="M89" s="287">
        <v>6</v>
      </c>
      <c r="N89" s="287">
        <v>1</v>
      </c>
      <c r="O89" s="258">
        <f t="shared" si="16"/>
        <v>38</v>
      </c>
    </row>
    <row r="90" spans="1:16">
      <c r="A90" s="260"/>
      <c r="B90" s="261" t="s">
        <v>346</v>
      </c>
      <c r="C90" s="276">
        <f>MEDIAN(C85:C89)</f>
        <v>1</v>
      </c>
      <c r="D90" s="276">
        <f t="shared" ref="D90:N90" si="17">MEDIAN(D85:D89)</f>
        <v>0</v>
      </c>
      <c r="E90" s="276">
        <f t="shared" si="17"/>
        <v>0</v>
      </c>
      <c r="F90" s="276">
        <f t="shared" si="17"/>
        <v>2</v>
      </c>
      <c r="G90" s="276">
        <f t="shared" si="17"/>
        <v>3</v>
      </c>
      <c r="H90" s="276">
        <f t="shared" si="17"/>
        <v>18</v>
      </c>
      <c r="I90" s="276">
        <f t="shared" si="17"/>
        <v>21</v>
      </c>
      <c r="J90" s="276">
        <f t="shared" si="17"/>
        <v>12</v>
      </c>
      <c r="K90" s="276">
        <f t="shared" si="17"/>
        <v>13</v>
      </c>
      <c r="L90" s="276">
        <f t="shared" si="17"/>
        <v>7</v>
      </c>
      <c r="M90" s="276">
        <f t="shared" si="17"/>
        <v>3</v>
      </c>
      <c r="N90" s="276">
        <f t="shared" si="17"/>
        <v>1</v>
      </c>
      <c r="O90" s="262">
        <f t="shared" si="16"/>
        <v>81</v>
      </c>
    </row>
    <row r="91" spans="1:16">
      <c r="A91" s="255"/>
      <c r="B91" s="263" t="s">
        <v>74</v>
      </c>
      <c r="C91" s="179">
        <f>C90*P91/O90</f>
        <v>0.79999999999999993</v>
      </c>
      <c r="D91" s="179">
        <f>D90*P91/O90</f>
        <v>0</v>
      </c>
      <c r="E91" s="179">
        <f>E90*P91/O90</f>
        <v>0</v>
      </c>
      <c r="F91" s="179">
        <f>F90*P91/O90</f>
        <v>1.5999999999999999</v>
      </c>
      <c r="G91" s="179">
        <f>G90*P91/O90</f>
        <v>2.4</v>
      </c>
      <c r="H91" s="179">
        <f>H90*P91/O90</f>
        <v>14.399999999999999</v>
      </c>
      <c r="I91" s="179">
        <f>I90*P91/O90</f>
        <v>16.8</v>
      </c>
      <c r="J91" s="179">
        <f>J90*P91/O90</f>
        <v>9.6</v>
      </c>
      <c r="K91" s="179">
        <f>K90*P91/O90</f>
        <v>10.4</v>
      </c>
      <c r="L91" s="179">
        <f>L90*P91/O90</f>
        <v>5.6</v>
      </c>
      <c r="M91" s="179">
        <f>M90*P91/O90</f>
        <v>2.4</v>
      </c>
      <c r="N91" s="179">
        <f>N90*P91/O90</f>
        <v>0.79999999999999993</v>
      </c>
      <c r="O91" s="132">
        <f t="shared" si="16"/>
        <v>64.8</v>
      </c>
      <c r="P91" s="264">
        <f>O90*80/100</f>
        <v>64.8</v>
      </c>
    </row>
    <row r="92" spans="1:16">
      <c r="A92" s="255"/>
      <c r="B92" s="265" t="s">
        <v>345</v>
      </c>
      <c r="C92" s="266">
        <f>รายเดือน66!B16</f>
        <v>2</v>
      </c>
      <c r="D92" s="266">
        <f>รายเดือน66!C16</f>
        <v>5</v>
      </c>
      <c r="E92" s="266">
        <f>รายเดือน66!D16</f>
        <v>6</v>
      </c>
      <c r="F92" s="266">
        <f>รายเดือน66!E16</f>
        <v>4</v>
      </c>
      <c r="G92" s="266">
        <f>รายเดือน66!F16</f>
        <v>3</v>
      </c>
      <c r="H92" s="266">
        <f>รายเดือน66!G16</f>
        <v>1</v>
      </c>
      <c r="I92" s="266">
        <f>รายเดือน66!H16</f>
        <v>12</v>
      </c>
      <c r="J92" s="266">
        <f>รายเดือน66!I16</f>
        <v>0</v>
      </c>
      <c r="K92" s="266">
        <f>รายเดือน66!J16</f>
        <v>0</v>
      </c>
      <c r="L92" s="266">
        <f>รายเดือน66!K16</f>
        <v>0</v>
      </c>
      <c r="M92" s="266">
        <f>รายเดือน66!L16</f>
        <v>0</v>
      </c>
      <c r="N92" s="266">
        <f>รายเดือน66!M16</f>
        <v>0</v>
      </c>
      <c r="O92" s="267">
        <f t="shared" si="16"/>
        <v>33</v>
      </c>
    </row>
    <row r="93" spans="1:16">
      <c r="A93" s="277"/>
      <c r="B93" s="269" t="s">
        <v>347</v>
      </c>
      <c r="C93" s="270">
        <f>C92</f>
        <v>2</v>
      </c>
      <c r="D93" s="270">
        <f>C92+D92</f>
        <v>7</v>
      </c>
      <c r="E93" s="270">
        <f>C92+D92+E92</f>
        <v>13</v>
      </c>
      <c r="F93" s="270">
        <f>C92+D92+E92+F92</f>
        <v>17</v>
      </c>
      <c r="G93" s="270">
        <f>C92+D92+E92+F92+G92</f>
        <v>20</v>
      </c>
      <c r="H93" s="270">
        <f>C92+D92+E92+F92+G92+H92</f>
        <v>21</v>
      </c>
      <c r="I93" s="270">
        <f>C92+D92+E92+F92+G92+H92+I92</f>
        <v>33</v>
      </c>
      <c r="J93" s="270">
        <f>C92+D92+E92+F92+G92+H92+I92+J92</f>
        <v>33</v>
      </c>
      <c r="K93" s="270">
        <f>C92+D92+E92+F92+G92+H92+I92+J92+K92</f>
        <v>33</v>
      </c>
      <c r="L93" s="270">
        <f>C92+D92+E92+F92+G92+H92+I92+J92+K92+L92</f>
        <v>33</v>
      </c>
      <c r="M93" s="270">
        <f>C92+D92+E92+F92+G92+H92+I92+J92+K92+L92+M92</f>
        <v>33</v>
      </c>
      <c r="N93" s="270">
        <f>C92+D92+E92+F92+G92+H92+I92+J92+K92+L92+M92+N92</f>
        <v>33</v>
      </c>
      <c r="O93" s="271"/>
    </row>
    <row r="94" spans="1:16">
      <c r="A94" s="272" t="s">
        <v>84</v>
      </c>
      <c r="B94" s="75" t="s">
        <v>72</v>
      </c>
      <c r="C94" s="29" t="s">
        <v>65</v>
      </c>
      <c r="D94" s="29" t="s">
        <v>66</v>
      </c>
      <c r="E94" s="29" t="s">
        <v>47</v>
      </c>
      <c r="F94" s="29" t="s">
        <v>48</v>
      </c>
      <c r="G94" s="29" t="s">
        <v>49</v>
      </c>
      <c r="H94" s="29" t="s">
        <v>50</v>
      </c>
      <c r="I94" s="29" t="s">
        <v>51</v>
      </c>
      <c r="J94" s="29" t="s">
        <v>52</v>
      </c>
      <c r="K94" s="29" t="s">
        <v>53</v>
      </c>
      <c r="L94" s="29" t="s">
        <v>54</v>
      </c>
      <c r="M94" s="29" t="s">
        <v>55</v>
      </c>
      <c r="N94" s="29" t="s">
        <v>56</v>
      </c>
      <c r="O94" s="29" t="s">
        <v>41</v>
      </c>
    </row>
    <row r="95" spans="1:16">
      <c r="A95" s="255"/>
      <c r="B95" s="256" t="s">
        <v>152</v>
      </c>
      <c r="C95" s="288">
        <v>1</v>
      </c>
      <c r="D95" s="288">
        <v>0</v>
      </c>
      <c r="E95" s="288">
        <v>1</v>
      </c>
      <c r="F95" s="288">
        <v>2</v>
      </c>
      <c r="G95" s="288">
        <v>22</v>
      </c>
      <c r="H95" s="288">
        <v>60</v>
      </c>
      <c r="I95" s="288">
        <v>51</v>
      </c>
      <c r="J95" s="288">
        <v>33</v>
      </c>
      <c r="K95" s="288">
        <v>25</v>
      </c>
      <c r="L95" s="288">
        <v>2</v>
      </c>
      <c r="M95" s="288">
        <v>5</v>
      </c>
      <c r="N95" s="288">
        <v>10</v>
      </c>
      <c r="O95" s="258">
        <f t="shared" ref="O95:O102" si="18">SUM(C95:N95)</f>
        <v>212</v>
      </c>
    </row>
    <row r="96" spans="1:16">
      <c r="A96" s="255"/>
      <c r="B96" s="256" t="s">
        <v>153</v>
      </c>
      <c r="C96" s="288">
        <v>4</v>
      </c>
      <c r="D96" s="288">
        <v>10</v>
      </c>
      <c r="E96" s="288">
        <v>9</v>
      </c>
      <c r="F96" s="288">
        <v>8</v>
      </c>
      <c r="G96" s="288">
        <v>36</v>
      </c>
      <c r="H96" s="288">
        <v>77</v>
      </c>
      <c r="I96" s="288">
        <v>50</v>
      </c>
      <c r="J96" s="288">
        <v>32</v>
      </c>
      <c r="K96" s="288">
        <v>65</v>
      </c>
      <c r="L96" s="288">
        <v>35</v>
      </c>
      <c r="M96" s="288">
        <v>17</v>
      </c>
      <c r="N96" s="288">
        <v>12</v>
      </c>
      <c r="O96" s="258">
        <f t="shared" si="18"/>
        <v>355</v>
      </c>
    </row>
    <row r="97" spans="1:16">
      <c r="A97" s="255"/>
      <c r="B97" s="256" t="s">
        <v>189</v>
      </c>
      <c r="C97" s="288">
        <v>6</v>
      </c>
      <c r="D97" s="288">
        <v>3</v>
      </c>
      <c r="E97" s="288">
        <v>3</v>
      </c>
      <c r="F97" s="288">
        <v>7</v>
      </c>
      <c r="G97" s="288">
        <v>18</v>
      </c>
      <c r="H97" s="288">
        <v>28</v>
      </c>
      <c r="I97" s="288">
        <v>15</v>
      </c>
      <c r="J97" s="288">
        <v>14</v>
      </c>
      <c r="K97" s="288">
        <v>16</v>
      </c>
      <c r="L97" s="288">
        <v>9</v>
      </c>
      <c r="M97" s="288">
        <v>3</v>
      </c>
      <c r="N97" s="288">
        <v>0</v>
      </c>
      <c r="O97" s="258">
        <f t="shared" si="18"/>
        <v>122</v>
      </c>
    </row>
    <row r="98" spans="1:16">
      <c r="A98" s="255"/>
      <c r="B98" s="256" t="s">
        <v>329</v>
      </c>
      <c r="C98" s="288">
        <v>0</v>
      </c>
      <c r="D98" s="288">
        <v>0</v>
      </c>
      <c r="E98" s="288">
        <v>2</v>
      </c>
      <c r="F98" s="288">
        <v>0</v>
      </c>
      <c r="G98" s="288">
        <v>1</v>
      </c>
      <c r="H98" s="288">
        <v>6</v>
      </c>
      <c r="I98" s="288">
        <v>8</v>
      </c>
      <c r="J98" s="288">
        <v>12</v>
      </c>
      <c r="K98" s="288">
        <v>0</v>
      </c>
      <c r="L98" s="288">
        <v>8</v>
      </c>
      <c r="M98" s="288">
        <v>1</v>
      </c>
      <c r="N98" s="288">
        <v>1</v>
      </c>
      <c r="O98" s="258">
        <f t="shared" si="18"/>
        <v>39</v>
      </c>
    </row>
    <row r="99" spans="1:16">
      <c r="A99" s="255"/>
      <c r="B99" s="256" t="s">
        <v>330</v>
      </c>
      <c r="C99" s="288">
        <v>4</v>
      </c>
      <c r="D99" s="288">
        <v>4</v>
      </c>
      <c r="E99" s="288">
        <v>0</v>
      </c>
      <c r="F99" s="288">
        <v>0</v>
      </c>
      <c r="G99" s="288">
        <v>0</v>
      </c>
      <c r="H99" s="288">
        <v>3</v>
      </c>
      <c r="I99" s="288">
        <v>10</v>
      </c>
      <c r="J99" s="288">
        <v>17</v>
      </c>
      <c r="K99" s="288">
        <v>11</v>
      </c>
      <c r="L99" s="288">
        <v>1</v>
      </c>
      <c r="M99" s="288">
        <v>2</v>
      </c>
      <c r="N99" s="288">
        <v>1</v>
      </c>
      <c r="O99" s="258">
        <f t="shared" si="18"/>
        <v>53</v>
      </c>
    </row>
    <row r="100" spans="1:16">
      <c r="A100" s="260"/>
      <c r="B100" s="261" t="s">
        <v>346</v>
      </c>
      <c r="C100" s="276">
        <f>MEDIAN(C95:C99)</f>
        <v>4</v>
      </c>
      <c r="D100" s="276">
        <f t="shared" ref="D100:N100" si="19">MEDIAN(D95:D99)</f>
        <v>3</v>
      </c>
      <c r="E100" s="276">
        <f t="shared" si="19"/>
        <v>2</v>
      </c>
      <c r="F100" s="276">
        <f t="shared" si="19"/>
        <v>2</v>
      </c>
      <c r="G100" s="276">
        <f t="shared" si="19"/>
        <v>18</v>
      </c>
      <c r="H100" s="276">
        <f t="shared" si="19"/>
        <v>28</v>
      </c>
      <c r="I100" s="276">
        <f t="shared" si="19"/>
        <v>15</v>
      </c>
      <c r="J100" s="276">
        <f t="shared" si="19"/>
        <v>17</v>
      </c>
      <c r="K100" s="276">
        <f t="shared" si="19"/>
        <v>16</v>
      </c>
      <c r="L100" s="276">
        <f t="shared" si="19"/>
        <v>8</v>
      </c>
      <c r="M100" s="276">
        <f t="shared" si="19"/>
        <v>3</v>
      </c>
      <c r="N100" s="276">
        <f t="shared" si="19"/>
        <v>1</v>
      </c>
      <c r="O100" s="262">
        <f t="shared" si="18"/>
        <v>117</v>
      </c>
    </row>
    <row r="101" spans="1:16">
      <c r="A101" s="255"/>
      <c r="B101" s="263" t="s">
        <v>74</v>
      </c>
      <c r="C101" s="179">
        <f>C100*P101/O100</f>
        <v>3.1999999999999997</v>
      </c>
      <c r="D101" s="179">
        <f>D100*P101/O100</f>
        <v>2.3999999999999995</v>
      </c>
      <c r="E101" s="179">
        <f>E100*P101/O100</f>
        <v>1.5999999999999999</v>
      </c>
      <c r="F101" s="179">
        <f>F100*P101/O100</f>
        <v>1.5999999999999999</v>
      </c>
      <c r="G101" s="179">
        <f>G100*P101/O100</f>
        <v>14.4</v>
      </c>
      <c r="H101" s="179">
        <f>H100*P101/O100</f>
        <v>22.4</v>
      </c>
      <c r="I101" s="179">
        <f>I100*P101/O100</f>
        <v>12</v>
      </c>
      <c r="J101" s="179">
        <f>J100*P101/O100</f>
        <v>13.599999999999998</v>
      </c>
      <c r="K101" s="179">
        <f>K100*P101/O100</f>
        <v>12.799999999999999</v>
      </c>
      <c r="L101" s="179">
        <f>L100*P101/O100</f>
        <v>6.3999999999999995</v>
      </c>
      <c r="M101" s="179">
        <f>M100*P101/O100</f>
        <v>2.3999999999999995</v>
      </c>
      <c r="N101" s="179">
        <f>N100*P101/O100</f>
        <v>0.79999999999999993</v>
      </c>
      <c r="O101" s="132">
        <f t="shared" si="18"/>
        <v>93.6</v>
      </c>
      <c r="P101" s="264">
        <f>O100*80/100</f>
        <v>93.6</v>
      </c>
    </row>
    <row r="102" spans="1:16">
      <c r="A102" s="255"/>
      <c r="B102" s="265" t="s">
        <v>345</v>
      </c>
      <c r="C102" s="266">
        <f>รายเดือน66!B17</f>
        <v>1</v>
      </c>
      <c r="D102" s="266">
        <f>รายเดือน66!C17</f>
        <v>0</v>
      </c>
      <c r="E102" s="266">
        <f>รายเดือน66!D17</f>
        <v>1</v>
      </c>
      <c r="F102" s="266">
        <f>รายเดือน66!E17</f>
        <v>2</v>
      </c>
      <c r="G102" s="266">
        <f>รายเดือน66!F17</f>
        <v>1</v>
      </c>
      <c r="H102" s="266">
        <f>รายเดือน66!G17</f>
        <v>11</v>
      </c>
      <c r="I102" s="266">
        <f>รายเดือน66!H17</f>
        <v>34</v>
      </c>
      <c r="J102" s="266">
        <f>รายเดือน66!I17</f>
        <v>0</v>
      </c>
      <c r="K102" s="266">
        <f>รายเดือน66!J17</f>
        <v>0</v>
      </c>
      <c r="L102" s="266">
        <f>รายเดือน66!K17</f>
        <v>0</v>
      </c>
      <c r="M102" s="266">
        <f>รายเดือน66!L17</f>
        <v>0</v>
      </c>
      <c r="N102" s="266">
        <f>รายเดือน66!M17</f>
        <v>0</v>
      </c>
      <c r="O102" s="267">
        <f t="shared" si="18"/>
        <v>50</v>
      </c>
    </row>
    <row r="103" spans="1:16">
      <c r="A103" s="277"/>
      <c r="B103" s="269" t="s">
        <v>347</v>
      </c>
      <c r="C103" s="270">
        <f>C102</f>
        <v>1</v>
      </c>
      <c r="D103" s="270">
        <f>C102+D102</f>
        <v>1</v>
      </c>
      <c r="E103" s="270">
        <f>C102+D102+E102</f>
        <v>2</v>
      </c>
      <c r="F103" s="270">
        <f>C102+D102+E102+F102</f>
        <v>4</v>
      </c>
      <c r="G103" s="270">
        <f>C102+D102+E102+F102+G102</f>
        <v>5</v>
      </c>
      <c r="H103" s="270">
        <f>C102+D102+E102+F102+G102+H102</f>
        <v>16</v>
      </c>
      <c r="I103" s="270">
        <f>C102+D102+E102+F102+G102+H102+I102</f>
        <v>50</v>
      </c>
      <c r="J103" s="270">
        <f>C102+D102+E102+F102+G102+H102+I102+J102</f>
        <v>50</v>
      </c>
      <c r="K103" s="270">
        <f>C102+D102+E102+F102+G102+H102+I102+J102+K102</f>
        <v>50</v>
      </c>
      <c r="L103" s="270">
        <f>C102+D102+E102+F102+G102+H102+I102+J102+K102+L102</f>
        <v>50</v>
      </c>
      <c r="M103" s="270">
        <f>C102+D102+E102+F102+G102+H102+I102+J102+K102+L102+M102</f>
        <v>50</v>
      </c>
      <c r="N103" s="270">
        <f>C102+D102+E102+F102+G102+H102+I102+J102+K102+L102+M102+N102</f>
        <v>50</v>
      </c>
      <c r="O103" s="271"/>
    </row>
    <row r="104" spans="1:16">
      <c r="A104" s="272" t="s">
        <v>85</v>
      </c>
      <c r="B104" s="75" t="s">
        <v>72</v>
      </c>
      <c r="C104" s="29" t="s">
        <v>65</v>
      </c>
      <c r="D104" s="29" t="s">
        <v>66</v>
      </c>
      <c r="E104" s="29" t="s">
        <v>47</v>
      </c>
      <c r="F104" s="29" t="s">
        <v>48</v>
      </c>
      <c r="G104" s="29" t="s">
        <v>49</v>
      </c>
      <c r="H104" s="29" t="s">
        <v>50</v>
      </c>
      <c r="I104" s="29" t="s">
        <v>51</v>
      </c>
      <c r="J104" s="29" t="s">
        <v>52</v>
      </c>
      <c r="K104" s="29" t="s">
        <v>53</v>
      </c>
      <c r="L104" s="29" t="s">
        <v>54</v>
      </c>
      <c r="M104" s="29" t="s">
        <v>55</v>
      </c>
      <c r="N104" s="29" t="s">
        <v>56</v>
      </c>
      <c r="O104" s="29" t="s">
        <v>41</v>
      </c>
    </row>
    <row r="105" spans="1:16">
      <c r="A105" s="255"/>
      <c r="B105" s="256" t="s">
        <v>152</v>
      </c>
      <c r="C105" s="289">
        <v>1</v>
      </c>
      <c r="D105" s="289">
        <v>1</v>
      </c>
      <c r="E105" s="289">
        <v>1</v>
      </c>
      <c r="F105" s="289">
        <v>8</v>
      </c>
      <c r="G105" s="289">
        <v>19</v>
      </c>
      <c r="H105" s="289">
        <v>17</v>
      </c>
      <c r="I105" s="289">
        <v>6</v>
      </c>
      <c r="J105" s="289">
        <v>4</v>
      </c>
      <c r="K105" s="289">
        <v>1</v>
      </c>
      <c r="L105" s="289">
        <v>2</v>
      </c>
      <c r="M105" s="289">
        <v>1</v>
      </c>
      <c r="N105" s="289">
        <v>0</v>
      </c>
      <c r="O105" s="258">
        <f t="shared" ref="O105:O112" si="20">SUM(C105:N105)</f>
        <v>61</v>
      </c>
    </row>
    <row r="106" spans="1:16">
      <c r="A106" s="255"/>
      <c r="B106" s="256" t="s">
        <v>153</v>
      </c>
      <c r="C106" s="289">
        <v>0</v>
      </c>
      <c r="D106" s="289">
        <v>2</v>
      </c>
      <c r="E106" s="289">
        <v>1</v>
      </c>
      <c r="F106" s="289">
        <v>0</v>
      </c>
      <c r="G106" s="289">
        <v>11</v>
      </c>
      <c r="H106" s="289">
        <v>46</v>
      </c>
      <c r="I106" s="289">
        <v>70</v>
      </c>
      <c r="J106" s="289">
        <v>32</v>
      </c>
      <c r="K106" s="289">
        <v>13</v>
      </c>
      <c r="L106" s="289">
        <v>12</v>
      </c>
      <c r="M106" s="289">
        <v>2</v>
      </c>
      <c r="N106" s="289">
        <v>1</v>
      </c>
      <c r="O106" s="258">
        <f t="shared" si="20"/>
        <v>190</v>
      </c>
    </row>
    <row r="107" spans="1:16">
      <c r="A107" s="255"/>
      <c r="B107" s="256" t="s">
        <v>189</v>
      </c>
      <c r="C107" s="289">
        <v>1</v>
      </c>
      <c r="D107" s="289">
        <v>7</v>
      </c>
      <c r="E107" s="289">
        <v>2</v>
      </c>
      <c r="F107" s="289">
        <v>1</v>
      </c>
      <c r="G107" s="289">
        <v>1</v>
      </c>
      <c r="H107" s="289">
        <v>8</v>
      </c>
      <c r="I107" s="289">
        <v>17</v>
      </c>
      <c r="J107" s="289">
        <v>28</v>
      </c>
      <c r="K107" s="289">
        <v>13</v>
      </c>
      <c r="L107" s="289">
        <v>1</v>
      </c>
      <c r="M107" s="289">
        <v>2</v>
      </c>
      <c r="N107" s="289">
        <v>1</v>
      </c>
      <c r="O107" s="258">
        <f t="shared" si="20"/>
        <v>82</v>
      </c>
    </row>
    <row r="108" spans="1:16">
      <c r="A108" s="255"/>
      <c r="B108" s="256" t="s">
        <v>329</v>
      </c>
      <c r="C108" s="289">
        <v>0</v>
      </c>
      <c r="D108" s="289">
        <v>0</v>
      </c>
      <c r="E108" s="289">
        <v>0</v>
      </c>
      <c r="F108" s="289">
        <v>0</v>
      </c>
      <c r="G108" s="289">
        <v>0</v>
      </c>
      <c r="H108" s="289">
        <v>0</v>
      </c>
      <c r="I108" s="289">
        <v>0</v>
      </c>
      <c r="J108" s="289">
        <v>0</v>
      </c>
      <c r="K108" s="289">
        <v>1</v>
      </c>
      <c r="L108" s="289">
        <v>1</v>
      </c>
      <c r="M108" s="289">
        <v>1</v>
      </c>
      <c r="N108" s="289">
        <v>0</v>
      </c>
      <c r="O108" s="258">
        <f t="shared" si="20"/>
        <v>3</v>
      </c>
    </row>
    <row r="109" spans="1:16">
      <c r="A109" s="255"/>
      <c r="B109" s="256" t="s">
        <v>330</v>
      </c>
      <c r="C109" s="289">
        <v>0</v>
      </c>
      <c r="D109" s="289">
        <v>2</v>
      </c>
      <c r="E109" s="289">
        <v>0</v>
      </c>
      <c r="F109" s="289">
        <v>1</v>
      </c>
      <c r="G109" s="289">
        <v>0</v>
      </c>
      <c r="H109" s="289">
        <v>3</v>
      </c>
      <c r="I109" s="289">
        <v>2</v>
      </c>
      <c r="J109" s="289">
        <v>4</v>
      </c>
      <c r="K109" s="289">
        <v>6</v>
      </c>
      <c r="L109" s="289">
        <v>0</v>
      </c>
      <c r="M109" s="289">
        <v>1</v>
      </c>
      <c r="N109" s="289">
        <v>0</v>
      </c>
      <c r="O109" s="258">
        <f t="shared" si="20"/>
        <v>19</v>
      </c>
    </row>
    <row r="110" spans="1:16">
      <c r="A110" s="260"/>
      <c r="B110" s="261" t="s">
        <v>346</v>
      </c>
      <c r="C110" s="276">
        <f>MEDIAN(C105:C109)</f>
        <v>0</v>
      </c>
      <c r="D110" s="276">
        <f t="shared" ref="D110:N110" si="21">MEDIAN(D105:D109)</f>
        <v>2</v>
      </c>
      <c r="E110" s="276">
        <f t="shared" si="21"/>
        <v>1</v>
      </c>
      <c r="F110" s="276">
        <f t="shared" si="21"/>
        <v>1</v>
      </c>
      <c r="G110" s="276">
        <f t="shared" si="21"/>
        <v>1</v>
      </c>
      <c r="H110" s="276">
        <f t="shared" si="21"/>
        <v>8</v>
      </c>
      <c r="I110" s="276">
        <f t="shared" si="21"/>
        <v>6</v>
      </c>
      <c r="J110" s="276">
        <f t="shared" si="21"/>
        <v>4</v>
      </c>
      <c r="K110" s="276">
        <f t="shared" si="21"/>
        <v>6</v>
      </c>
      <c r="L110" s="276">
        <f t="shared" si="21"/>
        <v>1</v>
      </c>
      <c r="M110" s="276">
        <f t="shared" si="21"/>
        <v>1</v>
      </c>
      <c r="N110" s="276">
        <f t="shared" si="21"/>
        <v>0</v>
      </c>
      <c r="O110" s="262">
        <f t="shared" si="20"/>
        <v>31</v>
      </c>
    </row>
    <row r="111" spans="1:16">
      <c r="A111" s="255"/>
      <c r="B111" s="263" t="s">
        <v>74</v>
      </c>
      <c r="C111" s="179">
        <f>C110*P111/O110</f>
        <v>0</v>
      </c>
      <c r="D111" s="179">
        <f>D110*P111/O110</f>
        <v>1.6</v>
      </c>
      <c r="E111" s="179">
        <f>E110*P111/O110</f>
        <v>0.8</v>
      </c>
      <c r="F111" s="179">
        <f>F110*P111/O110</f>
        <v>0.8</v>
      </c>
      <c r="G111" s="179">
        <f>G110*P111/O110</f>
        <v>0.8</v>
      </c>
      <c r="H111" s="179">
        <f>H110*P111/O110</f>
        <v>6.4</v>
      </c>
      <c r="I111" s="179">
        <f>I110*P111/O110</f>
        <v>4.8000000000000007</v>
      </c>
      <c r="J111" s="179">
        <f>J110*P111/O110</f>
        <v>3.2</v>
      </c>
      <c r="K111" s="179">
        <f>K110*P111/O110</f>
        <v>4.8000000000000007</v>
      </c>
      <c r="L111" s="179">
        <f>L110*P111/O110</f>
        <v>0.8</v>
      </c>
      <c r="M111" s="179">
        <f>M110*P111/O110</f>
        <v>0.8</v>
      </c>
      <c r="N111" s="179">
        <f>N110*P111/O110</f>
        <v>0</v>
      </c>
      <c r="O111" s="132">
        <f t="shared" si="20"/>
        <v>24.800000000000004</v>
      </c>
      <c r="P111" s="264">
        <f>O110*80/100</f>
        <v>24.8</v>
      </c>
    </row>
    <row r="112" spans="1:16">
      <c r="A112" s="255"/>
      <c r="B112" s="265" t="s">
        <v>345</v>
      </c>
      <c r="C112" s="266">
        <f>รายเดือน66!B20</f>
        <v>0</v>
      </c>
      <c r="D112" s="266">
        <f>รายเดือน66!C20</f>
        <v>8</v>
      </c>
      <c r="E112" s="266">
        <f>รายเดือน66!D20</f>
        <v>1</v>
      </c>
      <c r="F112" s="266">
        <f>รายเดือน66!E20</f>
        <v>0</v>
      </c>
      <c r="G112" s="266">
        <f>รายเดือน66!F20</f>
        <v>2</v>
      </c>
      <c r="H112" s="266">
        <f>รายเดือน66!G20</f>
        <v>0</v>
      </c>
      <c r="I112" s="266">
        <f>รายเดือน66!H20</f>
        <v>4</v>
      </c>
      <c r="J112" s="266">
        <f>รายเดือน66!I20</f>
        <v>0</v>
      </c>
      <c r="K112" s="266">
        <f>รายเดือน66!J20</f>
        <v>0</v>
      </c>
      <c r="L112" s="266">
        <f>รายเดือน66!K20</f>
        <v>0</v>
      </c>
      <c r="M112" s="266">
        <f>รายเดือน66!L20</f>
        <v>0</v>
      </c>
      <c r="N112" s="266">
        <f>รายเดือน66!M20</f>
        <v>0</v>
      </c>
      <c r="O112" s="267">
        <f t="shared" si="20"/>
        <v>15</v>
      </c>
    </row>
    <row r="113" spans="1:16">
      <c r="A113" s="255"/>
      <c r="B113" s="269" t="s">
        <v>347</v>
      </c>
      <c r="C113" s="270">
        <v>0</v>
      </c>
      <c r="D113" s="270">
        <f>C112+D112</f>
        <v>8</v>
      </c>
      <c r="E113" s="270">
        <f>C112+D112+E112</f>
        <v>9</v>
      </c>
      <c r="F113" s="270">
        <f>C112+D112+E112+F112</f>
        <v>9</v>
      </c>
      <c r="G113" s="270">
        <f>C112+D112+E112+F112+G112</f>
        <v>11</v>
      </c>
      <c r="H113" s="270">
        <f>C112+D112+E112+F112+G112+H112</f>
        <v>11</v>
      </c>
      <c r="I113" s="270">
        <f>C112+D112+E112+F112+G112+H112+I112</f>
        <v>15</v>
      </c>
      <c r="J113" s="270">
        <f>C112+D112+E112+F112+G112+H112+I112+J112</f>
        <v>15</v>
      </c>
      <c r="K113" s="270">
        <f>C112+D112+E112+F112+G112+H112+I112+J112+K112</f>
        <v>15</v>
      </c>
      <c r="L113" s="270">
        <f>C112+D112+E112+F112+G112+H112+I112+J112+K112+L112</f>
        <v>15</v>
      </c>
      <c r="M113" s="270">
        <f>C112+D112+E112+F112+G112+H112+I112+J112+K112+L112+M112</f>
        <v>15</v>
      </c>
      <c r="N113" s="270">
        <f>C112+D112+E112+F112+G112+H112+I112+J112+K112+L112+M112+N112</f>
        <v>15</v>
      </c>
      <c r="O113" s="271"/>
    </row>
    <row r="114" spans="1:16">
      <c r="A114" s="272" t="s">
        <v>86</v>
      </c>
      <c r="B114" s="75" t="s">
        <v>72</v>
      </c>
      <c r="C114" s="29" t="s">
        <v>65</v>
      </c>
      <c r="D114" s="29" t="s">
        <v>66</v>
      </c>
      <c r="E114" s="29" t="s">
        <v>47</v>
      </c>
      <c r="F114" s="29" t="s">
        <v>48</v>
      </c>
      <c r="G114" s="29" t="s">
        <v>49</v>
      </c>
      <c r="H114" s="29" t="s">
        <v>50</v>
      </c>
      <c r="I114" s="29" t="s">
        <v>51</v>
      </c>
      <c r="J114" s="29" t="s">
        <v>52</v>
      </c>
      <c r="K114" s="29" t="s">
        <v>53</v>
      </c>
      <c r="L114" s="29" t="s">
        <v>54</v>
      </c>
      <c r="M114" s="29" t="s">
        <v>55</v>
      </c>
      <c r="N114" s="29" t="s">
        <v>56</v>
      </c>
      <c r="O114" s="29" t="s">
        <v>41</v>
      </c>
    </row>
    <row r="115" spans="1:16">
      <c r="A115" s="255"/>
      <c r="B115" s="256" t="s">
        <v>152</v>
      </c>
      <c r="C115" s="290">
        <v>0</v>
      </c>
      <c r="D115" s="290">
        <v>0</v>
      </c>
      <c r="E115" s="290">
        <v>0</v>
      </c>
      <c r="F115" s="290">
        <v>0</v>
      </c>
      <c r="G115" s="290">
        <v>1</v>
      </c>
      <c r="H115" s="290">
        <v>6</v>
      </c>
      <c r="I115" s="290">
        <v>4</v>
      </c>
      <c r="J115" s="290">
        <v>9</v>
      </c>
      <c r="K115" s="290">
        <v>9</v>
      </c>
      <c r="L115" s="290">
        <v>1</v>
      </c>
      <c r="M115" s="290">
        <v>2</v>
      </c>
      <c r="N115" s="290">
        <v>0</v>
      </c>
      <c r="O115" s="258">
        <v>32</v>
      </c>
    </row>
    <row r="116" spans="1:16">
      <c r="A116" s="255"/>
      <c r="B116" s="256" t="s">
        <v>153</v>
      </c>
      <c r="C116" s="290">
        <v>1</v>
      </c>
      <c r="D116" s="290">
        <v>3</v>
      </c>
      <c r="E116" s="290">
        <v>1</v>
      </c>
      <c r="F116" s="290">
        <v>2</v>
      </c>
      <c r="G116" s="290">
        <v>4</v>
      </c>
      <c r="H116" s="290">
        <v>19</v>
      </c>
      <c r="I116" s="290">
        <v>19</v>
      </c>
      <c r="J116" s="290">
        <v>24</v>
      </c>
      <c r="K116" s="290">
        <v>16</v>
      </c>
      <c r="L116" s="290">
        <v>2</v>
      </c>
      <c r="M116" s="290">
        <v>7</v>
      </c>
      <c r="N116" s="290">
        <v>2</v>
      </c>
      <c r="O116" s="258">
        <v>100</v>
      </c>
    </row>
    <row r="117" spans="1:16">
      <c r="A117" s="255"/>
      <c r="B117" s="256" t="s">
        <v>189</v>
      </c>
      <c r="C117" s="290">
        <v>0</v>
      </c>
      <c r="D117" s="290">
        <v>0</v>
      </c>
      <c r="E117" s="290">
        <v>4</v>
      </c>
      <c r="F117" s="290">
        <v>9</v>
      </c>
      <c r="G117" s="290">
        <v>13</v>
      </c>
      <c r="H117" s="290">
        <v>9</v>
      </c>
      <c r="I117" s="290">
        <v>30</v>
      </c>
      <c r="J117" s="290">
        <v>24</v>
      </c>
      <c r="K117" s="290">
        <v>18</v>
      </c>
      <c r="L117" s="290">
        <v>4</v>
      </c>
      <c r="M117" s="290">
        <v>2</v>
      </c>
      <c r="N117" s="290">
        <v>1</v>
      </c>
      <c r="O117" s="258">
        <v>114</v>
      </c>
    </row>
    <row r="118" spans="1:16">
      <c r="A118" s="255"/>
      <c r="B118" s="256" t="s">
        <v>329</v>
      </c>
      <c r="C118" s="290">
        <v>1</v>
      </c>
      <c r="D118" s="290">
        <v>0</v>
      </c>
      <c r="E118" s="290">
        <v>2</v>
      </c>
      <c r="F118" s="290">
        <v>0</v>
      </c>
      <c r="G118" s="290">
        <v>1</v>
      </c>
      <c r="H118" s="290">
        <v>13</v>
      </c>
      <c r="I118" s="290">
        <v>10</v>
      </c>
      <c r="J118" s="290">
        <v>6</v>
      </c>
      <c r="K118" s="290">
        <v>13</v>
      </c>
      <c r="L118" s="290">
        <v>8</v>
      </c>
      <c r="M118" s="290">
        <v>1</v>
      </c>
      <c r="N118" s="290">
        <v>1</v>
      </c>
      <c r="O118" s="258">
        <v>56</v>
      </c>
    </row>
    <row r="119" spans="1:16">
      <c r="A119" s="255"/>
      <c r="B119" s="256" t="s">
        <v>330</v>
      </c>
      <c r="C119" s="290">
        <v>3</v>
      </c>
      <c r="D119" s="290">
        <v>0</v>
      </c>
      <c r="E119" s="290">
        <v>0</v>
      </c>
      <c r="F119" s="290">
        <v>2</v>
      </c>
      <c r="G119" s="290">
        <v>4</v>
      </c>
      <c r="H119" s="290">
        <v>3</v>
      </c>
      <c r="I119" s="290">
        <v>2</v>
      </c>
      <c r="J119" s="290">
        <v>1</v>
      </c>
      <c r="K119" s="290">
        <v>1</v>
      </c>
      <c r="L119" s="290">
        <v>2</v>
      </c>
      <c r="M119" s="290">
        <v>3</v>
      </c>
      <c r="N119" s="290">
        <v>1</v>
      </c>
      <c r="O119" s="258">
        <v>56</v>
      </c>
    </row>
    <row r="120" spans="1:16">
      <c r="A120" s="260"/>
      <c r="B120" s="261" t="s">
        <v>346</v>
      </c>
      <c r="C120" s="276">
        <f>MEDIAN(C115:C119)</f>
        <v>1</v>
      </c>
      <c r="D120" s="276">
        <f t="shared" ref="D120:N120" si="22">MEDIAN(D115:D119)</f>
        <v>0</v>
      </c>
      <c r="E120" s="276">
        <f t="shared" si="22"/>
        <v>1</v>
      </c>
      <c r="F120" s="276">
        <f t="shared" si="22"/>
        <v>2</v>
      </c>
      <c r="G120" s="276">
        <f t="shared" si="22"/>
        <v>4</v>
      </c>
      <c r="H120" s="276">
        <f t="shared" si="22"/>
        <v>9</v>
      </c>
      <c r="I120" s="276">
        <f t="shared" si="22"/>
        <v>10</v>
      </c>
      <c r="J120" s="276">
        <f t="shared" si="22"/>
        <v>9</v>
      </c>
      <c r="K120" s="276">
        <f t="shared" si="22"/>
        <v>13</v>
      </c>
      <c r="L120" s="276">
        <f t="shared" si="22"/>
        <v>2</v>
      </c>
      <c r="M120" s="276">
        <f t="shared" si="22"/>
        <v>2</v>
      </c>
      <c r="N120" s="276">
        <f t="shared" si="22"/>
        <v>1</v>
      </c>
      <c r="O120" s="262">
        <f>SUM(C120:N120)</f>
        <v>54</v>
      </c>
    </row>
    <row r="121" spans="1:16">
      <c r="A121" s="255"/>
      <c r="B121" s="263" t="s">
        <v>74</v>
      </c>
      <c r="C121" s="179">
        <f>C120*P121/O120</f>
        <v>0.8</v>
      </c>
      <c r="D121" s="179">
        <f>D120*P121/O120</f>
        <v>0</v>
      </c>
      <c r="E121" s="179">
        <f>E120*P121/O120</f>
        <v>0.8</v>
      </c>
      <c r="F121" s="179">
        <f>F120*P121/O120</f>
        <v>1.6</v>
      </c>
      <c r="G121" s="179">
        <f>G120*P121/O120</f>
        <v>3.2</v>
      </c>
      <c r="H121" s="179">
        <f>H120*P121/O120</f>
        <v>7.2</v>
      </c>
      <c r="I121" s="179">
        <f>I120*P121/O120</f>
        <v>8</v>
      </c>
      <c r="J121" s="179">
        <f>J120*P121/O120</f>
        <v>7.2</v>
      </c>
      <c r="K121" s="179">
        <f>K120*P121/O120</f>
        <v>10.4</v>
      </c>
      <c r="L121" s="179">
        <f>L120*P121/O120</f>
        <v>1.6</v>
      </c>
      <c r="M121" s="179">
        <f>M120*P121/O120</f>
        <v>1.6</v>
      </c>
      <c r="N121" s="179">
        <f>N120*P121/O120</f>
        <v>0.8</v>
      </c>
      <c r="O121" s="132">
        <f>SUM(C121:N121)</f>
        <v>43.2</v>
      </c>
      <c r="P121" s="264">
        <f>O120*80/100</f>
        <v>43.2</v>
      </c>
    </row>
    <row r="122" spans="1:16">
      <c r="A122" s="255"/>
      <c r="B122" s="265" t="s">
        <v>345</v>
      </c>
      <c r="C122" s="266">
        <f>รายเดือน66!B9</f>
        <v>1</v>
      </c>
      <c r="D122" s="266">
        <f>รายเดือน66!C9</f>
        <v>2</v>
      </c>
      <c r="E122" s="266">
        <f>รายเดือน66!D9</f>
        <v>2</v>
      </c>
      <c r="F122" s="266">
        <f>รายเดือน66!E9</f>
        <v>1</v>
      </c>
      <c r="G122" s="266">
        <f>รายเดือน66!F9</f>
        <v>5</v>
      </c>
      <c r="H122" s="266">
        <f>รายเดือน66!G9</f>
        <v>22</v>
      </c>
      <c r="I122" s="266">
        <f>รายเดือน66!H9</f>
        <v>36</v>
      </c>
      <c r="J122" s="266">
        <f>รายเดือน66!I9</f>
        <v>0</v>
      </c>
      <c r="K122" s="266">
        <f>รายเดือน66!J9</f>
        <v>0</v>
      </c>
      <c r="L122" s="266">
        <f>รายเดือน66!K9</f>
        <v>0</v>
      </c>
      <c r="M122" s="266">
        <f>รายเดือน66!L9</f>
        <v>0</v>
      </c>
      <c r="N122" s="266">
        <f>รายเดือน66!M9</f>
        <v>0</v>
      </c>
      <c r="O122" s="267">
        <f>SUM(C122:N122)</f>
        <v>69</v>
      </c>
    </row>
    <row r="123" spans="1:16">
      <c r="A123" s="277"/>
      <c r="B123" s="269" t="s">
        <v>347</v>
      </c>
      <c r="C123" s="270">
        <f>C122</f>
        <v>1</v>
      </c>
      <c r="D123" s="270">
        <f>C122+D122</f>
        <v>3</v>
      </c>
      <c r="E123" s="270">
        <f>C122+D122+E122</f>
        <v>5</v>
      </c>
      <c r="F123" s="270">
        <f>C122+D122+E122+F122</f>
        <v>6</v>
      </c>
      <c r="G123" s="270">
        <f>C122+D122+E122+F122+G122</f>
        <v>11</v>
      </c>
      <c r="H123" s="270">
        <f>C122+D122+E122+F122+G122+H122</f>
        <v>33</v>
      </c>
      <c r="I123" s="270">
        <f>C122+D122+E122+F122+G122+H122+I122</f>
        <v>69</v>
      </c>
      <c r="J123" s="270">
        <f>C122+D122+E122+F122+G122+H122+I122+J122</f>
        <v>69</v>
      </c>
      <c r="K123" s="270">
        <f>C122+D122+E122+F122+G122+H122+I122+J122+K122</f>
        <v>69</v>
      </c>
      <c r="L123" s="270">
        <f>C122+D122+E122+F122+G122+H122+I122+J122+K122+L122</f>
        <v>69</v>
      </c>
      <c r="M123" s="270">
        <f>C122+D122+E122+F122+G122+H122+I122+J122+K122+L122+M122</f>
        <v>69</v>
      </c>
      <c r="N123" s="270">
        <f>C122+D122+E122+F122+G122+H122+I122+J122+K122+L122+M122+N122</f>
        <v>69</v>
      </c>
      <c r="O123" s="271"/>
    </row>
    <row r="124" spans="1:16">
      <c r="A124" s="272" t="s">
        <v>87</v>
      </c>
      <c r="B124" s="75" t="s">
        <v>72</v>
      </c>
      <c r="C124" s="29" t="s">
        <v>65</v>
      </c>
      <c r="D124" s="29" t="s">
        <v>66</v>
      </c>
      <c r="E124" s="29" t="s">
        <v>47</v>
      </c>
      <c r="F124" s="29" t="s">
        <v>48</v>
      </c>
      <c r="G124" s="29" t="s">
        <v>49</v>
      </c>
      <c r="H124" s="29" t="s">
        <v>50</v>
      </c>
      <c r="I124" s="29" t="s">
        <v>51</v>
      </c>
      <c r="J124" s="29" t="s">
        <v>52</v>
      </c>
      <c r="K124" s="29" t="s">
        <v>53</v>
      </c>
      <c r="L124" s="29" t="s">
        <v>54</v>
      </c>
      <c r="M124" s="29" t="s">
        <v>55</v>
      </c>
      <c r="N124" s="29" t="s">
        <v>56</v>
      </c>
      <c r="O124" s="29" t="s">
        <v>41</v>
      </c>
    </row>
    <row r="125" spans="1:16">
      <c r="A125" s="255"/>
      <c r="B125" s="256" t="s">
        <v>152</v>
      </c>
      <c r="C125" s="291">
        <v>0</v>
      </c>
      <c r="D125" s="291">
        <v>2</v>
      </c>
      <c r="E125" s="291">
        <v>0</v>
      </c>
      <c r="F125" s="291">
        <v>6</v>
      </c>
      <c r="G125" s="291">
        <v>24</v>
      </c>
      <c r="H125" s="291">
        <v>40</v>
      </c>
      <c r="I125" s="291">
        <v>20</v>
      </c>
      <c r="J125" s="291">
        <v>8</v>
      </c>
      <c r="K125" s="291">
        <v>1</v>
      </c>
      <c r="L125" s="291">
        <v>1</v>
      </c>
      <c r="M125" s="291">
        <v>2</v>
      </c>
      <c r="N125" s="291">
        <v>3</v>
      </c>
      <c r="O125" s="311">
        <f t="shared" ref="O125:O132" si="23">SUM(C125:N125)</f>
        <v>107</v>
      </c>
    </row>
    <row r="126" spans="1:16">
      <c r="A126" s="255"/>
      <c r="B126" s="256" t="s">
        <v>153</v>
      </c>
      <c r="C126" s="291">
        <v>3</v>
      </c>
      <c r="D126" s="291">
        <v>2</v>
      </c>
      <c r="E126" s="291">
        <v>2</v>
      </c>
      <c r="F126" s="291">
        <v>7</v>
      </c>
      <c r="G126" s="291">
        <v>31</v>
      </c>
      <c r="H126" s="291">
        <v>87</v>
      </c>
      <c r="I126" s="291">
        <v>84</v>
      </c>
      <c r="J126" s="291">
        <v>41</v>
      </c>
      <c r="K126" s="291">
        <v>11</v>
      </c>
      <c r="L126" s="291">
        <v>18</v>
      </c>
      <c r="M126" s="291">
        <v>2</v>
      </c>
      <c r="N126" s="291">
        <v>0</v>
      </c>
      <c r="O126" s="311">
        <f t="shared" si="23"/>
        <v>288</v>
      </c>
    </row>
    <row r="127" spans="1:16">
      <c r="A127" s="255"/>
      <c r="B127" s="256" t="s">
        <v>189</v>
      </c>
      <c r="C127" s="291">
        <v>1</v>
      </c>
      <c r="D127" s="291">
        <v>1</v>
      </c>
      <c r="E127" s="291">
        <v>4</v>
      </c>
      <c r="F127" s="291">
        <v>3</v>
      </c>
      <c r="G127" s="291">
        <v>6</v>
      </c>
      <c r="H127" s="291">
        <v>7</v>
      </c>
      <c r="I127" s="291">
        <v>16</v>
      </c>
      <c r="J127" s="291">
        <v>9</v>
      </c>
      <c r="K127" s="291">
        <v>3</v>
      </c>
      <c r="L127" s="291">
        <v>3</v>
      </c>
      <c r="M127" s="291">
        <v>0</v>
      </c>
      <c r="N127" s="291">
        <v>0</v>
      </c>
      <c r="O127" s="311">
        <f t="shared" si="23"/>
        <v>53</v>
      </c>
    </row>
    <row r="128" spans="1:16">
      <c r="A128" s="255"/>
      <c r="B128" s="256" t="s">
        <v>329</v>
      </c>
      <c r="C128" s="291">
        <v>0</v>
      </c>
      <c r="D128" s="291">
        <v>0</v>
      </c>
      <c r="E128" s="291">
        <v>0</v>
      </c>
      <c r="F128" s="291">
        <v>0</v>
      </c>
      <c r="G128" s="291">
        <v>0</v>
      </c>
      <c r="H128" s="291">
        <v>0</v>
      </c>
      <c r="I128" s="291">
        <v>0</v>
      </c>
      <c r="J128" s="291">
        <v>0</v>
      </c>
      <c r="K128" s="291">
        <v>0</v>
      </c>
      <c r="L128" s="291">
        <v>0</v>
      </c>
      <c r="M128" s="291">
        <v>0</v>
      </c>
      <c r="N128" s="291">
        <v>0</v>
      </c>
      <c r="O128" s="311">
        <f t="shared" si="23"/>
        <v>0</v>
      </c>
    </row>
    <row r="129" spans="1:16">
      <c r="A129" s="255"/>
      <c r="B129" s="256" t="s">
        <v>330</v>
      </c>
      <c r="C129" s="291">
        <v>0</v>
      </c>
      <c r="D129" s="291">
        <v>0</v>
      </c>
      <c r="E129" s="291">
        <v>0</v>
      </c>
      <c r="F129" s="291">
        <v>0</v>
      </c>
      <c r="G129" s="291">
        <v>0</v>
      </c>
      <c r="H129" s="291">
        <v>0</v>
      </c>
      <c r="I129" s="291">
        <v>4</v>
      </c>
      <c r="J129" s="291">
        <v>2</v>
      </c>
      <c r="K129" s="291">
        <v>1</v>
      </c>
      <c r="L129" s="291">
        <v>0</v>
      </c>
      <c r="M129" s="291">
        <v>0</v>
      </c>
      <c r="N129" s="291">
        <v>0</v>
      </c>
      <c r="O129" s="311">
        <f t="shared" si="23"/>
        <v>7</v>
      </c>
    </row>
    <row r="130" spans="1:16">
      <c r="A130" s="260"/>
      <c r="B130" s="261" t="s">
        <v>346</v>
      </c>
      <c r="C130" s="276">
        <f>MEDIAN(C125:C129)</f>
        <v>0</v>
      </c>
      <c r="D130" s="276">
        <f t="shared" ref="D130:N130" si="24">MEDIAN(D125:D129)</f>
        <v>1</v>
      </c>
      <c r="E130" s="276">
        <f t="shared" si="24"/>
        <v>0</v>
      </c>
      <c r="F130" s="276">
        <f t="shared" si="24"/>
        <v>3</v>
      </c>
      <c r="G130" s="276">
        <f t="shared" si="24"/>
        <v>6</v>
      </c>
      <c r="H130" s="276">
        <f t="shared" si="24"/>
        <v>7</v>
      </c>
      <c r="I130" s="276">
        <f t="shared" si="24"/>
        <v>16</v>
      </c>
      <c r="J130" s="276">
        <f t="shared" si="24"/>
        <v>8</v>
      </c>
      <c r="K130" s="276">
        <f t="shared" si="24"/>
        <v>1</v>
      </c>
      <c r="L130" s="276">
        <f t="shared" si="24"/>
        <v>1</v>
      </c>
      <c r="M130" s="276">
        <f t="shared" si="24"/>
        <v>0</v>
      </c>
      <c r="N130" s="276">
        <f t="shared" si="24"/>
        <v>0</v>
      </c>
      <c r="O130" s="262">
        <f t="shared" si="23"/>
        <v>43</v>
      </c>
    </row>
    <row r="131" spans="1:16">
      <c r="A131" s="255"/>
      <c r="B131" s="263" t="s">
        <v>74</v>
      </c>
      <c r="C131" s="179">
        <f>C130*P131/O130</f>
        <v>0</v>
      </c>
      <c r="D131" s="179">
        <f>D130*P131/O130</f>
        <v>0.79999999999999993</v>
      </c>
      <c r="E131" s="179">
        <f>E130*P131/O130</f>
        <v>0</v>
      </c>
      <c r="F131" s="179">
        <f>F130*P131/O130</f>
        <v>2.4</v>
      </c>
      <c r="G131" s="179">
        <f>G130*P131/O130</f>
        <v>4.8</v>
      </c>
      <c r="H131" s="179">
        <f>H130*P131/O130</f>
        <v>5.6</v>
      </c>
      <c r="I131" s="179">
        <f>I130*P131/O130</f>
        <v>12.799999999999999</v>
      </c>
      <c r="J131" s="179">
        <f>J130*P131/O130</f>
        <v>6.3999999999999995</v>
      </c>
      <c r="K131" s="179">
        <f>K130*P131/O130</f>
        <v>0.79999999999999993</v>
      </c>
      <c r="L131" s="179">
        <f>L130*P131/O130</f>
        <v>0.79999999999999993</v>
      </c>
      <c r="M131" s="179">
        <f>M130*P131/O130</f>
        <v>0</v>
      </c>
      <c r="N131" s="179">
        <f>N130*P131/O130</f>
        <v>0</v>
      </c>
      <c r="O131" s="132">
        <f t="shared" si="23"/>
        <v>34.399999999999991</v>
      </c>
      <c r="P131" s="264">
        <f>O130*80/100</f>
        <v>34.4</v>
      </c>
    </row>
    <row r="132" spans="1:16">
      <c r="A132" s="255"/>
      <c r="B132" s="265" t="s">
        <v>345</v>
      </c>
      <c r="C132" s="266">
        <f>รายเดือน66!B15</f>
        <v>0</v>
      </c>
      <c r="D132" s="266">
        <f>รายเดือน66!C15</f>
        <v>0</v>
      </c>
      <c r="E132" s="266">
        <f>รายเดือน66!D15</f>
        <v>0</v>
      </c>
      <c r="F132" s="266">
        <f>รายเดือน66!E15</f>
        <v>0</v>
      </c>
      <c r="G132" s="266">
        <f>รายเดือน66!F15</f>
        <v>3</v>
      </c>
      <c r="H132" s="266">
        <f>รายเดือน66!G15</f>
        <v>4</v>
      </c>
      <c r="I132" s="266">
        <f>รายเดือน66!H15</f>
        <v>6</v>
      </c>
      <c r="J132" s="266">
        <f>รายเดือน66!I15</f>
        <v>0</v>
      </c>
      <c r="K132" s="266">
        <f>รายเดือน66!J15</f>
        <v>0</v>
      </c>
      <c r="L132" s="266">
        <f>รายเดือน66!K15</f>
        <v>0</v>
      </c>
      <c r="M132" s="266">
        <f>รายเดือน66!L15</f>
        <v>0</v>
      </c>
      <c r="N132" s="266">
        <f>รายเดือน66!M15</f>
        <v>0</v>
      </c>
      <c r="O132" s="310">
        <f t="shared" si="23"/>
        <v>13</v>
      </c>
    </row>
    <row r="133" spans="1:16">
      <c r="A133" s="277"/>
      <c r="B133" s="269" t="s">
        <v>347</v>
      </c>
      <c r="C133" s="270">
        <f>C132</f>
        <v>0</v>
      </c>
      <c r="D133" s="270">
        <f>C132+D132</f>
        <v>0</v>
      </c>
      <c r="E133" s="270">
        <f>C132+D132+E132</f>
        <v>0</v>
      </c>
      <c r="F133" s="270">
        <f>C132+D132+E132+F132</f>
        <v>0</v>
      </c>
      <c r="G133" s="270">
        <f>C132+D132+E132+F132+G132</f>
        <v>3</v>
      </c>
      <c r="H133" s="270">
        <f>C132+D132+E132+F132+G132+H132</f>
        <v>7</v>
      </c>
      <c r="I133" s="270">
        <f>C132+D132+E132+F132+G132+H132+I132</f>
        <v>13</v>
      </c>
      <c r="J133" s="270">
        <f>C132+D132+E132+F132+G132+H132+I132+J132</f>
        <v>13</v>
      </c>
      <c r="K133" s="270">
        <f>C132+D132+E132+F132+G132+H132+I132+J132+K132</f>
        <v>13</v>
      </c>
      <c r="L133" s="270">
        <f>C132+D132+E132+F132+G132+H132+I132+J132+K132+L132</f>
        <v>13</v>
      </c>
      <c r="M133" s="270">
        <f>C132+D132+E132+F132+G132+H132+I132+J132+K132+L132+M132</f>
        <v>13</v>
      </c>
      <c r="N133" s="270">
        <f>C132+D132+E132+F132+G132+H132+I132+J132+K132+L132+M132+N132</f>
        <v>13</v>
      </c>
      <c r="O133" s="271"/>
    </row>
    <row r="134" spans="1:16">
      <c r="A134" s="272" t="s">
        <v>88</v>
      </c>
      <c r="B134" s="75" t="s">
        <v>72</v>
      </c>
      <c r="C134" s="29" t="s">
        <v>65</v>
      </c>
      <c r="D134" s="29" t="s">
        <v>66</v>
      </c>
      <c r="E134" s="29" t="s">
        <v>47</v>
      </c>
      <c r="F134" s="29" t="s">
        <v>48</v>
      </c>
      <c r="G134" s="29" t="s">
        <v>49</v>
      </c>
      <c r="H134" s="29" t="s">
        <v>50</v>
      </c>
      <c r="I134" s="29" t="s">
        <v>51</v>
      </c>
      <c r="J134" s="29" t="s">
        <v>52</v>
      </c>
      <c r="K134" s="29" t="s">
        <v>53</v>
      </c>
      <c r="L134" s="29" t="s">
        <v>54</v>
      </c>
      <c r="M134" s="29" t="s">
        <v>55</v>
      </c>
      <c r="N134" s="29" t="s">
        <v>56</v>
      </c>
      <c r="O134" s="29" t="s">
        <v>41</v>
      </c>
    </row>
    <row r="135" spans="1:16">
      <c r="A135" s="255"/>
      <c r="B135" s="256" t="s">
        <v>152</v>
      </c>
      <c r="C135" s="292">
        <v>0</v>
      </c>
      <c r="D135" s="292">
        <v>0</v>
      </c>
      <c r="E135" s="292">
        <v>0</v>
      </c>
      <c r="F135" s="292">
        <v>0</v>
      </c>
      <c r="G135" s="292">
        <v>0</v>
      </c>
      <c r="H135" s="292">
        <v>6</v>
      </c>
      <c r="I135" s="292">
        <v>2</v>
      </c>
      <c r="J135" s="292">
        <v>4</v>
      </c>
      <c r="K135" s="292">
        <v>1</v>
      </c>
      <c r="L135" s="292">
        <v>0</v>
      </c>
      <c r="M135" s="292">
        <v>0</v>
      </c>
      <c r="N135" s="292">
        <v>1</v>
      </c>
      <c r="O135" s="258">
        <f t="shared" ref="O135:O142" si="25">SUM(C135:N135)</f>
        <v>14</v>
      </c>
    </row>
    <row r="136" spans="1:16">
      <c r="A136" s="255"/>
      <c r="B136" s="256" t="s">
        <v>153</v>
      </c>
      <c r="C136" s="292">
        <v>0</v>
      </c>
      <c r="D136" s="292">
        <v>0</v>
      </c>
      <c r="E136" s="292">
        <v>0</v>
      </c>
      <c r="F136" s="292">
        <v>2</v>
      </c>
      <c r="G136" s="292">
        <v>6</v>
      </c>
      <c r="H136" s="292">
        <v>8</v>
      </c>
      <c r="I136" s="292">
        <v>6</v>
      </c>
      <c r="J136" s="292">
        <v>1</v>
      </c>
      <c r="K136" s="292">
        <v>4</v>
      </c>
      <c r="L136" s="292">
        <v>2</v>
      </c>
      <c r="M136" s="292">
        <v>0</v>
      </c>
      <c r="N136" s="292">
        <v>0</v>
      </c>
      <c r="O136" s="258">
        <f t="shared" si="25"/>
        <v>29</v>
      </c>
    </row>
    <row r="137" spans="1:16">
      <c r="A137" s="255"/>
      <c r="B137" s="256" t="s">
        <v>189</v>
      </c>
      <c r="C137" s="292">
        <v>0</v>
      </c>
      <c r="D137" s="292">
        <v>0</v>
      </c>
      <c r="E137" s="292">
        <v>1</v>
      </c>
      <c r="F137" s="292">
        <v>0</v>
      </c>
      <c r="G137" s="292">
        <v>0</v>
      </c>
      <c r="H137" s="292">
        <v>2</v>
      </c>
      <c r="I137" s="292">
        <v>6</v>
      </c>
      <c r="J137" s="292">
        <v>2</v>
      </c>
      <c r="K137" s="292">
        <v>2</v>
      </c>
      <c r="L137" s="292">
        <v>1</v>
      </c>
      <c r="M137" s="292">
        <v>1</v>
      </c>
      <c r="N137" s="292">
        <v>0</v>
      </c>
      <c r="O137" s="258">
        <f t="shared" si="25"/>
        <v>15</v>
      </c>
    </row>
    <row r="138" spans="1:16">
      <c r="A138" s="255"/>
      <c r="B138" s="256" t="s">
        <v>329</v>
      </c>
      <c r="C138" s="292">
        <v>0</v>
      </c>
      <c r="D138" s="292">
        <v>0</v>
      </c>
      <c r="E138" s="292">
        <v>0</v>
      </c>
      <c r="F138" s="292">
        <v>0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0</v>
      </c>
      <c r="M138" s="292">
        <v>0</v>
      </c>
      <c r="N138" s="292">
        <v>0</v>
      </c>
      <c r="O138" s="258">
        <f t="shared" si="25"/>
        <v>0</v>
      </c>
    </row>
    <row r="139" spans="1:16">
      <c r="A139" s="255"/>
      <c r="B139" s="256" t="s">
        <v>330</v>
      </c>
      <c r="C139" s="292">
        <v>0</v>
      </c>
      <c r="D139" s="292">
        <v>0</v>
      </c>
      <c r="E139" s="292">
        <v>0</v>
      </c>
      <c r="F139" s="292">
        <v>0</v>
      </c>
      <c r="G139" s="292">
        <v>0</v>
      </c>
      <c r="H139" s="292">
        <v>0</v>
      </c>
      <c r="I139" s="292">
        <v>0</v>
      </c>
      <c r="J139" s="292">
        <v>0</v>
      </c>
      <c r="K139" s="292">
        <v>0</v>
      </c>
      <c r="L139" s="292">
        <v>0</v>
      </c>
      <c r="M139" s="292">
        <v>0</v>
      </c>
      <c r="N139" s="292">
        <v>0</v>
      </c>
      <c r="O139" s="258">
        <f t="shared" si="25"/>
        <v>0</v>
      </c>
    </row>
    <row r="140" spans="1:16">
      <c r="A140" s="260"/>
      <c r="B140" s="261" t="s">
        <v>346</v>
      </c>
      <c r="C140" s="276">
        <f>MEDIAN(C135:C139)</f>
        <v>0</v>
      </c>
      <c r="D140" s="276">
        <f t="shared" ref="D140:N140" si="26">MEDIAN(D135:D139)</f>
        <v>0</v>
      </c>
      <c r="E140" s="276">
        <f t="shared" si="26"/>
        <v>0</v>
      </c>
      <c r="F140" s="276">
        <f t="shared" si="26"/>
        <v>0</v>
      </c>
      <c r="G140" s="276">
        <f t="shared" si="26"/>
        <v>0</v>
      </c>
      <c r="H140" s="276">
        <f t="shared" si="26"/>
        <v>2</v>
      </c>
      <c r="I140" s="276">
        <f t="shared" si="26"/>
        <v>2</v>
      </c>
      <c r="J140" s="276">
        <f t="shared" si="26"/>
        <v>1</v>
      </c>
      <c r="K140" s="276">
        <f t="shared" si="26"/>
        <v>1</v>
      </c>
      <c r="L140" s="276">
        <f t="shared" si="26"/>
        <v>0</v>
      </c>
      <c r="M140" s="276">
        <f t="shared" si="26"/>
        <v>0</v>
      </c>
      <c r="N140" s="276">
        <f t="shared" si="26"/>
        <v>0</v>
      </c>
      <c r="O140" s="262">
        <f t="shared" si="25"/>
        <v>6</v>
      </c>
    </row>
    <row r="141" spans="1:16">
      <c r="A141" s="255"/>
      <c r="B141" s="263" t="s">
        <v>74</v>
      </c>
      <c r="C141" s="179">
        <f>C140*P141/O140</f>
        <v>0</v>
      </c>
      <c r="D141" s="179">
        <f>D140*P141/O140</f>
        <v>0</v>
      </c>
      <c r="E141" s="179">
        <f>E140*P141/O140</f>
        <v>0</v>
      </c>
      <c r="F141" s="179">
        <f>F140*P141/O140</f>
        <v>0</v>
      </c>
      <c r="G141" s="179">
        <f>G140*P141/O140</f>
        <v>0</v>
      </c>
      <c r="H141" s="179">
        <f>H140*P141/O140</f>
        <v>1.5999999999999999</v>
      </c>
      <c r="I141" s="179">
        <f>I140*P141/O140</f>
        <v>1.5999999999999999</v>
      </c>
      <c r="J141" s="179">
        <v>2</v>
      </c>
      <c r="K141" s="179">
        <f>K140*P141/O140</f>
        <v>0.79999999999999993</v>
      </c>
      <c r="L141" s="179">
        <f>L140*P141/O140</f>
        <v>0</v>
      </c>
      <c r="M141" s="179">
        <f>M140*P141/O140</f>
        <v>0</v>
      </c>
      <c r="N141" s="179">
        <f>N140*P141/O140</f>
        <v>0</v>
      </c>
      <c r="O141" s="132">
        <f t="shared" si="25"/>
        <v>5.9999999999999991</v>
      </c>
      <c r="P141" s="264">
        <f>O140*80/100</f>
        <v>4.8</v>
      </c>
    </row>
    <row r="142" spans="1:16">
      <c r="A142" s="255"/>
      <c r="B142" s="265" t="s">
        <v>345</v>
      </c>
      <c r="C142" s="266">
        <f>รายเดือน66!B18</f>
        <v>0</v>
      </c>
      <c r="D142" s="266">
        <f>รายเดือน66!C18</f>
        <v>0</v>
      </c>
      <c r="E142" s="266">
        <f>รายเดือน66!D18</f>
        <v>0</v>
      </c>
      <c r="F142" s="266">
        <f>รายเดือน66!E18</f>
        <v>0</v>
      </c>
      <c r="G142" s="266">
        <f>รายเดือน66!F18</f>
        <v>0</v>
      </c>
      <c r="H142" s="266">
        <f>รายเดือน66!G18</f>
        <v>2</v>
      </c>
      <c r="I142" s="266">
        <f>รายเดือน66!H18</f>
        <v>1</v>
      </c>
      <c r="J142" s="266">
        <f>รายเดือน66!I18</f>
        <v>0</v>
      </c>
      <c r="K142" s="266">
        <f>รายเดือน66!J18</f>
        <v>0</v>
      </c>
      <c r="L142" s="266">
        <f>รายเดือน66!K18</f>
        <v>0</v>
      </c>
      <c r="M142" s="266">
        <f>รายเดือน66!L18</f>
        <v>0</v>
      </c>
      <c r="N142" s="266">
        <f>รายเดือน66!M18</f>
        <v>0</v>
      </c>
      <c r="O142" s="267">
        <f t="shared" si="25"/>
        <v>3</v>
      </c>
    </row>
    <row r="143" spans="1:16">
      <c r="A143" s="277"/>
      <c r="B143" s="269" t="s">
        <v>347</v>
      </c>
      <c r="C143" s="270">
        <f>C142</f>
        <v>0</v>
      </c>
      <c r="D143" s="270">
        <f>C142+D142</f>
        <v>0</v>
      </c>
      <c r="E143" s="270">
        <f>C142+D142+E142</f>
        <v>0</v>
      </c>
      <c r="F143" s="270">
        <f>C142+D142+E142+F142</f>
        <v>0</v>
      </c>
      <c r="G143" s="270">
        <f>C142+D142+E142+F142+G142</f>
        <v>0</v>
      </c>
      <c r="H143" s="270">
        <f>C142+D142+E142+F142+G142+H142</f>
        <v>2</v>
      </c>
      <c r="I143" s="270">
        <f>C142+D142+E142+F142+G142+H142+I142</f>
        <v>3</v>
      </c>
      <c r="J143" s="270">
        <f>C142+D142+E142+F142+G142+H142+I142+J142</f>
        <v>3</v>
      </c>
      <c r="K143" s="270">
        <f>C142+D142+E142+F142+G142+H142+I142+J142+K142</f>
        <v>3</v>
      </c>
      <c r="L143" s="270">
        <f>C142+D142+E142+F142+G142+H142+I142+J142+K142+L142</f>
        <v>3</v>
      </c>
      <c r="M143" s="270">
        <f>C142+D142+E142+F142+G142+H142+I142+J142+K142+L142+M142</f>
        <v>3</v>
      </c>
      <c r="N143" s="270">
        <f>C142+D142+E142+F142+G142+H142+I142+J142+K142+L142+M142+N142</f>
        <v>3</v>
      </c>
      <c r="O143" s="271"/>
    </row>
    <row r="144" spans="1:16">
      <c r="A144" s="272" t="s">
        <v>89</v>
      </c>
      <c r="B144" s="75" t="s">
        <v>72</v>
      </c>
      <c r="C144" s="29" t="s">
        <v>65</v>
      </c>
      <c r="D144" s="29" t="s">
        <v>66</v>
      </c>
      <c r="E144" s="29" t="s">
        <v>47</v>
      </c>
      <c r="F144" s="29" t="s">
        <v>48</v>
      </c>
      <c r="G144" s="29" t="s">
        <v>49</v>
      </c>
      <c r="H144" s="29" t="s">
        <v>50</v>
      </c>
      <c r="I144" s="29" t="s">
        <v>51</v>
      </c>
      <c r="J144" s="29" t="s">
        <v>52</v>
      </c>
      <c r="K144" s="29" t="s">
        <v>53</v>
      </c>
      <c r="L144" s="29" t="s">
        <v>54</v>
      </c>
      <c r="M144" s="29" t="s">
        <v>55</v>
      </c>
      <c r="N144" s="29" t="s">
        <v>56</v>
      </c>
      <c r="O144" s="29" t="s">
        <v>41</v>
      </c>
    </row>
    <row r="145" spans="1:16">
      <c r="A145" s="255"/>
      <c r="B145" s="256" t="s">
        <v>152</v>
      </c>
      <c r="C145" s="293">
        <v>0</v>
      </c>
      <c r="D145" s="293">
        <v>0</v>
      </c>
      <c r="E145" s="293">
        <v>1</v>
      </c>
      <c r="F145" s="293">
        <v>0</v>
      </c>
      <c r="G145" s="293">
        <v>0</v>
      </c>
      <c r="H145" s="293">
        <v>4</v>
      </c>
      <c r="I145" s="293">
        <v>8</v>
      </c>
      <c r="J145" s="293">
        <v>8</v>
      </c>
      <c r="K145" s="293">
        <v>5</v>
      </c>
      <c r="L145" s="293">
        <v>1</v>
      </c>
      <c r="M145" s="293">
        <v>0</v>
      </c>
      <c r="N145" s="293">
        <v>0</v>
      </c>
      <c r="O145" s="258">
        <f t="shared" ref="O145:O152" si="27">SUM(C145:N145)</f>
        <v>27</v>
      </c>
    </row>
    <row r="146" spans="1:16">
      <c r="A146" s="255"/>
      <c r="B146" s="256" t="s">
        <v>153</v>
      </c>
      <c r="C146" s="293">
        <v>0</v>
      </c>
      <c r="D146" s="293">
        <v>2</v>
      </c>
      <c r="E146" s="293">
        <v>3</v>
      </c>
      <c r="F146" s="293">
        <v>5</v>
      </c>
      <c r="G146" s="293">
        <v>9</v>
      </c>
      <c r="H146" s="293">
        <v>9</v>
      </c>
      <c r="I146" s="293">
        <v>12</v>
      </c>
      <c r="J146" s="293">
        <v>13</v>
      </c>
      <c r="K146" s="293">
        <v>12</v>
      </c>
      <c r="L146" s="293">
        <v>4</v>
      </c>
      <c r="M146" s="293">
        <v>5</v>
      </c>
      <c r="N146" s="293">
        <v>0</v>
      </c>
      <c r="O146" s="258">
        <f t="shared" si="27"/>
        <v>74</v>
      </c>
    </row>
    <row r="147" spans="1:16">
      <c r="A147" s="255"/>
      <c r="B147" s="256" t="s">
        <v>189</v>
      </c>
      <c r="C147" s="293">
        <v>0</v>
      </c>
      <c r="D147" s="293">
        <v>0</v>
      </c>
      <c r="E147" s="293">
        <v>3</v>
      </c>
      <c r="F147" s="293">
        <v>6</v>
      </c>
      <c r="G147" s="293">
        <v>16</v>
      </c>
      <c r="H147" s="293">
        <v>16</v>
      </c>
      <c r="I147" s="293">
        <v>25</v>
      </c>
      <c r="J147" s="293">
        <v>19</v>
      </c>
      <c r="K147" s="293">
        <v>3</v>
      </c>
      <c r="L147" s="293">
        <v>2</v>
      </c>
      <c r="M147" s="293">
        <v>1</v>
      </c>
      <c r="N147" s="293">
        <v>0</v>
      </c>
      <c r="O147" s="258">
        <f t="shared" si="27"/>
        <v>91</v>
      </c>
    </row>
    <row r="148" spans="1:16">
      <c r="A148" s="255"/>
      <c r="B148" s="256" t="s">
        <v>329</v>
      </c>
      <c r="C148" s="293">
        <v>0</v>
      </c>
      <c r="D148" s="293">
        <v>0</v>
      </c>
      <c r="E148" s="293">
        <v>0</v>
      </c>
      <c r="F148" s="293">
        <v>0</v>
      </c>
      <c r="G148" s="293">
        <v>0</v>
      </c>
      <c r="H148" s="293">
        <v>0</v>
      </c>
      <c r="I148" s="293">
        <v>1</v>
      </c>
      <c r="J148" s="293">
        <v>0</v>
      </c>
      <c r="K148" s="293">
        <v>4</v>
      </c>
      <c r="L148" s="293">
        <v>3</v>
      </c>
      <c r="M148" s="293">
        <v>0</v>
      </c>
      <c r="N148" s="293">
        <v>0</v>
      </c>
      <c r="O148" s="258">
        <f t="shared" si="27"/>
        <v>8</v>
      </c>
    </row>
    <row r="149" spans="1:16">
      <c r="A149" s="255"/>
      <c r="B149" s="256" t="s">
        <v>330</v>
      </c>
      <c r="C149" s="293">
        <v>0</v>
      </c>
      <c r="D149" s="293">
        <v>0</v>
      </c>
      <c r="E149" s="293">
        <v>0</v>
      </c>
      <c r="F149" s="293">
        <v>0</v>
      </c>
      <c r="G149" s="293">
        <v>0</v>
      </c>
      <c r="H149" s="293">
        <v>4</v>
      </c>
      <c r="I149" s="293">
        <v>1</v>
      </c>
      <c r="J149" s="293">
        <v>4</v>
      </c>
      <c r="K149" s="293">
        <v>2</v>
      </c>
      <c r="L149" s="293">
        <v>0</v>
      </c>
      <c r="M149" s="293">
        <v>1</v>
      </c>
      <c r="N149" s="293">
        <v>0</v>
      </c>
      <c r="O149" s="258">
        <f t="shared" si="27"/>
        <v>12</v>
      </c>
    </row>
    <row r="150" spans="1:16">
      <c r="A150" s="260"/>
      <c r="B150" s="261" t="s">
        <v>346</v>
      </c>
      <c r="C150" s="276">
        <f>MEDIAN(C145:C149)</f>
        <v>0</v>
      </c>
      <c r="D150" s="276">
        <f t="shared" ref="D150:N150" si="28">MEDIAN(D145:D149)</f>
        <v>0</v>
      </c>
      <c r="E150" s="276">
        <f t="shared" si="28"/>
        <v>1</v>
      </c>
      <c r="F150" s="276">
        <f t="shared" si="28"/>
        <v>0</v>
      </c>
      <c r="G150" s="276">
        <f t="shared" si="28"/>
        <v>0</v>
      </c>
      <c r="H150" s="276">
        <f t="shared" si="28"/>
        <v>4</v>
      </c>
      <c r="I150" s="276">
        <f t="shared" si="28"/>
        <v>8</v>
      </c>
      <c r="J150" s="276">
        <f t="shared" si="28"/>
        <v>8</v>
      </c>
      <c r="K150" s="276">
        <f t="shared" si="28"/>
        <v>4</v>
      </c>
      <c r="L150" s="276">
        <f t="shared" si="28"/>
        <v>2</v>
      </c>
      <c r="M150" s="276">
        <f t="shared" si="28"/>
        <v>1</v>
      </c>
      <c r="N150" s="276">
        <f t="shared" si="28"/>
        <v>0</v>
      </c>
      <c r="O150" s="262">
        <f t="shared" si="27"/>
        <v>28</v>
      </c>
    </row>
    <row r="151" spans="1:16">
      <c r="A151" s="255"/>
      <c r="B151" s="263" t="s">
        <v>74</v>
      </c>
      <c r="C151" s="179">
        <f>C150*P151/O150</f>
        <v>0</v>
      </c>
      <c r="D151" s="179">
        <f>D150*P151/O150</f>
        <v>0</v>
      </c>
      <c r="E151" s="179">
        <f>E150*P151/O150</f>
        <v>0.79999999999999993</v>
      </c>
      <c r="F151" s="179">
        <f>F150*P151/O150</f>
        <v>0</v>
      </c>
      <c r="G151" s="179">
        <f>G150*P151/O150</f>
        <v>0</v>
      </c>
      <c r="H151" s="179">
        <f>H150*P151/O150</f>
        <v>3.1999999999999997</v>
      </c>
      <c r="I151" s="179">
        <f>I150*P151/O150</f>
        <v>6.3999999999999995</v>
      </c>
      <c r="J151" s="179">
        <f>J150*P151/O150</f>
        <v>6.3999999999999995</v>
      </c>
      <c r="K151" s="179">
        <f>K150*P151/O150</f>
        <v>3.1999999999999997</v>
      </c>
      <c r="L151" s="179">
        <f>L150*P151/O150</f>
        <v>1.5999999999999999</v>
      </c>
      <c r="M151" s="179">
        <f>M150*P151/O150</f>
        <v>0.79999999999999993</v>
      </c>
      <c r="N151" s="179">
        <f>N150*P151/O150</f>
        <v>0</v>
      </c>
      <c r="O151" s="132">
        <f t="shared" si="27"/>
        <v>22.4</v>
      </c>
      <c r="P151" s="264">
        <f>O150*80/100</f>
        <v>22.4</v>
      </c>
    </row>
    <row r="152" spans="1:16">
      <c r="A152" s="255"/>
      <c r="B152" s="265" t="s">
        <v>345</v>
      </c>
      <c r="C152" s="266">
        <f>รายเดือน66!B14</f>
        <v>0</v>
      </c>
      <c r="D152" s="266">
        <f>รายเดือน66!C14</f>
        <v>0</v>
      </c>
      <c r="E152" s="266">
        <f>รายเดือน66!D14</f>
        <v>0</v>
      </c>
      <c r="F152" s="266">
        <f>รายเดือน66!E14</f>
        <v>3</v>
      </c>
      <c r="G152" s="266">
        <f>รายเดือน66!F14</f>
        <v>3</v>
      </c>
      <c r="H152" s="266">
        <f>รายเดือน66!G14</f>
        <v>10</v>
      </c>
      <c r="I152" s="266">
        <f>รายเดือน66!H14</f>
        <v>24</v>
      </c>
      <c r="J152" s="266">
        <f>รายเดือน66!I14</f>
        <v>0</v>
      </c>
      <c r="K152" s="266">
        <f>รายเดือน66!J14</f>
        <v>0</v>
      </c>
      <c r="L152" s="266">
        <f>รายเดือน66!K14</f>
        <v>0</v>
      </c>
      <c r="M152" s="266">
        <f>รายเดือน66!L14</f>
        <v>0</v>
      </c>
      <c r="N152" s="266">
        <f>รายเดือน66!M14</f>
        <v>0</v>
      </c>
      <c r="O152" s="267">
        <f t="shared" si="27"/>
        <v>40</v>
      </c>
    </row>
    <row r="153" spans="1:16">
      <c r="A153" s="277"/>
      <c r="B153" s="269" t="s">
        <v>347</v>
      </c>
      <c r="C153" s="270">
        <f>C152</f>
        <v>0</v>
      </c>
      <c r="D153" s="270">
        <f>C152+D152</f>
        <v>0</v>
      </c>
      <c r="E153" s="270">
        <f>C152+D152+E152</f>
        <v>0</v>
      </c>
      <c r="F153" s="270">
        <f>C152+D152+E152+F152</f>
        <v>3</v>
      </c>
      <c r="G153" s="270">
        <f>C152+D152+E152+F152+G152</f>
        <v>6</v>
      </c>
      <c r="H153" s="270">
        <f>C152+D152+E152+F152+G152+H152</f>
        <v>16</v>
      </c>
      <c r="I153" s="270">
        <f>C152+D152+E152+F152+G152+H152+I152</f>
        <v>40</v>
      </c>
      <c r="J153" s="270">
        <f>C152+D152+E152+F152+G152+H152+I152+J152</f>
        <v>40</v>
      </c>
      <c r="K153" s="270">
        <f>C152+D152+E152+F152+G152+H152+I152+J152+K152</f>
        <v>40</v>
      </c>
      <c r="L153" s="270">
        <f>C152+D152+E152+F152+G152+H152+I152+J152+K152+L152</f>
        <v>40</v>
      </c>
      <c r="M153" s="270">
        <f>C152+D152+E152+F152+G152+H152+I152+J152+K152+L152+M152</f>
        <v>40</v>
      </c>
      <c r="N153" s="270">
        <f>C152+D152+E152+F152+G152+H152+I152+J152+K152+L152+M152+N152</f>
        <v>40</v>
      </c>
      <c r="O153" s="271"/>
    </row>
    <row r="154" spans="1:16">
      <c r="A154" s="272" t="s">
        <v>90</v>
      </c>
      <c r="B154" s="75" t="s">
        <v>72</v>
      </c>
      <c r="C154" s="29" t="s">
        <v>65</v>
      </c>
      <c r="D154" s="29" t="s">
        <v>66</v>
      </c>
      <c r="E154" s="29" t="s">
        <v>47</v>
      </c>
      <c r="F154" s="29" t="s">
        <v>48</v>
      </c>
      <c r="G154" s="29" t="s">
        <v>49</v>
      </c>
      <c r="H154" s="29" t="s">
        <v>50</v>
      </c>
      <c r="I154" s="29" t="s">
        <v>51</v>
      </c>
      <c r="J154" s="29" t="s">
        <v>52</v>
      </c>
      <c r="K154" s="29" t="s">
        <v>53</v>
      </c>
      <c r="L154" s="29" t="s">
        <v>54</v>
      </c>
      <c r="M154" s="29" t="s">
        <v>55</v>
      </c>
      <c r="N154" s="29" t="s">
        <v>56</v>
      </c>
      <c r="O154" s="29" t="s">
        <v>41</v>
      </c>
    </row>
    <row r="155" spans="1:16">
      <c r="A155" s="255"/>
      <c r="B155" s="256" t="s">
        <v>152</v>
      </c>
      <c r="C155" s="294">
        <v>0</v>
      </c>
      <c r="D155" s="294">
        <v>0</v>
      </c>
      <c r="E155" s="294">
        <v>0</v>
      </c>
      <c r="F155" s="294">
        <v>0</v>
      </c>
      <c r="G155" s="294">
        <v>0</v>
      </c>
      <c r="H155" s="294">
        <v>0</v>
      </c>
      <c r="I155" s="294">
        <v>1</v>
      </c>
      <c r="J155" s="294">
        <v>1</v>
      </c>
      <c r="K155" s="294">
        <v>0</v>
      </c>
      <c r="L155" s="294">
        <v>0</v>
      </c>
      <c r="M155" s="294">
        <v>1</v>
      </c>
      <c r="N155" s="294">
        <v>0</v>
      </c>
      <c r="O155" s="258">
        <f t="shared" ref="O155:O162" si="29">SUM(C155:N155)</f>
        <v>3</v>
      </c>
    </row>
    <row r="156" spans="1:16">
      <c r="A156" s="255"/>
      <c r="B156" s="256" t="s">
        <v>153</v>
      </c>
      <c r="C156" s="294">
        <v>0</v>
      </c>
      <c r="D156" s="294">
        <v>0</v>
      </c>
      <c r="E156" s="294">
        <v>1</v>
      </c>
      <c r="F156" s="294">
        <v>0</v>
      </c>
      <c r="G156" s="294">
        <v>3</v>
      </c>
      <c r="H156" s="294">
        <v>3</v>
      </c>
      <c r="I156" s="294">
        <v>3</v>
      </c>
      <c r="J156" s="294">
        <v>5</v>
      </c>
      <c r="K156" s="294">
        <v>3</v>
      </c>
      <c r="L156" s="294">
        <v>4</v>
      </c>
      <c r="M156" s="294">
        <v>1</v>
      </c>
      <c r="N156" s="294">
        <v>0</v>
      </c>
      <c r="O156" s="258">
        <f t="shared" si="29"/>
        <v>23</v>
      </c>
    </row>
    <row r="157" spans="1:16">
      <c r="A157" s="255"/>
      <c r="B157" s="256" t="s">
        <v>189</v>
      </c>
      <c r="C157" s="294">
        <v>1</v>
      </c>
      <c r="D157" s="294">
        <v>1</v>
      </c>
      <c r="E157" s="294">
        <v>0</v>
      </c>
      <c r="F157" s="294">
        <v>4</v>
      </c>
      <c r="G157" s="294">
        <v>5</v>
      </c>
      <c r="H157" s="294">
        <v>0</v>
      </c>
      <c r="I157" s="294">
        <v>0</v>
      </c>
      <c r="J157" s="294">
        <v>1</v>
      </c>
      <c r="K157" s="294">
        <v>1</v>
      </c>
      <c r="L157" s="294">
        <v>0</v>
      </c>
      <c r="M157" s="294">
        <v>0</v>
      </c>
      <c r="N157" s="294">
        <v>0</v>
      </c>
      <c r="O157" s="258">
        <f t="shared" si="29"/>
        <v>13</v>
      </c>
    </row>
    <row r="158" spans="1:16">
      <c r="A158" s="255"/>
      <c r="B158" s="256" t="s">
        <v>329</v>
      </c>
      <c r="C158" s="294">
        <v>0</v>
      </c>
      <c r="D158" s="294">
        <v>0</v>
      </c>
      <c r="E158" s="294">
        <v>0</v>
      </c>
      <c r="F158" s="294">
        <v>0</v>
      </c>
      <c r="G158" s="294">
        <v>0</v>
      </c>
      <c r="H158" s="294">
        <v>0</v>
      </c>
      <c r="I158" s="294">
        <v>0</v>
      </c>
      <c r="J158" s="294">
        <v>0</v>
      </c>
      <c r="K158" s="294">
        <v>1</v>
      </c>
      <c r="L158" s="294">
        <v>0</v>
      </c>
      <c r="M158" s="294">
        <v>0</v>
      </c>
      <c r="N158" s="294">
        <v>0</v>
      </c>
      <c r="O158" s="258">
        <f t="shared" si="29"/>
        <v>1</v>
      </c>
    </row>
    <row r="159" spans="1:16">
      <c r="A159" s="255"/>
      <c r="B159" s="256" t="s">
        <v>330</v>
      </c>
      <c r="C159" s="294">
        <v>0</v>
      </c>
      <c r="D159" s="294">
        <v>0</v>
      </c>
      <c r="E159" s="294">
        <v>0</v>
      </c>
      <c r="F159" s="294">
        <v>0</v>
      </c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58">
        <f t="shared" si="29"/>
        <v>0</v>
      </c>
    </row>
    <row r="160" spans="1:16">
      <c r="A160" s="260"/>
      <c r="B160" s="261" t="s">
        <v>346</v>
      </c>
      <c r="C160" s="276">
        <f>MEDIAN(C155:C159)</f>
        <v>0</v>
      </c>
      <c r="D160" s="276">
        <f t="shared" ref="D160:N160" si="30">MEDIAN(D155:D159)</f>
        <v>0</v>
      </c>
      <c r="E160" s="276">
        <f t="shared" si="30"/>
        <v>0</v>
      </c>
      <c r="F160" s="276">
        <f t="shared" si="30"/>
        <v>0</v>
      </c>
      <c r="G160" s="276">
        <f t="shared" si="30"/>
        <v>0</v>
      </c>
      <c r="H160" s="276">
        <f t="shared" si="30"/>
        <v>0</v>
      </c>
      <c r="I160" s="276">
        <f t="shared" si="30"/>
        <v>0</v>
      </c>
      <c r="J160" s="276">
        <f t="shared" si="30"/>
        <v>1</v>
      </c>
      <c r="K160" s="276">
        <f t="shared" si="30"/>
        <v>1</v>
      </c>
      <c r="L160" s="276">
        <f t="shared" si="30"/>
        <v>0</v>
      </c>
      <c r="M160" s="276">
        <f t="shared" si="30"/>
        <v>0</v>
      </c>
      <c r="N160" s="276">
        <f t="shared" si="30"/>
        <v>0</v>
      </c>
      <c r="O160" s="262">
        <f t="shared" si="29"/>
        <v>2</v>
      </c>
    </row>
    <row r="161" spans="1:16">
      <c r="A161" s="255"/>
      <c r="B161" s="263" t="s">
        <v>74</v>
      </c>
      <c r="C161" s="179">
        <f>C160*P161/O160</f>
        <v>0</v>
      </c>
      <c r="D161" s="179">
        <f>D160*P161/O160</f>
        <v>0</v>
      </c>
      <c r="E161" s="179">
        <f>E160*P161/O160</f>
        <v>0</v>
      </c>
      <c r="F161" s="179">
        <f>F160*P161/O160</f>
        <v>0</v>
      </c>
      <c r="G161" s="179">
        <f>G160*P161/O160</f>
        <v>0</v>
      </c>
      <c r="H161" s="179">
        <f>H160*P161/O160</f>
        <v>0</v>
      </c>
      <c r="I161" s="179">
        <f>I160*P161/O160</f>
        <v>0</v>
      </c>
      <c r="J161" s="179">
        <f>J160*P161/O160</f>
        <v>0.8</v>
      </c>
      <c r="K161" s="179">
        <f>K160*P161/O160</f>
        <v>0.8</v>
      </c>
      <c r="L161" s="179">
        <f>L160*P161/O160</f>
        <v>0</v>
      </c>
      <c r="M161" s="179">
        <f>M160*P161/O160</f>
        <v>0</v>
      </c>
      <c r="N161" s="179">
        <f>N160*P161/O160</f>
        <v>0</v>
      </c>
      <c r="O161" s="132">
        <f t="shared" si="29"/>
        <v>1.6</v>
      </c>
      <c r="P161" s="264">
        <f>O160*80/100</f>
        <v>1.6</v>
      </c>
    </row>
    <row r="162" spans="1:16">
      <c r="A162" s="255"/>
      <c r="B162" s="265" t="s">
        <v>345</v>
      </c>
      <c r="C162" s="266">
        <f>รายเดือน66!B21</f>
        <v>0</v>
      </c>
      <c r="D162" s="266">
        <f>รายเดือน66!C21</f>
        <v>0</v>
      </c>
      <c r="E162" s="266">
        <f>รายเดือน66!D21</f>
        <v>0</v>
      </c>
      <c r="F162" s="266">
        <f>รายเดือน66!E21</f>
        <v>0</v>
      </c>
      <c r="G162" s="266">
        <f>รายเดือน66!F21</f>
        <v>1</v>
      </c>
      <c r="H162" s="266">
        <f>รายเดือน66!G21</f>
        <v>10</v>
      </c>
      <c r="I162" s="266">
        <f>รายเดือน66!H21</f>
        <v>27</v>
      </c>
      <c r="J162" s="266">
        <f>รายเดือน66!I21</f>
        <v>0</v>
      </c>
      <c r="K162" s="266">
        <f>รายเดือน66!J21</f>
        <v>0</v>
      </c>
      <c r="L162" s="266">
        <f>รายเดือน66!K21</f>
        <v>0</v>
      </c>
      <c r="M162" s="266">
        <f>รายเดือน66!L21</f>
        <v>0</v>
      </c>
      <c r="N162" s="266">
        <f>รายเดือน66!M21</f>
        <v>0</v>
      </c>
      <c r="O162" s="267">
        <f t="shared" si="29"/>
        <v>38</v>
      </c>
    </row>
    <row r="163" spans="1:16">
      <c r="A163" s="277"/>
      <c r="B163" s="269" t="s">
        <v>347</v>
      </c>
      <c r="C163" s="270">
        <f>C162</f>
        <v>0</v>
      </c>
      <c r="D163" s="270">
        <f>C162+D162</f>
        <v>0</v>
      </c>
      <c r="E163" s="270">
        <f>C162+D162+E162</f>
        <v>0</v>
      </c>
      <c r="F163" s="270">
        <f>C162+D162+E162+F162</f>
        <v>0</v>
      </c>
      <c r="G163" s="270">
        <f>C162+D162+E162+F162+G162</f>
        <v>1</v>
      </c>
      <c r="H163" s="270">
        <f>C162+D162+E162+F162+G162+H162</f>
        <v>11</v>
      </c>
      <c r="I163" s="270">
        <f>C162+D162+E162+F162+G162+H162+I162</f>
        <v>38</v>
      </c>
      <c r="J163" s="270">
        <f>C162+D162+E162+F162+G162+H162+I162+J162</f>
        <v>38</v>
      </c>
      <c r="K163" s="270">
        <f>C162+D162+E162+F162+G162+H162+I162+J162+K162</f>
        <v>38</v>
      </c>
      <c r="L163" s="270">
        <f>C162+D162+E162+F162+G162+H162+I162+J162+K162+L162</f>
        <v>38</v>
      </c>
      <c r="M163" s="270">
        <f>C162+D162+E162+F162+G162+H162+I162+J162+K162+L162+M162</f>
        <v>38</v>
      </c>
      <c r="N163" s="270">
        <f>C162+D162+E162+F162+G162+H162+I162+J162+K162+L162+M162+N162</f>
        <v>38</v>
      </c>
      <c r="O163" s="271"/>
    </row>
    <row r="164" spans="1:16">
      <c r="A164" s="272" t="s">
        <v>91</v>
      </c>
      <c r="B164" s="75" t="s">
        <v>72</v>
      </c>
      <c r="C164" s="29" t="s">
        <v>65</v>
      </c>
      <c r="D164" s="29" t="s">
        <v>66</v>
      </c>
      <c r="E164" s="29" t="s">
        <v>47</v>
      </c>
      <c r="F164" s="29" t="s">
        <v>48</v>
      </c>
      <c r="G164" s="29" t="s">
        <v>49</v>
      </c>
      <c r="H164" s="29" t="s">
        <v>50</v>
      </c>
      <c r="I164" s="29" t="s">
        <v>51</v>
      </c>
      <c r="J164" s="29" t="s">
        <v>52</v>
      </c>
      <c r="K164" s="29" t="s">
        <v>53</v>
      </c>
      <c r="L164" s="29" t="s">
        <v>54</v>
      </c>
      <c r="M164" s="29" t="s">
        <v>55</v>
      </c>
      <c r="N164" s="29" t="s">
        <v>56</v>
      </c>
      <c r="O164" s="29" t="s">
        <v>41</v>
      </c>
    </row>
    <row r="165" spans="1:16">
      <c r="A165" s="255"/>
      <c r="B165" s="256" t="s">
        <v>152</v>
      </c>
      <c r="C165" s="295">
        <v>0</v>
      </c>
      <c r="D165" s="295">
        <v>0</v>
      </c>
      <c r="E165" s="295">
        <v>0</v>
      </c>
      <c r="F165" s="295">
        <v>1</v>
      </c>
      <c r="G165" s="295">
        <v>0</v>
      </c>
      <c r="H165" s="295">
        <v>2</v>
      </c>
      <c r="I165" s="295">
        <v>0</v>
      </c>
      <c r="J165" s="295">
        <v>9</v>
      </c>
      <c r="K165" s="295">
        <v>0</v>
      </c>
      <c r="L165" s="295">
        <v>0</v>
      </c>
      <c r="M165" s="295">
        <v>9</v>
      </c>
      <c r="N165" s="295">
        <v>0</v>
      </c>
      <c r="O165" s="258">
        <f t="shared" ref="O165:O172" si="31">SUM(C165:N165)</f>
        <v>21</v>
      </c>
    </row>
    <row r="166" spans="1:16">
      <c r="A166" s="255"/>
      <c r="B166" s="256" t="s">
        <v>153</v>
      </c>
      <c r="C166" s="295">
        <v>0</v>
      </c>
      <c r="D166" s="295">
        <v>0</v>
      </c>
      <c r="E166" s="295">
        <v>1</v>
      </c>
      <c r="F166" s="295">
        <v>1</v>
      </c>
      <c r="G166" s="295">
        <v>1</v>
      </c>
      <c r="H166" s="295">
        <v>8</v>
      </c>
      <c r="I166" s="295">
        <v>15</v>
      </c>
      <c r="J166" s="295">
        <v>7</v>
      </c>
      <c r="K166" s="295">
        <v>4</v>
      </c>
      <c r="L166" s="295">
        <v>3</v>
      </c>
      <c r="M166" s="295">
        <v>2</v>
      </c>
      <c r="N166" s="295">
        <v>1</v>
      </c>
      <c r="O166" s="258">
        <f t="shared" si="31"/>
        <v>43</v>
      </c>
    </row>
    <row r="167" spans="1:16">
      <c r="A167" s="255"/>
      <c r="B167" s="256" t="s">
        <v>189</v>
      </c>
      <c r="C167" s="295">
        <v>2</v>
      </c>
      <c r="D167" s="295">
        <v>0</v>
      </c>
      <c r="E167" s="295">
        <v>2</v>
      </c>
      <c r="F167" s="295">
        <v>0</v>
      </c>
      <c r="G167" s="295">
        <v>6</v>
      </c>
      <c r="H167" s="295">
        <v>7</v>
      </c>
      <c r="I167" s="295">
        <v>0</v>
      </c>
      <c r="J167" s="295">
        <v>2</v>
      </c>
      <c r="K167" s="295">
        <v>2</v>
      </c>
      <c r="L167" s="295">
        <v>0</v>
      </c>
      <c r="M167" s="295">
        <v>0</v>
      </c>
      <c r="N167" s="295">
        <v>0</v>
      </c>
      <c r="O167" s="258">
        <f t="shared" si="31"/>
        <v>21</v>
      </c>
    </row>
    <row r="168" spans="1:16">
      <c r="A168" s="255"/>
      <c r="B168" s="256" t="s">
        <v>329</v>
      </c>
      <c r="C168" s="295">
        <v>0</v>
      </c>
      <c r="D168" s="295">
        <v>0</v>
      </c>
      <c r="E168" s="295">
        <v>0</v>
      </c>
      <c r="F168" s="295">
        <v>0</v>
      </c>
      <c r="G168" s="295">
        <v>1</v>
      </c>
      <c r="H168" s="295">
        <v>0</v>
      </c>
      <c r="I168" s="295">
        <v>0</v>
      </c>
      <c r="J168" s="295">
        <v>1</v>
      </c>
      <c r="K168" s="295">
        <v>1</v>
      </c>
      <c r="L168" s="295">
        <v>1</v>
      </c>
      <c r="M168" s="295">
        <v>0</v>
      </c>
      <c r="N168" s="295">
        <v>0</v>
      </c>
      <c r="O168" s="258">
        <f t="shared" si="31"/>
        <v>4</v>
      </c>
    </row>
    <row r="169" spans="1:16">
      <c r="A169" s="255"/>
      <c r="B169" s="256" t="s">
        <v>330</v>
      </c>
      <c r="C169" s="295">
        <v>0</v>
      </c>
      <c r="D169" s="295">
        <v>0</v>
      </c>
      <c r="E169" s="295">
        <v>0</v>
      </c>
      <c r="F169" s="295">
        <v>0</v>
      </c>
      <c r="G169" s="295">
        <v>0</v>
      </c>
      <c r="H169" s="295">
        <v>3</v>
      </c>
      <c r="I169" s="295">
        <v>4</v>
      </c>
      <c r="J169" s="295">
        <v>3</v>
      </c>
      <c r="K169" s="295">
        <v>0</v>
      </c>
      <c r="L169" s="295">
        <v>0</v>
      </c>
      <c r="M169" s="295">
        <v>0</v>
      </c>
      <c r="N169" s="295">
        <v>0</v>
      </c>
      <c r="O169" s="258">
        <f t="shared" si="31"/>
        <v>10</v>
      </c>
    </row>
    <row r="170" spans="1:16">
      <c r="A170" s="260"/>
      <c r="B170" s="261" t="s">
        <v>346</v>
      </c>
      <c r="C170" s="276">
        <f>MEDIAN(C165:C169)</f>
        <v>0</v>
      </c>
      <c r="D170" s="276">
        <f t="shared" ref="D170:N170" si="32">MEDIAN(D165:D169)</f>
        <v>0</v>
      </c>
      <c r="E170" s="276">
        <f t="shared" si="32"/>
        <v>0</v>
      </c>
      <c r="F170" s="276">
        <f t="shared" si="32"/>
        <v>0</v>
      </c>
      <c r="G170" s="276">
        <f t="shared" si="32"/>
        <v>1</v>
      </c>
      <c r="H170" s="276">
        <f t="shared" si="32"/>
        <v>3</v>
      </c>
      <c r="I170" s="276">
        <f t="shared" si="32"/>
        <v>0</v>
      </c>
      <c r="J170" s="276">
        <f t="shared" si="32"/>
        <v>3</v>
      </c>
      <c r="K170" s="276">
        <f t="shared" si="32"/>
        <v>1</v>
      </c>
      <c r="L170" s="276">
        <f t="shared" si="32"/>
        <v>0</v>
      </c>
      <c r="M170" s="276">
        <f t="shared" si="32"/>
        <v>0</v>
      </c>
      <c r="N170" s="276">
        <f t="shared" si="32"/>
        <v>0</v>
      </c>
      <c r="O170" s="262">
        <f t="shared" si="31"/>
        <v>8</v>
      </c>
    </row>
    <row r="171" spans="1:16">
      <c r="A171" s="255"/>
      <c r="B171" s="263" t="s">
        <v>74</v>
      </c>
      <c r="C171" s="179">
        <f>C170*P171/O170</f>
        <v>0</v>
      </c>
      <c r="D171" s="179">
        <f>D170*P171/O170</f>
        <v>0</v>
      </c>
      <c r="E171" s="179">
        <f>E170*P171/O170</f>
        <v>0</v>
      </c>
      <c r="F171" s="179">
        <f>F170*P171/O170</f>
        <v>0</v>
      </c>
      <c r="G171" s="179">
        <f>G170*P171/O170</f>
        <v>0.8</v>
      </c>
      <c r="H171" s="179">
        <f>H170*P171/O170</f>
        <v>2.4000000000000004</v>
      </c>
      <c r="I171" s="179">
        <f>I170*P171/O170</f>
        <v>0</v>
      </c>
      <c r="J171" s="179">
        <f>J170*P171/O170</f>
        <v>2.4000000000000004</v>
      </c>
      <c r="K171" s="179">
        <f>K170*P171/O170</f>
        <v>0.8</v>
      </c>
      <c r="L171" s="179">
        <f>L170*P171/O170</f>
        <v>0</v>
      </c>
      <c r="M171" s="179">
        <f>M170*P171/O170</f>
        <v>0</v>
      </c>
      <c r="N171" s="179">
        <f>N170*P171/O170</f>
        <v>0</v>
      </c>
      <c r="O171" s="132">
        <f t="shared" si="31"/>
        <v>6.4</v>
      </c>
      <c r="P171" s="264">
        <f>O170*80/100</f>
        <v>6.4</v>
      </c>
    </row>
    <row r="172" spans="1:16">
      <c r="A172" s="255"/>
      <c r="B172" s="265" t="s">
        <v>345</v>
      </c>
      <c r="C172" s="266">
        <f>รายเดือน66!B19</f>
        <v>0</v>
      </c>
      <c r="D172" s="266">
        <f>รายเดือน66!C19</f>
        <v>0</v>
      </c>
      <c r="E172" s="266">
        <f>รายเดือน66!D19</f>
        <v>0</v>
      </c>
      <c r="F172" s="266">
        <f>รายเดือน66!E19</f>
        <v>0</v>
      </c>
      <c r="G172" s="266">
        <f>รายเดือน66!F19</f>
        <v>0</v>
      </c>
      <c r="H172" s="266">
        <f>รายเดือน66!G19</f>
        <v>4</v>
      </c>
      <c r="I172" s="266">
        <f>รายเดือน66!H19</f>
        <v>5</v>
      </c>
      <c r="J172" s="266">
        <f>รายเดือน66!I19</f>
        <v>0</v>
      </c>
      <c r="K172" s="266">
        <f>รายเดือน66!J19</f>
        <v>0</v>
      </c>
      <c r="L172" s="266">
        <f>รายเดือน66!K19</f>
        <v>0</v>
      </c>
      <c r="M172" s="266">
        <f>รายเดือน66!L19</f>
        <v>0</v>
      </c>
      <c r="N172" s="266">
        <f>รายเดือน66!M19</f>
        <v>0</v>
      </c>
      <c r="O172" s="267">
        <f t="shared" si="31"/>
        <v>9</v>
      </c>
    </row>
    <row r="173" spans="1:16">
      <c r="A173" s="277"/>
      <c r="B173" s="269" t="s">
        <v>347</v>
      </c>
      <c r="C173" s="270">
        <f>C172</f>
        <v>0</v>
      </c>
      <c r="D173" s="270">
        <f>C172+D172</f>
        <v>0</v>
      </c>
      <c r="E173" s="270">
        <f>C172+D172+E172</f>
        <v>0</v>
      </c>
      <c r="F173" s="270">
        <f>C172+D172+E172+F172</f>
        <v>0</v>
      </c>
      <c r="G173" s="270">
        <f>C172+D172+E172+F172+G172</f>
        <v>0</v>
      </c>
      <c r="H173" s="270">
        <f>C172+D172+E172+F172+G172+H172</f>
        <v>4</v>
      </c>
      <c r="I173" s="270">
        <f>C172+D172+E172+F172+G172+H172+I172</f>
        <v>9</v>
      </c>
      <c r="J173" s="270">
        <f>C172+D172+E172+F172+G172+H172+I172+J172</f>
        <v>9</v>
      </c>
      <c r="K173" s="270">
        <f>C172+D172+E172+F172+G172+H172+I172+J172+K172</f>
        <v>9</v>
      </c>
      <c r="L173" s="270">
        <f>C172+D172+E172+F172+G172+H172+I172+J172+K172+L172</f>
        <v>9</v>
      </c>
      <c r="M173" s="270">
        <f>C172+D172+E172+F172+G172+H172+I172+J172+K172+L172+M172</f>
        <v>9</v>
      </c>
      <c r="N173" s="270">
        <f>C172+D172+E172+F172+G172+H172+I172+J172+K172+L172+M172+N172</f>
        <v>9</v>
      </c>
      <c r="O173" s="271"/>
    </row>
    <row r="174" spans="1:16">
      <c r="A174" s="272" t="s">
        <v>92</v>
      </c>
      <c r="B174" s="75" t="s">
        <v>72</v>
      </c>
      <c r="C174" s="29" t="s">
        <v>65</v>
      </c>
      <c r="D174" s="29" t="s">
        <v>66</v>
      </c>
      <c r="E174" s="29" t="s">
        <v>47</v>
      </c>
      <c r="F174" s="29" t="s">
        <v>48</v>
      </c>
      <c r="G174" s="29" t="s">
        <v>49</v>
      </c>
      <c r="H174" s="29" t="s">
        <v>50</v>
      </c>
      <c r="I174" s="29" t="s">
        <v>51</v>
      </c>
      <c r="J174" s="29" t="s">
        <v>52</v>
      </c>
      <c r="K174" s="29" t="s">
        <v>53</v>
      </c>
      <c r="L174" s="29" t="s">
        <v>54</v>
      </c>
      <c r="M174" s="29" t="s">
        <v>55</v>
      </c>
      <c r="N174" s="29" t="s">
        <v>56</v>
      </c>
      <c r="O174" s="29" t="s">
        <v>41</v>
      </c>
    </row>
    <row r="175" spans="1:16">
      <c r="A175" s="255"/>
      <c r="B175" s="256" t="s">
        <v>152</v>
      </c>
      <c r="C175" s="296">
        <v>0</v>
      </c>
      <c r="D175" s="296">
        <v>0</v>
      </c>
      <c r="E175" s="296">
        <v>0</v>
      </c>
      <c r="F175" s="296">
        <v>1</v>
      </c>
      <c r="G175" s="296">
        <v>12</v>
      </c>
      <c r="H175" s="296">
        <v>7</v>
      </c>
      <c r="I175" s="296">
        <v>4</v>
      </c>
      <c r="J175" s="296">
        <v>1</v>
      </c>
      <c r="K175" s="296">
        <v>1</v>
      </c>
      <c r="L175" s="296">
        <v>0</v>
      </c>
      <c r="M175" s="296">
        <v>1</v>
      </c>
      <c r="N175" s="296">
        <v>0</v>
      </c>
      <c r="O175" s="258">
        <f t="shared" ref="O175:O182" si="33">SUM(C175:N175)</f>
        <v>27</v>
      </c>
    </row>
    <row r="176" spans="1:16">
      <c r="A176" s="255"/>
      <c r="B176" s="256" t="s">
        <v>153</v>
      </c>
      <c r="C176" s="296">
        <v>0</v>
      </c>
      <c r="D176" s="296">
        <v>0</v>
      </c>
      <c r="E176" s="296">
        <v>1</v>
      </c>
      <c r="F176" s="296">
        <v>0</v>
      </c>
      <c r="G176" s="296">
        <v>5</v>
      </c>
      <c r="H176" s="296">
        <v>10</v>
      </c>
      <c r="I176" s="296">
        <v>9</v>
      </c>
      <c r="J176" s="296">
        <v>4</v>
      </c>
      <c r="K176" s="296">
        <v>4</v>
      </c>
      <c r="L176" s="296">
        <v>4</v>
      </c>
      <c r="M176" s="296">
        <v>2</v>
      </c>
      <c r="N176" s="296">
        <v>4</v>
      </c>
      <c r="O176" s="258">
        <f t="shared" si="33"/>
        <v>43</v>
      </c>
    </row>
    <row r="177" spans="1:16">
      <c r="A177" s="255"/>
      <c r="B177" s="256" t="s">
        <v>189</v>
      </c>
      <c r="C177" s="296">
        <v>12</v>
      </c>
      <c r="D177" s="296">
        <v>0</v>
      </c>
      <c r="E177" s="296">
        <v>3</v>
      </c>
      <c r="F177" s="296">
        <v>6</v>
      </c>
      <c r="G177" s="296">
        <v>2</v>
      </c>
      <c r="H177" s="296">
        <v>1</v>
      </c>
      <c r="I177" s="296">
        <v>7</v>
      </c>
      <c r="J177" s="296">
        <v>3</v>
      </c>
      <c r="K177" s="296">
        <v>1</v>
      </c>
      <c r="L177" s="296">
        <v>0</v>
      </c>
      <c r="M177" s="296">
        <v>1</v>
      </c>
      <c r="N177" s="296">
        <v>0</v>
      </c>
      <c r="O177" s="258">
        <f t="shared" si="33"/>
        <v>36</v>
      </c>
    </row>
    <row r="178" spans="1:16">
      <c r="A178" s="255"/>
      <c r="B178" s="256" t="s">
        <v>329</v>
      </c>
      <c r="C178" s="296">
        <v>0</v>
      </c>
      <c r="D178" s="296">
        <v>1</v>
      </c>
      <c r="E178" s="296">
        <v>0</v>
      </c>
      <c r="F178" s="296">
        <v>0</v>
      </c>
      <c r="G178" s="296">
        <v>0</v>
      </c>
      <c r="H178" s="296">
        <v>0</v>
      </c>
      <c r="I178" s="296">
        <v>0</v>
      </c>
      <c r="J178" s="296">
        <v>1</v>
      </c>
      <c r="K178" s="296">
        <v>0</v>
      </c>
      <c r="L178" s="296">
        <v>0</v>
      </c>
      <c r="M178" s="296">
        <v>0</v>
      </c>
      <c r="N178" s="296">
        <v>0</v>
      </c>
      <c r="O178" s="258">
        <f t="shared" si="33"/>
        <v>2</v>
      </c>
    </row>
    <row r="179" spans="1:16">
      <c r="A179" s="255"/>
      <c r="B179" s="256" t="s">
        <v>330</v>
      </c>
      <c r="C179" s="296">
        <v>0</v>
      </c>
      <c r="D179" s="296">
        <v>0</v>
      </c>
      <c r="E179" s="296">
        <v>0</v>
      </c>
      <c r="F179" s="296">
        <v>0</v>
      </c>
      <c r="G179" s="296">
        <v>1</v>
      </c>
      <c r="H179" s="296">
        <v>1</v>
      </c>
      <c r="I179" s="296">
        <v>1</v>
      </c>
      <c r="J179" s="296">
        <v>0</v>
      </c>
      <c r="K179" s="296">
        <v>0</v>
      </c>
      <c r="L179" s="296">
        <v>1</v>
      </c>
      <c r="M179" s="296">
        <v>1</v>
      </c>
      <c r="N179" s="296">
        <v>1</v>
      </c>
      <c r="O179" s="258">
        <f t="shared" si="33"/>
        <v>6</v>
      </c>
    </row>
    <row r="180" spans="1:16">
      <c r="A180" s="260"/>
      <c r="B180" s="261" t="s">
        <v>346</v>
      </c>
      <c r="C180" s="276">
        <f>MEDIAN(C175:C179)</f>
        <v>0</v>
      </c>
      <c r="D180" s="276">
        <f t="shared" ref="D180:N180" si="34">MEDIAN(D175:D179)</f>
        <v>0</v>
      </c>
      <c r="E180" s="276">
        <f t="shared" si="34"/>
        <v>0</v>
      </c>
      <c r="F180" s="276">
        <f t="shared" si="34"/>
        <v>0</v>
      </c>
      <c r="G180" s="276">
        <f t="shared" si="34"/>
        <v>2</v>
      </c>
      <c r="H180" s="276">
        <f t="shared" si="34"/>
        <v>1</v>
      </c>
      <c r="I180" s="276">
        <f t="shared" si="34"/>
        <v>4</v>
      </c>
      <c r="J180" s="276">
        <f t="shared" si="34"/>
        <v>1</v>
      </c>
      <c r="K180" s="276">
        <f t="shared" si="34"/>
        <v>1</v>
      </c>
      <c r="L180" s="276">
        <f t="shared" si="34"/>
        <v>0</v>
      </c>
      <c r="M180" s="276">
        <f t="shared" si="34"/>
        <v>1</v>
      </c>
      <c r="N180" s="276">
        <f t="shared" si="34"/>
        <v>0</v>
      </c>
      <c r="O180" s="262">
        <f t="shared" si="33"/>
        <v>10</v>
      </c>
    </row>
    <row r="181" spans="1:16">
      <c r="A181" s="255"/>
      <c r="B181" s="263" t="s">
        <v>74</v>
      </c>
      <c r="C181" s="179">
        <f>C180*P181/O180</f>
        <v>0</v>
      </c>
      <c r="D181" s="179">
        <f>D180*P181/O180</f>
        <v>0</v>
      </c>
      <c r="E181" s="179">
        <f>E180*P181/O180</f>
        <v>0</v>
      </c>
      <c r="F181" s="179">
        <f>F180*P181/O180</f>
        <v>0</v>
      </c>
      <c r="G181" s="179">
        <f>G180*P181/O180</f>
        <v>1.6</v>
      </c>
      <c r="H181" s="179">
        <f>H180*P181/O180</f>
        <v>0.8</v>
      </c>
      <c r="I181" s="179">
        <f>I180*P181/O180</f>
        <v>3.2</v>
      </c>
      <c r="J181" s="179">
        <f>J180*P181/O180</f>
        <v>0.8</v>
      </c>
      <c r="K181" s="179">
        <f>K180*P181/O180</f>
        <v>0.8</v>
      </c>
      <c r="L181" s="179">
        <f>L180*P181/O180</f>
        <v>0</v>
      </c>
      <c r="M181" s="179">
        <f>M180*P181/O180</f>
        <v>0.8</v>
      </c>
      <c r="N181" s="179">
        <f>N180*P181/O180</f>
        <v>0</v>
      </c>
      <c r="O181" s="132">
        <f t="shared" si="33"/>
        <v>8</v>
      </c>
      <c r="P181" s="264">
        <f>O180*80/100</f>
        <v>8</v>
      </c>
    </row>
    <row r="182" spans="1:16">
      <c r="A182" s="255"/>
      <c r="B182" s="265" t="s">
        <v>345</v>
      </c>
      <c r="C182" s="266">
        <f>รายเดือน66!B22</f>
        <v>0</v>
      </c>
      <c r="D182" s="266">
        <f>รายเดือน66!C22</f>
        <v>0</v>
      </c>
      <c r="E182" s="266">
        <f>รายเดือน66!D22</f>
        <v>2</v>
      </c>
      <c r="F182" s="266">
        <f>รายเดือน66!E22</f>
        <v>0</v>
      </c>
      <c r="G182" s="266">
        <f>รายเดือน66!F22</f>
        <v>1</v>
      </c>
      <c r="H182" s="266">
        <f>รายเดือน66!G22</f>
        <v>2</v>
      </c>
      <c r="I182" s="266">
        <f>รายเดือน66!H22</f>
        <v>7</v>
      </c>
      <c r="J182" s="266">
        <f>รายเดือน66!I22</f>
        <v>0</v>
      </c>
      <c r="K182" s="266">
        <f>รายเดือน66!J22</f>
        <v>0</v>
      </c>
      <c r="L182" s="266">
        <f>รายเดือน66!K22</f>
        <v>0</v>
      </c>
      <c r="M182" s="266">
        <f>รายเดือน66!L22</f>
        <v>0</v>
      </c>
      <c r="N182" s="266">
        <f>รายเดือน66!M22</f>
        <v>0</v>
      </c>
      <c r="O182" s="267">
        <f t="shared" si="33"/>
        <v>12</v>
      </c>
    </row>
    <row r="183" spans="1:16">
      <c r="A183" s="277"/>
      <c r="B183" s="269" t="s">
        <v>347</v>
      </c>
      <c r="C183" s="270">
        <f>C182</f>
        <v>0</v>
      </c>
      <c r="D183" s="270">
        <f>C182+D182</f>
        <v>0</v>
      </c>
      <c r="E183" s="270">
        <f>C182+D182+E182</f>
        <v>2</v>
      </c>
      <c r="F183" s="270">
        <f>C182+D182+E182+F182</f>
        <v>2</v>
      </c>
      <c r="G183" s="270">
        <f>C182+D182+E182+F182+G182</f>
        <v>3</v>
      </c>
      <c r="H183" s="270">
        <f>C182+D182+E182+F182+G182+H182</f>
        <v>5</v>
      </c>
      <c r="I183" s="270">
        <f>C182+D182+E182+F182+G182+H182+I182</f>
        <v>12</v>
      </c>
      <c r="J183" s="270">
        <f>C182+D182+E182+F182+G182+H182+I182+J182</f>
        <v>12</v>
      </c>
      <c r="K183" s="270">
        <f>C182+D182+E182+F182+G182+H182+I182+J182+K182</f>
        <v>12</v>
      </c>
      <c r="L183" s="270">
        <f>C182+D182+E182+F182+G182+H182+I182+J182+K182+L182</f>
        <v>12</v>
      </c>
      <c r="M183" s="270">
        <f>C182+D182+E182+F182+G182+H182+I182+J182+K182+L182+M182</f>
        <v>12</v>
      </c>
      <c r="N183" s="270">
        <f>C182+D182+E182+F182+G182+H182+I182+J182+K182+L182+M182+N182</f>
        <v>12</v>
      </c>
      <c r="O183" s="271"/>
    </row>
    <row r="184" spans="1:16">
      <c r="A184" s="272" t="s">
        <v>93</v>
      </c>
      <c r="B184" s="75" t="s">
        <v>72</v>
      </c>
      <c r="C184" s="29" t="s">
        <v>65</v>
      </c>
      <c r="D184" s="29" t="s">
        <v>66</v>
      </c>
      <c r="E184" s="29" t="s">
        <v>47</v>
      </c>
      <c r="F184" s="29" t="s">
        <v>48</v>
      </c>
      <c r="G184" s="29" t="s">
        <v>49</v>
      </c>
      <c r="H184" s="29" t="s">
        <v>50</v>
      </c>
      <c r="I184" s="29" t="s">
        <v>51</v>
      </c>
      <c r="J184" s="29" t="s">
        <v>52</v>
      </c>
      <c r="K184" s="29" t="s">
        <v>53</v>
      </c>
      <c r="L184" s="29" t="s">
        <v>54</v>
      </c>
      <c r="M184" s="29" t="s">
        <v>55</v>
      </c>
      <c r="N184" s="29" t="s">
        <v>56</v>
      </c>
      <c r="O184" s="29" t="s">
        <v>41</v>
      </c>
    </row>
    <row r="185" spans="1:16">
      <c r="A185" s="255"/>
      <c r="B185" s="256" t="s">
        <v>152</v>
      </c>
      <c r="C185" s="297">
        <v>0</v>
      </c>
      <c r="D185" s="297">
        <v>0</v>
      </c>
      <c r="E185" s="297">
        <v>0</v>
      </c>
      <c r="F185" s="297">
        <v>0</v>
      </c>
      <c r="G185" s="297">
        <v>0</v>
      </c>
      <c r="H185" s="297">
        <v>2</v>
      </c>
      <c r="I185" s="297">
        <v>5</v>
      </c>
      <c r="J185" s="297">
        <v>3</v>
      </c>
      <c r="K185" s="297">
        <v>4</v>
      </c>
      <c r="L185" s="297">
        <v>4</v>
      </c>
      <c r="M185" s="297">
        <v>3</v>
      </c>
      <c r="N185" s="297">
        <v>3</v>
      </c>
      <c r="O185" s="258">
        <f t="shared" ref="O185:O192" si="35">SUM(C185:N185)</f>
        <v>24</v>
      </c>
    </row>
    <row r="186" spans="1:16">
      <c r="A186" s="255"/>
      <c r="B186" s="256" t="s">
        <v>153</v>
      </c>
      <c r="C186" s="297">
        <v>5</v>
      </c>
      <c r="D186" s="297">
        <v>3</v>
      </c>
      <c r="E186" s="297">
        <v>3</v>
      </c>
      <c r="F186" s="297">
        <v>2</v>
      </c>
      <c r="G186" s="297">
        <v>7</v>
      </c>
      <c r="H186" s="297">
        <v>17</v>
      </c>
      <c r="I186" s="297">
        <v>17</v>
      </c>
      <c r="J186" s="297">
        <v>16</v>
      </c>
      <c r="K186" s="297">
        <v>21</v>
      </c>
      <c r="L186" s="297">
        <v>11</v>
      </c>
      <c r="M186" s="297">
        <v>2</v>
      </c>
      <c r="N186" s="297">
        <v>0</v>
      </c>
      <c r="O186" s="258">
        <f t="shared" si="35"/>
        <v>104</v>
      </c>
    </row>
    <row r="187" spans="1:16">
      <c r="A187" s="255"/>
      <c r="B187" s="256" t="s">
        <v>189</v>
      </c>
      <c r="C187" s="297">
        <v>0</v>
      </c>
      <c r="D187" s="297">
        <v>2</v>
      </c>
      <c r="E187" s="297">
        <v>0</v>
      </c>
      <c r="F187" s="297">
        <v>0</v>
      </c>
      <c r="G187" s="297">
        <v>2</v>
      </c>
      <c r="H187" s="297">
        <v>1</v>
      </c>
      <c r="I187" s="297">
        <v>6</v>
      </c>
      <c r="J187" s="297">
        <v>6</v>
      </c>
      <c r="K187" s="297">
        <v>2</v>
      </c>
      <c r="L187" s="297">
        <v>0</v>
      </c>
      <c r="M187" s="297">
        <v>0</v>
      </c>
      <c r="N187" s="297">
        <v>0</v>
      </c>
      <c r="O187" s="258">
        <f t="shared" si="35"/>
        <v>19</v>
      </c>
    </row>
    <row r="188" spans="1:16">
      <c r="A188" s="255"/>
      <c r="B188" s="256" t="s">
        <v>329</v>
      </c>
      <c r="C188" s="297">
        <v>0</v>
      </c>
      <c r="D188" s="297">
        <v>0</v>
      </c>
      <c r="E188" s="297">
        <v>0</v>
      </c>
      <c r="F188" s="297">
        <v>0</v>
      </c>
      <c r="G188" s="297">
        <v>0</v>
      </c>
      <c r="H188" s="297">
        <v>0</v>
      </c>
      <c r="I188" s="297">
        <v>0</v>
      </c>
      <c r="J188" s="297">
        <v>0</v>
      </c>
      <c r="K188" s="297">
        <v>0</v>
      </c>
      <c r="L188" s="297">
        <v>0</v>
      </c>
      <c r="M188" s="297">
        <v>0</v>
      </c>
      <c r="N188" s="297">
        <v>0</v>
      </c>
      <c r="O188" s="258">
        <f t="shared" si="35"/>
        <v>0</v>
      </c>
    </row>
    <row r="189" spans="1:16">
      <c r="A189" s="255"/>
      <c r="B189" s="256" t="s">
        <v>330</v>
      </c>
      <c r="C189" s="297">
        <v>0</v>
      </c>
      <c r="D189" s="297">
        <v>0</v>
      </c>
      <c r="E189" s="297">
        <v>0</v>
      </c>
      <c r="F189" s="297">
        <v>0</v>
      </c>
      <c r="G189" s="297">
        <v>0</v>
      </c>
      <c r="H189" s="297">
        <v>1</v>
      </c>
      <c r="I189" s="297">
        <v>5</v>
      </c>
      <c r="J189" s="297">
        <v>5</v>
      </c>
      <c r="K189" s="297">
        <v>2</v>
      </c>
      <c r="L189" s="297">
        <v>1</v>
      </c>
      <c r="M189" s="297">
        <v>1</v>
      </c>
      <c r="N189" s="297">
        <v>0</v>
      </c>
      <c r="O189" s="258">
        <f t="shared" si="35"/>
        <v>15</v>
      </c>
    </row>
    <row r="190" spans="1:16">
      <c r="A190" s="260"/>
      <c r="B190" s="261" t="s">
        <v>346</v>
      </c>
      <c r="C190" s="276">
        <f>MEDIAN(C185:C189)</f>
        <v>0</v>
      </c>
      <c r="D190" s="276">
        <f t="shared" ref="D190:N190" si="36">MEDIAN(D185:D189)</f>
        <v>0</v>
      </c>
      <c r="E190" s="276">
        <f t="shared" si="36"/>
        <v>0</v>
      </c>
      <c r="F190" s="276">
        <f t="shared" si="36"/>
        <v>0</v>
      </c>
      <c r="G190" s="276">
        <f t="shared" si="36"/>
        <v>0</v>
      </c>
      <c r="H190" s="276">
        <f t="shared" si="36"/>
        <v>1</v>
      </c>
      <c r="I190" s="276">
        <f t="shared" si="36"/>
        <v>5</v>
      </c>
      <c r="J190" s="276">
        <f t="shared" si="36"/>
        <v>5</v>
      </c>
      <c r="K190" s="276">
        <f t="shared" si="36"/>
        <v>2</v>
      </c>
      <c r="L190" s="276">
        <f t="shared" si="36"/>
        <v>1</v>
      </c>
      <c r="M190" s="276">
        <f t="shared" si="36"/>
        <v>1</v>
      </c>
      <c r="N190" s="276">
        <f t="shared" si="36"/>
        <v>0</v>
      </c>
      <c r="O190" s="262">
        <f t="shared" si="35"/>
        <v>15</v>
      </c>
    </row>
    <row r="191" spans="1:16">
      <c r="A191" s="255"/>
      <c r="B191" s="263" t="s">
        <v>74</v>
      </c>
      <c r="C191" s="179">
        <f>C190*P191/O190</f>
        <v>0</v>
      </c>
      <c r="D191" s="179">
        <f>D190*P191/O190</f>
        <v>0</v>
      </c>
      <c r="E191" s="179">
        <f>E190*P191/O190</f>
        <v>0</v>
      </c>
      <c r="F191" s="179">
        <f>F190*P191/O190</f>
        <v>0</v>
      </c>
      <c r="G191" s="179">
        <f>G190*P191/O190</f>
        <v>0</v>
      </c>
      <c r="H191" s="179">
        <f>H190*P191/O190</f>
        <v>0.8</v>
      </c>
      <c r="I191" s="179">
        <f>I190*P191/O190</f>
        <v>4</v>
      </c>
      <c r="J191" s="179">
        <f>J190*P191/O190</f>
        <v>4</v>
      </c>
      <c r="K191" s="179">
        <f>K190*P191/O190</f>
        <v>1.6</v>
      </c>
      <c r="L191" s="179">
        <f>L190*P191/O190</f>
        <v>0.8</v>
      </c>
      <c r="M191" s="179">
        <f>M190*P191/O190</f>
        <v>0.8</v>
      </c>
      <c r="N191" s="179">
        <f>N190*P191/O190</f>
        <v>0</v>
      </c>
      <c r="O191" s="132">
        <f t="shared" si="35"/>
        <v>12.000000000000002</v>
      </c>
      <c r="P191" s="264">
        <f>O190*80/100</f>
        <v>12</v>
      </c>
    </row>
    <row r="192" spans="1:16">
      <c r="A192" s="255"/>
      <c r="B192" s="265" t="s">
        <v>345</v>
      </c>
      <c r="C192" s="298">
        <f>รายเดือน66!B23</f>
        <v>0</v>
      </c>
      <c r="D192" s="298">
        <f>รายเดือน66!C23</f>
        <v>0</v>
      </c>
      <c r="E192" s="298">
        <f>รายเดือน66!D23</f>
        <v>0</v>
      </c>
      <c r="F192" s="298">
        <f>รายเดือน66!E23</f>
        <v>1</v>
      </c>
      <c r="G192" s="298">
        <f>รายเดือน66!F23</f>
        <v>1</v>
      </c>
      <c r="H192" s="298">
        <f>รายเดือน66!G23</f>
        <v>0</v>
      </c>
      <c r="I192" s="298">
        <f>รายเดือน66!H23</f>
        <v>1</v>
      </c>
      <c r="J192" s="298">
        <f>รายเดือน66!I23</f>
        <v>0</v>
      </c>
      <c r="K192" s="298">
        <f>รายเดือน66!J23</f>
        <v>0</v>
      </c>
      <c r="L192" s="298">
        <f>รายเดือน66!K23</f>
        <v>0</v>
      </c>
      <c r="M192" s="298">
        <f>รายเดือน66!L23</f>
        <v>0</v>
      </c>
      <c r="N192" s="298">
        <f>รายเดือน66!M23</f>
        <v>0</v>
      </c>
      <c r="O192" s="267">
        <f t="shared" si="35"/>
        <v>3</v>
      </c>
    </row>
    <row r="193" spans="1:16">
      <c r="A193" s="277"/>
      <c r="B193" s="269" t="s">
        <v>347</v>
      </c>
      <c r="C193" s="270">
        <f>C192</f>
        <v>0</v>
      </c>
      <c r="D193" s="270">
        <f>C192+D192</f>
        <v>0</v>
      </c>
      <c r="E193" s="270">
        <f>C192+D192+E192</f>
        <v>0</v>
      </c>
      <c r="F193" s="270">
        <f>C192+D192+E192+F192</f>
        <v>1</v>
      </c>
      <c r="G193" s="270">
        <f>C192+D192+E192+F192+G192</f>
        <v>2</v>
      </c>
      <c r="H193" s="270">
        <f>C192+D192+E192+F192+G192+H192</f>
        <v>2</v>
      </c>
      <c r="I193" s="270">
        <f>C192+D192+E192+F192+G192+H192+I192</f>
        <v>3</v>
      </c>
      <c r="J193" s="270">
        <f>C192+D192+E192+F192+G192+H192+I192+J192</f>
        <v>3</v>
      </c>
      <c r="K193" s="270">
        <f>C192+D192+E192+F192+G192+H192+I192+J192+K192</f>
        <v>3</v>
      </c>
      <c r="L193" s="270">
        <f>C192+D192+E192+F192+G192+H192+I192+J192+K192+L192</f>
        <v>3</v>
      </c>
      <c r="M193" s="270">
        <f>C192+D192+E192+F192+G192+H192+I192+J192+K192+L192+M192</f>
        <v>3</v>
      </c>
      <c r="N193" s="270">
        <f>C192+D192+E192+F192+G192+H192+I192+J192+K192+L192+M192+N192</f>
        <v>3</v>
      </c>
      <c r="O193" s="271"/>
    </row>
    <row r="194" spans="1:16">
      <c r="A194" s="272" t="s">
        <v>2</v>
      </c>
      <c r="B194" s="75" t="s">
        <v>72</v>
      </c>
      <c r="C194" s="29" t="s">
        <v>65</v>
      </c>
      <c r="D194" s="29" t="s">
        <v>66</v>
      </c>
      <c r="E194" s="29" t="s">
        <v>47</v>
      </c>
      <c r="F194" s="29" t="s">
        <v>48</v>
      </c>
      <c r="G194" s="29" t="s">
        <v>49</v>
      </c>
      <c r="H194" s="29" t="s">
        <v>50</v>
      </c>
      <c r="I194" s="29" t="s">
        <v>51</v>
      </c>
      <c r="J194" s="29" t="s">
        <v>52</v>
      </c>
      <c r="K194" s="29" t="s">
        <v>53</v>
      </c>
      <c r="L194" s="29" t="s">
        <v>54</v>
      </c>
      <c r="M194" s="29" t="s">
        <v>55</v>
      </c>
      <c r="N194" s="29" t="s">
        <v>56</v>
      </c>
      <c r="O194" s="29" t="s">
        <v>41</v>
      </c>
    </row>
    <row r="195" spans="1:16">
      <c r="A195" s="255"/>
      <c r="B195" s="256" t="s">
        <v>152</v>
      </c>
      <c r="C195" s="299">
        <v>0</v>
      </c>
      <c r="D195" s="299">
        <v>0</v>
      </c>
      <c r="E195" s="299">
        <v>0</v>
      </c>
      <c r="F195" s="299">
        <v>3</v>
      </c>
      <c r="G195" s="299">
        <v>23</v>
      </c>
      <c r="H195" s="299">
        <v>8</v>
      </c>
      <c r="I195" s="299">
        <v>4</v>
      </c>
      <c r="J195" s="299">
        <v>7</v>
      </c>
      <c r="K195" s="299">
        <v>1</v>
      </c>
      <c r="L195" s="299">
        <v>1</v>
      </c>
      <c r="M195" s="299">
        <v>5</v>
      </c>
      <c r="N195" s="299">
        <v>1</v>
      </c>
      <c r="O195" s="258">
        <f t="shared" ref="O195:O202" si="37">SUM(C195:N195)</f>
        <v>53</v>
      </c>
    </row>
    <row r="196" spans="1:16">
      <c r="A196" s="255"/>
      <c r="B196" s="256" t="s">
        <v>153</v>
      </c>
      <c r="C196" s="299">
        <v>0</v>
      </c>
      <c r="D196" s="299">
        <v>1</v>
      </c>
      <c r="E196" s="299">
        <v>0</v>
      </c>
      <c r="F196" s="299">
        <v>0</v>
      </c>
      <c r="G196" s="299">
        <v>4</v>
      </c>
      <c r="H196" s="299">
        <v>11</v>
      </c>
      <c r="I196" s="299">
        <v>8</v>
      </c>
      <c r="J196" s="299">
        <v>15</v>
      </c>
      <c r="K196" s="299">
        <v>13</v>
      </c>
      <c r="L196" s="299">
        <v>5</v>
      </c>
      <c r="M196" s="299">
        <v>2</v>
      </c>
      <c r="N196" s="299">
        <v>3</v>
      </c>
      <c r="O196" s="258">
        <f t="shared" si="37"/>
        <v>62</v>
      </c>
    </row>
    <row r="197" spans="1:16">
      <c r="A197" s="255"/>
      <c r="B197" s="256" t="s">
        <v>189</v>
      </c>
      <c r="C197" s="299">
        <v>0</v>
      </c>
      <c r="D197" s="299">
        <v>0</v>
      </c>
      <c r="E197" s="299">
        <v>1</v>
      </c>
      <c r="F197" s="299">
        <v>4</v>
      </c>
      <c r="G197" s="299">
        <v>2</v>
      </c>
      <c r="H197" s="299">
        <v>10</v>
      </c>
      <c r="I197" s="299">
        <v>21</v>
      </c>
      <c r="J197" s="299">
        <v>11</v>
      </c>
      <c r="K197" s="299">
        <v>6</v>
      </c>
      <c r="L197" s="299">
        <v>0</v>
      </c>
      <c r="M197" s="299">
        <v>1</v>
      </c>
      <c r="N197" s="299">
        <v>1</v>
      </c>
      <c r="O197" s="258">
        <f t="shared" si="37"/>
        <v>57</v>
      </c>
    </row>
    <row r="198" spans="1:16">
      <c r="A198" s="255"/>
      <c r="B198" s="256" t="s">
        <v>329</v>
      </c>
      <c r="C198" s="299">
        <v>0</v>
      </c>
      <c r="D198" s="299">
        <v>0</v>
      </c>
      <c r="E198" s="299">
        <v>0</v>
      </c>
      <c r="F198" s="299">
        <v>0</v>
      </c>
      <c r="G198" s="299">
        <v>0</v>
      </c>
      <c r="H198" s="299">
        <v>0</v>
      </c>
      <c r="I198" s="299">
        <v>0</v>
      </c>
      <c r="J198" s="299">
        <v>0</v>
      </c>
      <c r="K198" s="299">
        <v>1</v>
      </c>
      <c r="L198" s="299">
        <v>1</v>
      </c>
      <c r="M198" s="299">
        <v>0</v>
      </c>
      <c r="N198" s="299">
        <v>0</v>
      </c>
      <c r="O198" s="258">
        <f t="shared" si="37"/>
        <v>2</v>
      </c>
    </row>
    <row r="199" spans="1:16">
      <c r="A199" s="255"/>
      <c r="B199" s="256" t="s">
        <v>330</v>
      </c>
      <c r="C199" s="299">
        <v>0</v>
      </c>
      <c r="D199" s="299">
        <v>0</v>
      </c>
      <c r="E199" s="299">
        <v>0</v>
      </c>
      <c r="F199" s="299">
        <v>0</v>
      </c>
      <c r="G199" s="299">
        <v>0</v>
      </c>
      <c r="H199" s="299">
        <v>17</v>
      </c>
      <c r="I199" s="299">
        <v>6</v>
      </c>
      <c r="J199" s="299">
        <v>7</v>
      </c>
      <c r="K199" s="299">
        <v>5</v>
      </c>
      <c r="L199" s="299">
        <v>0</v>
      </c>
      <c r="M199" s="299">
        <v>2</v>
      </c>
      <c r="N199" s="299">
        <v>0</v>
      </c>
      <c r="O199" s="258">
        <f t="shared" si="37"/>
        <v>37</v>
      </c>
    </row>
    <row r="200" spans="1:16">
      <c r="A200" s="260"/>
      <c r="B200" s="261" t="s">
        <v>346</v>
      </c>
      <c r="C200" s="276">
        <f>MEDIAN(C195:C199)</f>
        <v>0</v>
      </c>
      <c r="D200" s="276">
        <f t="shared" ref="D200:N200" si="38">MEDIAN(D195:D199)</f>
        <v>0</v>
      </c>
      <c r="E200" s="276">
        <f t="shared" si="38"/>
        <v>0</v>
      </c>
      <c r="F200" s="276">
        <f t="shared" si="38"/>
        <v>0</v>
      </c>
      <c r="G200" s="276">
        <f t="shared" si="38"/>
        <v>2</v>
      </c>
      <c r="H200" s="276">
        <f t="shared" si="38"/>
        <v>10</v>
      </c>
      <c r="I200" s="276">
        <f t="shared" si="38"/>
        <v>6</v>
      </c>
      <c r="J200" s="276">
        <f t="shared" si="38"/>
        <v>7</v>
      </c>
      <c r="K200" s="276">
        <f t="shared" si="38"/>
        <v>5</v>
      </c>
      <c r="L200" s="276">
        <f t="shared" si="38"/>
        <v>1</v>
      </c>
      <c r="M200" s="276">
        <f t="shared" si="38"/>
        <v>2</v>
      </c>
      <c r="N200" s="276">
        <f t="shared" si="38"/>
        <v>1</v>
      </c>
      <c r="O200" s="262">
        <f t="shared" si="37"/>
        <v>34</v>
      </c>
    </row>
    <row r="201" spans="1:16">
      <c r="A201" s="255"/>
      <c r="B201" s="263" t="s">
        <v>74</v>
      </c>
      <c r="C201" s="179">
        <f>C200*P201/O200</f>
        <v>0</v>
      </c>
      <c r="D201" s="179">
        <f>D200*P201/O200</f>
        <v>0</v>
      </c>
      <c r="E201" s="179">
        <f>E200*P201/O200</f>
        <v>0</v>
      </c>
      <c r="F201" s="179">
        <f>F200*P201/O200</f>
        <v>0</v>
      </c>
      <c r="G201" s="179">
        <f>G200*P201/O200</f>
        <v>1.5999999999999999</v>
      </c>
      <c r="H201" s="179">
        <f>H200*P201/O200</f>
        <v>8</v>
      </c>
      <c r="I201" s="179">
        <f>I200*P201/O200</f>
        <v>4.8</v>
      </c>
      <c r="J201" s="179">
        <f>J200*P201/O200</f>
        <v>5.6000000000000005</v>
      </c>
      <c r="K201" s="179">
        <f>K200*P201/O200</f>
        <v>4</v>
      </c>
      <c r="L201" s="179">
        <f>L200*P201/O200</f>
        <v>0.79999999999999993</v>
      </c>
      <c r="M201" s="179">
        <f>M200*P201/O200</f>
        <v>1.5999999999999999</v>
      </c>
      <c r="N201" s="179">
        <f>N200*P201/O200</f>
        <v>0.79999999999999993</v>
      </c>
      <c r="O201" s="132">
        <f t="shared" si="37"/>
        <v>27.200000000000003</v>
      </c>
      <c r="P201" s="264">
        <f>O200*80/100</f>
        <v>27.2</v>
      </c>
    </row>
    <row r="202" spans="1:16">
      <c r="A202" s="255"/>
      <c r="B202" s="265" t="s">
        <v>345</v>
      </c>
      <c r="C202" s="266">
        <f>รายเดือน66!B24</f>
        <v>0</v>
      </c>
      <c r="D202" s="266">
        <f>รายเดือน66!C24</f>
        <v>1</v>
      </c>
      <c r="E202" s="266">
        <f>รายเดือน66!D24</f>
        <v>2</v>
      </c>
      <c r="F202" s="266">
        <f>รายเดือน66!E24</f>
        <v>2</v>
      </c>
      <c r="G202" s="266">
        <f>รายเดือน66!F24</f>
        <v>0</v>
      </c>
      <c r="H202" s="266">
        <f>รายเดือน66!G24</f>
        <v>0</v>
      </c>
      <c r="I202" s="266">
        <f>รายเดือน66!H24</f>
        <v>1</v>
      </c>
      <c r="J202" s="266">
        <f>รายเดือน66!I24</f>
        <v>0</v>
      </c>
      <c r="K202" s="266">
        <f>รายเดือน66!J24</f>
        <v>0</v>
      </c>
      <c r="L202" s="266">
        <f>รายเดือน66!K24</f>
        <v>0</v>
      </c>
      <c r="M202" s="266">
        <f>รายเดือน66!L24</f>
        <v>0</v>
      </c>
      <c r="N202" s="266">
        <f>รายเดือน66!M24</f>
        <v>0</v>
      </c>
      <c r="O202" s="267">
        <f t="shared" si="37"/>
        <v>6</v>
      </c>
    </row>
    <row r="203" spans="1:16">
      <c r="A203" s="277"/>
      <c r="B203" s="269" t="s">
        <v>347</v>
      </c>
      <c r="C203" s="270">
        <f>C202</f>
        <v>0</v>
      </c>
      <c r="D203" s="270">
        <f>C202+D202</f>
        <v>1</v>
      </c>
      <c r="E203" s="270">
        <f>C202+D202+E202</f>
        <v>3</v>
      </c>
      <c r="F203" s="270">
        <f>C202+D202+E202+F202</f>
        <v>5</v>
      </c>
      <c r="G203" s="270">
        <f>C202+D202+E202+F202+G202</f>
        <v>5</v>
      </c>
      <c r="H203" s="270">
        <f>C202+D202+E202+F202+G202+H202</f>
        <v>5</v>
      </c>
      <c r="I203" s="270">
        <f>C202+D202+E202+F202+G202+H202+I202</f>
        <v>6</v>
      </c>
      <c r="J203" s="270">
        <f>C202+D202+E202+F202+G202+H202+I202+J202</f>
        <v>6</v>
      </c>
      <c r="K203" s="270">
        <f>C202+D202+E202+F202+G202+H202+I202+J202+K202</f>
        <v>6</v>
      </c>
      <c r="L203" s="270">
        <f>C202+D202+E202+F202+G202+H202+I202+J202+K202+L202</f>
        <v>6</v>
      </c>
      <c r="M203" s="270">
        <f>C202+D202+E202+F202+G202+H202+I202+J202+K202+L202+M202</f>
        <v>6</v>
      </c>
      <c r="N203" s="270">
        <f>C202+D202+E202+F202+G202+H202+I202+J202+K202+L202+M202+N202</f>
        <v>6</v>
      </c>
      <c r="O203" s="271"/>
    </row>
    <row r="204" spans="1:16">
      <c r="A204" s="272" t="s">
        <v>3</v>
      </c>
      <c r="B204" s="75" t="s">
        <v>72</v>
      </c>
      <c r="C204" s="29" t="s">
        <v>65</v>
      </c>
      <c r="D204" s="29" t="s">
        <v>66</v>
      </c>
      <c r="E204" s="29" t="s">
        <v>47</v>
      </c>
      <c r="F204" s="29" t="s">
        <v>48</v>
      </c>
      <c r="G204" s="29" t="s">
        <v>49</v>
      </c>
      <c r="H204" s="29" t="s">
        <v>50</v>
      </c>
      <c r="I204" s="29" t="s">
        <v>51</v>
      </c>
      <c r="J204" s="29" t="s">
        <v>52</v>
      </c>
      <c r="K204" s="29" t="s">
        <v>53</v>
      </c>
      <c r="L204" s="29" t="s">
        <v>54</v>
      </c>
      <c r="M204" s="29" t="s">
        <v>55</v>
      </c>
      <c r="N204" s="29" t="s">
        <v>56</v>
      </c>
      <c r="O204" s="29" t="s">
        <v>41</v>
      </c>
    </row>
    <row r="205" spans="1:16">
      <c r="A205" s="255"/>
      <c r="B205" s="256" t="s">
        <v>152</v>
      </c>
      <c r="C205" s="300">
        <v>0</v>
      </c>
      <c r="D205" s="300">
        <v>0</v>
      </c>
      <c r="E205" s="300">
        <v>0</v>
      </c>
      <c r="F205" s="300">
        <v>1</v>
      </c>
      <c r="G205" s="300">
        <v>24</v>
      </c>
      <c r="H205" s="300">
        <v>6</v>
      </c>
      <c r="I205" s="300">
        <v>2</v>
      </c>
      <c r="J205" s="300">
        <v>19</v>
      </c>
      <c r="K205" s="300">
        <v>8</v>
      </c>
      <c r="L205" s="300">
        <v>0</v>
      </c>
      <c r="M205" s="300">
        <v>2</v>
      </c>
      <c r="N205" s="300">
        <v>0</v>
      </c>
      <c r="O205" s="258">
        <f t="shared" ref="O205:O212" si="39">SUM(C205:N205)</f>
        <v>62</v>
      </c>
    </row>
    <row r="206" spans="1:16">
      <c r="A206" s="255"/>
      <c r="B206" s="256" t="s">
        <v>153</v>
      </c>
      <c r="C206" s="300">
        <v>0</v>
      </c>
      <c r="D206" s="300">
        <v>0</v>
      </c>
      <c r="E206" s="300">
        <v>0</v>
      </c>
      <c r="F206" s="300">
        <v>0</v>
      </c>
      <c r="G206" s="300">
        <v>3</v>
      </c>
      <c r="H206" s="300">
        <v>5</v>
      </c>
      <c r="I206" s="300">
        <v>1</v>
      </c>
      <c r="J206" s="300">
        <v>3</v>
      </c>
      <c r="K206" s="300">
        <v>1</v>
      </c>
      <c r="L206" s="300">
        <v>1</v>
      </c>
      <c r="M206" s="300">
        <v>0</v>
      </c>
      <c r="N206" s="300">
        <v>1</v>
      </c>
      <c r="O206" s="258">
        <f t="shared" si="39"/>
        <v>15</v>
      </c>
    </row>
    <row r="207" spans="1:16">
      <c r="A207" s="255"/>
      <c r="B207" s="256" t="s">
        <v>189</v>
      </c>
      <c r="C207" s="300">
        <v>0</v>
      </c>
      <c r="D207" s="300">
        <v>0</v>
      </c>
      <c r="E207" s="300">
        <v>0</v>
      </c>
      <c r="F207" s="300">
        <v>0</v>
      </c>
      <c r="G207" s="300">
        <v>2</v>
      </c>
      <c r="H207" s="300">
        <v>6</v>
      </c>
      <c r="I207" s="300">
        <v>19</v>
      </c>
      <c r="J207" s="300">
        <v>5</v>
      </c>
      <c r="K207" s="300">
        <v>0</v>
      </c>
      <c r="L207" s="300">
        <v>1</v>
      </c>
      <c r="M207" s="300">
        <v>1</v>
      </c>
      <c r="N207" s="300">
        <v>0</v>
      </c>
      <c r="O207" s="258">
        <f t="shared" si="39"/>
        <v>34</v>
      </c>
    </row>
    <row r="208" spans="1:16">
      <c r="A208" s="255"/>
      <c r="B208" s="256" t="s">
        <v>329</v>
      </c>
      <c r="C208" s="300">
        <v>0</v>
      </c>
      <c r="D208" s="300">
        <v>0</v>
      </c>
      <c r="E208" s="300">
        <v>0</v>
      </c>
      <c r="F208" s="300">
        <v>0</v>
      </c>
      <c r="G208" s="300">
        <v>0</v>
      </c>
      <c r="H208" s="300">
        <v>0</v>
      </c>
      <c r="I208" s="300">
        <v>0</v>
      </c>
      <c r="J208" s="300">
        <v>1</v>
      </c>
      <c r="K208" s="300">
        <v>1</v>
      </c>
      <c r="L208" s="300">
        <v>0</v>
      </c>
      <c r="M208" s="300">
        <v>0</v>
      </c>
      <c r="N208" s="300">
        <v>0</v>
      </c>
      <c r="O208" s="258">
        <f t="shared" si="39"/>
        <v>2</v>
      </c>
    </row>
    <row r="209" spans="1:17">
      <c r="A209" s="255"/>
      <c r="B209" s="256" t="s">
        <v>330</v>
      </c>
      <c r="C209" s="300">
        <v>0</v>
      </c>
      <c r="D209" s="300">
        <v>0</v>
      </c>
      <c r="E209" s="300">
        <v>0</v>
      </c>
      <c r="F209" s="300">
        <v>0</v>
      </c>
      <c r="G209" s="300">
        <v>17</v>
      </c>
      <c r="H209" s="300">
        <v>77</v>
      </c>
      <c r="I209" s="300">
        <v>16</v>
      </c>
      <c r="J209" s="300">
        <v>11</v>
      </c>
      <c r="K209" s="300">
        <v>3</v>
      </c>
      <c r="L209" s="300">
        <v>2</v>
      </c>
      <c r="M209" s="300">
        <v>0</v>
      </c>
      <c r="N209" s="300">
        <v>2</v>
      </c>
      <c r="O209" s="258">
        <f t="shared" si="39"/>
        <v>128</v>
      </c>
    </row>
    <row r="210" spans="1:17">
      <c r="A210" s="260"/>
      <c r="B210" s="261" t="s">
        <v>346</v>
      </c>
      <c r="C210" s="276">
        <f t="shared" ref="C210:N210" si="40">MEDIAN(C205:C209)</f>
        <v>0</v>
      </c>
      <c r="D210" s="276">
        <f t="shared" si="40"/>
        <v>0</v>
      </c>
      <c r="E210" s="276">
        <f t="shared" si="40"/>
        <v>0</v>
      </c>
      <c r="F210" s="276">
        <f t="shared" si="40"/>
        <v>0</v>
      </c>
      <c r="G210" s="276">
        <f t="shared" si="40"/>
        <v>3</v>
      </c>
      <c r="H210" s="276">
        <f t="shared" si="40"/>
        <v>6</v>
      </c>
      <c r="I210" s="276">
        <f t="shared" si="40"/>
        <v>2</v>
      </c>
      <c r="J210" s="276">
        <f t="shared" si="40"/>
        <v>5</v>
      </c>
      <c r="K210" s="276">
        <f t="shared" si="40"/>
        <v>1</v>
      </c>
      <c r="L210" s="276">
        <f t="shared" si="40"/>
        <v>1</v>
      </c>
      <c r="M210" s="276">
        <f t="shared" si="40"/>
        <v>0</v>
      </c>
      <c r="N210" s="276">
        <f t="shared" si="40"/>
        <v>0</v>
      </c>
      <c r="O210" s="262">
        <f t="shared" si="39"/>
        <v>18</v>
      </c>
    </row>
    <row r="211" spans="1:17">
      <c r="A211" s="255"/>
      <c r="B211" s="263" t="s">
        <v>74</v>
      </c>
      <c r="C211" s="179">
        <f>C210*P211/O210</f>
        <v>0</v>
      </c>
      <c r="D211" s="179">
        <f>D210*P211/O210</f>
        <v>0</v>
      </c>
      <c r="E211" s="179">
        <f>E210*P211/O210</f>
        <v>0</v>
      </c>
      <c r="F211" s="179">
        <f>F210*P211/O210</f>
        <v>0</v>
      </c>
      <c r="G211" s="179">
        <f>G210*P211/O210</f>
        <v>2.4000000000000004</v>
      </c>
      <c r="H211" s="179">
        <f>H210*P211/O210</f>
        <v>4.8000000000000007</v>
      </c>
      <c r="I211" s="179">
        <f>I210*P211/O210</f>
        <v>1.6</v>
      </c>
      <c r="J211" s="179">
        <f>J210*P211/O210</f>
        <v>4</v>
      </c>
      <c r="K211" s="179">
        <f>K210*P211/O210</f>
        <v>0.8</v>
      </c>
      <c r="L211" s="179">
        <f>L210*P211/O210</f>
        <v>0.8</v>
      </c>
      <c r="M211" s="179">
        <f>M210*P211/O210</f>
        <v>0</v>
      </c>
      <c r="N211" s="179">
        <f>N210*P211/O210</f>
        <v>0</v>
      </c>
      <c r="O211" s="132">
        <f t="shared" si="39"/>
        <v>14.400000000000002</v>
      </c>
      <c r="P211" s="264">
        <f>O210*80/100</f>
        <v>14.4</v>
      </c>
    </row>
    <row r="212" spans="1:17">
      <c r="A212" s="255"/>
      <c r="B212" s="265" t="s">
        <v>345</v>
      </c>
      <c r="C212" s="266">
        <f>รายเดือน66!B25</f>
        <v>0</v>
      </c>
      <c r="D212" s="266">
        <f>รายเดือน66!C25</f>
        <v>0</v>
      </c>
      <c r="E212" s="266">
        <f>รายเดือน66!D25</f>
        <v>0</v>
      </c>
      <c r="F212" s="266">
        <f>รายเดือน66!E25</f>
        <v>0</v>
      </c>
      <c r="G212" s="266">
        <f>รายเดือน66!F25</f>
        <v>0</v>
      </c>
      <c r="H212" s="266">
        <f>รายเดือน66!G25</f>
        <v>0</v>
      </c>
      <c r="I212" s="266">
        <f>รายเดือน66!H25</f>
        <v>1</v>
      </c>
      <c r="J212" s="266">
        <f>รายเดือน66!I25</f>
        <v>0</v>
      </c>
      <c r="K212" s="266">
        <f>รายเดือน66!J25</f>
        <v>0</v>
      </c>
      <c r="L212" s="266">
        <f>รายเดือน66!K25</f>
        <v>0</v>
      </c>
      <c r="M212" s="266">
        <f>รายเดือน66!L25</f>
        <v>0</v>
      </c>
      <c r="N212" s="266">
        <f>รายเดือน66!M25</f>
        <v>0</v>
      </c>
      <c r="O212" s="267">
        <f t="shared" si="39"/>
        <v>1</v>
      </c>
    </row>
    <row r="213" spans="1:17">
      <c r="A213" s="277"/>
      <c r="B213" s="269" t="s">
        <v>347</v>
      </c>
      <c r="C213" s="270">
        <f>C212</f>
        <v>0</v>
      </c>
      <c r="D213" s="270">
        <f>C212+D212</f>
        <v>0</v>
      </c>
      <c r="E213" s="270">
        <f>C212+D212+E212</f>
        <v>0</v>
      </c>
      <c r="F213" s="270">
        <f>C212+D212+E212+F212</f>
        <v>0</v>
      </c>
      <c r="G213" s="270">
        <f>C212+D212+E212+F212+G212</f>
        <v>0</v>
      </c>
      <c r="H213" s="270">
        <f>C212+D212+E212+F212+G212+H212</f>
        <v>0</v>
      </c>
      <c r="I213" s="270">
        <f>C212+D212+E212+F212+G212+H212+I212</f>
        <v>1</v>
      </c>
      <c r="J213" s="270">
        <f>C212+D212+E212+F212+G212+H212+I212+J212</f>
        <v>1</v>
      </c>
      <c r="K213" s="270">
        <f>C212+D212+E212+F212+G212+H212+I212+J212+K212</f>
        <v>1</v>
      </c>
      <c r="L213" s="270">
        <f>C212+D212+E212+F212+G212+H212+I212+J212+K212+L212</f>
        <v>1</v>
      </c>
      <c r="M213" s="270">
        <f>C212+D212+E212+F212+G212+H212+I212+J212+K212+L212+M212</f>
        <v>1</v>
      </c>
      <c r="N213" s="270">
        <f>C212+D212+E212+F212+G212+H212+I212+J212+K212+L212+M212+N212</f>
        <v>1</v>
      </c>
      <c r="O213" s="271"/>
    </row>
    <row r="214" spans="1:17">
      <c r="A214" s="272" t="s">
        <v>4</v>
      </c>
      <c r="B214" s="75" t="s">
        <v>72</v>
      </c>
      <c r="C214" s="29" t="s">
        <v>65</v>
      </c>
      <c r="D214" s="29" t="s">
        <v>66</v>
      </c>
      <c r="E214" s="29" t="s">
        <v>47</v>
      </c>
      <c r="F214" s="29" t="s">
        <v>48</v>
      </c>
      <c r="G214" s="29" t="s">
        <v>49</v>
      </c>
      <c r="H214" s="29" t="s">
        <v>50</v>
      </c>
      <c r="I214" s="29" t="s">
        <v>51</v>
      </c>
      <c r="J214" s="29" t="s">
        <v>52</v>
      </c>
      <c r="K214" s="29" t="s">
        <v>53</v>
      </c>
      <c r="L214" s="29" t="s">
        <v>54</v>
      </c>
      <c r="M214" s="29" t="s">
        <v>55</v>
      </c>
      <c r="N214" s="29" t="s">
        <v>56</v>
      </c>
      <c r="O214" s="29" t="s">
        <v>41</v>
      </c>
    </row>
    <row r="215" spans="1:17">
      <c r="A215" s="255"/>
      <c r="B215" s="256" t="s">
        <v>152</v>
      </c>
      <c r="C215" s="301">
        <v>0</v>
      </c>
      <c r="D215" s="301">
        <v>0</v>
      </c>
      <c r="E215" s="301">
        <v>1</v>
      </c>
      <c r="F215" s="301">
        <v>0</v>
      </c>
      <c r="G215" s="301">
        <v>2</v>
      </c>
      <c r="H215" s="301">
        <v>8</v>
      </c>
      <c r="I215" s="301">
        <v>3</v>
      </c>
      <c r="J215" s="301">
        <v>3</v>
      </c>
      <c r="K215" s="301">
        <v>0</v>
      </c>
      <c r="L215" s="301">
        <v>1</v>
      </c>
      <c r="M215" s="301">
        <v>0</v>
      </c>
      <c r="N215" s="301">
        <v>1</v>
      </c>
      <c r="O215" s="258">
        <f t="shared" ref="O215:O222" si="41">SUM(C215:N215)</f>
        <v>19</v>
      </c>
    </row>
    <row r="216" spans="1:17">
      <c r="A216" s="255"/>
      <c r="B216" s="256" t="s">
        <v>153</v>
      </c>
      <c r="C216" s="301">
        <v>0</v>
      </c>
      <c r="D216" s="301">
        <v>0</v>
      </c>
      <c r="E216" s="301">
        <v>1</v>
      </c>
      <c r="F216" s="301">
        <v>2</v>
      </c>
      <c r="G216" s="301">
        <v>4</v>
      </c>
      <c r="H216" s="301">
        <v>18</v>
      </c>
      <c r="I216" s="301">
        <v>7</v>
      </c>
      <c r="J216" s="301">
        <v>7</v>
      </c>
      <c r="K216" s="301">
        <v>6</v>
      </c>
      <c r="L216" s="301">
        <v>5</v>
      </c>
      <c r="M216" s="301">
        <v>2</v>
      </c>
      <c r="N216" s="301">
        <v>0</v>
      </c>
      <c r="O216" s="258">
        <f t="shared" si="41"/>
        <v>52</v>
      </c>
    </row>
    <row r="217" spans="1:17">
      <c r="A217" s="255"/>
      <c r="B217" s="256" t="s">
        <v>189</v>
      </c>
      <c r="C217" s="301">
        <v>0</v>
      </c>
      <c r="D217" s="301">
        <v>1</v>
      </c>
      <c r="E217" s="301">
        <v>1</v>
      </c>
      <c r="F217" s="301">
        <v>1</v>
      </c>
      <c r="G217" s="301">
        <v>1</v>
      </c>
      <c r="H217" s="301">
        <v>9</v>
      </c>
      <c r="I217" s="301">
        <v>15</v>
      </c>
      <c r="J217" s="301">
        <v>5</v>
      </c>
      <c r="K217" s="301">
        <v>7</v>
      </c>
      <c r="L217" s="301">
        <v>0</v>
      </c>
      <c r="M217" s="301">
        <v>0</v>
      </c>
      <c r="N217" s="301">
        <v>0</v>
      </c>
      <c r="O217" s="258">
        <f t="shared" si="41"/>
        <v>40</v>
      </c>
    </row>
    <row r="218" spans="1:17">
      <c r="A218" s="255"/>
      <c r="B218" s="256" t="s">
        <v>329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1</v>
      </c>
      <c r="J218" s="301">
        <v>0</v>
      </c>
      <c r="K218" s="301">
        <v>2</v>
      </c>
      <c r="L218" s="301">
        <v>1</v>
      </c>
      <c r="M218" s="301">
        <v>0</v>
      </c>
      <c r="N218" s="301">
        <v>0</v>
      </c>
      <c r="O218" s="258">
        <f t="shared" si="41"/>
        <v>4</v>
      </c>
    </row>
    <row r="219" spans="1:17">
      <c r="A219" s="255"/>
      <c r="B219" s="256" t="s">
        <v>330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6</v>
      </c>
      <c r="I219" s="301">
        <v>7</v>
      </c>
      <c r="J219" s="301">
        <v>0</v>
      </c>
      <c r="K219" s="301">
        <v>4</v>
      </c>
      <c r="L219" s="301">
        <v>1</v>
      </c>
      <c r="M219" s="301">
        <v>3</v>
      </c>
      <c r="N219" s="301">
        <v>3</v>
      </c>
      <c r="O219" s="258">
        <f t="shared" si="41"/>
        <v>24</v>
      </c>
    </row>
    <row r="220" spans="1:17">
      <c r="A220" s="260"/>
      <c r="B220" s="261" t="s">
        <v>346</v>
      </c>
      <c r="C220" s="276">
        <f>MEDIAN(C215:C219)</f>
        <v>0</v>
      </c>
      <c r="D220" s="276">
        <f t="shared" ref="D220:N220" si="42">MEDIAN(D215:D219)</f>
        <v>0</v>
      </c>
      <c r="E220" s="276">
        <f t="shared" si="42"/>
        <v>1</v>
      </c>
      <c r="F220" s="276">
        <f t="shared" si="42"/>
        <v>0</v>
      </c>
      <c r="G220" s="276">
        <f t="shared" si="42"/>
        <v>1</v>
      </c>
      <c r="H220" s="276">
        <f t="shared" si="42"/>
        <v>8</v>
      </c>
      <c r="I220" s="276">
        <f t="shared" si="42"/>
        <v>7</v>
      </c>
      <c r="J220" s="276">
        <f t="shared" si="42"/>
        <v>3</v>
      </c>
      <c r="K220" s="276">
        <f t="shared" si="42"/>
        <v>4</v>
      </c>
      <c r="L220" s="276">
        <f t="shared" si="42"/>
        <v>1</v>
      </c>
      <c r="M220" s="276">
        <f t="shared" si="42"/>
        <v>0</v>
      </c>
      <c r="N220" s="276">
        <f t="shared" si="42"/>
        <v>0</v>
      </c>
      <c r="O220" s="262">
        <f t="shared" si="41"/>
        <v>25</v>
      </c>
    </row>
    <row r="221" spans="1:17">
      <c r="A221" s="255"/>
      <c r="B221" s="263" t="s">
        <v>74</v>
      </c>
      <c r="C221" s="179">
        <f>C220*P221/O220</f>
        <v>0</v>
      </c>
      <c r="D221" s="179">
        <f>D220*P221/O220</f>
        <v>0</v>
      </c>
      <c r="E221" s="179">
        <f>E220*P221/O220</f>
        <v>0.8</v>
      </c>
      <c r="F221" s="179">
        <f>F220*P221/O220</f>
        <v>0</v>
      </c>
      <c r="G221" s="179">
        <f>G220*P221/O220</f>
        <v>0.8</v>
      </c>
      <c r="H221" s="179">
        <f>H220*P221/O220</f>
        <v>6.4</v>
      </c>
      <c r="I221" s="179">
        <f>I220*P221/O220</f>
        <v>5.6</v>
      </c>
      <c r="J221" s="179">
        <f>J220*P221/O220</f>
        <v>2.4</v>
      </c>
      <c r="K221" s="179">
        <f>K220*P221/O220</f>
        <v>3.2</v>
      </c>
      <c r="L221" s="179">
        <f>L220*P221/O220</f>
        <v>0.8</v>
      </c>
      <c r="M221" s="179">
        <f>M220*P221/O220</f>
        <v>0</v>
      </c>
      <c r="N221" s="179">
        <f>N220*P221/O220</f>
        <v>0</v>
      </c>
      <c r="O221" s="132">
        <f t="shared" si="41"/>
        <v>20</v>
      </c>
      <c r="P221" s="264">
        <f>O220*80/100</f>
        <v>20</v>
      </c>
      <c r="Q221" s="302"/>
    </row>
    <row r="222" spans="1:17">
      <c r="A222" s="255"/>
      <c r="B222" s="265" t="s">
        <v>345</v>
      </c>
      <c r="C222" s="266">
        <f>รายเดือน66!B26</f>
        <v>0</v>
      </c>
      <c r="D222" s="266">
        <f>รายเดือน66!C26</f>
        <v>1</v>
      </c>
      <c r="E222" s="266">
        <f>รายเดือน66!D26</f>
        <v>2</v>
      </c>
      <c r="F222" s="266">
        <f>รายเดือน66!E26</f>
        <v>0</v>
      </c>
      <c r="G222" s="266">
        <f>รายเดือน66!F26</f>
        <v>1</v>
      </c>
      <c r="H222" s="266">
        <f>รายเดือน66!G26</f>
        <v>3</v>
      </c>
      <c r="I222" s="266">
        <f>รายเดือน66!H26</f>
        <v>5</v>
      </c>
      <c r="J222" s="266">
        <f>รายเดือน66!I26</f>
        <v>0</v>
      </c>
      <c r="K222" s="266">
        <f>รายเดือน66!J26</f>
        <v>0</v>
      </c>
      <c r="L222" s="266">
        <f>รายเดือน66!K26</f>
        <v>0</v>
      </c>
      <c r="M222" s="266">
        <f>รายเดือน66!L26</f>
        <v>0</v>
      </c>
      <c r="N222" s="266">
        <f>รายเดือน66!M26</f>
        <v>0</v>
      </c>
      <c r="O222" s="267">
        <f t="shared" si="41"/>
        <v>12</v>
      </c>
      <c r="Q222" s="302"/>
    </row>
    <row r="223" spans="1:17">
      <c r="A223" s="277"/>
      <c r="B223" s="269" t="s">
        <v>347</v>
      </c>
      <c r="C223" s="270">
        <f>C222</f>
        <v>0</v>
      </c>
      <c r="D223" s="270">
        <f>C222+D222</f>
        <v>1</v>
      </c>
      <c r="E223" s="270">
        <f>C222+D222+E222</f>
        <v>3</v>
      </c>
      <c r="F223" s="270">
        <f>C222+D222+E222+F222</f>
        <v>3</v>
      </c>
      <c r="G223" s="270">
        <f>C222+D222+E222+F222+G222</f>
        <v>4</v>
      </c>
      <c r="H223" s="270">
        <f>C222+D222+E222+F222+G222+H222</f>
        <v>7</v>
      </c>
      <c r="I223" s="270">
        <f>C222+D222+E222+F222+G222+H222+I222</f>
        <v>12</v>
      </c>
      <c r="J223" s="270">
        <f>C222+D222+E222+F222+G222+H222+I222+J222</f>
        <v>12</v>
      </c>
      <c r="K223" s="270">
        <f>C222+D222+E222+F222+G222+H222+I222+J222+K222</f>
        <v>12</v>
      </c>
      <c r="L223" s="270">
        <f>C222+D222+E222+F222+G222+H222+I222+J222+K222+L222</f>
        <v>12</v>
      </c>
      <c r="M223" s="270">
        <f>C222+D222+E222+F222+G222+H222+I222+J222+K222+L222+M222</f>
        <v>12</v>
      </c>
      <c r="N223" s="270">
        <f>C222+D222+E222+F222+G222+H222+I222+J222+K222+L222+M222+N222</f>
        <v>12</v>
      </c>
      <c r="O223" s="271"/>
    </row>
    <row r="224" spans="1:17">
      <c r="P224" s="304"/>
    </row>
    <row r="225" spans="16:16">
      <c r="P225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C4" zoomScale="90" zoomScaleNormal="90" workbookViewId="0">
      <selection activeCell="C14" sqref="C14:D14"/>
    </sheetView>
  </sheetViews>
  <sheetFormatPr defaultRowHeight="21.75"/>
  <cols>
    <col min="4" max="4" width="13.5703125" bestFit="1" customWidth="1"/>
  </cols>
  <sheetData>
    <row r="2" spans="3:4">
      <c r="C2" t="s">
        <v>9</v>
      </c>
      <c r="D2" t="s">
        <v>13</v>
      </c>
    </row>
    <row r="3" spans="3:4" ht="27.75">
      <c r="C3" s="360" t="s">
        <v>35</v>
      </c>
      <c r="D3" s="100">
        <v>164.11851084045952</v>
      </c>
    </row>
    <row r="4" spans="3:4" ht="27.75">
      <c r="C4" s="119" t="s">
        <v>27</v>
      </c>
      <c r="D4" s="313">
        <v>129.696879863633</v>
      </c>
    </row>
    <row r="5" spans="3:4">
      <c r="C5" s="316" t="s">
        <v>31</v>
      </c>
      <c r="D5" s="313">
        <v>128.5778175313059</v>
      </c>
    </row>
    <row r="6" spans="3:4" ht="27.75">
      <c r="C6" s="115" t="s">
        <v>23</v>
      </c>
      <c r="D6" s="313">
        <v>80.050082615790387</v>
      </c>
    </row>
    <row r="7" spans="3:4" ht="27.75">
      <c r="C7" s="115" t="s">
        <v>24</v>
      </c>
      <c r="D7" s="154">
        <v>79.574591706559218</v>
      </c>
    </row>
    <row r="8" spans="3:4" ht="27.75">
      <c r="C8" s="115" t="s">
        <v>34</v>
      </c>
      <c r="D8" s="313">
        <v>68.870523415977956</v>
      </c>
    </row>
    <row r="9" spans="3:4">
      <c r="C9" s="316" t="s">
        <v>26</v>
      </c>
      <c r="D9" s="313">
        <v>52.029136316337151</v>
      </c>
    </row>
    <row r="10" spans="3:4">
      <c r="C10" s="316" t="s">
        <v>63</v>
      </c>
      <c r="D10" s="313">
        <v>51.748673940230283</v>
      </c>
    </row>
    <row r="11" spans="3:4">
      <c r="C11" s="316" t="s">
        <v>29</v>
      </c>
      <c r="D11" s="313">
        <v>43.746062854343108</v>
      </c>
    </row>
    <row r="12" spans="3:4">
      <c r="C12" s="316" t="s">
        <v>59</v>
      </c>
      <c r="D12" s="313">
        <v>33.363916923846858</v>
      </c>
    </row>
    <row r="13" spans="3:4" ht="27.75">
      <c r="C13" s="119" t="s">
        <v>58</v>
      </c>
      <c r="D13" s="154">
        <v>32.168132103795841</v>
      </c>
    </row>
    <row r="14" spans="3:4" ht="27.75">
      <c r="C14" s="115" t="s">
        <v>340</v>
      </c>
      <c r="D14" s="154">
        <v>31.578016647930376</v>
      </c>
    </row>
    <row r="15" spans="3:4" ht="27.75">
      <c r="C15" s="315" t="s">
        <v>28</v>
      </c>
      <c r="D15" s="154">
        <v>27.91382241733702</v>
      </c>
    </row>
    <row r="16" spans="3:4">
      <c r="C16" t="s">
        <v>61</v>
      </c>
      <c r="D16" s="313">
        <v>21.925817650283207</v>
      </c>
    </row>
    <row r="17" spans="3:4">
      <c r="C17" t="s">
        <v>30</v>
      </c>
      <c r="D17" s="313">
        <v>20.348087958001546</v>
      </c>
    </row>
    <row r="18" spans="3:4" ht="27.75">
      <c r="C18" s="315" t="s">
        <v>32</v>
      </c>
      <c r="D18" s="154">
        <v>19.557989438685702</v>
      </c>
    </row>
    <row r="19" spans="3:4" ht="27.75">
      <c r="C19" s="315" t="s">
        <v>25</v>
      </c>
      <c r="D19" s="313">
        <v>16.380992092448363</v>
      </c>
    </row>
    <row r="20" spans="3:4" ht="27.75">
      <c r="C20" s="315" t="s">
        <v>33</v>
      </c>
      <c r="D20" s="154">
        <v>12.968486577616392</v>
      </c>
    </row>
    <row r="21" spans="3:4" ht="27.75">
      <c r="C21" s="315" t="s">
        <v>60</v>
      </c>
      <c r="D21" s="154">
        <v>6.6301272984441297</v>
      </c>
    </row>
    <row r="22" spans="3:4">
      <c r="C22" t="s">
        <v>62</v>
      </c>
      <c r="D22" s="313">
        <v>4.1025641025641022</v>
      </c>
    </row>
  </sheetData>
  <autoFilter ref="C2:D2">
    <sortState ref="C3:D24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0" workbookViewId="0">
      <selection activeCell="B71" sqref="B71"/>
    </sheetView>
  </sheetViews>
  <sheetFormatPr defaultRowHeight="21.75"/>
  <cols>
    <col min="2" max="2" width="18" customWidth="1"/>
  </cols>
  <sheetData>
    <row r="1" spans="1:8">
      <c r="B1" s="361" t="s">
        <v>398</v>
      </c>
    </row>
    <row r="2" spans="1:8">
      <c r="B2" s="361" t="s">
        <v>399</v>
      </c>
    </row>
    <row r="3" spans="1:8">
      <c r="B3" s="362" t="s">
        <v>400</v>
      </c>
      <c r="C3" s="362" t="s">
        <v>401</v>
      </c>
      <c r="D3" s="362" t="s">
        <v>401</v>
      </c>
      <c r="E3" s="362" t="s">
        <v>402</v>
      </c>
      <c r="F3" s="362" t="s">
        <v>403</v>
      </c>
      <c r="G3" s="362" t="s">
        <v>404</v>
      </c>
      <c r="H3" s="362" t="s">
        <v>40</v>
      </c>
    </row>
    <row r="4" spans="1:8" hidden="1">
      <c r="B4" s="362" t="s">
        <v>513</v>
      </c>
      <c r="C4" s="362">
        <v>46855</v>
      </c>
      <c r="D4" s="362">
        <v>41</v>
      </c>
      <c r="E4" s="362">
        <v>70.8</v>
      </c>
      <c r="F4" s="362">
        <v>0.06</v>
      </c>
      <c r="G4" s="362">
        <v>0.09</v>
      </c>
      <c r="H4" s="362">
        <v>66179083</v>
      </c>
    </row>
    <row r="5" spans="1:8" hidden="1">
      <c r="B5" s="362" t="s">
        <v>514</v>
      </c>
      <c r="C5" s="362">
        <v>10235</v>
      </c>
      <c r="D5" s="362">
        <v>4</v>
      </c>
      <c r="E5" s="362">
        <v>85.16</v>
      </c>
      <c r="F5" s="362">
        <v>0.03</v>
      </c>
      <c r="G5" s="362">
        <v>0.04</v>
      </c>
      <c r="H5" s="362">
        <v>12018640</v>
      </c>
    </row>
    <row r="6" spans="1:8" hidden="1">
      <c r="B6" s="362" t="s">
        <v>515</v>
      </c>
      <c r="C6" s="362">
        <v>7380</v>
      </c>
      <c r="D6" s="362">
        <v>3</v>
      </c>
      <c r="E6" s="362">
        <v>125.61</v>
      </c>
      <c r="F6" s="362">
        <v>0.05</v>
      </c>
      <c r="G6" s="362">
        <v>0.04</v>
      </c>
      <c r="H6" s="362">
        <v>5875424</v>
      </c>
    </row>
    <row r="7" spans="1:8">
      <c r="A7">
        <v>1</v>
      </c>
      <c r="B7" s="362" t="s">
        <v>444</v>
      </c>
      <c r="C7" s="362">
        <v>1029</v>
      </c>
      <c r="D7" s="362">
        <v>0</v>
      </c>
      <c r="E7" s="362">
        <v>450.41</v>
      </c>
      <c r="F7" s="362">
        <v>0</v>
      </c>
      <c r="G7" s="362">
        <v>0</v>
      </c>
      <c r="H7" s="362">
        <v>228456</v>
      </c>
    </row>
    <row r="8" spans="1:8">
      <c r="A8">
        <v>2</v>
      </c>
      <c r="B8" s="362" t="s">
        <v>409</v>
      </c>
      <c r="C8" s="362">
        <v>1370</v>
      </c>
      <c r="D8" s="362">
        <v>0</v>
      </c>
      <c r="E8" s="362">
        <v>287.63</v>
      </c>
      <c r="F8" s="362">
        <v>0</v>
      </c>
      <c r="G8" s="362">
        <v>0</v>
      </c>
      <c r="H8" s="362">
        <v>476300</v>
      </c>
    </row>
    <row r="9" spans="1:8">
      <c r="A9">
        <v>3</v>
      </c>
      <c r="B9" s="362" t="s">
        <v>443</v>
      </c>
      <c r="C9" s="362">
        <v>1536</v>
      </c>
      <c r="D9" s="362">
        <v>4</v>
      </c>
      <c r="E9" s="362">
        <v>286.54000000000002</v>
      </c>
      <c r="F9" s="362">
        <v>0.75</v>
      </c>
      <c r="G9" s="362">
        <v>0.26</v>
      </c>
      <c r="H9" s="362">
        <v>536058</v>
      </c>
    </row>
    <row r="10" spans="1:8">
      <c r="A10">
        <v>4</v>
      </c>
      <c r="B10" s="362" t="s">
        <v>442</v>
      </c>
      <c r="C10" s="362">
        <v>1644</v>
      </c>
      <c r="D10" s="362">
        <v>1</v>
      </c>
      <c r="E10" s="362">
        <v>220.25</v>
      </c>
      <c r="F10" s="362">
        <v>0.13</v>
      </c>
      <c r="G10" s="362">
        <v>0.06</v>
      </c>
      <c r="H10" s="362">
        <v>746433</v>
      </c>
    </row>
    <row r="11" spans="1:8">
      <c r="A11">
        <v>5</v>
      </c>
      <c r="B11" s="362" t="s">
        <v>412</v>
      </c>
      <c r="C11" s="362">
        <v>612</v>
      </c>
      <c r="D11" s="362">
        <v>1</v>
      </c>
      <c r="E11" s="362">
        <v>214.56</v>
      </c>
      <c r="F11" s="362">
        <v>0.35</v>
      </c>
      <c r="G11" s="362">
        <v>0.16</v>
      </c>
      <c r="H11" s="362">
        <v>285232</v>
      </c>
    </row>
    <row r="12" spans="1:8">
      <c r="A12">
        <v>6</v>
      </c>
      <c r="B12" s="362" t="s">
        <v>411</v>
      </c>
      <c r="C12" s="362">
        <v>2327</v>
      </c>
      <c r="D12" s="362">
        <v>0</v>
      </c>
      <c r="E12" s="362">
        <v>179.45</v>
      </c>
      <c r="F12" s="362">
        <v>0</v>
      </c>
      <c r="G12" s="362">
        <v>0</v>
      </c>
      <c r="H12" s="362">
        <v>1296725</v>
      </c>
    </row>
    <row r="13" spans="1:8">
      <c r="A13">
        <v>7</v>
      </c>
      <c r="B13" s="362" t="s">
        <v>475</v>
      </c>
      <c r="C13" s="362">
        <v>2504</v>
      </c>
      <c r="D13" s="362">
        <v>2</v>
      </c>
      <c r="E13" s="362">
        <v>175.1</v>
      </c>
      <c r="F13" s="362">
        <v>0.14000000000000001</v>
      </c>
      <c r="G13" s="362">
        <v>0.08</v>
      </c>
      <c r="H13" s="362">
        <v>1430073</v>
      </c>
    </row>
    <row r="14" spans="1:8">
      <c r="A14">
        <v>8</v>
      </c>
      <c r="B14" s="362" t="s">
        <v>414</v>
      </c>
      <c r="C14" s="362">
        <v>990</v>
      </c>
      <c r="D14" s="362">
        <v>1</v>
      </c>
      <c r="E14" s="362">
        <v>147.01</v>
      </c>
      <c r="F14" s="362">
        <v>0.15</v>
      </c>
      <c r="G14" s="362">
        <v>0.1</v>
      </c>
      <c r="H14" s="362">
        <v>673423</v>
      </c>
    </row>
    <row r="15" spans="1:8" hidden="1">
      <c r="B15" s="362" t="s">
        <v>521</v>
      </c>
      <c r="C15" s="362">
        <v>7790</v>
      </c>
      <c r="D15" s="362">
        <v>7</v>
      </c>
      <c r="E15" s="362">
        <v>125.27</v>
      </c>
      <c r="F15" s="362">
        <v>0.11</v>
      </c>
      <c r="G15" s="362">
        <v>0.09</v>
      </c>
      <c r="H15" s="362">
        <v>6218594</v>
      </c>
    </row>
    <row r="16" spans="1:8">
      <c r="A16">
        <v>9</v>
      </c>
      <c r="B16" s="362" t="s">
        <v>469</v>
      </c>
      <c r="C16" s="362">
        <v>675</v>
      </c>
      <c r="D16" s="362">
        <v>0</v>
      </c>
      <c r="E16" s="362">
        <v>141.05000000000001</v>
      </c>
      <c r="F16" s="362">
        <v>0</v>
      </c>
      <c r="G16" s="362">
        <v>0</v>
      </c>
      <c r="H16" s="362">
        <v>478561</v>
      </c>
    </row>
    <row r="17" spans="1:8">
      <c r="A17">
        <v>10</v>
      </c>
      <c r="B17" s="362" t="s">
        <v>471</v>
      </c>
      <c r="C17" s="362">
        <v>571</v>
      </c>
      <c r="D17" s="362">
        <v>0</v>
      </c>
      <c r="E17" s="362">
        <v>137.05000000000001</v>
      </c>
      <c r="F17" s="362">
        <v>0</v>
      </c>
      <c r="G17" s="362">
        <v>0</v>
      </c>
      <c r="H17" s="362">
        <v>416629</v>
      </c>
    </row>
    <row r="18" spans="1:8">
      <c r="A18">
        <v>11</v>
      </c>
      <c r="B18" s="363" t="s">
        <v>467</v>
      </c>
      <c r="C18" s="362">
        <v>479</v>
      </c>
      <c r="D18" s="362">
        <v>0</v>
      </c>
      <c r="E18" s="362">
        <v>136.38999999999999</v>
      </c>
      <c r="F18" s="362">
        <v>0</v>
      </c>
      <c r="G18" s="362">
        <v>0</v>
      </c>
      <c r="H18" s="362">
        <v>351198</v>
      </c>
    </row>
    <row r="19" spans="1:8">
      <c r="A19">
        <v>12</v>
      </c>
      <c r="B19" s="362" t="s">
        <v>476</v>
      </c>
      <c r="C19" s="362">
        <v>417</v>
      </c>
      <c r="D19" s="362">
        <v>2</v>
      </c>
      <c r="E19" s="362">
        <v>128.52000000000001</v>
      </c>
      <c r="F19" s="362">
        <v>0.62</v>
      </c>
      <c r="G19" s="362">
        <v>0.48</v>
      </c>
      <c r="H19" s="362">
        <v>324467</v>
      </c>
    </row>
    <row r="20" spans="1:8">
      <c r="A20">
        <v>13</v>
      </c>
      <c r="B20" s="362" t="s">
        <v>438</v>
      </c>
      <c r="C20" s="362">
        <v>616</v>
      </c>
      <c r="D20" s="362">
        <v>1</v>
      </c>
      <c r="E20" s="362">
        <v>127.66</v>
      </c>
      <c r="F20" s="362">
        <v>0.21</v>
      </c>
      <c r="G20" s="362">
        <v>0.16</v>
      </c>
      <c r="H20" s="362">
        <v>482534</v>
      </c>
    </row>
    <row r="21" spans="1:8" hidden="1">
      <c r="B21" s="362" t="s">
        <v>529</v>
      </c>
      <c r="C21" s="362">
        <v>5814</v>
      </c>
      <c r="D21" s="362">
        <v>7</v>
      </c>
      <c r="E21" s="362">
        <v>116.45</v>
      </c>
      <c r="F21" s="362">
        <v>0.14000000000000001</v>
      </c>
      <c r="G21" s="362">
        <v>0.12</v>
      </c>
      <c r="H21" s="362">
        <v>4992834</v>
      </c>
    </row>
    <row r="22" spans="1:8">
      <c r="A22">
        <v>14</v>
      </c>
      <c r="B22" s="362" t="s">
        <v>470</v>
      </c>
      <c r="C22" s="362">
        <v>340</v>
      </c>
      <c r="D22" s="362">
        <v>0</v>
      </c>
      <c r="E22" s="362">
        <v>126.81</v>
      </c>
      <c r="F22" s="362">
        <v>0</v>
      </c>
      <c r="G22" s="362">
        <v>0</v>
      </c>
      <c r="H22" s="362">
        <v>268123</v>
      </c>
    </row>
    <row r="23" spans="1:8">
      <c r="A23">
        <v>15</v>
      </c>
      <c r="B23" s="362" t="s">
        <v>474</v>
      </c>
      <c r="C23" s="362">
        <v>644</v>
      </c>
      <c r="D23" s="362">
        <v>0</v>
      </c>
      <c r="E23" s="362">
        <v>126.44</v>
      </c>
      <c r="F23" s="362">
        <v>0</v>
      </c>
      <c r="G23" s="362">
        <v>0</v>
      </c>
      <c r="H23" s="362">
        <v>509344</v>
      </c>
    </row>
    <row r="24" spans="1:8">
      <c r="A24">
        <v>16</v>
      </c>
      <c r="B24" s="362" t="s">
        <v>480</v>
      </c>
      <c r="C24" s="362">
        <v>683</v>
      </c>
      <c r="D24" s="362">
        <v>1</v>
      </c>
      <c r="E24" s="362">
        <v>126.37</v>
      </c>
      <c r="F24" s="362">
        <v>0.19</v>
      </c>
      <c r="G24" s="362">
        <v>0.15</v>
      </c>
      <c r="H24" s="362">
        <v>540458</v>
      </c>
    </row>
    <row r="25" spans="1:8">
      <c r="A25">
        <v>17</v>
      </c>
      <c r="B25" s="362" t="s">
        <v>441</v>
      </c>
      <c r="C25" s="362">
        <v>1811</v>
      </c>
      <c r="D25" s="362">
        <v>2</v>
      </c>
      <c r="E25" s="362">
        <v>114.96</v>
      </c>
      <c r="F25" s="362">
        <v>0.13</v>
      </c>
      <c r="G25" s="362">
        <v>0.11</v>
      </c>
      <c r="H25" s="362">
        <v>1575278</v>
      </c>
    </row>
    <row r="26" spans="1:8">
      <c r="A26">
        <v>18</v>
      </c>
      <c r="B26" s="363" t="s">
        <v>453</v>
      </c>
      <c r="C26" s="362">
        <v>555</v>
      </c>
      <c r="D26" s="362">
        <v>0</v>
      </c>
      <c r="E26" s="362">
        <v>108.99</v>
      </c>
      <c r="F26" s="362">
        <v>0</v>
      </c>
      <c r="G26" s="362">
        <v>0</v>
      </c>
      <c r="H26" s="362">
        <v>509236</v>
      </c>
    </row>
    <row r="27" spans="1:8" hidden="1">
      <c r="B27" s="362" t="s">
        <v>518</v>
      </c>
      <c r="C27" s="362">
        <v>16697</v>
      </c>
      <c r="D27" s="362">
        <v>19</v>
      </c>
      <c r="E27" s="362">
        <v>73.099999999999994</v>
      </c>
      <c r="F27" s="362">
        <v>0.08</v>
      </c>
      <c r="G27" s="362">
        <v>0.11</v>
      </c>
      <c r="H27" s="362">
        <v>22842768</v>
      </c>
    </row>
    <row r="28" spans="1:8">
      <c r="A28">
        <v>19</v>
      </c>
      <c r="B28" s="363" t="s">
        <v>464</v>
      </c>
      <c r="C28" s="362">
        <v>2031</v>
      </c>
      <c r="D28" s="362">
        <v>0</v>
      </c>
      <c r="E28" s="362">
        <v>108.75</v>
      </c>
      <c r="F28" s="362">
        <v>0</v>
      </c>
      <c r="G28" s="362">
        <v>0</v>
      </c>
      <c r="H28" s="362">
        <v>1867608</v>
      </c>
    </row>
    <row r="29" spans="1:8" hidden="1">
      <c r="B29" s="362" t="s">
        <v>526</v>
      </c>
      <c r="C29" s="362">
        <v>3894</v>
      </c>
      <c r="D29" s="362">
        <v>0</v>
      </c>
      <c r="E29" s="362">
        <v>84.89</v>
      </c>
      <c r="F29" s="362">
        <v>0</v>
      </c>
      <c r="G29" s="362">
        <v>0</v>
      </c>
      <c r="H29" s="362">
        <v>4587095</v>
      </c>
    </row>
    <row r="30" spans="1:8">
      <c r="A30">
        <v>20</v>
      </c>
      <c r="B30" s="362" t="s">
        <v>436</v>
      </c>
      <c r="C30" s="362">
        <v>632</v>
      </c>
      <c r="D30" s="362">
        <v>0</v>
      </c>
      <c r="E30" s="362">
        <v>107.76</v>
      </c>
      <c r="F30" s="362">
        <v>0</v>
      </c>
      <c r="G30" s="362">
        <v>0</v>
      </c>
      <c r="H30" s="362">
        <v>586494</v>
      </c>
    </row>
    <row r="31" spans="1:8">
      <c r="A31">
        <v>21</v>
      </c>
      <c r="B31" s="362" t="s">
        <v>408</v>
      </c>
      <c r="C31" s="362">
        <v>451</v>
      </c>
      <c r="D31" s="362">
        <v>0</v>
      </c>
      <c r="E31" s="362">
        <v>103.45</v>
      </c>
      <c r="F31" s="362">
        <v>0</v>
      </c>
      <c r="G31" s="362">
        <v>0</v>
      </c>
      <c r="H31" s="362">
        <v>435965</v>
      </c>
    </row>
    <row r="32" spans="1:8">
      <c r="A32">
        <v>22</v>
      </c>
      <c r="B32" s="362" t="s">
        <v>405</v>
      </c>
      <c r="C32" s="362">
        <v>1721</v>
      </c>
      <c r="D32" s="362">
        <v>2</v>
      </c>
      <c r="E32" s="362">
        <v>96.31</v>
      </c>
      <c r="F32" s="362">
        <v>0.11</v>
      </c>
      <c r="G32" s="362">
        <v>0.12</v>
      </c>
      <c r="H32" s="362">
        <v>1786877</v>
      </c>
    </row>
    <row r="33" spans="1:8">
      <c r="A33">
        <v>23</v>
      </c>
      <c r="B33" s="362" t="s">
        <v>479</v>
      </c>
      <c r="C33" s="362">
        <v>697</v>
      </c>
      <c r="D33" s="362">
        <v>0</v>
      </c>
      <c r="E33" s="362">
        <v>95.77</v>
      </c>
      <c r="F33" s="362">
        <v>0</v>
      </c>
      <c r="G33" s="362">
        <v>0</v>
      </c>
      <c r="H33" s="362">
        <v>727799</v>
      </c>
    </row>
    <row r="34" spans="1:8">
      <c r="A34">
        <v>24</v>
      </c>
      <c r="B34" s="362" t="s">
        <v>481</v>
      </c>
      <c r="C34" s="362">
        <v>769</v>
      </c>
      <c r="D34" s="362">
        <v>0</v>
      </c>
      <c r="E34" s="362">
        <v>95.29</v>
      </c>
      <c r="F34" s="362">
        <v>0</v>
      </c>
      <c r="G34" s="362">
        <v>0</v>
      </c>
      <c r="H34" s="362">
        <v>807045</v>
      </c>
    </row>
    <row r="35" spans="1:8">
      <c r="A35">
        <v>25</v>
      </c>
      <c r="B35" s="362" t="s">
        <v>446</v>
      </c>
      <c r="C35" s="362">
        <v>455</v>
      </c>
      <c r="D35" s="362">
        <v>0</v>
      </c>
      <c r="E35" s="362">
        <v>92.01</v>
      </c>
      <c r="F35" s="362">
        <v>0</v>
      </c>
      <c r="G35" s="362">
        <v>0</v>
      </c>
      <c r="H35" s="362">
        <v>494498</v>
      </c>
    </row>
    <row r="36" spans="1:8">
      <c r="A36">
        <v>26</v>
      </c>
      <c r="B36" s="362" t="s">
        <v>410</v>
      </c>
      <c r="C36" s="362">
        <v>404</v>
      </c>
      <c r="D36" s="362">
        <v>0</v>
      </c>
      <c r="E36" s="362">
        <v>86.71</v>
      </c>
      <c r="F36" s="362">
        <v>0</v>
      </c>
      <c r="G36" s="362">
        <v>0</v>
      </c>
      <c r="H36" s="362">
        <v>465930</v>
      </c>
    </row>
    <row r="37" spans="1:8">
      <c r="A37">
        <v>27</v>
      </c>
      <c r="B37" s="363" t="s">
        <v>461</v>
      </c>
      <c r="C37" s="362">
        <v>971</v>
      </c>
      <c r="D37" s="362">
        <v>2</v>
      </c>
      <c r="E37" s="362">
        <v>70.5</v>
      </c>
      <c r="F37" s="362">
        <v>0.15</v>
      </c>
      <c r="G37" s="362">
        <v>0.21</v>
      </c>
      <c r="H37" s="362">
        <v>1377226</v>
      </c>
    </row>
    <row r="38" spans="1:8" hidden="1">
      <c r="B38" s="362" t="s">
        <v>528</v>
      </c>
      <c r="C38" s="362">
        <v>3665</v>
      </c>
      <c r="D38" s="362">
        <v>5</v>
      </c>
      <c r="E38" s="362">
        <v>81.680000000000007</v>
      </c>
      <c r="F38" s="362">
        <v>0.11</v>
      </c>
      <c r="G38" s="362">
        <v>0.14000000000000001</v>
      </c>
      <c r="H38" s="362">
        <v>4487259</v>
      </c>
    </row>
    <row r="39" spans="1:8">
      <c r="A39">
        <v>28</v>
      </c>
      <c r="B39" s="363" t="s">
        <v>458</v>
      </c>
      <c r="C39" s="362">
        <v>498</v>
      </c>
      <c r="D39" s="362">
        <v>0</v>
      </c>
      <c r="E39" s="362">
        <v>69.44</v>
      </c>
      <c r="F39" s="362">
        <v>0</v>
      </c>
      <c r="G39" s="362">
        <v>0</v>
      </c>
      <c r="H39" s="362">
        <v>717121</v>
      </c>
    </row>
    <row r="40" spans="1:8">
      <c r="A40">
        <v>29</v>
      </c>
      <c r="B40" s="362" t="s">
        <v>478</v>
      </c>
      <c r="C40" s="362">
        <v>363</v>
      </c>
      <c r="D40" s="362">
        <v>0</v>
      </c>
      <c r="E40" s="362">
        <v>69.430000000000007</v>
      </c>
      <c r="F40" s="362">
        <v>0</v>
      </c>
      <c r="G40" s="362">
        <v>0</v>
      </c>
      <c r="H40" s="362">
        <v>522810</v>
      </c>
    </row>
    <row r="41" spans="1:8">
      <c r="A41">
        <v>30</v>
      </c>
      <c r="B41" s="362" t="s">
        <v>440</v>
      </c>
      <c r="C41" s="362">
        <v>899</v>
      </c>
      <c r="D41" s="362">
        <v>0</v>
      </c>
      <c r="E41" s="362">
        <v>66.400000000000006</v>
      </c>
      <c r="F41" s="362">
        <v>0</v>
      </c>
      <c r="G41" s="362">
        <v>0</v>
      </c>
      <c r="H41" s="362">
        <v>1353964</v>
      </c>
    </row>
    <row r="42" spans="1:8">
      <c r="A42">
        <v>31</v>
      </c>
      <c r="B42" s="362" t="s">
        <v>425</v>
      </c>
      <c r="C42" s="362">
        <v>784</v>
      </c>
      <c r="D42" s="362">
        <v>3</v>
      </c>
      <c r="E42" s="362">
        <v>66.260000000000005</v>
      </c>
      <c r="F42" s="362">
        <v>0.25</v>
      </c>
      <c r="G42" s="362">
        <v>0.38</v>
      </c>
      <c r="H42" s="362">
        <v>1183235</v>
      </c>
    </row>
    <row r="43" spans="1:8">
      <c r="A43">
        <v>32</v>
      </c>
      <c r="B43" s="363" t="s">
        <v>463</v>
      </c>
      <c r="C43" s="362">
        <v>961</v>
      </c>
      <c r="D43" s="362">
        <v>0</v>
      </c>
      <c r="E43" s="362">
        <v>65.91</v>
      </c>
      <c r="F43" s="362">
        <v>0</v>
      </c>
      <c r="G43" s="362">
        <v>0</v>
      </c>
      <c r="H43" s="362">
        <v>1458068</v>
      </c>
    </row>
    <row r="44" spans="1:8">
      <c r="A44">
        <v>33</v>
      </c>
      <c r="B44" s="363" t="s">
        <v>465</v>
      </c>
      <c r="C44" s="362">
        <v>343</v>
      </c>
      <c r="D44" s="362">
        <v>0</v>
      </c>
      <c r="E44" s="362">
        <v>64.239999999999995</v>
      </c>
      <c r="F44" s="362">
        <v>0</v>
      </c>
      <c r="G44" s="362">
        <v>0</v>
      </c>
      <c r="H44" s="362">
        <v>533948</v>
      </c>
    </row>
    <row r="45" spans="1:8">
      <c r="A45">
        <v>34</v>
      </c>
      <c r="B45" s="362" t="s">
        <v>423</v>
      </c>
      <c r="C45" s="362">
        <v>3555</v>
      </c>
      <c r="D45" s="362">
        <v>4</v>
      </c>
      <c r="E45" s="362">
        <v>63.96</v>
      </c>
      <c r="F45" s="362">
        <v>7.0000000000000007E-2</v>
      </c>
      <c r="G45" s="362">
        <v>0.11</v>
      </c>
      <c r="H45" s="362">
        <v>5558108</v>
      </c>
    </row>
    <row r="46" spans="1:8">
      <c r="A46">
        <v>35</v>
      </c>
      <c r="B46" s="363" t="s">
        <v>455</v>
      </c>
      <c r="C46" s="362">
        <v>391</v>
      </c>
      <c r="D46" s="362">
        <v>0</v>
      </c>
      <c r="E46" s="362">
        <v>61.21</v>
      </c>
      <c r="F46" s="362">
        <v>0</v>
      </c>
      <c r="G46" s="362">
        <v>0</v>
      </c>
      <c r="H46" s="362">
        <v>638734</v>
      </c>
    </row>
    <row r="47" spans="1:8" hidden="1">
      <c r="B47" s="362" t="s">
        <v>520</v>
      </c>
      <c r="C47" s="362">
        <v>3067</v>
      </c>
      <c r="D47" s="362">
        <v>4</v>
      </c>
      <c r="E47" s="362">
        <v>57.51</v>
      </c>
      <c r="F47" s="362">
        <v>0.08</v>
      </c>
      <c r="G47" s="362">
        <v>0.13</v>
      </c>
      <c r="H47" s="362">
        <v>5332653</v>
      </c>
    </row>
    <row r="48" spans="1:8">
      <c r="A48">
        <v>36</v>
      </c>
      <c r="B48" s="362" t="s">
        <v>477</v>
      </c>
      <c r="C48" s="362">
        <v>381</v>
      </c>
      <c r="D48" s="362">
        <v>2</v>
      </c>
      <c r="E48" s="362">
        <v>59.51</v>
      </c>
      <c r="F48" s="362">
        <v>0.31</v>
      </c>
      <c r="G48" s="362">
        <v>0.52</v>
      </c>
      <c r="H48" s="362">
        <v>640182</v>
      </c>
    </row>
    <row r="49" spans="1:8">
      <c r="A49">
        <v>37</v>
      </c>
      <c r="B49" s="362" t="s">
        <v>439</v>
      </c>
      <c r="C49" s="362">
        <v>323</v>
      </c>
      <c r="D49" s="362">
        <v>3</v>
      </c>
      <c r="E49" s="362">
        <v>58.52</v>
      </c>
      <c r="F49" s="362">
        <v>0.54</v>
      </c>
      <c r="G49" s="362">
        <v>0.93</v>
      </c>
      <c r="H49" s="362">
        <v>551924</v>
      </c>
    </row>
    <row r="50" spans="1:8">
      <c r="A50">
        <v>38</v>
      </c>
      <c r="B50" s="362" t="s">
        <v>473</v>
      </c>
      <c r="C50" s="362">
        <v>113</v>
      </c>
      <c r="D50" s="362">
        <v>0</v>
      </c>
      <c r="E50" s="362">
        <v>58.11</v>
      </c>
      <c r="F50" s="362">
        <v>0</v>
      </c>
      <c r="G50" s="362">
        <v>0</v>
      </c>
      <c r="H50" s="362">
        <v>194473</v>
      </c>
    </row>
    <row r="51" spans="1:8">
      <c r="A51">
        <v>39</v>
      </c>
      <c r="B51" s="362" t="s">
        <v>431</v>
      </c>
      <c r="C51" s="362">
        <v>148</v>
      </c>
      <c r="D51" s="362">
        <v>0</v>
      </c>
      <c r="E51" s="362">
        <v>56.87</v>
      </c>
      <c r="F51" s="362">
        <v>0</v>
      </c>
      <c r="G51" s="362">
        <v>0</v>
      </c>
      <c r="H51" s="362">
        <v>260256</v>
      </c>
    </row>
    <row r="52" spans="1:8">
      <c r="A52">
        <v>40</v>
      </c>
      <c r="B52" s="362" t="s">
        <v>407</v>
      </c>
      <c r="C52" s="362">
        <v>411</v>
      </c>
      <c r="D52" s="362">
        <v>0</v>
      </c>
      <c r="E52" s="362">
        <v>56.55</v>
      </c>
      <c r="F52" s="362">
        <v>0</v>
      </c>
      <c r="G52" s="362">
        <v>0</v>
      </c>
      <c r="H52" s="362">
        <v>726821</v>
      </c>
    </row>
    <row r="53" spans="1:8">
      <c r="A53">
        <v>41</v>
      </c>
      <c r="B53" s="363" t="s">
        <v>449</v>
      </c>
      <c r="C53" s="362">
        <v>532</v>
      </c>
      <c r="D53" s="362">
        <v>1</v>
      </c>
      <c r="E53" s="362">
        <v>55.94</v>
      </c>
      <c r="F53" s="362">
        <v>0.11</v>
      </c>
      <c r="G53" s="362">
        <v>0.19</v>
      </c>
      <c r="H53" s="362">
        <v>950985</v>
      </c>
    </row>
    <row r="54" spans="1:8">
      <c r="A54">
        <v>42</v>
      </c>
      <c r="B54" s="362" t="s">
        <v>468</v>
      </c>
      <c r="C54" s="362">
        <v>845</v>
      </c>
      <c r="D54" s="362">
        <v>2</v>
      </c>
      <c r="E54" s="362">
        <v>54.51</v>
      </c>
      <c r="F54" s="362">
        <v>0.13</v>
      </c>
      <c r="G54" s="362">
        <v>0.24</v>
      </c>
      <c r="H54" s="362">
        <v>1550033</v>
      </c>
    </row>
    <row r="55" spans="1:8">
      <c r="A55">
        <v>43</v>
      </c>
      <c r="B55" s="362" t="s">
        <v>447</v>
      </c>
      <c r="C55" s="362">
        <v>291</v>
      </c>
      <c r="D55" s="362">
        <v>0</v>
      </c>
      <c r="E55" s="362">
        <v>51.83</v>
      </c>
      <c r="F55" s="362">
        <v>0</v>
      </c>
      <c r="G55" s="362">
        <v>0</v>
      </c>
      <c r="H55" s="362">
        <v>561459</v>
      </c>
    </row>
    <row r="56" spans="1:8" hidden="1">
      <c r="B56" s="362" t="s">
        <v>522</v>
      </c>
      <c r="C56" s="362">
        <v>10444</v>
      </c>
      <c r="D56" s="362">
        <v>6</v>
      </c>
      <c r="E56" s="362">
        <v>47.83</v>
      </c>
      <c r="F56" s="362">
        <v>0.03</v>
      </c>
      <c r="G56" s="362">
        <v>0.06</v>
      </c>
      <c r="H56" s="362">
        <v>21837582</v>
      </c>
    </row>
    <row r="57" spans="1:8" hidden="1">
      <c r="B57" s="362" t="s">
        <v>516</v>
      </c>
      <c r="C57" s="362">
        <v>1933</v>
      </c>
      <c r="D57" s="362">
        <v>1</v>
      </c>
      <c r="E57" s="362">
        <v>54.67</v>
      </c>
      <c r="F57" s="362">
        <v>0.03</v>
      </c>
      <c r="G57" s="362">
        <v>0.05</v>
      </c>
      <c r="H57" s="362">
        <v>3536074</v>
      </c>
    </row>
    <row r="58" spans="1:8">
      <c r="A58">
        <v>44</v>
      </c>
      <c r="B58" s="362" t="s">
        <v>435</v>
      </c>
      <c r="C58" s="362">
        <v>473</v>
      </c>
      <c r="D58" s="362">
        <v>0</v>
      </c>
      <c r="E58" s="362">
        <v>51.33</v>
      </c>
      <c r="F58" s="362">
        <v>0</v>
      </c>
      <c r="G58" s="362">
        <v>0</v>
      </c>
      <c r="H58" s="362">
        <v>921450</v>
      </c>
    </row>
    <row r="59" spans="1:8">
      <c r="A59">
        <v>45</v>
      </c>
      <c r="B59" s="362" t="s">
        <v>432</v>
      </c>
      <c r="C59" s="362">
        <v>427</v>
      </c>
      <c r="D59" s="362">
        <v>0</v>
      </c>
      <c r="E59" s="362">
        <v>49.15</v>
      </c>
      <c r="F59" s="362">
        <v>0</v>
      </c>
      <c r="G59" s="362">
        <v>0</v>
      </c>
      <c r="H59" s="362">
        <v>868797</v>
      </c>
    </row>
    <row r="60" spans="1:8">
      <c r="A60">
        <v>46</v>
      </c>
      <c r="B60" s="362" t="s">
        <v>437</v>
      </c>
      <c r="C60" s="362">
        <v>93</v>
      </c>
      <c r="D60" s="362">
        <v>0</v>
      </c>
      <c r="E60" s="362">
        <v>48.58</v>
      </c>
      <c r="F60" s="362">
        <v>0</v>
      </c>
      <c r="G60" s="362">
        <v>0</v>
      </c>
      <c r="H60" s="362">
        <v>191447</v>
      </c>
    </row>
    <row r="61" spans="1:8">
      <c r="A61">
        <v>47</v>
      </c>
      <c r="B61" s="362" t="s">
        <v>420</v>
      </c>
      <c r="C61" s="362">
        <v>158</v>
      </c>
      <c r="D61" s="362">
        <v>0</v>
      </c>
      <c r="E61" s="362">
        <v>48.54</v>
      </c>
      <c r="F61" s="362">
        <v>0</v>
      </c>
      <c r="G61" s="362">
        <v>0</v>
      </c>
      <c r="H61" s="362">
        <v>325492</v>
      </c>
    </row>
    <row r="62" spans="1:8" hidden="1">
      <c r="B62" s="362" t="s">
        <v>519</v>
      </c>
      <c r="C62" s="362">
        <v>2178</v>
      </c>
      <c r="D62" s="362">
        <v>4</v>
      </c>
      <c r="E62" s="362">
        <v>40.24</v>
      </c>
      <c r="F62" s="362">
        <v>7.0000000000000007E-2</v>
      </c>
      <c r="G62" s="362">
        <v>0.18</v>
      </c>
      <c r="H62" s="362">
        <v>5411959</v>
      </c>
    </row>
    <row r="63" spans="1:8">
      <c r="A63">
        <v>48</v>
      </c>
      <c r="B63" s="363" t="s">
        <v>451</v>
      </c>
      <c r="C63" s="362">
        <v>448</v>
      </c>
      <c r="D63" s="362">
        <v>0</v>
      </c>
      <c r="E63" s="362">
        <v>45.88</v>
      </c>
      <c r="F63" s="362">
        <v>0</v>
      </c>
      <c r="G63" s="362">
        <v>0</v>
      </c>
      <c r="H63" s="362">
        <v>976373</v>
      </c>
    </row>
    <row r="64" spans="1:8">
      <c r="A64">
        <v>49</v>
      </c>
      <c r="B64" s="362" t="s">
        <v>416</v>
      </c>
      <c r="C64" s="362">
        <v>388</v>
      </c>
      <c r="D64" s="362">
        <v>0</v>
      </c>
      <c r="E64" s="362">
        <v>45.73</v>
      </c>
      <c r="F64" s="362">
        <v>0</v>
      </c>
      <c r="G64" s="362">
        <v>0</v>
      </c>
      <c r="H64" s="362">
        <v>848432</v>
      </c>
    </row>
    <row r="65" spans="1:8">
      <c r="A65">
        <v>50</v>
      </c>
      <c r="B65" s="363" t="s">
        <v>452</v>
      </c>
      <c r="C65" s="362">
        <v>189</v>
      </c>
      <c r="D65" s="362">
        <v>1</v>
      </c>
      <c r="E65" s="362">
        <v>44.78</v>
      </c>
      <c r="F65" s="362">
        <v>0.24</v>
      </c>
      <c r="G65" s="362">
        <v>0.53</v>
      </c>
      <c r="H65" s="362">
        <v>422019</v>
      </c>
    </row>
    <row r="66" spans="1:8">
      <c r="A66">
        <v>51</v>
      </c>
      <c r="B66" s="362" t="s">
        <v>424</v>
      </c>
      <c r="C66" s="362">
        <v>573</v>
      </c>
      <c r="D66" s="362">
        <v>0</v>
      </c>
      <c r="E66" s="362">
        <v>44.67</v>
      </c>
      <c r="F66" s="362">
        <v>0</v>
      </c>
      <c r="G66" s="362">
        <v>0</v>
      </c>
      <c r="H66" s="362">
        <v>1282690</v>
      </c>
    </row>
    <row r="67" spans="1:8">
      <c r="A67">
        <v>52</v>
      </c>
      <c r="B67" s="362" t="s">
        <v>472</v>
      </c>
      <c r="C67" s="362">
        <v>477</v>
      </c>
      <c r="D67" s="362">
        <v>3</v>
      </c>
      <c r="E67" s="362">
        <v>44.58</v>
      </c>
      <c r="F67" s="362">
        <v>0.28000000000000003</v>
      </c>
      <c r="G67" s="362">
        <v>0.63</v>
      </c>
      <c r="H67" s="362">
        <v>1070096</v>
      </c>
    </row>
    <row r="68" spans="1:8">
      <c r="A68">
        <v>53</v>
      </c>
      <c r="B68" s="363" t="s">
        <v>450</v>
      </c>
      <c r="C68" s="362">
        <v>566</v>
      </c>
      <c r="D68" s="362">
        <v>1</v>
      </c>
      <c r="E68" s="362">
        <v>43.63</v>
      </c>
      <c r="F68" s="362">
        <v>0.08</v>
      </c>
      <c r="G68" s="362">
        <v>0.18</v>
      </c>
      <c r="H68" s="362">
        <v>1297326</v>
      </c>
    </row>
    <row r="69" spans="1:8">
      <c r="A69">
        <v>54</v>
      </c>
      <c r="B69" s="362" t="s">
        <v>462</v>
      </c>
      <c r="C69" s="362">
        <v>473</v>
      </c>
      <c r="D69" s="362">
        <v>0</v>
      </c>
      <c r="E69" s="362">
        <v>42.1</v>
      </c>
      <c r="F69" s="362">
        <v>0</v>
      </c>
      <c r="G69" s="362">
        <v>0</v>
      </c>
      <c r="H69" s="362">
        <v>1123595</v>
      </c>
    </row>
    <row r="70" spans="1:8" hidden="1">
      <c r="B70" s="362" t="s">
        <v>524</v>
      </c>
      <c r="C70" s="362">
        <v>2153</v>
      </c>
      <c r="D70" s="362">
        <v>1</v>
      </c>
      <c r="E70" s="362">
        <v>39.020000000000003</v>
      </c>
      <c r="F70" s="362">
        <v>0.02</v>
      </c>
      <c r="G70" s="362">
        <v>0.05</v>
      </c>
      <c r="H70" s="362">
        <v>5518109</v>
      </c>
    </row>
    <row r="71" spans="1:8">
      <c r="A71">
        <v>55</v>
      </c>
      <c r="B71" s="362" t="s">
        <v>426</v>
      </c>
      <c r="C71" s="362">
        <v>324</v>
      </c>
      <c r="D71" s="362">
        <v>1</v>
      </c>
      <c r="E71" s="362">
        <v>39.520000000000003</v>
      </c>
      <c r="F71" s="362">
        <v>0.12</v>
      </c>
      <c r="G71" s="362">
        <v>0.31</v>
      </c>
      <c r="H71" s="362">
        <v>819799</v>
      </c>
    </row>
    <row r="72" spans="1:8">
      <c r="A72">
        <v>56</v>
      </c>
      <c r="B72" s="362" t="s">
        <v>419</v>
      </c>
      <c r="C72" s="362">
        <v>375</v>
      </c>
      <c r="D72" s="362">
        <v>0</v>
      </c>
      <c r="E72" s="362">
        <v>36.14</v>
      </c>
      <c r="F72" s="362">
        <v>0</v>
      </c>
      <c r="G72" s="362">
        <v>0</v>
      </c>
      <c r="H72" s="362">
        <v>1037668</v>
      </c>
    </row>
    <row r="73" spans="1:8">
      <c r="A73">
        <v>57</v>
      </c>
      <c r="B73" s="362" t="s">
        <v>415</v>
      </c>
      <c r="C73" s="362">
        <v>196</v>
      </c>
      <c r="D73" s="362">
        <v>0</v>
      </c>
      <c r="E73" s="362">
        <v>33.409999999999997</v>
      </c>
      <c r="F73" s="362">
        <v>0</v>
      </c>
      <c r="G73" s="362">
        <v>0</v>
      </c>
      <c r="H73" s="362">
        <v>586617</v>
      </c>
    </row>
    <row r="74" spans="1:8">
      <c r="A74">
        <v>58</v>
      </c>
      <c r="B74" s="362" t="s">
        <v>418</v>
      </c>
      <c r="C74" s="362">
        <v>107</v>
      </c>
      <c r="D74" s="362">
        <v>0</v>
      </c>
      <c r="E74" s="362">
        <v>33.29</v>
      </c>
      <c r="F74" s="362">
        <v>0</v>
      </c>
      <c r="G74" s="362">
        <v>0</v>
      </c>
      <c r="H74" s="362">
        <v>321454</v>
      </c>
    </row>
    <row r="75" spans="1:8" hidden="1">
      <c r="B75" s="362" t="s">
        <v>523</v>
      </c>
      <c r="C75" s="362">
        <v>1921</v>
      </c>
      <c r="D75" s="362">
        <v>2</v>
      </c>
      <c r="E75" s="362">
        <v>38.29</v>
      </c>
      <c r="F75" s="362">
        <v>0.04</v>
      </c>
      <c r="G75" s="362">
        <v>0.1</v>
      </c>
      <c r="H75" s="362">
        <v>5017381</v>
      </c>
    </row>
    <row r="76" spans="1:8">
      <c r="A76">
        <v>59</v>
      </c>
      <c r="B76" s="362" t="s">
        <v>421</v>
      </c>
      <c r="C76" s="362">
        <v>232</v>
      </c>
      <c r="D76" s="362">
        <v>0</v>
      </c>
      <c r="E76" s="362">
        <v>32.53</v>
      </c>
      <c r="F76" s="362">
        <v>0</v>
      </c>
      <c r="G76" s="362">
        <v>0</v>
      </c>
      <c r="H76" s="362">
        <v>713130</v>
      </c>
    </row>
    <row r="77" spans="1:8">
      <c r="A77">
        <v>60</v>
      </c>
      <c r="B77" s="362" t="s">
        <v>430</v>
      </c>
      <c r="C77" s="362">
        <v>203</v>
      </c>
      <c r="D77" s="362">
        <v>0</v>
      </c>
      <c r="E77" s="362">
        <v>31.53</v>
      </c>
      <c r="F77" s="362">
        <v>0</v>
      </c>
      <c r="G77" s="362">
        <v>0</v>
      </c>
      <c r="H77" s="362">
        <v>643895</v>
      </c>
    </row>
    <row r="78" spans="1:8">
      <c r="A78">
        <v>61</v>
      </c>
      <c r="B78" s="362" t="s">
        <v>433</v>
      </c>
      <c r="C78" s="362">
        <v>271</v>
      </c>
      <c r="D78" s="362">
        <v>0</v>
      </c>
      <c r="E78" s="362">
        <v>30.35</v>
      </c>
      <c r="F78" s="362">
        <v>0</v>
      </c>
      <c r="G78" s="362">
        <v>0</v>
      </c>
      <c r="H78" s="362">
        <v>893014</v>
      </c>
    </row>
    <row r="79" spans="1:8">
      <c r="A79">
        <v>62</v>
      </c>
      <c r="B79" s="362" t="s">
        <v>422</v>
      </c>
      <c r="C79" s="362">
        <v>157</v>
      </c>
      <c r="D79" s="362">
        <v>0</v>
      </c>
      <c r="E79" s="362">
        <v>29.58</v>
      </c>
      <c r="F79" s="362">
        <v>0</v>
      </c>
      <c r="G79" s="362">
        <v>0</v>
      </c>
      <c r="H79" s="362">
        <v>530852</v>
      </c>
    </row>
    <row r="80" spans="1:8">
      <c r="A80">
        <v>63</v>
      </c>
      <c r="B80" s="362" t="s">
        <v>459</v>
      </c>
      <c r="C80" s="362">
        <v>768</v>
      </c>
      <c r="D80" s="362">
        <v>1</v>
      </c>
      <c r="E80" s="362">
        <v>29.16</v>
      </c>
      <c r="F80" s="362">
        <v>0.04</v>
      </c>
      <c r="G80" s="362">
        <v>0.13</v>
      </c>
      <c r="H80" s="362">
        <v>2633681</v>
      </c>
    </row>
    <row r="81" spans="1:8" hidden="1">
      <c r="B81" s="362" t="s">
        <v>527</v>
      </c>
      <c r="C81" s="362">
        <v>9479</v>
      </c>
      <c r="D81" s="362">
        <v>12</v>
      </c>
      <c r="E81" s="362">
        <v>99.99</v>
      </c>
      <c r="F81" s="362">
        <v>0.13</v>
      </c>
      <c r="G81" s="362">
        <v>0.13</v>
      </c>
      <c r="H81" s="362">
        <v>9480093</v>
      </c>
    </row>
    <row r="82" spans="1:8" hidden="1">
      <c r="B82" s="362" t="s">
        <v>525</v>
      </c>
      <c r="C82" s="362">
        <v>2476</v>
      </c>
      <c r="D82" s="362">
        <v>3</v>
      </c>
      <c r="E82" s="362">
        <v>36.869999999999997</v>
      </c>
      <c r="F82" s="362">
        <v>0.04</v>
      </c>
      <c r="G82" s="362">
        <v>0.12</v>
      </c>
      <c r="H82" s="362">
        <v>6714997</v>
      </c>
    </row>
    <row r="83" spans="1:8">
      <c r="A83">
        <v>64</v>
      </c>
      <c r="B83" s="362" t="s">
        <v>434</v>
      </c>
      <c r="C83" s="362">
        <v>232</v>
      </c>
      <c r="D83" s="362">
        <v>0</v>
      </c>
      <c r="E83" s="362">
        <v>27.72</v>
      </c>
      <c r="F83" s="362">
        <v>0</v>
      </c>
      <c r="G83" s="362">
        <v>0</v>
      </c>
      <c r="H83" s="362">
        <v>836993</v>
      </c>
    </row>
    <row r="84" spans="1:8">
      <c r="A84">
        <v>65</v>
      </c>
      <c r="B84" s="362" t="s">
        <v>413</v>
      </c>
      <c r="C84" s="362">
        <v>124</v>
      </c>
      <c r="D84" s="362">
        <v>0</v>
      </c>
      <c r="E84" s="362">
        <v>27.71</v>
      </c>
      <c r="F84" s="362">
        <v>0</v>
      </c>
      <c r="G84" s="362">
        <v>0</v>
      </c>
      <c r="H84" s="362">
        <v>447446</v>
      </c>
    </row>
    <row r="85" spans="1:8">
      <c r="A85">
        <v>66</v>
      </c>
      <c r="B85" s="362" t="s">
        <v>417</v>
      </c>
      <c r="C85" s="362">
        <v>235</v>
      </c>
      <c r="D85" s="362">
        <v>0</v>
      </c>
      <c r="E85" s="362">
        <v>23.98</v>
      </c>
      <c r="F85" s="362">
        <v>0</v>
      </c>
      <c r="G85" s="362">
        <v>0</v>
      </c>
      <c r="H85" s="362">
        <v>980156</v>
      </c>
    </row>
    <row r="86" spans="1:8">
      <c r="A86">
        <v>67</v>
      </c>
      <c r="B86" s="362" t="s">
        <v>456</v>
      </c>
      <c r="C86" s="362">
        <v>121</v>
      </c>
      <c r="D86" s="362">
        <v>0</v>
      </c>
      <c r="E86" s="362">
        <v>23.4</v>
      </c>
      <c r="F86" s="362">
        <v>0</v>
      </c>
      <c r="G86" s="362">
        <v>0</v>
      </c>
      <c r="H86" s="362">
        <v>517140</v>
      </c>
    </row>
    <row r="87" spans="1:8">
      <c r="A87">
        <v>68</v>
      </c>
      <c r="B87" s="362" t="s">
        <v>466</v>
      </c>
      <c r="C87" s="362">
        <v>80</v>
      </c>
      <c r="D87" s="362">
        <v>0</v>
      </c>
      <c r="E87" s="362">
        <v>21.26</v>
      </c>
      <c r="F87" s="362">
        <v>0</v>
      </c>
      <c r="G87" s="362">
        <v>0</v>
      </c>
      <c r="H87" s="362">
        <v>376273</v>
      </c>
    </row>
    <row r="88" spans="1:8">
      <c r="A88">
        <v>69</v>
      </c>
      <c r="B88" s="362" t="s">
        <v>406</v>
      </c>
      <c r="C88" s="362">
        <v>84</v>
      </c>
      <c r="D88" s="362">
        <v>0</v>
      </c>
      <c r="E88" s="362">
        <v>20.92</v>
      </c>
      <c r="F88" s="362">
        <v>0</v>
      </c>
      <c r="G88" s="362">
        <v>0</v>
      </c>
      <c r="H88" s="362">
        <v>401574</v>
      </c>
    </row>
    <row r="89" spans="1:8">
      <c r="A89">
        <v>70</v>
      </c>
      <c r="B89" s="362" t="s">
        <v>448</v>
      </c>
      <c r="C89" s="362">
        <v>375</v>
      </c>
      <c r="D89" s="362">
        <v>0</v>
      </c>
      <c r="E89" s="362">
        <v>20.92</v>
      </c>
      <c r="F89" s="362">
        <v>0</v>
      </c>
      <c r="G89" s="362">
        <v>0</v>
      </c>
      <c r="H89" s="362">
        <v>1792697</v>
      </c>
    </row>
    <row r="90" spans="1:8" hidden="1">
      <c r="B90" s="362" t="s">
        <v>517</v>
      </c>
      <c r="C90" s="362">
        <v>1029</v>
      </c>
      <c r="D90" s="362">
        <v>0</v>
      </c>
      <c r="E90" s="362">
        <v>35.14</v>
      </c>
      <c r="F90" s="362">
        <v>0</v>
      </c>
      <c r="G90" s="362">
        <v>0</v>
      </c>
      <c r="H90" s="362">
        <v>2928596</v>
      </c>
    </row>
    <row r="91" spans="1:8">
      <c r="B91" s="362" t="s">
        <v>445</v>
      </c>
      <c r="C91" s="362">
        <v>125</v>
      </c>
      <c r="D91" s="362">
        <v>0</v>
      </c>
      <c r="E91" s="362">
        <v>17.3</v>
      </c>
      <c r="F91" s="362">
        <v>0</v>
      </c>
      <c r="G91" s="362">
        <v>0</v>
      </c>
      <c r="H91" s="362">
        <v>722448</v>
      </c>
    </row>
    <row r="92" spans="1:8">
      <c r="B92" s="362" t="s">
        <v>460</v>
      </c>
      <c r="C92" s="362">
        <v>264</v>
      </c>
      <c r="D92" s="362">
        <v>0</v>
      </c>
      <c r="E92" s="362">
        <v>16.7</v>
      </c>
      <c r="F92" s="362">
        <v>0</v>
      </c>
      <c r="G92" s="362">
        <v>0</v>
      </c>
      <c r="H92" s="362">
        <v>1580495</v>
      </c>
    </row>
    <row r="93" spans="1:8">
      <c r="B93" s="362" t="s">
        <v>427</v>
      </c>
      <c r="C93" s="362">
        <v>45</v>
      </c>
      <c r="D93" s="362">
        <v>0</v>
      </c>
      <c r="E93" s="362">
        <v>16.32</v>
      </c>
      <c r="F93" s="362">
        <v>0</v>
      </c>
      <c r="G93" s="362">
        <v>0</v>
      </c>
      <c r="H93" s="362">
        <v>275673</v>
      </c>
    </row>
    <row r="94" spans="1:8">
      <c r="B94" s="362" t="s">
        <v>457</v>
      </c>
      <c r="C94" s="362">
        <v>187</v>
      </c>
      <c r="D94" s="362">
        <v>0</v>
      </c>
      <c r="E94" s="362">
        <v>16.309999999999999</v>
      </c>
      <c r="F94" s="362">
        <v>0</v>
      </c>
      <c r="G94" s="362">
        <v>0</v>
      </c>
      <c r="H94" s="362">
        <v>1146612</v>
      </c>
    </row>
    <row r="95" spans="1:8">
      <c r="B95" s="362" t="s">
        <v>454</v>
      </c>
      <c r="C95" s="362">
        <v>212</v>
      </c>
      <c r="D95" s="362">
        <v>0</v>
      </c>
      <c r="E95" s="362">
        <v>13.53</v>
      </c>
      <c r="F95" s="362">
        <v>0</v>
      </c>
      <c r="G95" s="362">
        <v>0</v>
      </c>
      <c r="H95" s="362">
        <v>1567247</v>
      </c>
    </row>
    <row r="96" spans="1:8">
      <c r="B96" s="362" t="s">
        <v>428</v>
      </c>
      <c r="C96" s="362">
        <v>89</v>
      </c>
      <c r="D96" s="362">
        <v>0</v>
      </c>
      <c r="E96" s="362">
        <v>12.01</v>
      </c>
      <c r="F96" s="362">
        <v>0</v>
      </c>
      <c r="G96" s="362">
        <v>0</v>
      </c>
      <c r="H96" s="362">
        <v>741200</v>
      </c>
    </row>
    <row r="97" spans="2:8">
      <c r="B97" s="362" t="s">
        <v>429</v>
      </c>
      <c r="C97" s="362">
        <v>12</v>
      </c>
      <c r="D97" s="362">
        <v>0</v>
      </c>
      <c r="E97" s="362">
        <v>5.85</v>
      </c>
      <c r="F97" s="362">
        <v>0</v>
      </c>
      <c r="G97" s="362">
        <v>0</v>
      </c>
      <c r="H97" s="362">
        <v>205211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30 (อำเภอ)</vt:lpstr>
      <vt:lpstr>รายตำบล wk 30_2566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2023-07-31T02:39:59Z</dcterms:modified>
</cp:coreProperties>
</file>