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6" sheetId="7" r:id="rId2"/>
    <sheet name="แยก3 รหัส" sheetId="10" r:id="rId3"/>
    <sheet name=" สัปดาห์ที่ 27 (อำเภอ)" sheetId="33" r:id="rId4"/>
    <sheet name="รายตำบล wk 27_2566" sheetId="79" r:id="rId5"/>
    <sheet name="รายงานหมู่บ้าน รง 506" sheetId="151" r:id="rId6"/>
    <sheet name="มัธยฐานรายอำเภอ66" sheetId="76" r:id="rId7"/>
    <sheet name="Sheet1" sheetId="150" r:id="rId8"/>
    <sheet name="Sheet2" sheetId="160" r:id="rId9"/>
  </sheets>
  <definedNames>
    <definedName name="_xlnm._FilterDatabase" localSheetId="7" hidden="1">Sheet1!$C$2:$D$2</definedName>
    <definedName name="_xlnm._FilterDatabase" localSheetId="8" hidden="1">Sheet2!$B$3:$H$97</definedName>
    <definedName name="_xlnm._FilterDatabase" localSheetId="1" hidden="1">รายเดือน66!$A$4:$O$4</definedName>
    <definedName name="_xlnm._FilterDatabase" localSheetId="4" hidden="1">'รายตำบล wk 27_2566'!$A$2:$Q$197</definedName>
  </definedNames>
  <calcPr calcId="124519"/>
  <pivotCaches>
    <pivotCache cacheId="17" r:id="rId10"/>
  </pivotCaches>
</workbook>
</file>

<file path=xl/calcChain.xml><?xml version="1.0" encoding="utf-8"?>
<calcChain xmlns="http://schemas.openxmlformats.org/spreadsheetml/2006/main">
  <c r="O10" i="10"/>
  <c r="O15" s="1"/>
  <c r="O16" s="1"/>
  <c r="N222" i="76"/>
  <c r="M222"/>
  <c r="L222"/>
  <c r="K222"/>
  <c r="J222"/>
  <c r="I222"/>
  <c r="H222"/>
  <c r="G222"/>
  <c r="F222"/>
  <c r="E222"/>
  <c r="D222"/>
  <c r="C222"/>
  <c r="P221" l="1"/>
  <c r="K223"/>
  <c r="G223"/>
  <c r="C223"/>
  <c r="H223"/>
  <c r="D223"/>
  <c r="I223"/>
  <c r="E223"/>
  <c r="J223"/>
  <c r="F223"/>
  <c r="L223"/>
  <c r="M223"/>
  <c r="N223"/>
  <c r="O222"/>
  <c r="O221"/>
  <c r="N221"/>
  <c r="M221"/>
  <c r="L221"/>
  <c r="K221"/>
  <c r="J221"/>
  <c r="I221"/>
  <c r="H221"/>
  <c r="G221"/>
  <c r="F221"/>
  <c r="E221" l="1"/>
  <c r="D221"/>
  <c r="C221"/>
  <c r="O220" s="1"/>
  <c r="N220" l="1"/>
  <c r="M220"/>
  <c r="L220"/>
  <c r="K220"/>
  <c r="J220"/>
  <c r="I220"/>
  <c r="H220"/>
  <c r="G220"/>
  <c r="F220"/>
  <c r="E220"/>
  <c r="D220"/>
  <c r="C220"/>
  <c r="O219"/>
  <c r="O218" l="1"/>
  <c r="O217"/>
  <c r="O216"/>
  <c r="O215"/>
  <c r="N212"/>
  <c r="M212"/>
  <c r="L212"/>
  <c r="K212"/>
  <c r="J212"/>
  <c r="I212"/>
  <c r="H212"/>
  <c r="G212"/>
  <c r="F212"/>
  <c r="E212"/>
  <c r="D212"/>
  <c r="C212"/>
  <c r="P211" s="1"/>
  <c r="O211" s="1"/>
  <c r="N211"/>
  <c r="M211"/>
  <c r="F213" l="1"/>
  <c r="N213"/>
  <c r="I213"/>
  <c r="O212"/>
  <c r="L213"/>
  <c r="J213"/>
  <c r="E213"/>
  <c r="M213"/>
  <c r="D213"/>
  <c r="H213"/>
  <c r="C213"/>
  <c r="G213"/>
  <c r="K213"/>
  <c r="L211"/>
  <c r="K211"/>
  <c r="J211"/>
  <c r="I211"/>
  <c r="H211"/>
  <c r="G211"/>
  <c r="F211"/>
  <c r="E211" s="1"/>
  <c r="D211"/>
  <c r="C211"/>
  <c r="O210" l="1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 s="1"/>
  <c r="O201" s="1"/>
  <c r="K203" l="1"/>
  <c r="N203"/>
  <c r="O202"/>
  <c r="J203"/>
  <c r="E203"/>
  <c r="I203"/>
  <c r="M203"/>
  <c r="G203"/>
  <c r="F203"/>
  <c r="D203"/>
  <c r="C203" s="1"/>
  <c r="H203"/>
  <c r="L203"/>
  <c r="N201"/>
  <c r="M201"/>
  <c r="L201" s="1"/>
  <c r="K201"/>
  <c r="J201"/>
  <c r="I201" s="1"/>
  <c r="H201"/>
  <c r="G201"/>
  <c r="F201"/>
  <c r="E201"/>
  <c r="D201" s="1"/>
  <c r="C201"/>
  <c r="O200" l="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 s="1"/>
  <c r="G193" l="1"/>
  <c r="D193"/>
  <c r="C193"/>
  <c r="H193"/>
  <c r="L193"/>
  <c r="K193"/>
  <c r="F193"/>
  <c r="N193"/>
  <c r="O192"/>
  <c r="J193"/>
  <c r="E193"/>
  <c r="I193"/>
  <c r="M193"/>
  <c r="O191"/>
  <c r="N191"/>
  <c r="M191"/>
  <c r="L191"/>
  <c r="K191"/>
  <c r="J191"/>
  <c r="I191"/>
  <c r="H191"/>
  <c r="G191"/>
  <c r="F191"/>
  <c r="E191"/>
  <c r="D191"/>
  <c r="C191"/>
  <c r="O190" s="1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 s="1"/>
  <c r="E183" l="1"/>
  <c r="D183"/>
  <c r="I183"/>
  <c r="H183"/>
  <c r="M183"/>
  <c r="L183"/>
  <c r="C183"/>
  <c r="G183"/>
  <c r="K183"/>
  <c r="O182"/>
  <c r="F183"/>
  <c r="J183"/>
  <c r="N183"/>
  <c r="O181"/>
  <c r="N181"/>
  <c r="M181"/>
  <c r="L181"/>
  <c r="K181"/>
  <c r="J181"/>
  <c r="I181"/>
  <c r="H181"/>
  <c r="G181"/>
  <c r="F181" l="1"/>
  <c r="E181"/>
  <c r="D181" s="1"/>
  <c r="C181"/>
  <c r="O180" l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P171" s="1"/>
  <c r="O171" s="1"/>
  <c r="N171"/>
  <c r="M171"/>
  <c r="L171"/>
  <c r="K171"/>
  <c r="J171" s="1"/>
  <c r="I171"/>
  <c r="H171" s="1"/>
  <c r="G171"/>
  <c r="F171"/>
  <c r="E171"/>
  <c r="D171" s="1"/>
  <c r="H173" l="1"/>
  <c r="L173"/>
  <c r="D173"/>
  <c r="C173"/>
  <c r="G173"/>
  <c r="K173"/>
  <c r="F173"/>
  <c r="N173"/>
  <c r="O172"/>
  <c r="J173"/>
  <c r="E173"/>
  <c r="I173"/>
  <c r="M173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 s="1"/>
  <c r="F163" l="1"/>
  <c r="O162"/>
  <c r="N163"/>
  <c r="I163"/>
  <c r="M163"/>
  <c r="H163"/>
  <c r="L163"/>
  <c r="J163"/>
  <c r="E163"/>
  <c r="D163"/>
  <c r="C163"/>
  <c r="G163"/>
  <c r="K163"/>
  <c r="O161"/>
  <c r="N161"/>
  <c r="M161"/>
  <c r="L161"/>
  <c r="K161"/>
  <c r="J161"/>
  <c r="I161"/>
  <c r="H161"/>
  <c r="G161" s="1"/>
  <c r="F161"/>
  <c r="E161" l="1"/>
  <c r="D161"/>
  <c r="C161"/>
  <c r="O160" l="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H153" l="1"/>
  <c r="K153"/>
  <c r="L153"/>
  <c r="C153"/>
  <c r="O152"/>
  <c r="F153"/>
  <c r="J153"/>
  <c r="N153"/>
  <c r="D153"/>
  <c r="G153"/>
  <c r="E153"/>
  <c r="I153"/>
  <c r="M153"/>
  <c r="O151"/>
  <c r="N151"/>
  <c r="M151"/>
  <c r="L151"/>
  <c r="K151" l="1"/>
  <c r="J151"/>
  <c r="I151"/>
  <c r="H151"/>
  <c r="G151"/>
  <c r="F151"/>
  <c r="E151"/>
  <c r="D151" s="1"/>
  <c r="C151"/>
  <c r="O150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P141" s="1"/>
  <c r="O141" s="1"/>
  <c r="N141"/>
  <c r="M141"/>
  <c r="L141"/>
  <c r="K141"/>
  <c r="H143" l="1"/>
  <c r="L143"/>
  <c r="G143"/>
  <c r="N143"/>
  <c r="D143"/>
  <c r="C143" s="1"/>
  <c r="O142"/>
  <c r="K143"/>
  <c r="F143"/>
  <c r="J143"/>
  <c r="E143"/>
  <c r="I143"/>
  <c r="M143"/>
  <c r="I141"/>
  <c r="H141"/>
  <c r="G141"/>
  <c r="F141"/>
  <c r="E141"/>
  <c r="D141" s="1"/>
  <c r="C141"/>
  <c r="O140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 s="1"/>
  <c r="F133" l="1"/>
  <c r="N133"/>
  <c r="E133"/>
  <c r="M133"/>
  <c r="O132"/>
  <c r="L133"/>
  <c r="J133"/>
  <c r="I133"/>
  <c r="D133"/>
  <c r="H133"/>
  <c r="C133"/>
  <c r="G133"/>
  <c r="K133"/>
  <c r="O131"/>
  <c r="N131"/>
  <c r="M131"/>
  <c r="L131"/>
  <c r="K131"/>
  <c r="J131"/>
  <c r="I131"/>
  <c r="H131"/>
  <c r="G131"/>
  <c r="F131" l="1"/>
  <c r="E131"/>
  <c r="D131"/>
  <c r="C131"/>
  <c r="O130" s="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P121" s="1"/>
  <c r="O121" s="1"/>
  <c r="N121"/>
  <c r="M121" s="1"/>
  <c r="L121"/>
  <c r="G123" l="1"/>
  <c r="J123"/>
  <c r="K123"/>
  <c r="N123"/>
  <c r="O122"/>
  <c r="F123"/>
  <c r="E123"/>
  <c r="I123"/>
  <c r="M123"/>
  <c r="D123"/>
  <c r="C123" s="1"/>
  <c r="H123"/>
  <c r="L123"/>
  <c r="K121"/>
  <c r="J121"/>
  <c r="I121"/>
  <c r="H121"/>
  <c r="G121"/>
  <c r="F121"/>
  <c r="E121" s="1"/>
  <c r="D121"/>
  <c r="C121"/>
  <c r="O120"/>
  <c r="N120"/>
  <c r="M120"/>
  <c r="L120"/>
  <c r="K120"/>
  <c r="J120"/>
  <c r="I120"/>
  <c r="H120"/>
  <c r="G120"/>
  <c r="F120"/>
  <c r="E120"/>
  <c r="D120"/>
  <c r="C120"/>
  <c r="N112"/>
  <c r="M112"/>
  <c r="L112"/>
  <c r="K112"/>
  <c r="J112"/>
  <c r="I112"/>
  <c r="H112"/>
  <c r="G112"/>
  <c r="F112"/>
  <c r="E112"/>
  <c r="D112"/>
  <c r="C112"/>
  <c r="P111" s="1"/>
  <c r="I113" l="1"/>
  <c r="D113"/>
  <c r="E113"/>
  <c r="M113"/>
  <c r="H113"/>
  <c r="L113"/>
  <c r="O112"/>
  <c r="K113"/>
  <c r="G113"/>
  <c r="F113"/>
  <c r="J113"/>
  <c r="N113"/>
  <c r="O111"/>
  <c r="N111" l="1"/>
  <c r="M111"/>
  <c r="L111" l="1"/>
  <c r="K111"/>
  <c r="J111" s="1"/>
  <c r="I111"/>
  <c r="H111"/>
  <c r="G111"/>
  <c r="F111"/>
  <c r="E111"/>
  <c r="D111"/>
  <c r="C111"/>
  <c r="O110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P101" s="1"/>
  <c r="D103" l="1"/>
  <c r="C103"/>
  <c r="I103"/>
  <c r="H103"/>
  <c r="E103"/>
  <c r="M103"/>
  <c r="L103"/>
  <c r="G103"/>
  <c r="K103"/>
  <c r="O102"/>
  <c r="F103"/>
  <c r="J103"/>
  <c r="N103"/>
  <c r="O101"/>
  <c r="N101"/>
  <c r="M101" l="1"/>
  <c r="L101"/>
  <c r="K101"/>
  <c r="J101"/>
  <c r="I101" s="1"/>
  <c r="H101"/>
  <c r="G101"/>
  <c r="F101"/>
  <c r="E101"/>
  <c r="D101"/>
  <c r="C101"/>
  <c r="O100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P91" s="1"/>
  <c r="F93" l="1"/>
  <c r="N93"/>
  <c r="I93"/>
  <c r="M93"/>
  <c r="J93"/>
  <c r="L93"/>
  <c r="O92"/>
  <c r="E93"/>
  <c r="D93"/>
  <c r="H93"/>
  <c r="C93"/>
  <c r="G93"/>
  <c r="K93"/>
  <c r="O91"/>
  <c r="N91"/>
  <c r="M91"/>
  <c r="L91"/>
  <c r="K91"/>
  <c r="J91"/>
  <c r="I91"/>
  <c r="H91"/>
  <c r="G91"/>
  <c r="F91"/>
  <c r="E91"/>
  <c r="D91"/>
  <c r="C91"/>
  <c r="O90" s="1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L83" l="1"/>
  <c r="E83"/>
  <c r="C83"/>
  <c r="M83"/>
  <c r="I83"/>
  <c r="D83"/>
  <c r="H83"/>
  <c r="G83"/>
  <c r="K83"/>
  <c r="O82"/>
  <c r="F83"/>
  <c r="J83"/>
  <c r="N83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 s="1"/>
  <c r="F73" l="1"/>
  <c r="J73"/>
  <c r="E73"/>
  <c r="O72"/>
  <c r="M73"/>
  <c r="D73"/>
  <c r="H73"/>
  <c r="L73"/>
  <c r="N73"/>
  <c r="I73"/>
  <c r="C73"/>
  <c r="G73"/>
  <c r="K73"/>
  <c r="O71"/>
  <c r="N71"/>
  <c r="M71"/>
  <c r="L71" s="1"/>
  <c r="K71"/>
  <c r="J71"/>
  <c r="I71" s="1"/>
  <c r="H71"/>
  <c r="G71"/>
  <c r="F71"/>
  <c r="E71" s="1"/>
  <c r="D71"/>
  <c r="C71"/>
  <c r="O70" s="1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 s="1"/>
  <c r="O62" l="1"/>
  <c r="J63"/>
  <c r="N63"/>
  <c r="E63"/>
  <c r="F63"/>
  <c r="I63"/>
  <c r="M63"/>
  <c r="D63"/>
  <c r="H63"/>
  <c r="L63"/>
  <c r="C63"/>
  <c r="G63"/>
  <c r="K63"/>
  <c r="O61"/>
  <c r="N61"/>
  <c r="M61"/>
  <c r="L61" s="1"/>
  <c r="K61"/>
  <c r="J61"/>
  <c r="I61"/>
  <c r="H61" s="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P51" s="1"/>
  <c r="O51" s="1"/>
  <c r="N51"/>
  <c r="M51"/>
  <c r="L51"/>
  <c r="K51"/>
  <c r="J51"/>
  <c r="I51"/>
  <c r="H51"/>
  <c r="G51"/>
  <c r="F51"/>
  <c r="C53" l="1"/>
  <c r="G53"/>
  <c r="D53"/>
  <c r="H53"/>
  <c r="L53"/>
  <c r="K53"/>
  <c r="O52"/>
  <c r="F53"/>
  <c r="J53"/>
  <c r="N53"/>
  <c r="E53"/>
  <c r="I53"/>
  <c r="M53"/>
  <c r="E51"/>
  <c r="D51"/>
  <c r="C51" s="1"/>
  <c r="O50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P41" s="1"/>
  <c r="O41" s="1"/>
  <c r="N41"/>
  <c r="M41" s="1"/>
  <c r="L41"/>
  <c r="K41"/>
  <c r="J41"/>
  <c r="I41" s="1"/>
  <c r="H41"/>
  <c r="G41" s="1"/>
  <c r="F41"/>
  <c r="E41"/>
  <c r="D41"/>
  <c r="H43" l="1"/>
  <c r="L43"/>
  <c r="O42"/>
  <c r="K43"/>
  <c r="D43"/>
  <c r="C43" s="1"/>
  <c r="N43"/>
  <c r="G43"/>
  <c r="F43"/>
  <c r="J43"/>
  <c r="E43"/>
  <c r="I43"/>
  <c r="M43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P31" s="1"/>
  <c r="O31" s="1"/>
  <c r="L33" l="1"/>
  <c r="C33"/>
  <c r="G33"/>
  <c r="D33"/>
  <c r="H33"/>
  <c r="K33"/>
  <c r="J33"/>
  <c r="O32"/>
  <c r="F33"/>
  <c r="N33"/>
  <c r="E33"/>
  <c r="I33"/>
  <c r="M33"/>
  <c r="N31"/>
  <c r="M31"/>
  <c r="L31"/>
  <c r="K31"/>
  <c r="J31"/>
  <c r="I31"/>
  <c r="H31"/>
  <c r="G31"/>
  <c r="F31"/>
  <c r="E31" s="1"/>
  <c r="D31" s="1"/>
  <c r="C31" s="1"/>
  <c r="O30" s="1"/>
  <c r="N30"/>
  <c r="M30"/>
  <c r="L30"/>
  <c r="K30"/>
  <c r="J30" l="1"/>
  <c r="I30"/>
  <c r="H30"/>
  <c r="G30"/>
  <c r="F30" l="1"/>
  <c r="E30" l="1"/>
  <c r="D30" s="1"/>
  <c r="C30"/>
  <c r="O29"/>
  <c r="O28"/>
  <c r="O27"/>
  <c r="O26"/>
  <c r="O25"/>
  <c r="N22"/>
  <c r="M22"/>
  <c r="L22"/>
  <c r="K22"/>
  <c r="J22"/>
  <c r="I22"/>
  <c r="H22"/>
  <c r="G22"/>
  <c r="F22"/>
  <c r="E22"/>
  <c r="D22"/>
  <c r="C22"/>
  <c r="P21" s="1"/>
  <c r="H23" l="1"/>
  <c r="E23"/>
  <c r="I23"/>
  <c r="M23"/>
  <c r="L23"/>
  <c r="D23"/>
  <c r="O22"/>
  <c r="G23"/>
  <c r="K23"/>
  <c r="F23"/>
  <c r="J23"/>
  <c r="N23"/>
  <c r="O21"/>
  <c r="N21"/>
  <c r="M21"/>
  <c r="L21"/>
  <c r="K21" s="1"/>
  <c r="J21"/>
  <c r="I21"/>
  <c r="H21" l="1"/>
  <c r="G21"/>
  <c r="F21"/>
  <c r="E21"/>
  <c r="D21"/>
  <c r="C21"/>
  <c r="O20" l="1"/>
  <c r="N20"/>
  <c r="M20"/>
  <c r="L20"/>
  <c r="K20"/>
  <c r="J20"/>
  <c r="I20"/>
  <c r="H20"/>
  <c r="G20"/>
  <c r="F20"/>
  <c r="E20"/>
  <c r="D20"/>
  <c r="C20"/>
  <c r="O19"/>
  <c r="O18"/>
  <c r="O17"/>
  <c r="O16"/>
  <c r="O15"/>
  <c r="N12"/>
  <c r="M12"/>
  <c r="L12"/>
  <c r="K12" s="1"/>
  <c r="J12" s="1"/>
  <c r="I12"/>
  <c r="H12"/>
  <c r="G12"/>
  <c r="F12" s="1"/>
  <c r="E12" s="1"/>
  <c r="D12"/>
  <c r="C12" s="1"/>
  <c r="P11" s="1"/>
  <c r="G13" l="1"/>
  <c r="L13"/>
  <c r="J13"/>
  <c r="I13" s="1"/>
  <c r="C13"/>
  <c r="O12"/>
  <c r="F13"/>
  <c r="K13"/>
  <c r="E13"/>
  <c r="N13"/>
  <c r="D13"/>
  <c r="H13"/>
  <c r="M13"/>
  <c r="O11"/>
  <c r="N11"/>
  <c r="M11"/>
  <c r="L11"/>
  <c r="K11"/>
  <c r="J11"/>
  <c r="I11"/>
  <c r="H11" s="1"/>
  <c r="G11"/>
  <c r="F11"/>
  <c r="E11"/>
  <c r="D11" l="1"/>
  <c r="C11"/>
  <c r="O10" l="1"/>
  <c r="N10"/>
  <c r="M10"/>
  <c r="L10"/>
  <c r="K10"/>
  <c r="J10"/>
  <c r="I10"/>
  <c r="H10"/>
  <c r="G10"/>
  <c r="F10"/>
  <c r="E10"/>
  <c r="D10"/>
  <c r="C10"/>
  <c r="O9"/>
  <c r="O8"/>
  <c r="O7"/>
  <c r="O6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 s="1"/>
  <c r="B33"/>
  <c r="B32"/>
  <c r="BB31" s="1"/>
  <c r="BA31" s="1"/>
  <c r="AZ31"/>
  <c r="AY31"/>
  <c r="AX31"/>
  <c r="AW31" s="1"/>
  <c r="AV31"/>
  <c r="AU31" s="1"/>
  <c r="AT31" s="1"/>
  <c r="AS31" s="1"/>
  <c r="AR31" s="1"/>
  <c r="AQ31" s="1"/>
  <c r="AP31" s="1"/>
  <c r="AO31" s="1"/>
  <c r="AN31" s="1"/>
  <c r="AM31" s="1"/>
  <c r="AL31" s="1"/>
  <c r="AK31" s="1"/>
  <c r="AJ31" s="1"/>
  <c r="AI31" s="1"/>
  <c r="AH31" s="1"/>
  <c r="AG31" s="1"/>
  <c r="AF31"/>
  <c r="AE31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X31" s="1"/>
  <c r="W25"/>
  <c r="W31" s="1"/>
  <c r="V25"/>
  <c r="U25"/>
  <c r="U31" s="1"/>
  <c r="T25"/>
  <c r="S25"/>
  <c r="R25"/>
  <c r="R31" s="1"/>
  <c r="Q25"/>
  <c r="Q31" s="1"/>
  <c r="P25"/>
  <c r="O25"/>
  <c r="N25"/>
  <c r="M25"/>
  <c r="L25"/>
  <c r="K25"/>
  <c r="J25"/>
  <c r="I25"/>
  <c r="H25"/>
  <c r="G25"/>
  <c r="F25"/>
  <c r="E25"/>
  <c r="D25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I19" s="1"/>
  <c r="E19"/>
  <c r="F19" s="1"/>
  <c r="H18"/>
  <c r="E18"/>
  <c r="H17"/>
  <c r="I17" s="1"/>
  <c r="E17"/>
  <c r="F17" s="1"/>
  <c r="P16"/>
  <c r="N16"/>
  <c r="H16"/>
  <c r="I16" s="1"/>
  <c r="E16"/>
  <c r="F16" s="1"/>
  <c r="W15"/>
  <c r="P15"/>
  <c r="H15"/>
  <c r="E15"/>
  <c r="F15" s="1"/>
  <c r="P14"/>
  <c r="H14"/>
  <c r="E14"/>
  <c r="H13"/>
  <c r="E13"/>
  <c r="H12"/>
  <c r="E12"/>
  <c r="H11"/>
  <c r="E11"/>
  <c r="N10"/>
  <c r="H10"/>
  <c r="E10"/>
  <c r="R9"/>
  <c r="P9"/>
  <c r="H9"/>
  <c r="E9"/>
  <c r="R8"/>
  <c r="P8"/>
  <c r="H8"/>
  <c r="E8"/>
  <c r="R7"/>
  <c r="P7"/>
  <c r="H7"/>
  <c r="E7"/>
  <c r="R6"/>
  <c r="P6"/>
  <c r="H6"/>
  <c r="I6" s="1"/>
  <c r="E6"/>
  <c r="F6" s="1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W24" s="1"/>
  <c r="N23"/>
  <c r="T23" s="1"/>
  <c r="N22"/>
  <c r="N21"/>
  <c r="N20"/>
  <c r="N19"/>
  <c r="T19" s="1"/>
  <c r="N18"/>
  <c r="N17"/>
  <c r="N16"/>
  <c r="T16" s="1"/>
  <c r="W16" s="1"/>
  <c r="N15"/>
  <c r="T15" s="1"/>
  <c r="W15" s="1"/>
  <c r="N14"/>
  <c r="N13"/>
  <c r="T13" s="1"/>
  <c r="W13" s="1"/>
  <c r="N12"/>
  <c r="N11"/>
  <c r="T11" s="1"/>
  <c r="W11" s="1"/>
  <c r="N10"/>
  <c r="N9"/>
  <c r="N8"/>
  <c r="T8" s="1"/>
  <c r="W8" s="1"/>
  <c r="N7"/>
  <c r="T7" s="1"/>
  <c r="N6"/>
  <c r="N5"/>
  <c r="M14" i="73"/>
  <c r="L14"/>
  <c r="K14"/>
  <c r="J14"/>
  <c r="I14"/>
  <c r="H14"/>
  <c r="G14"/>
  <c r="F14"/>
  <c r="E14"/>
  <c r="D14"/>
  <c r="C14"/>
  <c r="B14"/>
  <c r="AD31" i="33" l="1"/>
  <c r="AC31"/>
  <c r="V7" i="7"/>
  <c r="W7"/>
  <c r="V23"/>
  <c r="O23" s="1"/>
  <c r="W23"/>
  <c r="AB31" i="33"/>
  <c r="AA31"/>
  <c r="Z31" s="1"/>
  <c r="Y31"/>
  <c r="V31"/>
  <c r="T31"/>
  <c r="F24" i="10"/>
  <c r="S31" i="33"/>
  <c r="D196" i="79"/>
  <c r="C197" s="1"/>
  <c r="F11" i="10"/>
  <c r="F13"/>
  <c r="F21"/>
  <c r="F23"/>
  <c r="F25"/>
  <c r="P31" i="33"/>
  <c r="E28" i="10"/>
  <c r="F28" s="1"/>
  <c r="F12"/>
  <c r="O31" i="33"/>
  <c r="N31" s="1"/>
  <c r="F14" i="10"/>
  <c r="F20"/>
  <c r="F22"/>
  <c r="F26"/>
  <c r="F7"/>
  <c r="F8"/>
  <c r="F9"/>
  <c r="F10"/>
  <c r="F18"/>
  <c r="N27" i="7"/>
  <c r="B25" i="33"/>
  <c r="M31"/>
  <c r="R10" i="10"/>
  <c r="P10" s="1"/>
  <c r="I24"/>
  <c r="H28"/>
  <c r="I28" s="1"/>
  <c r="I27"/>
  <c r="I8"/>
  <c r="I9"/>
  <c r="I10"/>
  <c r="I15"/>
  <c r="V8" i="7"/>
  <c r="O8" s="1"/>
  <c r="V19"/>
  <c r="O19" s="1"/>
  <c r="V24"/>
  <c r="O24" s="1"/>
  <c r="L31" i="33"/>
  <c r="K31" s="1"/>
  <c r="J31" s="1"/>
  <c r="I31" s="1"/>
  <c r="H31" s="1"/>
  <c r="G31" s="1"/>
  <c r="F31" s="1"/>
  <c r="E31" s="1"/>
  <c r="D31" s="1"/>
  <c r="C31" s="1"/>
  <c r="I20" i="10"/>
  <c r="I22"/>
  <c r="I26"/>
  <c r="I7"/>
  <c r="I12"/>
  <c r="I14"/>
  <c r="I11"/>
  <c r="I13"/>
  <c r="I18"/>
  <c r="I21"/>
  <c r="I23"/>
  <c r="I25"/>
  <c r="V15" i="7"/>
  <c r="O15" s="1"/>
  <c r="O7"/>
  <c r="V11"/>
  <c r="O11" s="1"/>
  <c r="V13"/>
  <c r="O13" s="1"/>
  <c r="V16"/>
  <c r="O16" s="1"/>
  <c r="T20"/>
  <c r="W20" s="1"/>
  <c r="V25"/>
  <c r="O25" s="1"/>
  <c r="P13" i="73"/>
  <c r="N13"/>
  <c r="N12"/>
  <c r="Q11"/>
  <c r="P11" s="1"/>
  <c r="B31" i="33" l="1"/>
  <c r="V20" i="7"/>
  <c r="O20" s="1"/>
  <c r="N11" i="73"/>
  <c r="M11"/>
  <c r="L11"/>
  <c r="K11"/>
  <c r="J11"/>
  <c r="I11"/>
  <c r="H11"/>
  <c r="G11"/>
  <c r="F11" s="1"/>
  <c r="E11" s="1"/>
  <c r="D11"/>
  <c r="C11"/>
  <c r="B11"/>
  <c r="N10" s="1"/>
  <c r="M10"/>
  <c r="L10"/>
  <c r="K10"/>
  <c r="J10"/>
  <c r="I10"/>
  <c r="H10"/>
  <c r="G10"/>
  <c r="F10"/>
  <c r="E10"/>
  <c r="D10"/>
  <c r="C10"/>
  <c r="B10"/>
  <c r="N9" l="1"/>
  <c r="M9" l="1"/>
  <c r="L9"/>
  <c r="K9"/>
  <c r="J9"/>
  <c r="I9"/>
  <c r="H9"/>
  <c r="G9"/>
  <c r="F9"/>
  <c r="E9"/>
  <c r="D9"/>
  <c r="C9"/>
  <c r="B9"/>
  <c r="N8"/>
  <c r="N7"/>
  <c r="N6"/>
  <c r="N5"/>
  <c r="N4"/>
  <c r="T6" i="7"/>
  <c r="T9"/>
  <c r="T10"/>
  <c r="T12"/>
  <c r="W12" s="1"/>
  <c r="T14"/>
  <c r="T17"/>
  <c r="T18"/>
  <c r="T21"/>
  <c r="T22"/>
  <c r="T26"/>
  <c r="V18" l="1"/>
  <c r="O18" s="1"/>
  <c r="W18"/>
  <c r="V21"/>
  <c r="O21" s="1"/>
  <c r="W21"/>
  <c r="V22"/>
  <c r="O22" s="1"/>
  <c r="W22"/>
  <c r="V14"/>
  <c r="O14" s="1"/>
  <c r="W14"/>
  <c r="T5"/>
  <c r="W6"/>
  <c r="V26"/>
  <c r="O26" s="1"/>
  <c r="W26"/>
  <c r="V17"/>
  <c r="O17" s="1"/>
  <c r="W17"/>
  <c r="V9"/>
  <c r="O9" s="1"/>
  <c r="W9"/>
  <c r="V10"/>
  <c r="O10" s="1"/>
  <c r="W10"/>
  <c r="V6"/>
  <c r="O6" s="1"/>
  <c r="T27"/>
  <c r="V12"/>
  <c r="O12" s="1"/>
  <c r="V5" l="1"/>
  <c r="O5" s="1"/>
  <c r="W5"/>
  <c r="V27"/>
  <c r="O27" s="1"/>
  <c r="W27"/>
</calcChain>
</file>

<file path=xl/sharedStrings.xml><?xml version="1.0" encoding="utf-8"?>
<sst xmlns="http://schemas.openxmlformats.org/spreadsheetml/2006/main" count="2942" uniqueCount="724">
  <si>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</si>
  <si>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</si>
  <si>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</si>
  <si>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</si>
  <si>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</si>
  <si>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</si>
  <si>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</si>
  <si>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</si>
  <si>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</si>
  <si>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</si>
  <si>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</si>
  <si>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</si>
  <si>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</si>
  <si>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</si>
  <si>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</si>
  <si>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</si>
  <si>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</si>
  <si>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</si>
  <si>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</si>
  <si>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</si>
  <si>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</si>
  <si>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</si>
  <si>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</si>
  <si>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</si>
  <si>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</si>
  <si>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</si>
  <si>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</si>
  <si>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</si>
  <si>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</si>
  <si>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</si>
  <si>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</si>
  <si>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</si>
  <si>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</si>
  <si>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</si>
  <si>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</si>
  <si>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</si>
  <si>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</si>
  <si>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</si>
  <si>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</si>
  <si>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</si>
  <si>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</si>
  <si>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</si>
  <si>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</si>
  <si>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</si>
  <si>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</si>
  <si>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</si>
  <si>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</si>
  <si>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</si>
  <si>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</si>
  <si>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</si>
  <si>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</si>
  <si>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</si>
  <si>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</si>
  <si>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</si>
  <si>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</si>
  <si>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</si>
  <si>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</si>
  <si>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</si>
  <si>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</si>
  <si>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</si>
  <si>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</si>
  <si>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</si>
  <si>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</si>
  <si>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</si>
  <si>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</si>
  <si>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</si>
  <si>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</si>
  <si>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</si>
  <si>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</si>
  <si>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</si>
  <si>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</si>
  <si>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</si>
  <si>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</si>
  <si>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</si>
  <si>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</si>
  <si>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</si>
  <si>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</si>
  <si>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</si>
  <si>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</si>
  <si>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</si>
  <si>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</si>
  <si>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</si>
  <si>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</si>
  <si>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</si>
  <si>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</si>
  <si>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</si>
  <si>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</si>
  <si>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</si>
  <si>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</si>
  <si>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</si>
  <si>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</si>
  <si>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</si>
  <si>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</si>
  <si>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</si>
  <si>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</si>
  <si>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</si>
  <si>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</si>
  <si>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</si>
  <si>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</si>
  <si>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</si>
  <si>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</si>
  <si>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</si>
  <si>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</si>
  <si>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</si>
  <si>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</si>
  <si>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</si>
  <si>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</si>
  <si>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</si>
  <si>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</si>
  <si>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</si>
  <si>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</si>
  <si>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</si>
  <si>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</si>
  <si>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</si>
  <si>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</si>
  <si>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</si>
  <si>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</si>
  <si>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</si>
  <si>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</si>
  <si>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</si>
  <si>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</si>
  <si>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</si>
  <si>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</si>
  <si>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</si>
  <si>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</si>
  <si>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</si>
  <si>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</si>
  <si>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</si>
  <si>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</si>
  <si>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</si>
  <si>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</si>
  <si>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</si>
  <si>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</si>
  <si>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</si>
  <si>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</si>
  <si>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</si>
  <si>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</si>
  <si>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</si>
  <si>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</si>
  <si>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</si>
  <si>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</si>
  <si>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</si>
  <si>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</si>
  <si>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</si>
  <si>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</si>
  <si>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</si>
  <si>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</si>
  <si>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</si>
  <si>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</si>
  <si>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</si>
  <si>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</si>
  <si>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</si>
  <si>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</si>
  <si>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</si>
  <si>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</si>
  <si>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</si>
  <si>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</si>
  <si>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</si>
  <si>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</si>
  <si>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</si>
  <si>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</si>
  <si>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</si>
  <si>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</si>
  <si>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</si>
  <si>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</si>
  <si>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</si>
  <si>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</si>
  <si>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</si>
  <si>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</si>
  <si>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</si>
  <si>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</si>
  <si>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</si>
  <si>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</si>
  <si>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</si>
  <si>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</si>
  <si>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</si>
  <si>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</si>
  <si>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</si>
  <si>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</si>
  <si>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</si>
  <si>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</si>
  <si>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</si>
  <si>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</si>
  <si>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</si>
  <si>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</si>
  <si>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</si>
  <si>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</si>
  <si>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</si>
  <si>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</si>
  <si>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</si>
  <si>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</si>
  <si>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</si>
  <si>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</si>
  <si>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</si>
  <si>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</si>
  <si>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</si>
  <si>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</si>
  <si>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</si>
  <si>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</si>
  <si>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</si>
  <si>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</si>
  <si>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</si>
  <si>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</si>
  <si>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</si>
  <si>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</si>
  <si>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</si>
  <si>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</si>
  <si>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</si>
  <si>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</si>
  <si>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</si>
  <si>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</si>
  <si>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</si>
  <si>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</si>
  <si>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</si>
  <si>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</si>
  <si>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</si>
  <si>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</si>
  <si>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</si>
  <si>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</si>
  <si>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</si>
  <si>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</si>
  <si>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</si>
  <si>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</si>
  <si>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</si>
  <si>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</si>
  <si>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</si>
  <si>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</si>
  <si>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</si>
  <si>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</si>
  <si>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</si>
  <si>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</si>
  <si>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</si>
  <si>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</si>
  <si>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</si>
  <si>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</si>
  <si>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</si>
  <si>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</si>
  <si>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</si>
  <si>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</si>
  <si>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</si>
  <si>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</si>
  <si>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</si>
  <si>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</si>
  <si>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</si>
  <si>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</si>
  <si>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</si>
  <si>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</si>
  <si>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</si>
  <si>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</si>
  <si>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</si>
  <si>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</si>
  <si>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</si>
  <si>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</si>
  <si>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</si>
  <si>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</si>
  <si>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</si>
  <si>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</si>
  <si>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</si>
  <si>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</si>
  <si>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</si>
  <si>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</si>
  <si>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</si>
  <si>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</si>
  <si>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</si>
  <si>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</si>
  <si>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</si>
  <si>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</si>
  <si>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</si>
  <si>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</si>
  <si>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</si>
  <si>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</si>
  <si>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</si>
  <si>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</si>
  <si>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</si>
  <si>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</si>
  <si>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</si>
  <si>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</si>
  <si>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</si>
  <si>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</si>
  <si>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</si>
  <si>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</si>
  <si>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</si>
  <si>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</si>
  <si>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</si>
  <si>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</si>
  <si>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</si>
  <si>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</si>
  <si>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</si>
  <si>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</si>
  <si>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</si>
  <si>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</si>
  <si>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</si>
  <si>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</si>
  <si>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</si>
  <si>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</si>
  <si>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</si>
  <si>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</si>
  <si>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</si>
  <si>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</si>
  <si>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</si>
  <si>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</si>
  <si>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</si>
  <si>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</si>
  <si>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</si>
  <si>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</si>
  <si>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</si>
  <si>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</si>
  <si>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</si>
  <si>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</si>
  <si>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</si>
  <si>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</si>
  <si>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</si>
  <si>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</si>
  <si>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</si>
  <si>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</si>
  <si>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</si>
  <si>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</si>
  <si>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</si>
  <si>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</si>
  <si>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</si>
  <si>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</si>
  <si>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</si>
  <si>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</si>
  <si>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</si>
  <si>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</si>
  <si>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</si>
  <si>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</si>
  <si>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</si>
  <si>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</si>
  <si>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</si>
  <si>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2565</t>
  </si>
  <si>
    <t>มัธยฐาน (60-65 )</t>
  </si>
  <si>
    <t>เปลือยน้อย</t>
  </si>
  <si>
    <t>มัธยฐาน 61-65</t>
  </si>
  <si>
    <t>ค่าพยากรณ์ปี  2566</t>
  </si>
  <si>
    <t>2566  Cum.</t>
  </si>
  <si>
    <t xml:space="preserve">      เป้าหมาย  จำนวนผู้ป่วยไข้เลือดออก   (Target  line)    จ.ร้อยเอ็ด  จำแนกรายเดือน   ปี  2566</t>
  </si>
  <si>
    <t xml:space="preserve">                       จำนวนผู้ป่วยโรคไข้เลือดออก จำแนกรายเดือน จังหวัดร้อยเอ็ด ปี 2566  เปรียบเทียบปี 2565  , target  line   และค่ามัธยฐาน 5 ปี  </t>
  </si>
  <si>
    <t xml:space="preserve">                       สถานการณ์โรคไข้เลือดออก  จังหวัดร้อยเอ็ด  รายเดือน  ปี  2566</t>
  </si>
  <si>
    <t>สถานการณ์ไข้เลือดออก  รายอำเภอ  จังหวัดร้อยเอ็ด  ปี  2566</t>
  </si>
  <si>
    <t>เมืองร้อยเอ็ด</t>
  </si>
  <si>
    <t>ในเขตเทศบาล</t>
  </si>
  <si>
    <t xml:space="preserve">                        จำนวนผู้ป่วย / อัตราป่วย ไข้เลือดออก  จำแนกตามกลุ่มอายุ  ปี 2566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</si>
  <si>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2566</t>
  </si>
  <si>
    <t>จำนวนผู้ป่วยไข้เลือดอออก  รายสัปดาห์ปี    2561-2566</t>
  </si>
  <si>
    <t>2566</t>
  </si>
  <si>
    <t>มัธยฐานปี 61-65</t>
  </si>
  <si>
    <t>2566  CUM.</t>
  </si>
  <si>
    <t>ผู้ป่วยไข้เลือดออก รายหมู่บ้าน จำแนกตามสัปดาห์ที่พบผู้ป่วย  ปี 2566</t>
  </si>
  <si>
    <t>ตลาด</t>
  </si>
  <si>
    <t>โนนคำ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</si>
  <si>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2566</t>
  </si>
  <si>
    <t>หัวคู</t>
  </si>
  <si>
    <t>เป้าหมายปี 66  (ราย)</t>
  </si>
  <si>
    <t>โนนยาง</t>
  </si>
  <si>
    <t>หนองมะเขือ</t>
  </si>
  <si>
    <t>ดอนน้ำสร้าง</t>
  </si>
  <si>
    <t>หนองฮางเหนือ</t>
  </si>
  <si>
    <t>หัวดง</t>
  </si>
  <si>
    <t>โคกน้อย</t>
  </si>
  <si>
    <t>ชนวน</t>
  </si>
  <si>
    <t>โคกข่า</t>
  </si>
  <si>
    <t>สนามชัย</t>
  </si>
  <si>
    <t>โพนสว่าง</t>
  </si>
  <si>
    <t>ดอนขี</t>
  </si>
  <si>
    <t>ดงสว่าง</t>
  </si>
  <si>
    <t>หนองเรือ</t>
  </si>
  <si>
    <t>หนองแมวโพง</t>
  </si>
  <si>
    <t>กลางเมืองใหม่</t>
  </si>
  <si>
    <t>ดงประเสริฐ</t>
  </si>
  <si>
    <t>หวายหลึม</t>
  </si>
  <si>
    <t>พนัส</t>
  </si>
  <si>
    <t>หนองแวงแห่</t>
  </si>
  <si>
    <t>นาเหล่ง</t>
  </si>
  <si>
    <t>ไผ่คำ</t>
  </si>
  <si>
    <t>โนนเมือง</t>
  </si>
  <si>
    <t>ห้าแยกกกโพธิ์</t>
  </si>
  <si>
    <t xml:space="preserve">    สถานการณ์ไข้เลือดออก  รายอำเภอ  จังหวัดร้อยเอ็ด  ปี  2566</t>
  </si>
  <si>
    <t>ปี 2566</t>
  </si>
  <si>
    <t>ป่าม่วง</t>
  </si>
  <si>
    <t>ผือโป้ด</t>
  </si>
  <si>
    <t>สามแยก</t>
  </si>
  <si>
    <t>เขวาตะคลอง</t>
  </si>
  <si>
    <t>เขตขันต์</t>
  </si>
  <si>
    <t>หนองสมบูรณ์</t>
  </si>
  <si>
    <t>เกษตร</t>
  </si>
  <si>
    <t>ใหม่สถานี</t>
  </si>
  <si>
    <t>ร้านหญ้า</t>
  </si>
  <si>
    <t>หนองเม็ก</t>
  </si>
  <si>
    <t>ช้างอีแก้ว</t>
  </si>
  <si>
    <t>อัคคะ</t>
  </si>
  <si>
    <t>สนามม้า</t>
  </si>
  <si>
    <t>นาดี</t>
  </si>
  <si>
    <t>หนองส้าว</t>
  </si>
  <si>
    <t>หนองแก</t>
  </si>
  <si>
    <t>ดอนสำราญใต้</t>
  </si>
  <si>
    <t>หนองเทิ่ง</t>
  </si>
  <si>
    <t>หนองม่วง</t>
  </si>
  <si>
    <t>ตารางที่ 3 จำนวนผู้ป่วยและตายด้วยโรคไข้เลือดออก จำแนกรายเดือนตามวันเริ่มป่วย รายจังหวัด ประเทศไทย</t>
  </si>
  <si>
    <t xml:space="preserve">TABLE 3 Reported Cases and Deaths of Supected Dengue fever and Dengue Hemorrhagic fever Under Surveillance by Date of Onset,By </t>
  </si>
  <si>
    <t xml:space="preserve">REPORTING </t>
  </si>
  <si>
    <t>TOTAL</t>
  </si>
  <si>
    <t>Morbidity rate</t>
  </si>
  <si>
    <t xml:space="preserve">Mortality Rate </t>
  </si>
  <si>
    <t>CFR</t>
  </si>
  <si>
    <t>Chiang Mai</t>
  </si>
  <si>
    <t>Lamphun</t>
  </si>
  <si>
    <t>Lampang</t>
  </si>
  <si>
    <t>Phrae</t>
  </si>
  <si>
    <t>Nan</t>
  </si>
  <si>
    <t>Phayao</t>
  </si>
  <si>
    <t>Chiang Rai</t>
  </si>
  <si>
    <t>Mae Hong Son</t>
  </si>
  <si>
    <t>Uttaradit</t>
  </si>
  <si>
    <t>Tak</t>
  </si>
  <si>
    <t>Sukhothai</t>
  </si>
  <si>
    <t>Phitsanulok</t>
  </si>
  <si>
    <t>Phetchabun</t>
  </si>
  <si>
    <t>Chai Nat</t>
  </si>
  <si>
    <t>Nakhon Sawan</t>
  </si>
  <si>
    <t>Uthai Thani</t>
  </si>
  <si>
    <t>Kamphaeng Phet</t>
  </si>
  <si>
    <t>Phichit</t>
  </si>
  <si>
    <t>Bangkok</t>
  </si>
  <si>
    <t>Nonthaburi</t>
  </si>
  <si>
    <t>Pathum Thani</t>
  </si>
  <si>
    <t xml:space="preserve">P.Nakhon </t>
  </si>
  <si>
    <t>Ang Thong</t>
  </si>
  <si>
    <t>Lop Buri</t>
  </si>
  <si>
    <t>Sing Buri</t>
  </si>
  <si>
    <t>Saraburi</t>
  </si>
  <si>
    <t>Nakhon Nayok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</si>
  <si>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</si>
  <si>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</si>
  <si>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</si>
  <si>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</si>
  <si>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</si>
  <si>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</si>
  <si>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</si>
  <si>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</si>
  <si>
    <t>Samut Prakan</t>
  </si>
  <si>
    <t>Chon Buri</t>
  </si>
  <si>
    <t>Rayong</t>
  </si>
  <si>
    <t>Chanthaburi</t>
  </si>
  <si>
    <t>Trat</t>
  </si>
  <si>
    <t>Chachoengsao</t>
  </si>
  <si>
    <t>Prachin Buri</t>
  </si>
  <si>
    <t>Sa Kaeo</t>
  </si>
  <si>
    <t>Khon Kaen</t>
  </si>
  <si>
    <t>Maha Sarakham</t>
  </si>
  <si>
    <t>Roi Et</t>
  </si>
  <si>
    <t>Kalasin</t>
  </si>
  <si>
    <t>Bungkan</t>
  </si>
  <si>
    <t>Nong Bua Lam Phu</t>
  </si>
  <si>
    <t>Udon Thani</t>
  </si>
  <si>
    <t>Loei</t>
  </si>
  <si>
    <t>Nong Khai</t>
  </si>
  <si>
    <t>Sakon Nakhon</t>
  </si>
  <si>
    <t>Nakhon Phanom</t>
  </si>
  <si>
    <t>Nakhon Ratchasima</t>
  </si>
  <si>
    <t>Buri Ram</t>
  </si>
  <si>
    <t>Surin</t>
  </si>
  <si>
    <t>Chaiyaphum</t>
  </si>
  <si>
    <t>Si Sa Ket</t>
  </si>
  <si>
    <t>Ubon Ratchathani</t>
  </si>
  <si>
    <t>Yasothon</t>
  </si>
  <si>
    <t>Amnat Charoen</t>
  </si>
  <si>
    <t>Mukdahan</t>
  </si>
  <si>
    <t xml:space="preserve">Nakhon Si </t>
  </si>
  <si>
    <t>Krabi</t>
  </si>
  <si>
    <t>Phangnga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</si>
  <si>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</si>
  <si>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</si>
  <si>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</si>
  <si>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</si>
  <si>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</si>
  <si>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</si>
  <si>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</si>
  <si>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</si>
  <si>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</si>
  <si>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</si>
  <si>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</si>
  <si>
    <t>หนองคลอง</t>
  </si>
  <si>
    <t>โคกกลาง</t>
  </si>
  <si>
    <t>ชัยวารี</t>
  </si>
  <si>
    <t>ดงบัง</t>
  </si>
  <si>
    <t>เกษตรสมบูรณ์</t>
  </si>
  <si>
    <t>โพธิ์งาม</t>
  </si>
  <si>
    <t>สองชั้น</t>
  </si>
  <si>
    <t>ยางจ้อง</t>
  </si>
  <si>
    <t>โนนสูง</t>
  </si>
  <si>
    <t>เหล่าจั่น</t>
  </si>
  <si>
    <t>บัวหลวง</t>
  </si>
  <si>
    <t>ชัยเจริญ</t>
  </si>
  <si>
    <t>เปลือย</t>
  </si>
  <si>
    <t>โนนสมบูรณ์</t>
  </si>
  <si>
    <t>วังใหม่</t>
  </si>
  <si>
    <t>นกเหาะ</t>
  </si>
  <si>
    <t>หัวนาคำ</t>
  </si>
  <si>
    <t>โคกสะอาด</t>
  </si>
  <si>
    <t>สุขสมบูรณ์</t>
  </si>
  <si>
    <t>Grand Total</t>
  </si>
  <si>
    <t>ดงครั่งใหญ่ Total</t>
  </si>
  <si>
    <t>เกษตรวิสัย Total</t>
  </si>
  <si>
    <t>น้ำอ้อม Total</t>
  </si>
  <si>
    <t>ทุ่งทอง Total</t>
  </si>
  <si>
    <t>ดู่น้อย Total</t>
  </si>
  <si>
    <t>ดงแดง Total</t>
  </si>
  <si>
    <t>โคกล่าม Total</t>
  </si>
  <si>
    <t>ดงกลาง Total</t>
  </si>
  <si>
    <t>เมืองหงส์ Total</t>
  </si>
  <si>
    <t>ลิ้นฟ้า Total</t>
  </si>
  <si>
    <t>จตุรพักตรพิมาน Total</t>
  </si>
  <si>
    <t>ผักแว่น Total</t>
  </si>
  <si>
    <t>จังหาร Total</t>
  </si>
  <si>
    <t>บ้านเขือง Total</t>
  </si>
  <si>
    <t>หมูม้น Total</t>
  </si>
  <si>
    <t>พระเจ้า Total</t>
  </si>
  <si>
    <t>พระธาตุ Total</t>
  </si>
  <si>
    <t>เชียงขวัญ Total</t>
  </si>
  <si>
    <t>หนองหล่ม</t>
  </si>
  <si>
    <t>เหล่า Total</t>
  </si>
  <si>
    <t>บึงงาม Total</t>
  </si>
  <si>
    <t>อุดมสุข</t>
  </si>
  <si>
    <t>ทุ่งเขาหลวง Total</t>
  </si>
  <si>
    <t>มะบ้า Total</t>
  </si>
  <si>
    <t>มะอึ Total</t>
  </si>
  <si>
    <t>หนองไผ่ Total</t>
  </si>
  <si>
    <t>ธวัชบุรี Total</t>
  </si>
  <si>
    <t>โนนสง่า Total</t>
  </si>
  <si>
    <t>บัวแดง Total</t>
  </si>
  <si>
    <t>โพนสูง Total</t>
  </si>
  <si>
    <t>ขี้เหล็ก Total</t>
  </si>
  <si>
    <t>สระบัว Total</t>
  </si>
  <si>
    <t>หนองแคน Total</t>
  </si>
  <si>
    <t>ปทุมรัตต์ Total</t>
  </si>
  <si>
    <t>ชานุวรรณ Total</t>
  </si>
  <si>
    <t>ดงแจ้ง</t>
  </si>
  <si>
    <t>กุดน้ำใส Total</t>
  </si>
  <si>
    <t>โพธิ์ชัย Total</t>
  </si>
  <si>
    <t>พนมไพร Total</t>
  </si>
  <si>
    <t>ขามเปี้ย Total</t>
  </si>
  <si>
    <t>คำพอุง Total</t>
  </si>
  <si>
    <t>สะอาด Total</t>
  </si>
  <si>
    <t>บัวคำ Total</t>
  </si>
  <si>
    <t>อัคคะคำ Total</t>
  </si>
  <si>
    <t>ดอนชาด</t>
  </si>
  <si>
    <t>หนองใหญ่ Total</t>
  </si>
  <si>
    <t>หนองขอนแก่น</t>
  </si>
  <si>
    <t>คำนาดี Total</t>
  </si>
  <si>
    <t>โคกก่อง</t>
  </si>
  <si>
    <t>โพธิ์ทอง Total</t>
  </si>
  <si>
    <t>วังสามัคคี Total</t>
  </si>
  <si>
    <t>โคกสูง Total</t>
  </si>
  <si>
    <t>แวง Total</t>
  </si>
  <si>
    <t>สระนกแก้ว Total</t>
  </si>
  <si>
    <t>สว่าง Total</t>
  </si>
  <si>
    <t>พรมสวรรค์ Total</t>
  </si>
  <si>
    <t>โพนทอง Total</t>
  </si>
  <si>
    <t>หนองเดิ่น</t>
  </si>
  <si>
    <t>ชุมพร Total</t>
  </si>
  <si>
    <t>ชมสะอาด Total</t>
  </si>
  <si>
    <t>เมยวดี Total</t>
  </si>
  <si>
    <t>เหนือเมือง Total</t>
  </si>
  <si>
    <t>หนองแวง Total</t>
  </si>
  <si>
    <t>แคนใหญ่ Total</t>
  </si>
  <si>
    <t>หนองแก้ว Total</t>
  </si>
  <si>
    <t>สีแก้ว Total</t>
  </si>
  <si>
    <t>รอบเมือง Total</t>
  </si>
  <si>
    <t>ท่านคร</t>
  </si>
  <si>
    <t>ในเมือง Total</t>
  </si>
  <si>
    <t>เมือง Total</t>
  </si>
  <si>
    <t>หัวนา</t>
  </si>
  <si>
    <t>กกกุง Total</t>
  </si>
  <si>
    <t>เมืองสรวง Total</t>
  </si>
  <si>
    <t>เหล่าอาราง</t>
  </si>
  <si>
    <t>สวนจิก Total</t>
  </si>
  <si>
    <t>ศรีสมเด็จ Total</t>
  </si>
  <si>
    <t>ทุ่งหลวง Total</t>
  </si>
  <si>
    <t>ทุ่งศรีเมือง Total</t>
  </si>
  <si>
    <t>หินกอง Total</t>
  </si>
  <si>
    <t>สระคู Total</t>
  </si>
  <si>
    <t>สุวรรณภูมิ Total</t>
  </si>
  <si>
    <t>เมืองไพร Total</t>
  </si>
  <si>
    <t>บึงเกลือ Total</t>
  </si>
  <si>
    <t>วังหลวง Total</t>
  </si>
  <si>
    <t>เกาะแก้ว Total</t>
  </si>
  <si>
    <t>ขวัญเมือง Total</t>
  </si>
  <si>
    <t>ศรีวิลัย Total</t>
  </si>
  <si>
    <t>เสลภูมิ Total</t>
  </si>
  <si>
    <t>ภูเขาทอง Total</t>
  </si>
  <si>
    <t>กกโพธิ์ Total</t>
  </si>
  <si>
    <t>หนองพอก Total</t>
  </si>
  <si>
    <t>หนองขาม Total</t>
  </si>
  <si>
    <t>โนน</t>
  </si>
  <si>
    <t>โพนเมือง Total</t>
  </si>
  <si>
    <t>โนนหาด</t>
  </si>
  <si>
    <t>โหรา Total</t>
  </si>
  <si>
    <t>อาจสามารถ Total</t>
  </si>
  <si>
    <t>Total</t>
  </si>
  <si>
    <t>North Region</t>
  </si>
  <si>
    <t>ZONE:01</t>
  </si>
  <si>
    <t>ZONE:02</t>
  </si>
  <si>
    <t>ZONE:03</t>
  </si>
  <si>
    <t>Central Region</t>
  </si>
  <si>
    <t>ZONE:04</t>
  </si>
  <si>
    <t>ZONE:05</t>
  </si>
  <si>
    <t>ZONE:06</t>
  </si>
  <si>
    <t>North-Eastern Region</t>
  </si>
  <si>
    <t>ZONE:07</t>
  </si>
  <si>
    <t>ZONE:08</t>
  </si>
  <si>
    <t>ZONE:09</t>
  </si>
  <si>
    <t>ZONE:10</t>
  </si>
  <si>
    <t>South Region</t>
  </si>
  <si>
    <t>ZONE:11</t>
  </si>
  <si>
    <t>ZONE:12</t>
  </si>
  <si>
    <t>wk 24</t>
  </si>
  <si>
    <t>ซึกวึก</t>
  </si>
  <si>
    <t>หนองตาแสง</t>
  </si>
  <si>
    <t>ป่าด่วน</t>
  </si>
  <si>
    <t>นิคม</t>
  </si>
  <si>
    <t>นิเวศน์ Total</t>
  </si>
  <si>
    <t>กุดแห่</t>
  </si>
  <si>
    <t>โนนโพธิ์</t>
  </si>
  <si>
    <t>นาอุ่ม</t>
  </si>
  <si>
    <t>ดอนม่วย</t>
  </si>
  <si>
    <t>แวงเหนือ</t>
  </si>
  <si>
    <t>ศาลา</t>
  </si>
  <si>
    <t>wk 25</t>
  </si>
  <si>
    <t>บ้านฝาง Total</t>
  </si>
  <si>
    <t>หนองสิม</t>
  </si>
  <si>
    <t>ตาจ่อย</t>
  </si>
  <si>
    <t>ดอกล้ำ Total</t>
  </si>
  <si>
    <t>ดงมัน</t>
  </si>
  <si>
    <t>สระแก้ว Total</t>
  </si>
  <si>
    <t>ศรีโพธิ์คำ</t>
  </si>
  <si>
    <t>สุขสำราญ</t>
  </si>
  <si>
    <t>เชียงใหม่ Total</t>
  </si>
  <si>
    <t>บัว</t>
  </si>
  <si>
    <t>โนนสวาง</t>
  </si>
  <si>
    <t>แคนน้อย</t>
  </si>
  <si>
    <t>หัวแฮด</t>
  </si>
  <si>
    <t>โนนรัง Total</t>
  </si>
  <si>
    <t>นาทม</t>
  </si>
  <si>
    <t>ภูเงิน Total</t>
  </si>
  <si>
    <t>อ่างทอง</t>
  </si>
  <si>
    <t>wk 26</t>
  </si>
  <si>
    <t>สว่างธรรมวิเศษ</t>
  </si>
  <si>
    <t>โนนจำปา</t>
  </si>
  <si>
    <t>กู่กาสิงห์น้อย</t>
  </si>
  <si>
    <t>กู่กาสิงห์ Total</t>
  </si>
  <si>
    <t>โพนสะอาด</t>
  </si>
  <si>
    <t>เหล่าหลวง Total</t>
  </si>
  <si>
    <t>สระทอง</t>
  </si>
  <si>
    <t>กำแพง Total</t>
  </si>
  <si>
    <t>ดงยาง</t>
  </si>
  <si>
    <t>โนนสำราญ</t>
  </si>
  <si>
    <t>กุดแคน</t>
  </si>
  <si>
    <t>ป่าสังข์ Total</t>
  </si>
  <si>
    <t>อุ่มจาน</t>
  </si>
  <si>
    <t>หนองผือ Total</t>
  </si>
  <si>
    <t>หัวช้าง Total</t>
  </si>
  <si>
    <t>ตลาดค้อ</t>
  </si>
  <si>
    <t>โนนทัน</t>
  </si>
  <si>
    <t>หนองหูลิง</t>
  </si>
  <si>
    <t>โคกสนามชัย</t>
  </si>
  <si>
    <t>วังทองวัฒนา</t>
  </si>
  <si>
    <t>ท่าแสงจันทร์</t>
  </si>
  <si>
    <t>หนองโพน</t>
  </si>
  <si>
    <t>อุ่มเม่า Total</t>
  </si>
  <si>
    <t>ไทยอุดม</t>
  </si>
  <si>
    <t>หนองจิก</t>
  </si>
  <si>
    <t>เหล่าสมบูรณ์</t>
  </si>
  <si>
    <t>ดงลาน Total</t>
  </si>
  <si>
    <t>น้ำคำ Total</t>
  </si>
  <si>
    <t>ข้อมูล  ณ  วันที่ 9 กรกฎาคม 2566   (จากรายงาน 506)</t>
  </si>
  <si>
    <t>ข้อมูล  ณ  วันที่ 9 กรกฎาคม 2566  (จากรายงาน 506)</t>
  </si>
  <si>
    <t>ข้อมูล  ณ  วันที่ 9 กรกฎาคม  2566  (จากรายงาน 506)</t>
  </si>
  <si>
    <t>ข้อมูล  ณ  วันที่ 9 กรกฎาคม 2566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</si>
  <si>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11 มิถุนายน -9 กรกฎาคม 2566</t>
  </si>
  <si>
    <t>รวมผู้ป่วยสะสม  wk 1-27 (ราย)</t>
  </si>
  <si>
    <t>wk 1-23</t>
  </si>
  <si>
    <t>wk 24-27</t>
  </si>
  <si>
    <t>wk 27</t>
  </si>
  <si>
    <t>ข้อมูล ณ วันที่ 9 กรกฎาคม 2566 (จากรายงานเร่งด่วน)</t>
  </si>
  <si>
    <t>ศรีโพนทอง</t>
  </si>
  <si>
    <t>หนองอีดำ</t>
  </si>
  <si>
    <t>ดอกรัก</t>
  </si>
  <si>
    <t>เหล่างาม</t>
  </si>
  <si>
    <t>เมืองบัว Total</t>
  </si>
  <si>
    <t>นางงาม</t>
  </si>
  <si>
    <t>อีง่อง Total</t>
  </si>
  <si>
    <t>ดอนแคน</t>
  </si>
  <si>
    <t>ศรีโคตร Total</t>
  </si>
  <si>
    <t>ซองแมว</t>
  </si>
  <si>
    <t>ยางด่อ</t>
  </si>
  <si>
    <t>เทอดไทย Total</t>
  </si>
  <si>
    <t>หนองเต่า</t>
  </si>
  <si>
    <t>คุยแต้</t>
  </si>
  <si>
    <t>หนองบึง</t>
  </si>
  <si>
    <t>ดอนแดง</t>
  </si>
  <si>
    <t>แสนสุข Total</t>
  </si>
  <si>
    <t>เทพารักษ์</t>
  </si>
  <si>
    <t>ศรีสว่าง Total</t>
  </si>
  <si>
    <t>ยางคำ Total</t>
  </si>
  <si>
    <t>โพนทราย Total</t>
  </si>
  <si>
    <t>กุดสระน้อย</t>
  </si>
  <si>
    <t>หนองนกเป็ดเหนือ</t>
  </si>
  <si>
    <t>โนนไร่</t>
  </si>
  <si>
    <t>แวงใต้</t>
  </si>
  <si>
    <t>ม่วงคำ</t>
  </si>
  <si>
    <t>นาอุดม Total</t>
  </si>
  <si>
    <t>ชุมพรใหม่</t>
  </si>
  <si>
    <t>ทุ่งนาหลวง</t>
  </si>
  <si>
    <t>ไม่ระบุหมู่บ้าน</t>
  </si>
  <si>
    <t>หนองแค</t>
  </si>
  <si>
    <t>ปอภาร Total</t>
  </si>
  <si>
    <t>กอก</t>
  </si>
  <si>
    <t>หนองโก</t>
  </si>
  <si>
    <t>บัวลอง</t>
  </si>
  <si>
    <t>ลำโกน</t>
  </si>
  <si>
    <t>ผักแพงพวย</t>
  </si>
  <si>
    <t>หนองคำใหญ่</t>
  </si>
  <si>
    <t>ใหม่พัฒนา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</si>
</sst>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3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20"/>
      <color rgb="FF0000FF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2"/>
      <color rgb="FF000000"/>
      <name val="AngsanaUPC"/>
    </font>
    <font>
      <sz val="14"/>
      <color rgb="FF000000"/>
      <name val="AngsanaUPC"/>
    </font>
    <font>
      <b/>
      <sz val="18"/>
      <color theme="1"/>
      <name val="TH SarabunPSK"/>
      <family val="2"/>
    </font>
  </fonts>
  <fills count="5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5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191" fontId="13" fillId="0" borderId="0"/>
    <xf numFmtId="0" fontId="3" fillId="0" borderId="0"/>
    <xf numFmtId="0" fontId="11" fillId="0" borderId="0"/>
    <xf numFmtId="0" fontId="14" fillId="0" borderId="0"/>
    <xf numFmtId="0" fontId="14" fillId="0" borderId="0"/>
    <xf numFmtId="0" fontId="15" fillId="0" borderId="0"/>
    <xf numFmtId="191" fontId="1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38" applyNumberFormat="0" applyFill="0" applyAlignment="0" applyProtection="0"/>
    <xf numFmtId="0" fontId="57" fillId="0" borderId="39" applyNumberFormat="0" applyFill="0" applyAlignment="0" applyProtection="0"/>
    <xf numFmtId="0" fontId="57" fillId="0" borderId="0" applyNumberFormat="0" applyFill="0" applyBorder="0" applyAlignment="0" applyProtection="0"/>
    <xf numFmtId="0" fontId="58" fillId="22" borderId="0" applyNumberFormat="0" applyBorder="0" applyAlignment="0" applyProtection="0"/>
    <xf numFmtId="0" fontId="59" fillId="23" borderId="0" applyNumberFormat="0" applyBorder="0" applyAlignment="0" applyProtection="0"/>
    <xf numFmtId="0" fontId="60" fillId="24" borderId="0" applyNumberFormat="0" applyBorder="0" applyAlignment="0" applyProtection="0"/>
    <xf numFmtId="0" fontId="61" fillId="25" borderId="40" applyNumberFormat="0" applyAlignment="0" applyProtection="0"/>
    <xf numFmtId="0" fontId="62" fillId="26" borderId="41" applyNumberFormat="0" applyAlignment="0" applyProtection="0"/>
    <xf numFmtId="0" fontId="63" fillId="26" borderId="40" applyNumberFormat="0" applyAlignment="0" applyProtection="0"/>
    <xf numFmtId="0" fontId="64" fillId="0" borderId="42" applyNumberFormat="0" applyFill="0" applyAlignment="0" applyProtection="0"/>
    <xf numFmtId="0" fontId="65" fillId="27" borderId="43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45" applyNumberFormat="0" applyFill="0" applyAlignment="0" applyProtection="0"/>
    <xf numFmtId="0" fontId="6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9" fillId="32" borderId="0" applyNumberFormat="0" applyBorder="0" applyAlignment="0" applyProtection="0"/>
    <xf numFmtId="0" fontId="69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9" fillId="36" borderId="0" applyNumberFormat="0" applyBorder="0" applyAlignment="0" applyProtection="0"/>
    <xf numFmtId="0" fontId="69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69" fillId="52" borderId="0" applyNumberFormat="0" applyBorder="0" applyAlignment="0" applyProtection="0"/>
    <xf numFmtId="0" fontId="2" fillId="28" borderId="44" applyNumberFormat="0" applyFont="0" applyAlignment="0" applyProtection="0"/>
    <xf numFmtId="0" fontId="2" fillId="0" borderId="0"/>
    <xf numFmtId="0" fontId="2" fillId="28" borderId="44" applyNumberFormat="0" applyFont="0" applyAlignment="0" applyProtection="0"/>
    <xf numFmtId="0" fontId="1" fillId="28" borderId="44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0" borderId="0"/>
    <xf numFmtId="0" fontId="1" fillId="28" borderId="44" applyNumberFormat="0" applyFont="0" applyAlignment="0" applyProtection="0"/>
    <xf numFmtId="0" fontId="1" fillId="31" borderId="0" applyNumberFormat="0" applyBorder="0" applyAlignment="0" applyProtection="0"/>
    <xf numFmtId="0" fontId="1" fillId="28" borderId="44" applyNumberFormat="0" applyFont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3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34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0" borderId="0"/>
    <xf numFmtId="0" fontId="1" fillId="28" borderId="44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</cellStyleXfs>
  <cellXfs count="364">
    <xf numFmtId="0" fontId="0" fillId="0" borderId="0" xfId="0"/>
    <xf numFmtId="0" fontId="6" fillId="0" borderId="0" xfId="0" applyFont="1"/>
    <xf numFmtId="0" fontId="6" fillId="6" borderId="9" xfId="0" applyFont="1" applyFill="1" applyBorder="1" applyAlignment="1"/>
    <xf numFmtId="0" fontId="6" fillId="6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6" fillId="14" borderId="0" xfId="0" applyFont="1" applyFill="1"/>
    <xf numFmtId="0" fontId="6" fillId="3" borderId="23" xfId="0" applyFont="1" applyFill="1" applyBorder="1"/>
    <xf numFmtId="0" fontId="6" fillId="3" borderId="10" xfId="0" applyFont="1" applyFill="1" applyBorder="1"/>
    <xf numFmtId="3" fontId="6" fillId="3" borderId="11" xfId="0" applyNumberFormat="1" applyFont="1" applyFill="1" applyBorder="1" applyAlignment="1">
      <alignment horizontal="center"/>
    </xf>
    <xf numFmtId="3" fontId="6" fillId="7" borderId="2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6" fillId="5" borderId="18" xfId="0" applyFont="1" applyFill="1" applyBorder="1"/>
    <xf numFmtId="0" fontId="6" fillId="5" borderId="19" xfId="0" applyFont="1" applyFill="1" applyBorder="1"/>
    <xf numFmtId="0" fontId="9" fillId="12" borderId="0" xfId="0" applyFont="1" applyFill="1"/>
    <xf numFmtId="0" fontId="10" fillId="2" borderId="9" xfId="0" applyFont="1" applyFill="1" applyBorder="1" applyAlignment="1">
      <alignment horizontal="center"/>
    </xf>
    <xf numFmtId="0" fontId="16" fillId="0" borderId="9" xfId="14" applyFont="1" applyBorder="1"/>
    <xf numFmtId="0" fontId="16" fillId="12" borderId="9" xfId="14" applyFont="1" applyFill="1" applyBorder="1"/>
    <xf numFmtId="0" fontId="16" fillId="15" borderId="9" xfId="14" applyFont="1" applyFill="1" applyBorder="1"/>
    <xf numFmtId="0" fontId="10" fillId="0" borderId="9" xfId="14" applyFont="1" applyBorder="1"/>
    <xf numFmtId="0" fontId="16" fillId="0" borderId="9" xfId="14" applyFont="1" applyFill="1" applyBorder="1"/>
    <xf numFmtId="0" fontId="20" fillId="0" borderId="0" xfId="0" applyFont="1"/>
    <xf numFmtId="0" fontId="16" fillId="18" borderId="9" xfId="14" applyFont="1" applyFill="1" applyBorder="1"/>
    <xf numFmtId="0" fontId="16" fillId="20" borderId="9" xfId="14" applyFont="1" applyFill="1" applyBorder="1"/>
    <xf numFmtId="0" fontId="23" fillId="0" borderId="0" xfId="0" applyFont="1"/>
    <xf numFmtId="189" fontId="25" fillId="0" borderId="0" xfId="0" applyNumberFormat="1" applyFont="1" applyAlignment="1">
      <alignment horizontal="center"/>
    </xf>
    <xf numFmtId="189" fontId="25" fillId="0" borderId="0" xfId="0" applyNumberFormat="1" applyFont="1"/>
    <xf numFmtId="189" fontId="18" fillId="0" borderId="0" xfId="0" applyNumberFormat="1" applyFont="1"/>
    <xf numFmtId="0" fontId="26" fillId="0" borderId="0" xfId="0" applyFont="1"/>
    <xf numFmtId="189" fontId="27" fillId="0" borderId="0" xfId="0" applyNumberFormat="1" applyFont="1" applyAlignment="1">
      <alignment horizontal="center"/>
    </xf>
    <xf numFmtId="189" fontId="27" fillId="0" borderId="0" xfId="0" applyNumberFormat="1" applyFont="1"/>
    <xf numFmtId="189" fontId="28" fillId="0" borderId="9" xfId="0" applyNumberFormat="1" applyFont="1" applyBorder="1" applyAlignment="1">
      <alignment horizontal="center"/>
    </xf>
    <xf numFmtId="189" fontId="27" fillId="0" borderId="9" xfId="0" applyNumberFormat="1" applyFont="1" applyBorder="1" applyAlignment="1">
      <alignment horizontal="center"/>
    </xf>
    <xf numFmtId="1" fontId="27" fillId="0" borderId="0" xfId="0" applyNumberFormat="1" applyFont="1"/>
    <xf numFmtId="1" fontId="28" fillId="0" borderId="9" xfId="0" applyNumberFormat="1" applyFont="1" applyBorder="1" applyAlignment="1">
      <alignment horizontal="center"/>
    </xf>
    <xf numFmtId="0" fontId="29" fillId="0" borderId="9" xfId="16" applyFont="1" applyFill="1" applyBorder="1" applyAlignment="1">
      <alignment horizontal="center" wrapText="1"/>
    </xf>
    <xf numFmtId="3" fontId="30" fillId="0" borderId="9" xfId="0" applyNumberFormat="1" applyFont="1" applyBorder="1" applyAlignment="1">
      <alignment horizontal="center"/>
    </xf>
    <xf numFmtId="3" fontId="27" fillId="0" borderId="0" xfId="0" applyNumberFormat="1" applyFont="1"/>
    <xf numFmtId="2" fontId="27" fillId="0" borderId="0" xfId="0" applyNumberFormat="1" applyFont="1"/>
    <xf numFmtId="4" fontId="27" fillId="0" borderId="0" xfId="0" applyNumberFormat="1" applyFont="1"/>
    <xf numFmtId="189" fontId="28" fillId="17" borderId="9" xfId="0" applyNumberFormat="1" applyFont="1" applyFill="1" applyBorder="1" applyAlignment="1">
      <alignment horizontal="center"/>
    </xf>
    <xf numFmtId="0" fontId="29" fillId="17" borderId="9" xfId="16" applyFont="1" applyFill="1" applyBorder="1" applyAlignment="1">
      <alignment horizontal="center" wrapText="1"/>
    </xf>
    <xf numFmtId="3" fontId="31" fillId="17" borderId="9" xfId="0" applyNumberFormat="1" applyFont="1" applyFill="1" applyBorder="1" applyAlignment="1">
      <alignment horizontal="center"/>
    </xf>
    <xf numFmtId="3" fontId="18" fillId="9" borderId="11" xfId="0" applyNumberFormat="1" applyFont="1" applyFill="1" applyBorder="1" applyAlignment="1">
      <alignment horizontal="center"/>
    </xf>
    <xf numFmtId="190" fontId="27" fillId="0" borderId="0" xfId="0" applyNumberFormat="1" applyFont="1"/>
    <xf numFmtId="189" fontId="28" fillId="5" borderId="9" xfId="0" applyNumberFormat="1" applyFont="1" applyFill="1" applyBorder="1" applyAlignment="1">
      <alignment horizontal="center"/>
    </xf>
    <xf numFmtId="1" fontId="18" fillId="5" borderId="9" xfId="0" applyNumberFormat="1" applyFont="1" applyFill="1" applyBorder="1" applyAlignment="1">
      <alignment horizontal="center"/>
    </xf>
    <xf numFmtId="3" fontId="30" fillId="5" borderId="9" xfId="0" applyNumberFormat="1" applyFont="1" applyFill="1" applyBorder="1" applyAlignment="1">
      <alignment horizontal="center"/>
    </xf>
    <xf numFmtId="189" fontId="28" fillId="6" borderId="9" xfId="0" applyNumberFormat="1" applyFont="1" applyFill="1" applyBorder="1" applyAlignment="1">
      <alignment horizontal="center"/>
    </xf>
    <xf numFmtId="1" fontId="28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1" fontId="32" fillId="0" borderId="0" xfId="0" applyNumberFormat="1" applyFont="1"/>
    <xf numFmtId="2" fontId="32" fillId="6" borderId="9" xfId="0" applyNumberFormat="1" applyFont="1" applyFill="1" applyBorder="1"/>
    <xf numFmtId="2" fontId="33" fillId="0" borderId="0" xfId="0" applyNumberFormat="1" applyFont="1" applyFill="1" applyBorder="1"/>
    <xf numFmtId="1" fontId="34" fillId="4" borderId="9" xfId="0" applyNumberFormat="1" applyFont="1" applyFill="1" applyBorder="1" applyAlignment="1">
      <alignment horizontal="center"/>
    </xf>
    <xf numFmtId="3" fontId="34" fillId="4" borderId="9" xfId="0" applyNumberFormat="1" applyFont="1" applyFill="1" applyBorder="1" applyAlignment="1">
      <alignment horizontal="center"/>
    </xf>
    <xf numFmtId="3" fontId="35" fillId="0" borderId="0" xfId="0" applyNumberFormat="1" applyFont="1"/>
    <xf numFmtId="2" fontId="35" fillId="0" borderId="0" xfId="0" applyNumberFormat="1" applyFont="1"/>
    <xf numFmtId="189" fontId="35" fillId="0" borderId="0" xfId="0" applyNumberFormat="1" applyFont="1"/>
    <xf numFmtId="189" fontId="26" fillId="2" borderId="9" xfId="0" applyNumberFormat="1" applyFont="1" applyFill="1" applyBorder="1" applyAlignment="1">
      <alignment horizontal="center"/>
    </xf>
    <xf numFmtId="1" fontId="36" fillId="11" borderId="9" xfId="0" applyNumberFormat="1" applyFont="1" applyFill="1" applyBorder="1" applyAlignment="1">
      <alignment horizontal="center"/>
    </xf>
    <xf numFmtId="3" fontId="37" fillId="2" borderId="9" xfId="0" applyNumberFormat="1" applyFont="1" applyFill="1" applyBorder="1" applyAlignment="1">
      <alignment horizontal="center"/>
    </xf>
    <xf numFmtId="3" fontId="30" fillId="2" borderId="9" xfId="0" applyNumberFormat="1" applyFont="1" applyFill="1" applyBorder="1" applyAlignment="1">
      <alignment horizontal="center"/>
    </xf>
    <xf numFmtId="4" fontId="27" fillId="0" borderId="0" xfId="0" applyNumberFormat="1" applyFont="1" applyAlignment="1">
      <alignment horizontal="center"/>
    </xf>
    <xf numFmtId="189" fontId="28" fillId="0" borderId="0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center"/>
    </xf>
    <xf numFmtId="188" fontId="31" fillId="0" borderId="0" xfId="0" applyNumberFormat="1" applyFont="1" applyFill="1" applyBorder="1" applyAlignment="1">
      <alignment horizontal="center"/>
    </xf>
    <xf numFmtId="189" fontId="30" fillId="0" borderId="0" xfId="0" applyNumberFormat="1" applyFont="1" applyBorder="1" applyAlignment="1">
      <alignment horizontal="left"/>
    </xf>
    <xf numFmtId="1" fontId="27" fillId="0" borderId="0" xfId="0" applyNumberFormat="1" applyFont="1" applyBorder="1"/>
    <xf numFmtId="189" fontId="27" fillId="0" borderId="0" xfId="0" applyNumberFormat="1" applyFont="1" applyBorder="1"/>
    <xf numFmtId="3" fontId="27" fillId="0" borderId="0" xfId="0" applyNumberFormat="1" applyFont="1" applyBorder="1" applyAlignment="1">
      <alignment horizontal="center"/>
    </xf>
    <xf numFmtId="189" fontId="28" fillId="0" borderId="0" xfId="0" applyNumberFormat="1" applyFont="1" applyBorder="1"/>
    <xf numFmtId="189" fontId="31" fillId="0" borderId="0" xfId="0" applyNumberFormat="1" applyFont="1" applyBorder="1" applyAlignment="1">
      <alignment horizontal="left"/>
    </xf>
    <xf numFmtId="189" fontId="31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41" fontId="27" fillId="0" borderId="0" xfId="0" applyNumberFormat="1" applyFont="1"/>
    <xf numFmtId="41" fontId="27" fillId="0" borderId="0" xfId="0" applyNumberFormat="1" applyFont="1" applyAlignment="1">
      <alignment horizontal="center"/>
    </xf>
    <xf numFmtId="49" fontId="28" fillId="0" borderId="9" xfId="0" applyNumberFormat="1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0" fontId="20" fillId="0" borderId="1" xfId="0" applyFont="1" applyBorder="1"/>
    <xf numFmtId="0" fontId="23" fillId="0" borderId="1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49" fontId="23" fillId="0" borderId="2" xfId="0" applyNumberFormat="1" applyFont="1" applyBorder="1" applyAlignment="1">
      <alignment horizontal="center"/>
    </xf>
    <xf numFmtId="49" fontId="23" fillId="0" borderId="9" xfId="0" applyNumberFormat="1" applyFont="1" applyBorder="1" applyAlignment="1">
      <alignment horizontal="center"/>
    </xf>
    <xf numFmtId="0" fontId="23" fillId="0" borderId="2" xfId="0" applyFont="1" applyBorder="1"/>
    <xf numFmtId="0" fontId="23" fillId="0" borderId="1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0" xfId="0" applyFont="1" applyBorder="1"/>
    <xf numFmtId="0" fontId="20" fillId="0" borderId="20" xfId="0" applyFont="1" applyBorder="1" applyAlignment="1">
      <alignment horizontal="center"/>
    </xf>
    <xf numFmtId="0" fontId="40" fillId="9" borderId="20" xfId="0" applyFont="1" applyFill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0" fontId="21" fillId="0" borderId="3" xfId="0" applyFont="1" applyBorder="1"/>
    <xf numFmtId="3" fontId="20" fillId="0" borderId="3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2" fontId="20" fillId="0" borderId="12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2" fontId="20" fillId="0" borderId="0" xfId="0" applyNumberFormat="1" applyFont="1"/>
    <xf numFmtId="0" fontId="21" fillId="0" borderId="15" xfId="0" applyFont="1" applyBorder="1"/>
    <xf numFmtId="1" fontId="20" fillId="0" borderId="7" xfId="0" applyNumberFormat="1" applyFont="1" applyFill="1" applyBorder="1" applyAlignment="1">
      <alignment horizontal="center"/>
    </xf>
    <xf numFmtId="1" fontId="20" fillId="0" borderId="4" xfId="0" applyNumberFormat="1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2" fontId="23" fillId="0" borderId="15" xfId="0" applyNumberFormat="1" applyFont="1" applyBorder="1" applyAlignment="1">
      <alignment horizontal="center"/>
    </xf>
    <xf numFmtId="0" fontId="21" fillId="0" borderId="4" xfId="0" applyFont="1" applyBorder="1"/>
    <xf numFmtId="3" fontId="20" fillId="0" borderId="4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0" fontId="40" fillId="0" borderId="0" xfId="2" applyFont="1"/>
    <xf numFmtId="0" fontId="21" fillId="0" borderId="7" xfId="0" applyFont="1" applyBorder="1"/>
    <xf numFmtId="3" fontId="20" fillId="0" borderId="7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1" fontId="20" fillId="0" borderId="7" xfId="0" applyNumberFormat="1" applyFont="1" applyBorder="1" applyAlignment="1">
      <alignment horizontal="center"/>
    </xf>
    <xf numFmtId="0" fontId="20" fillId="0" borderId="7" xfId="0" applyFont="1" applyBorder="1"/>
    <xf numFmtId="0" fontId="21" fillId="0" borderId="16" xfId="0" applyFont="1" applyBorder="1"/>
    <xf numFmtId="0" fontId="20" fillId="0" borderId="16" xfId="0" applyFont="1" applyBorder="1" applyAlignment="1">
      <alignment horizontal="center"/>
    </xf>
    <xf numFmtId="2" fontId="23" fillId="0" borderId="16" xfId="0" applyNumberFormat="1" applyFont="1" applyBorder="1" applyAlignment="1">
      <alignment horizontal="center"/>
    </xf>
    <xf numFmtId="0" fontId="20" fillId="0" borderId="8" xfId="0" applyFont="1" applyBorder="1"/>
    <xf numFmtId="0" fontId="20" fillId="0" borderId="13" xfId="0" applyFont="1" applyBorder="1" applyAlignment="1">
      <alignment horizontal="center"/>
    </xf>
    <xf numFmtId="0" fontId="38" fillId="2" borderId="9" xfId="0" applyFont="1" applyFill="1" applyBorder="1" applyAlignment="1">
      <alignment horizontal="center"/>
    </xf>
    <xf numFmtId="3" fontId="38" fillId="2" borderId="9" xfId="0" applyNumberFormat="1" applyFont="1" applyFill="1" applyBorder="1" applyAlignment="1">
      <alignment horizontal="center"/>
    </xf>
    <xf numFmtId="2" fontId="38" fillId="2" borderId="9" xfId="0" applyNumberFormat="1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38" fillId="0" borderId="0" xfId="0" applyFont="1" applyAlignment="1">
      <alignment horizontal="center"/>
    </xf>
    <xf numFmtId="2" fontId="18" fillId="0" borderId="0" xfId="0" applyNumberFormat="1" applyFont="1"/>
    <xf numFmtId="3" fontId="28" fillId="5" borderId="9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3" fontId="20" fillId="0" borderId="9" xfId="0" applyNumberFormat="1" applyFont="1" applyBorder="1" applyAlignment="1">
      <alignment horizontal="center"/>
    </xf>
    <xf numFmtId="2" fontId="20" fillId="0" borderId="9" xfId="0" applyNumberFormat="1" applyFont="1" applyBorder="1" applyAlignment="1">
      <alignment horizontal="center"/>
    </xf>
    <xf numFmtId="2" fontId="23" fillId="0" borderId="9" xfId="0" applyNumberFormat="1" applyFont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49" fontId="20" fillId="0" borderId="0" xfId="0" applyNumberFormat="1" applyFont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3" fontId="20" fillId="0" borderId="0" xfId="0" applyNumberFormat="1" applyFont="1"/>
    <xf numFmtId="0" fontId="40" fillId="0" borderId="0" xfId="6" applyFont="1"/>
    <xf numFmtId="1" fontId="20" fillId="0" borderId="3" xfId="0" applyNumberFormat="1" applyFont="1" applyBorder="1" applyAlignment="1">
      <alignment horizontal="center"/>
    </xf>
    <xf numFmtId="1" fontId="23" fillId="3" borderId="3" xfId="0" applyNumberFormat="1" applyFont="1" applyFill="1" applyBorder="1" applyAlignment="1">
      <alignment horizontal="center"/>
    </xf>
    <xf numFmtId="2" fontId="23" fillId="3" borderId="3" xfId="0" applyNumberFormat="1" applyFont="1" applyFill="1" applyBorder="1" applyAlignment="1">
      <alignment horizontal="center"/>
    </xf>
    <xf numFmtId="1" fontId="23" fillId="4" borderId="3" xfId="0" applyNumberFormat="1" applyFont="1" applyFill="1" applyBorder="1" applyAlignment="1">
      <alignment horizontal="center"/>
    </xf>
    <xf numFmtId="2" fontId="23" fillId="4" borderId="3" xfId="0" applyNumberFormat="1" applyFont="1" applyFill="1" applyBorder="1" applyAlignment="1">
      <alignment horizontal="center"/>
    </xf>
    <xf numFmtId="4" fontId="23" fillId="0" borderId="0" xfId="0" applyNumberFormat="1" applyFont="1" applyBorder="1" applyAlignment="1">
      <alignment horizontal="center"/>
    </xf>
    <xf numFmtId="2" fontId="20" fillId="0" borderId="0" xfId="0" applyNumberFormat="1" applyFont="1" applyAlignment="1">
      <alignment horizontal="center"/>
    </xf>
    <xf numFmtId="1" fontId="20" fillId="0" borderId="4" xfId="0" applyNumberFormat="1" applyFont="1" applyBorder="1" applyAlignment="1">
      <alignment horizontal="center"/>
    </xf>
    <xf numFmtId="1" fontId="23" fillId="3" borderId="5" xfId="0" applyNumberFormat="1" applyFont="1" applyFill="1" applyBorder="1" applyAlignment="1">
      <alignment horizontal="center"/>
    </xf>
    <xf numFmtId="2" fontId="23" fillId="3" borderId="5" xfId="0" applyNumberFormat="1" applyFont="1" applyFill="1" applyBorder="1" applyAlignment="1">
      <alignment horizontal="center"/>
    </xf>
    <xf numFmtId="1" fontId="23" fillId="4" borderId="4" xfId="0" applyNumberFormat="1" applyFont="1" applyFill="1" applyBorder="1" applyAlignment="1">
      <alignment horizontal="center"/>
    </xf>
    <xf numFmtId="2" fontId="23" fillId="4" borderId="4" xfId="0" applyNumberFormat="1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2" fontId="23" fillId="2" borderId="9" xfId="0" applyNumberFormat="1" applyFont="1" applyFill="1" applyBorder="1" applyAlignment="1">
      <alignment horizontal="center"/>
    </xf>
    <xf numFmtId="2" fontId="23" fillId="6" borderId="9" xfId="0" applyNumberFormat="1" applyFont="1" applyFill="1" applyBorder="1"/>
    <xf numFmtId="0" fontId="23" fillId="0" borderId="0" xfId="0" applyFont="1" applyAlignment="1">
      <alignment horizontal="left"/>
    </xf>
    <xf numFmtId="0" fontId="23" fillId="0" borderId="9" xfId="0" applyFont="1" applyFill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3" fontId="20" fillId="0" borderId="9" xfId="0" applyNumberFormat="1" applyFont="1" applyFill="1" applyBorder="1" applyAlignment="1">
      <alignment horizontal="center"/>
    </xf>
    <xf numFmtId="0" fontId="23" fillId="5" borderId="9" xfId="0" applyFont="1" applyFill="1" applyBorder="1" applyAlignment="1">
      <alignment horizontal="center"/>
    </xf>
    <xf numFmtId="3" fontId="23" fillId="5" borderId="9" xfId="0" applyNumberFormat="1" applyFont="1" applyFill="1" applyBorder="1" applyAlignment="1">
      <alignment horizontal="center"/>
    </xf>
    <xf numFmtId="3" fontId="23" fillId="16" borderId="9" xfId="0" applyNumberFormat="1" applyFont="1" applyFill="1" applyBorder="1" applyAlignment="1">
      <alignment horizontal="center"/>
    </xf>
    <xf numFmtId="2" fontId="23" fillId="5" borderId="9" xfId="0" applyNumberFormat="1" applyFont="1" applyFill="1" applyBorder="1" applyAlignment="1">
      <alignment horizontal="center"/>
    </xf>
    <xf numFmtId="0" fontId="40" fillId="0" borderId="0" xfId="3" applyFont="1"/>
    <xf numFmtId="0" fontId="40" fillId="0" borderId="0" xfId="4" applyFont="1"/>
    <xf numFmtId="0" fontId="40" fillId="0" borderId="0" xfId="5" applyFont="1"/>
    <xf numFmtId="0" fontId="42" fillId="2" borderId="9" xfId="0" applyFont="1" applyFill="1" applyBorder="1" applyAlignment="1">
      <alignment horizontal="center"/>
    </xf>
    <xf numFmtId="3" fontId="42" fillId="2" borderId="9" xfId="0" applyNumberFormat="1" applyFont="1" applyFill="1" applyBorder="1" applyAlignment="1">
      <alignment horizontal="center"/>
    </xf>
    <xf numFmtId="2" fontId="42" fillId="2" borderId="9" xfId="0" applyNumberFormat="1" applyFont="1" applyFill="1" applyBorder="1" applyAlignment="1">
      <alignment horizontal="center"/>
    </xf>
    <xf numFmtId="1" fontId="28" fillId="5" borderId="9" xfId="0" applyNumberFormat="1" applyFont="1" applyFill="1" applyBorder="1" applyAlignment="1">
      <alignment horizontal="center"/>
    </xf>
    <xf numFmtId="189" fontId="28" fillId="0" borderId="0" xfId="0" applyNumberFormat="1" applyFont="1"/>
    <xf numFmtId="189" fontId="24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0" fontId="38" fillId="3" borderId="17" xfId="0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/>
    </xf>
    <xf numFmtId="0" fontId="38" fillId="3" borderId="19" xfId="0" applyFont="1" applyFill="1" applyBorder="1" applyAlignment="1">
      <alignment horizontal="center"/>
    </xf>
    <xf numFmtId="0" fontId="20" fillId="3" borderId="19" xfId="0" applyFont="1" applyFill="1" applyBorder="1"/>
    <xf numFmtId="0" fontId="20" fillId="3" borderId="14" xfId="0" applyFont="1" applyFill="1" applyBorder="1"/>
    <xf numFmtId="0" fontId="38" fillId="3" borderId="2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0" fontId="21" fillId="0" borderId="2" xfId="0" applyFont="1" applyBorder="1"/>
    <xf numFmtId="0" fontId="21" fillId="0" borderId="9" xfId="0" applyFont="1" applyBorder="1"/>
    <xf numFmtId="0" fontId="39" fillId="3" borderId="9" xfId="0" applyFont="1" applyFill="1" applyBorder="1" applyAlignment="1">
      <alignment horizontal="center"/>
    </xf>
    <xf numFmtId="3" fontId="38" fillId="6" borderId="9" xfId="0" applyNumberFormat="1" applyFont="1" applyFill="1" applyBorder="1" applyAlignment="1">
      <alignment horizontal="center"/>
    </xf>
    <xf numFmtId="0" fontId="44" fillId="0" borderId="0" xfId="0" applyFont="1"/>
    <xf numFmtId="3" fontId="20" fillId="0" borderId="0" xfId="0" applyNumberFormat="1" applyFont="1" applyFill="1" applyBorder="1" applyAlignment="1">
      <alignment horizontal="center"/>
    </xf>
    <xf numFmtId="0" fontId="20" fillId="0" borderId="0" xfId="0" applyFont="1" applyBorder="1"/>
    <xf numFmtId="0" fontId="20" fillId="0" borderId="0" xfId="0" applyFont="1" applyFill="1" applyBorder="1" applyAlignment="1">
      <alignment horizontal="center"/>
    </xf>
    <xf numFmtId="189" fontId="20" fillId="0" borderId="0" xfId="0" applyNumberFormat="1" applyFont="1"/>
    <xf numFmtId="189" fontId="23" fillId="0" borderId="0" xfId="0" applyNumberFormat="1" applyFont="1"/>
    <xf numFmtId="189" fontId="20" fillId="0" borderId="0" xfId="0" applyNumberFormat="1" applyFont="1" applyAlignment="1">
      <alignment horizontal="center"/>
    </xf>
    <xf numFmtId="189" fontId="23" fillId="0" borderId="0" xfId="0" applyNumberFormat="1" applyFont="1" applyBorder="1" applyAlignment="1">
      <alignment horizontal="center"/>
    </xf>
    <xf numFmtId="189" fontId="42" fillId="0" borderId="0" xfId="0" applyNumberFormat="1" applyFont="1"/>
    <xf numFmtId="189" fontId="23" fillId="5" borderId="9" xfId="0" applyNumberFormat="1" applyFont="1" applyFill="1" applyBorder="1" applyAlignment="1">
      <alignment horizontal="center"/>
    </xf>
    <xf numFmtId="189" fontId="39" fillId="5" borderId="9" xfId="0" applyNumberFormat="1" applyFont="1" applyFill="1" applyBorder="1" applyAlignment="1">
      <alignment horizontal="center"/>
    </xf>
    <xf numFmtId="1" fontId="23" fillId="5" borderId="9" xfId="0" applyNumberFormat="1" applyFont="1" applyFill="1" applyBorder="1" applyAlignment="1">
      <alignment horizontal="center"/>
    </xf>
    <xf numFmtId="1" fontId="23" fillId="5" borderId="18" xfId="0" applyNumberFormat="1" applyFont="1" applyFill="1" applyBorder="1" applyAlignment="1">
      <alignment horizontal="center"/>
    </xf>
    <xf numFmtId="189" fontId="42" fillId="0" borderId="0" xfId="0" applyNumberFormat="1" applyFont="1" applyFill="1" applyBorder="1" applyAlignment="1">
      <alignment horizontal="center"/>
    </xf>
    <xf numFmtId="49" fontId="23" fillId="10" borderId="9" xfId="0" applyNumberFormat="1" applyFont="1" applyFill="1" applyBorder="1" applyAlignment="1">
      <alignment horizontal="center"/>
    </xf>
    <xf numFmtId="3" fontId="38" fillId="7" borderId="9" xfId="0" applyNumberFormat="1" applyFont="1" applyFill="1" applyBorder="1" applyAlignment="1">
      <alignment horizontal="center"/>
    </xf>
    <xf numFmtId="1" fontId="23" fillId="9" borderId="9" xfId="0" applyNumberFormat="1" applyFont="1" applyFill="1" applyBorder="1" applyAlignment="1">
      <alignment horizontal="center"/>
    </xf>
    <xf numFmtId="189" fontId="42" fillId="9" borderId="0" xfId="0" applyNumberFormat="1" applyFont="1" applyFill="1" applyBorder="1" applyAlignment="1">
      <alignment horizontal="center"/>
    </xf>
    <xf numFmtId="189" fontId="20" fillId="9" borderId="0" xfId="0" applyNumberFormat="1" applyFont="1" applyFill="1"/>
    <xf numFmtId="1" fontId="23" fillId="10" borderId="9" xfId="0" applyNumberFormat="1" applyFont="1" applyFill="1" applyBorder="1" applyAlignment="1">
      <alignment horizontal="center"/>
    </xf>
    <xf numFmtId="1" fontId="23" fillId="10" borderId="18" xfId="0" applyNumberFormat="1" applyFont="1" applyFill="1" applyBorder="1" applyAlignment="1">
      <alignment horizontal="center"/>
    </xf>
    <xf numFmtId="189" fontId="42" fillId="10" borderId="0" xfId="0" applyNumberFormat="1" applyFont="1" applyFill="1" applyBorder="1" applyAlignment="1">
      <alignment horizontal="center"/>
    </xf>
    <xf numFmtId="189" fontId="20" fillId="10" borderId="0" xfId="0" applyNumberFormat="1" applyFont="1" applyFill="1"/>
    <xf numFmtId="1" fontId="23" fillId="0" borderId="9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" fontId="22" fillId="0" borderId="9" xfId="0" applyNumberFormat="1" applyFont="1" applyFill="1" applyBorder="1" applyAlignment="1">
      <alignment horizontal="center"/>
    </xf>
    <xf numFmtId="1" fontId="45" fillId="0" borderId="9" xfId="0" applyNumberFormat="1" applyFont="1" applyFill="1" applyBorder="1" applyAlignment="1">
      <alignment horizontal="center"/>
    </xf>
    <xf numFmtId="1" fontId="45" fillId="0" borderId="18" xfId="0" applyNumberFormat="1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189" fontId="21" fillId="0" borderId="0" xfId="0" applyNumberFormat="1" applyFont="1" applyFill="1"/>
    <xf numFmtId="1" fontId="22" fillId="0" borderId="18" xfId="0" applyNumberFormat="1" applyFont="1" applyFill="1" applyBorder="1" applyAlignment="1">
      <alignment horizontal="center"/>
    </xf>
    <xf numFmtId="189" fontId="22" fillId="0" borderId="0" xfId="0" applyNumberFormat="1" applyFont="1" applyFill="1"/>
    <xf numFmtId="189" fontId="38" fillId="6" borderId="9" xfId="0" applyNumberFormat="1" applyFont="1" applyFill="1" applyBorder="1" applyAlignment="1">
      <alignment horizontal="center"/>
    </xf>
    <xf numFmtId="1" fontId="38" fillId="6" borderId="9" xfId="0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189" fontId="38" fillId="0" borderId="0" xfId="0" applyNumberFormat="1" applyFont="1" applyAlignment="1">
      <alignment horizontal="center"/>
    </xf>
    <xf numFmtId="1" fontId="23" fillId="0" borderId="0" xfId="0" applyNumberFormat="1" applyFont="1"/>
    <xf numFmtId="1" fontId="23" fillId="0" borderId="0" xfId="0" applyNumberFormat="1" applyFont="1" applyAlignment="1">
      <alignment horizontal="center"/>
    </xf>
    <xf numFmtId="0" fontId="21" fillId="0" borderId="29" xfId="7" applyFont="1" applyFill="1" applyBorder="1" applyAlignment="1">
      <alignment horizontal="right" vertical="center" wrapText="1"/>
    </xf>
    <xf numFmtId="0" fontId="21" fillId="0" borderId="0" xfId="7" applyFont="1"/>
    <xf numFmtId="0" fontId="21" fillId="0" borderId="0" xfId="8" applyFont="1"/>
    <xf numFmtId="0" fontId="46" fillId="0" borderId="0" xfId="0" applyFont="1"/>
    <xf numFmtId="0" fontId="46" fillId="0" borderId="0" xfId="0" applyFont="1" applyAlignment="1">
      <alignment horizontal="center"/>
    </xf>
    <xf numFmtId="0" fontId="47" fillId="9" borderId="0" xfId="0" applyFont="1" applyFill="1"/>
    <xf numFmtId="0" fontId="47" fillId="0" borderId="0" xfId="0" applyFont="1" applyFill="1" applyBorder="1" applyAlignment="1">
      <alignment horizontal="center"/>
    </xf>
    <xf numFmtId="0" fontId="46" fillId="0" borderId="0" xfId="0" applyFont="1" applyFill="1" applyAlignment="1">
      <alignment horizontal="center"/>
    </xf>
    <xf numFmtId="0" fontId="46" fillId="9" borderId="0" xfId="0" applyFont="1" applyFill="1"/>
    <xf numFmtId="0" fontId="46" fillId="0" borderId="0" xfId="0" applyFont="1" applyFill="1"/>
    <xf numFmtId="0" fontId="48" fillId="15" borderId="2" xfId="0" applyFont="1" applyFill="1" applyBorder="1" applyAlignment="1">
      <alignment horizontal="center"/>
    </xf>
    <xf numFmtId="189" fontId="28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189" fontId="34" fillId="0" borderId="0" xfId="0" applyNumberFormat="1" applyFont="1" applyBorder="1" applyAlignment="1">
      <alignment horizontal="left"/>
    </xf>
    <xf numFmtId="49" fontId="34" fillId="0" borderId="0" xfId="0" applyNumberFormat="1" applyFont="1" applyBorder="1" applyAlignment="1">
      <alignment horizontal="left"/>
    </xf>
    <xf numFmtId="189" fontId="50" fillId="2" borderId="1" xfId="0" applyNumberFormat="1" applyFont="1" applyFill="1" applyBorder="1" applyAlignment="1">
      <alignment horizontal="center"/>
    </xf>
    <xf numFmtId="49" fontId="50" fillId="2" borderId="1" xfId="0" applyNumberFormat="1" applyFont="1" applyFill="1" applyBorder="1" applyAlignment="1">
      <alignment horizontal="center"/>
    </xf>
    <xf numFmtId="189" fontId="24" fillId="2" borderId="1" xfId="0" applyNumberFormat="1" applyFont="1" applyFill="1" applyBorder="1" applyAlignment="1">
      <alignment horizontal="center"/>
    </xf>
    <xf numFmtId="189" fontId="50" fillId="2" borderId="2" xfId="0" applyNumberFormat="1" applyFont="1" applyFill="1" applyBorder="1" applyAlignment="1">
      <alignment horizontal="center"/>
    </xf>
    <xf numFmtId="49" fontId="50" fillId="2" borderId="2" xfId="0" applyNumberFormat="1" applyFont="1" applyFill="1" applyBorder="1" applyAlignment="1">
      <alignment horizontal="center"/>
    </xf>
    <xf numFmtId="189" fontId="24" fillId="2" borderId="2" xfId="0" applyNumberFormat="1" applyFont="1" applyFill="1" applyBorder="1" applyAlignment="1">
      <alignment horizontal="center"/>
    </xf>
    <xf numFmtId="189" fontId="28" fillId="0" borderId="11" xfId="0" applyNumberFormat="1" applyFont="1" applyBorder="1" applyAlignment="1">
      <alignment horizontal="left"/>
    </xf>
    <xf numFmtId="49" fontId="28" fillId="3" borderId="9" xfId="0" applyNumberFormat="1" applyFont="1" applyFill="1" applyBorder="1" applyAlignment="1">
      <alignment horizontal="center"/>
    </xf>
    <xf numFmtId="0" fontId="29" fillId="12" borderId="9" xfId="17" applyFont="1" applyFill="1" applyBorder="1" applyAlignment="1">
      <alignment horizontal="center" wrapText="1"/>
    </xf>
    <xf numFmtId="3" fontId="28" fillId="3" borderId="9" xfId="0" applyNumberFormat="1" applyFont="1" applyFill="1" applyBorder="1" applyAlignment="1">
      <alignment horizontal="center"/>
    </xf>
    <xf numFmtId="3" fontId="18" fillId="0" borderId="0" xfId="0" applyNumberFormat="1" applyFont="1"/>
    <xf numFmtId="3" fontId="28" fillId="0" borderId="11" xfId="0" applyNumberFormat="1" applyFont="1" applyBorder="1" applyAlignment="1">
      <alignment horizontal="left"/>
    </xf>
    <xf numFmtId="49" fontId="28" fillId="4" borderId="9" xfId="0" applyNumberFormat="1" applyFont="1" applyFill="1" applyBorder="1" applyAlignment="1">
      <alignment horizontal="center"/>
    </xf>
    <xf numFmtId="3" fontId="28" fillId="4" borderId="9" xfId="0" applyNumberFormat="1" applyFont="1" applyFill="1" applyBorder="1" applyAlignment="1">
      <alignment horizontal="center"/>
    </xf>
    <xf numFmtId="49" fontId="49" fillId="5" borderId="9" xfId="0" applyNumberFormat="1" applyFont="1" applyFill="1" applyBorder="1" applyAlignment="1">
      <alignment horizontal="center"/>
    </xf>
    <xf numFmtId="1" fontId="30" fillId="8" borderId="9" xfId="0" applyNumberFormat="1" applyFont="1" applyFill="1" applyBorder="1" applyAlignment="1">
      <alignment horizontal="center"/>
    </xf>
    <xf numFmtId="49" fontId="28" fillId="6" borderId="9" xfId="0" applyNumberFormat="1" applyFont="1" applyFill="1" applyBorder="1" applyAlignment="1">
      <alignment horizontal="center"/>
    </xf>
    <xf numFmtId="3" fontId="31" fillId="6" borderId="9" xfId="0" applyNumberFormat="1" applyFont="1" applyFill="1" applyBorder="1" applyAlignment="1">
      <alignment horizontal="center"/>
    </xf>
    <xf numFmtId="3" fontId="28" fillId="6" borderId="9" xfId="0" applyNumberFormat="1" applyFont="1" applyFill="1" applyBorder="1" applyAlignment="1">
      <alignment horizontal="center"/>
    </xf>
    <xf numFmtId="1" fontId="30" fillId="0" borderId="0" xfId="0" applyNumberFormat="1" applyFont="1" applyBorder="1" applyAlignment="1">
      <alignment horizontal="center"/>
    </xf>
    <xf numFmtId="49" fontId="28" fillId="2" borderId="9" xfId="0" applyNumberFormat="1" applyFont="1" applyFill="1" applyBorder="1" applyAlignment="1">
      <alignment horizontal="center"/>
    </xf>
    <xf numFmtId="3" fontId="31" fillId="2" borderId="9" xfId="0" applyNumberFormat="1" applyFont="1" applyFill="1" applyBorder="1" applyAlignment="1">
      <alignment horizontal="center"/>
    </xf>
    <xf numFmtId="3" fontId="28" fillId="0" borderId="9" xfId="0" applyNumberFormat="1" applyFont="1" applyFill="1" applyBorder="1" applyAlignment="1">
      <alignment horizontal="center"/>
    </xf>
    <xf numFmtId="189" fontId="28" fillId="0" borderId="1" xfId="0" applyNumberFormat="1" applyFont="1" applyBorder="1" applyAlignment="1">
      <alignment horizontal="left"/>
    </xf>
    <xf numFmtId="49" fontId="28" fillId="0" borderId="14" xfId="0" applyNumberFormat="1" applyFont="1" applyFill="1" applyBorder="1" applyAlignment="1">
      <alignment horizontal="center"/>
    </xf>
    <xf numFmtId="3" fontId="31" fillId="0" borderId="9" xfId="0" applyNumberFormat="1" applyFont="1" applyFill="1" applyBorder="1" applyAlignment="1">
      <alignment horizontal="center"/>
    </xf>
    <xf numFmtId="0" fontId="29" fillId="12" borderId="9" xfId="18" applyFont="1" applyFill="1" applyBorder="1" applyAlignment="1">
      <alignment horizontal="center" wrapText="1"/>
    </xf>
    <xf numFmtId="1" fontId="28" fillId="4" borderId="9" xfId="0" applyNumberFormat="1" applyFont="1" applyFill="1" applyBorder="1" applyAlignment="1">
      <alignment horizontal="center"/>
    </xf>
    <xf numFmtId="189" fontId="28" fillId="0" borderId="2" xfId="0" applyNumberFormat="1" applyFont="1" applyBorder="1" applyAlignment="1">
      <alignment horizontal="left"/>
    </xf>
    <xf numFmtId="1" fontId="28" fillId="3" borderId="9" xfId="0" applyNumberFormat="1" applyFont="1" applyFill="1" applyBorder="1" applyAlignment="1">
      <alignment horizontal="center"/>
    </xf>
    <xf numFmtId="0" fontId="29" fillId="12" borderId="9" xfId="20" applyFont="1" applyFill="1" applyBorder="1" applyAlignment="1">
      <alignment horizontal="center" wrapText="1"/>
    </xf>
    <xf numFmtId="0" fontId="29" fillId="12" borderId="9" xfId="21" applyFont="1" applyFill="1" applyBorder="1" applyAlignment="1">
      <alignment horizontal="center" wrapText="1"/>
    </xf>
    <xf numFmtId="189" fontId="28" fillId="0" borderId="1" xfId="0" applyNumberFormat="1" applyFont="1" applyFill="1" applyBorder="1" applyAlignment="1">
      <alignment horizontal="left"/>
    </xf>
    <xf numFmtId="0" fontId="29" fillId="12" borderId="9" xfId="19" applyFont="1" applyFill="1" applyBorder="1" applyAlignment="1">
      <alignment horizontal="center" wrapText="1"/>
    </xf>
    <xf numFmtId="189" fontId="28" fillId="0" borderId="11" xfId="0" applyNumberFormat="1" applyFont="1" applyFill="1" applyBorder="1" applyAlignment="1">
      <alignment horizontal="left"/>
    </xf>
    <xf numFmtId="189" fontId="28" fillId="0" borderId="2" xfId="0" applyNumberFormat="1" applyFont="1" applyFill="1" applyBorder="1" applyAlignment="1">
      <alignment horizontal="left"/>
    </xf>
    <xf numFmtId="0" fontId="29" fillId="12" borderId="9" xfId="22" applyFont="1" applyFill="1" applyBorder="1" applyAlignment="1">
      <alignment horizontal="center" wrapText="1"/>
    </xf>
    <xf numFmtId="0" fontId="29" fillId="12" borderId="9" xfId="23" applyFont="1" applyFill="1" applyBorder="1" applyAlignment="1">
      <alignment horizontal="center" wrapText="1"/>
    </xf>
    <xf numFmtId="0" fontId="29" fillId="12" borderId="9" xfId="24" applyFont="1" applyFill="1" applyBorder="1" applyAlignment="1">
      <alignment horizontal="center" wrapText="1"/>
    </xf>
    <xf numFmtId="0" fontId="29" fillId="12" borderId="9" xfId="25" applyFont="1" applyFill="1" applyBorder="1" applyAlignment="1">
      <alignment horizontal="center" wrapText="1"/>
    </xf>
    <xf numFmtId="0" fontId="29" fillId="12" borderId="9" xfId="26" applyFont="1" applyFill="1" applyBorder="1" applyAlignment="1">
      <alignment horizontal="center" wrapText="1"/>
    </xf>
    <xf numFmtId="0" fontId="29" fillId="12" borderId="9" xfId="27" applyFont="1" applyFill="1" applyBorder="1" applyAlignment="1">
      <alignment horizontal="center" wrapText="1"/>
    </xf>
    <xf numFmtId="0" fontId="29" fillId="12" borderId="9" xfId="28" applyFont="1" applyFill="1" applyBorder="1" applyAlignment="1">
      <alignment horizontal="center" wrapText="1"/>
    </xf>
    <xf numFmtId="0" fontId="29" fillId="12" borderId="9" xfId="29" applyFont="1" applyFill="1" applyBorder="1" applyAlignment="1">
      <alignment horizontal="center" wrapText="1"/>
    </xf>
    <xf numFmtId="0" fontId="29" fillId="12" borderId="9" xfId="30" applyFont="1" applyFill="1" applyBorder="1" applyAlignment="1">
      <alignment horizontal="center" wrapText="1"/>
    </xf>
    <xf numFmtId="0" fontId="29" fillId="12" borderId="9" xfId="31" applyFont="1" applyFill="1" applyBorder="1" applyAlignment="1">
      <alignment horizontal="center" wrapText="1"/>
    </xf>
    <xf numFmtId="0" fontId="29" fillId="12" borderId="9" xfId="32" applyFont="1" applyFill="1" applyBorder="1" applyAlignment="1">
      <alignment horizontal="center" wrapText="1"/>
    </xf>
    <xf numFmtId="0" fontId="29" fillId="12" borderId="9" xfId="33" applyFont="1" applyFill="1" applyBorder="1" applyAlignment="1">
      <alignment horizontal="center" wrapText="1"/>
    </xf>
    <xf numFmtId="0" fontId="29" fillId="12" borderId="9" xfId="34" applyFont="1" applyFill="1" applyBorder="1" applyAlignment="1">
      <alignment horizontal="center" wrapText="1"/>
    </xf>
    <xf numFmtId="1" fontId="31" fillId="6" borderId="7" xfId="0" applyNumberFormat="1" applyFont="1" applyFill="1" applyBorder="1" applyAlignment="1">
      <alignment horizontal="center"/>
    </xf>
    <xf numFmtId="0" fontId="29" fillId="12" borderId="9" xfId="35" applyFont="1" applyFill="1" applyBorder="1" applyAlignment="1">
      <alignment horizontal="center" wrapText="1"/>
    </xf>
    <xf numFmtId="0" fontId="29" fillId="12" borderId="9" xfId="36" applyFont="1" applyFill="1" applyBorder="1" applyAlignment="1">
      <alignment horizontal="center" wrapText="1"/>
    </xf>
    <xf numFmtId="0" fontId="29" fillId="12" borderId="9" xfId="37" applyFont="1" applyFill="1" applyBorder="1" applyAlignment="1">
      <alignment horizontal="center" wrapText="1"/>
    </xf>
    <xf numFmtId="187" fontId="18" fillId="0" borderId="0" xfId="0" applyNumberFormat="1" applyFont="1"/>
    <xf numFmtId="49" fontId="18" fillId="0" borderId="0" xfId="0" applyNumberFormat="1" applyFont="1"/>
    <xf numFmtId="1" fontId="24" fillId="0" borderId="0" xfId="0" applyNumberFormat="1" applyFont="1" applyAlignment="1">
      <alignment horizontal="center"/>
    </xf>
    <xf numFmtId="0" fontId="51" fillId="0" borderId="0" xfId="0" applyFont="1"/>
    <xf numFmtId="0" fontId="52" fillId="0" borderId="0" xfId="0" applyFont="1"/>
    <xf numFmtId="0" fontId="53" fillId="0" borderId="0" xfId="0" applyFont="1"/>
    <xf numFmtId="0" fontId="38" fillId="0" borderId="0" xfId="0" applyFont="1" applyAlignment="1">
      <alignment horizontal="center"/>
    </xf>
    <xf numFmtId="0" fontId="21" fillId="0" borderId="4" xfId="0" applyFont="1" applyBorder="1" applyAlignment="1">
      <alignment horizontal="right"/>
    </xf>
    <xf numFmtId="3" fontId="28" fillId="19" borderId="9" xfId="0" applyNumberFormat="1" applyFont="1" applyFill="1" applyBorder="1" applyAlignment="1">
      <alignment horizontal="center"/>
    </xf>
    <xf numFmtId="3" fontId="28" fillId="12" borderId="9" xfId="0" applyNumberFormat="1" applyFont="1" applyFill="1" applyBorder="1" applyAlignment="1">
      <alignment horizontal="center"/>
    </xf>
    <xf numFmtId="0" fontId="16" fillId="19" borderId="9" xfId="14" applyFont="1" applyFill="1" applyBorder="1"/>
    <xf numFmtId="0" fontId="23" fillId="16" borderId="24" xfId="0" applyFont="1" applyFill="1" applyBorder="1"/>
    <xf numFmtId="0" fontId="23" fillId="16" borderId="25" xfId="0" applyFont="1" applyFill="1" applyBorder="1"/>
    <xf numFmtId="0" fontId="23" fillId="16" borderId="26" xfId="0" applyFont="1" applyFill="1" applyBorder="1"/>
    <xf numFmtId="0" fontId="23" fillId="16" borderId="30" xfId="0" applyFont="1" applyFill="1" applyBorder="1"/>
    <xf numFmtId="0" fontId="23" fillId="16" borderId="31" xfId="0" applyFont="1" applyFill="1" applyBorder="1"/>
    <xf numFmtId="2" fontId="0" fillId="0" borderId="0" xfId="0" applyNumberFormat="1"/>
    <xf numFmtId="2" fontId="0" fillId="0" borderId="6" xfId="0" applyNumberFormat="1" applyBorder="1"/>
    <xf numFmtId="0" fontId="70" fillId="0" borderId="0" xfId="0" applyFont="1"/>
    <xf numFmtId="0" fontId="71" fillId="0" borderId="0" xfId="0" applyFont="1"/>
    <xf numFmtId="0" fontId="71" fillId="16" borderId="0" xfId="0" applyFont="1" applyFill="1"/>
    <xf numFmtId="0" fontId="72" fillId="53" borderId="27" xfId="0" applyNumberFormat="1" applyFont="1" applyFill="1" applyBorder="1"/>
    <xf numFmtId="0" fontId="72" fillId="53" borderId="34" xfId="0" applyNumberFormat="1" applyFont="1" applyFill="1" applyBorder="1"/>
    <xf numFmtId="0" fontId="72" fillId="53" borderId="33" xfId="0" applyNumberFormat="1" applyFont="1" applyFill="1" applyBorder="1"/>
    <xf numFmtId="0" fontId="72" fillId="54" borderId="24" xfId="0" applyFont="1" applyFill="1" applyBorder="1"/>
    <xf numFmtId="0" fontId="72" fillId="54" borderId="25" xfId="0" applyFont="1" applyFill="1" applyBorder="1"/>
    <xf numFmtId="0" fontId="72" fillId="54" borderId="24" xfId="0" applyNumberFormat="1" applyFont="1" applyFill="1" applyBorder="1"/>
    <xf numFmtId="0" fontId="72" fillId="54" borderId="30" xfId="0" applyNumberFormat="1" applyFont="1" applyFill="1" applyBorder="1"/>
    <xf numFmtId="0" fontId="72" fillId="54" borderId="31" xfId="0" applyNumberFormat="1" applyFont="1" applyFill="1" applyBorder="1"/>
    <xf numFmtId="189" fontId="24" fillId="0" borderId="0" xfId="0" applyNumberFormat="1" applyFont="1" applyAlignment="1">
      <alignment horizontal="center"/>
    </xf>
    <xf numFmtId="189" fontId="31" fillId="0" borderId="0" xfId="0" applyNumberFormat="1" applyFont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38" fillId="0" borderId="0" xfId="0" applyFont="1" applyAlignment="1">
      <alignment horizontal="center"/>
    </xf>
    <xf numFmtId="43" fontId="20" fillId="0" borderId="18" xfId="1" applyFont="1" applyBorder="1" applyAlignment="1">
      <alignment horizontal="center"/>
    </xf>
    <xf numFmtId="43" fontId="20" fillId="0" borderId="19" xfId="1" applyFont="1" applyBorder="1" applyAlignment="1">
      <alignment horizontal="center"/>
    </xf>
    <xf numFmtId="43" fontId="20" fillId="0" borderId="14" xfId="1" applyFont="1" applyBorder="1" applyAlignment="1">
      <alignment horizontal="center"/>
    </xf>
    <xf numFmtId="0" fontId="8" fillId="13" borderId="0" xfId="0" applyFont="1" applyFill="1" applyAlignment="1">
      <alignment horizontal="left"/>
    </xf>
    <xf numFmtId="3" fontId="6" fillId="5" borderId="18" xfId="0" applyNumberFormat="1" applyFont="1" applyFill="1" applyBorder="1" applyAlignment="1">
      <alignment horizontal="center"/>
    </xf>
    <xf numFmtId="3" fontId="6" fillId="5" borderId="14" xfId="0" applyNumberFormat="1" applyFont="1" applyFill="1" applyBorder="1" applyAlignment="1">
      <alignment horizontal="center"/>
    </xf>
    <xf numFmtId="0" fontId="19" fillId="18" borderId="9" xfId="14" applyFont="1" applyFill="1" applyBorder="1"/>
    <xf numFmtId="0" fontId="23" fillId="0" borderId="24" xfId="0" applyFont="1" applyBorder="1"/>
    <xf numFmtId="0" fontId="72" fillId="0" borderId="24" xfId="0" applyNumberFormat="1" applyFont="1" applyBorder="1"/>
    <xf numFmtId="0" fontId="72" fillId="0" borderId="30" xfId="0" applyNumberFormat="1" applyFont="1" applyBorder="1"/>
    <xf numFmtId="0" fontId="72" fillId="0" borderId="31" xfId="0" applyNumberFormat="1" applyFont="1" applyBorder="1"/>
    <xf numFmtId="0" fontId="23" fillId="0" borderId="32" xfId="0" applyFont="1" applyBorder="1"/>
    <xf numFmtId="0" fontId="23" fillId="0" borderId="35" xfId="0" applyFont="1" applyBorder="1"/>
    <xf numFmtId="0" fontId="72" fillId="0" borderId="35" xfId="0" applyNumberFormat="1" applyFont="1" applyBorder="1"/>
    <xf numFmtId="0" fontId="72" fillId="0" borderId="0" xfId="0" applyNumberFormat="1" applyFont="1"/>
    <xf numFmtId="0" fontId="72" fillId="0" borderId="36" xfId="0" applyNumberFormat="1" applyFont="1" applyBorder="1"/>
    <xf numFmtId="0" fontId="72" fillId="53" borderId="27" xfId="0" applyFont="1" applyFill="1" applyBorder="1"/>
    <xf numFmtId="0" fontId="72" fillId="53" borderId="28" xfId="0" applyFont="1" applyFill="1" applyBorder="1"/>
    <xf numFmtId="0" fontId="23" fillId="21" borderId="24" xfId="0" applyFont="1" applyFill="1" applyBorder="1"/>
    <xf numFmtId="0" fontId="23" fillId="21" borderId="25" xfId="0" applyFont="1" applyFill="1" applyBorder="1"/>
    <xf numFmtId="0" fontId="72" fillId="21" borderId="24" xfId="0" applyNumberFormat="1" applyFont="1" applyFill="1" applyBorder="1"/>
    <xf numFmtId="0" fontId="72" fillId="21" borderId="30" xfId="0" applyNumberFormat="1" applyFont="1" applyFill="1" applyBorder="1"/>
    <xf numFmtId="0" fontId="72" fillId="21" borderId="31" xfId="0" applyNumberFormat="1" applyFont="1" applyFill="1" applyBorder="1"/>
    <xf numFmtId="0" fontId="21" fillId="0" borderId="0" xfId="0" applyFont="1"/>
    <xf numFmtId="0" fontId="0" fillId="0" borderId="7" xfId="0" applyBorder="1"/>
    <xf numFmtId="2" fontId="0" fillId="0" borderId="12" xfId="0" applyNumberFormat="1" applyBorder="1"/>
  </cellXfs>
  <cellStyles count="135">
    <cellStyle name="20% - Accent1" xfId="55" builtinId="30" customBuiltin="1"/>
    <cellStyle name="20% - Accent2" xfId="59" builtinId="34" customBuiltin="1"/>
    <cellStyle name="20% - Accent3" xfId="63" builtinId="38" customBuiltin="1"/>
    <cellStyle name="20% - Accent4" xfId="67" builtinId="42" customBuiltin="1"/>
    <cellStyle name="20% - Accent5" xfId="71" builtinId="46" customBuiltin="1"/>
    <cellStyle name="20% - Accent6" xfId="75" builtinId="50" customBuiltin="1"/>
    <cellStyle name="20% - ส่วนที่ถูกเน้น1 2" xfId="82"/>
    <cellStyle name="20% - ส่วนที่ถูกเน้น1 3" xfId="99"/>
    <cellStyle name="20% - ส่วนที่ถูกเน้น1 4" xfId="98"/>
    <cellStyle name="20% - ส่วนที่ถูกเน้น1 5" xfId="123"/>
    <cellStyle name="20% - ส่วนที่ถูกเน้น2 2" xfId="84"/>
    <cellStyle name="20% - ส่วนที่ถูกเน้น2 3" xfId="102"/>
    <cellStyle name="20% - ส่วนที่ถูกเน้น2 4" xfId="111"/>
    <cellStyle name="20% - ส่วนที่ถูกเน้น2 5" xfId="125"/>
    <cellStyle name="20% - ส่วนที่ถูกเน้น3 2" xfId="86"/>
    <cellStyle name="20% - ส่วนที่ถูกเน้น3 3" xfId="104"/>
    <cellStyle name="20% - ส่วนที่ถูกเน้น3 4" xfId="101"/>
    <cellStyle name="20% - ส่วนที่ถูกเน้น3 5" xfId="127"/>
    <cellStyle name="20% - ส่วนที่ถูกเน้น4 2" xfId="88"/>
    <cellStyle name="20% - ส่วนที่ถูกเน้น4 3" xfId="106"/>
    <cellStyle name="20% - ส่วนที่ถูกเน้น4 4" xfId="115"/>
    <cellStyle name="20% - ส่วนที่ถูกเน้น4 5" xfId="129"/>
    <cellStyle name="20% - ส่วนที่ถูกเน้น5 2" xfId="90"/>
    <cellStyle name="20% - ส่วนที่ถูกเน้น5 3" xfId="109"/>
    <cellStyle name="20% - ส่วนที่ถูกเน้น5 4" xfId="117"/>
    <cellStyle name="20% - ส่วนที่ถูกเน้น5 5" xfId="131"/>
    <cellStyle name="20% - ส่วนที่ถูกเน้น6 2" xfId="92"/>
    <cellStyle name="20% - ส่วนที่ถูกเน้น6 3" xfId="112"/>
    <cellStyle name="20% - ส่วนที่ถูกเน้น6 4" xfId="119"/>
    <cellStyle name="20% - ส่วนที่ถูกเน้น6 5" xfId="133"/>
    <cellStyle name="40% - Accent1" xfId="56" builtinId="31" customBuiltin="1"/>
    <cellStyle name="40% - Accent2" xfId="60" builtinId="35" customBuiltin="1"/>
    <cellStyle name="40% - Accent3" xfId="64" builtinId="39" customBuiltin="1"/>
    <cellStyle name="40% - Accent4" xfId="68" builtinId="43" customBuiltin="1"/>
    <cellStyle name="40% - Accent5" xfId="72" builtinId="47" customBuiltin="1"/>
    <cellStyle name="40% - Accent6" xfId="76" builtinId="51" customBuiltin="1"/>
    <cellStyle name="40% - ส่วนที่ถูกเน้น1 2" xfId="83"/>
    <cellStyle name="40% - ส่วนที่ถูกเน้น1 3" xfId="100"/>
    <cellStyle name="40% - ส่วนที่ถูกเน้น1 4" xfId="96"/>
    <cellStyle name="40% - ส่วนที่ถูกเน้น1 5" xfId="124"/>
    <cellStyle name="40% - ส่วนที่ถูกเน้น2 2" xfId="85"/>
    <cellStyle name="40% - ส่วนที่ถูกเน้น2 3" xfId="103"/>
    <cellStyle name="40% - ส่วนที่ถูกเน้น2 4" xfId="108"/>
    <cellStyle name="40% - ส่วนที่ถูกเน้น2 5" xfId="126"/>
    <cellStyle name="40% - ส่วนที่ถูกเน้น3 2" xfId="87"/>
    <cellStyle name="40% - ส่วนที่ถูกเน้น3 3" xfId="105"/>
    <cellStyle name="40% - ส่วนที่ถูกเน้น3 4" xfId="114"/>
    <cellStyle name="40% - ส่วนที่ถูกเน้น3 5" xfId="128"/>
    <cellStyle name="40% - ส่วนที่ถูกเน้น4 2" xfId="89"/>
    <cellStyle name="40% - ส่วนที่ถูกเน้น4 3" xfId="107"/>
    <cellStyle name="40% - ส่วนที่ถูกเน้น4 4" xfId="116"/>
    <cellStyle name="40% - ส่วนที่ถูกเน้น4 5" xfId="130"/>
    <cellStyle name="40% - ส่วนที่ถูกเน้น5 2" xfId="91"/>
    <cellStyle name="40% - ส่วนที่ถูกเน้น5 3" xfId="110"/>
    <cellStyle name="40% - ส่วนที่ถูกเน้น5 4" xfId="118"/>
    <cellStyle name="40% - ส่วนที่ถูกเน้น5 5" xfId="132"/>
    <cellStyle name="40% - ส่วนที่ถูกเน้น6 2" xfId="93"/>
    <cellStyle name="40% - ส่วนที่ถูกเน้น6 3" xfId="113"/>
    <cellStyle name="40% - ส่วนที่ถูกเน้น6 4" xfId="120"/>
    <cellStyle name="40% - ส่วนที่ถูกเน้น6 5" xfId="134"/>
    <cellStyle name="60% - Accent1" xfId="57" builtinId="32" customBuiltin="1"/>
    <cellStyle name="60% - Accent2" xfId="61" builtinId="36" customBuiltin="1"/>
    <cellStyle name="60% - Accent3" xfId="65" builtinId="40" customBuiltin="1"/>
    <cellStyle name="60% - Accent4" xfId="69" builtinId="44" customBuiltin="1"/>
    <cellStyle name="60% - Accent5" xfId="73" builtinId="48" customBuiltin="1"/>
    <cellStyle name="60% - Accent6" xfId="77" builtinId="52" customBuiltin="1"/>
    <cellStyle name="Accent1" xfId="54" builtinId="29" customBuiltin="1"/>
    <cellStyle name="Accent2" xfId="58" builtinId="33" customBuiltin="1"/>
    <cellStyle name="Accent3" xfId="62" builtinId="37" customBuiltin="1"/>
    <cellStyle name="Accent4" xfId="66" builtinId="41" customBuiltin="1"/>
    <cellStyle name="Accent5" xfId="70" builtinId="45" customBuiltin="1"/>
    <cellStyle name="Accent6" xfId="74" builtinId="49" customBuiltin="1"/>
    <cellStyle name="Bad" xfId="44" builtinId="27" customBuiltin="1"/>
    <cellStyle name="Calculation" xfId="48" builtinId="22" customBuiltin="1"/>
    <cellStyle name="Check Cell" xfId="50" builtinId="23" customBuiltin="1"/>
    <cellStyle name="Comma" xfId="1" builtinId="3"/>
    <cellStyle name="Explanatory Text" xfId="52" builtinId="53" customBuiltin="1"/>
    <cellStyle name="Good" xfId="43" builtinId="26" customBuiltin="1"/>
    <cellStyle name="Heading 1" xfId="39" builtinId="16" customBuiltin="1"/>
    <cellStyle name="Heading 2" xfId="40" builtinId="17" customBuiltin="1"/>
    <cellStyle name="Heading 3" xfId="41" builtinId="18" customBuiltin="1"/>
    <cellStyle name="Heading 4" xfId="42" builtinId="19" customBuiltin="1"/>
    <cellStyle name="Input" xfId="46" builtinId="20" customBuiltin="1"/>
    <cellStyle name="Linked Cell" xfId="49" builtinId="24" customBuiltin="1"/>
    <cellStyle name="Neutral" xfId="45" builtinId="28" customBuiltin="1"/>
    <cellStyle name="Normal" xfId="0" builtinId="0"/>
    <cellStyle name="Output" xfId="47" builtinId="21" customBuiltin="1"/>
    <cellStyle name="Title" xfId="38" builtinId="15" customBuiltin="1"/>
    <cellStyle name="Total" xfId="53" builtinId="25" customBuiltin="1"/>
    <cellStyle name="Warning Text" xfId="51" builtinId="11" customBuiltin="1"/>
    <cellStyle name="ปกติ 10" xfId="14"/>
    <cellStyle name="ปกติ 12" xfId="79"/>
    <cellStyle name="ปกติ 14" xfId="94"/>
    <cellStyle name="ปกติ 15" xfId="121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  <cellStyle name="หมายเหตุ 2" xfId="78"/>
    <cellStyle name="หมายเหตุ 3" xfId="80"/>
    <cellStyle name="หมายเหตุ 4" xfId="81"/>
    <cellStyle name="หมายเหตุ 5" xfId="97"/>
    <cellStyle name="หมายเหตุ 6" xfId="95"/>
    <cellStyle name="หมายเหตุ 7" xfId="122"/>
  </cellStyles>
  <dxfs count="24"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00CC"/>
      <color rgb="FF00FFFF"/>
      <color rgb="FFFF00FF"/>
      <color rgb="FFC0C0C0"/>
      <color rgb="FFFF33CC"/>
      <color rgb="FFFFFF99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40481"/>
          <c:h val="0.67608144771379275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Pt>
            <c:idx val="17"/>
            <c:spPr>
              <a:solidFill>
                <a:srgbClr val="0000CC"/>
              </a:solidFill>
            </c:spPr>
          </c:dPt>
          <c:dPt>
            <c:idx val="18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Sheet1!$C$3:$C$22</c:f>
              <c:strCache>
                <c:ptCount val="20"/>
                <c:pt idx="0">
                  <c:v>ปทุมรัตต์</c:v>
                </c:pt>
                <c:pt idx="1">
                  <c:v>โพนทอง</c:v>
                </c:pt>
                <c:pt idx="2">
                  <c:v>เมยวดี</c:v>
                </c:pt>
                <c:pt idx="3">
                  <c:v>จตุรพักตรพิมาน</c:v>
                </c:pt>
                <c:pt idx="4">
                  <c:v>เกษตรวิสัย</c:v>
                </c:pt>
                <c:pt idx="5">
                  <c:v>ทุ่งเขาหลวง</c:v>
                </c:pt>
                <c:pt idx="6">
                  <c:v>พนมไพร</c:v>
                </c:pt>
                <c:pt idx="7">
                  <c:v>โพธิ์ชัย</c:v>
                </c:pt>
                <c:pt idx="8">
                  <c:v>เมืองร้อยเอ็ด</c:v>
                </c:pt>
                <c:pt idx="9">
                  <c:v>เสลภูมิ</c:v>
                </c:pt>
                <c:pt idx="10">
                  <c:v>เชียงขวัญ</c:v>
                </c:pt>
                <c:pt idx="11">
                  <c:v>อาจสามารถ</c:v>
                </c:pt>
                <c:pt idx="12">
                  <c:v>สุวรรณภูมิ</c:v>
                </c:pt>
                <c:pt idx="13">
                  <c:v>ศรีสมเด็จ</c:v>
                </c:pt>
                <c:pt idx="14">
                  <c:v>โพนทราย</c:v>
                </c:pt>
                <c:pt idx="15">
                  <c:v>หนองพอก</c:v>
                </c:pt>
                <c:pt idx="16">
                  <c:v>เมืองสรวง</c:v>
                </c:pt>
                <c:pt idx="17">
                  <c:v>ธวัชบุรี</c:v>
                </c:pt>
                <c:pt idx="18">
                  <c:v>จังหาร</c:v>
                </c:pt>
                <c:pt idx="19">
                  <c:v>หนองฮี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89.445438282647586</c:v>
                </c:pt>
                <c:pt idx="1">
                  <c:v>70.406877640257918</c:v>
                </c:pt>
                <c:pt idx="2">
                  <c:v>69.102530880193484</c:v>
                </c:pt>
                <c:pt idx="3">
                  <c:v>60.628260347854642</c:v>
                </c:pt>
                <c:pt idx="4">
                  <c:v>38.998758197436345</c:v>
                </c:pt>
                <c:pt idx="5">
                  <c:v>34.499115960153524</c:v>
                </c:pt>
                <c:pt idx="6">
                  <c:v>32.342436088533901</c:v>
                </c:pt>
                <c:pt idx="7">
                  <c:v>30.991735537190081</c:v>
                </c:pt>
                <c:pt idx="8">
                  <c:v>19.578370321716832</c:v>
                </c:pt>
                <c:pt idx="9">
                  <c:v>18.609214944891349</c:v>
                </c:pt>
                <c:pt idx="10">
                  <c:v>18.271514708569342</c:v>
                </c:pt>
                <c:pt idx="11">
                  <c:v>17.63500956360134</c:v>
                </c:pt>
                <c:pt idx="12">
                  <c:v>13.998740113389795</c:v>
                </c:pt>
                <c:pt idx="13">
                  <c:v>13.901632051602858</c:v>
                </c:pt>
                <c:pt idx="14">
                  <c:v>10.72271070126528</c:v>
                </c:pt>
                <c:pt idx="15">
                  <c:v>9.0267643563164786</c:v>
                </c:pt>
                <c:pt idx="16">
                  <c:v>8.6456577184109289</c:v>
                </c:pt>
                <c:pt idx="17">
                  <c:v>5.9567243972539501</c:v>
                </c:pt>
                <c:pt idx="18">
                  <c:v>4.4200848656294198</c:v>
                </c:pt>
                <c:pt idx="19">
                  <c:v>0</c:v>
                </c:pt>
              </c:numCache>
            </c:numRef>
          </c:val>
        </c:ser>
        <c:gapWidth val="28"/>
        <c:axId val="96418816"/>
        <c:axId val="96428800"/>
      </c:barChart>
      <c:catAx>
        <c:axId val="96418816"/>
        <c:scaling>
          <c:orientation val="minMax"/>
        </c:scaling>
        <c:axPos val="b"/>
        <c:tickLblPos val="nextTo"/>
        <c:crossAx val="96428800"/>
        <c:crosses val="autoZero"/>
        <c:auto val="1"/>
        <c:lblAlgn val="ctr"/>
        <c:lblOffset val="100"/>
      </c:catAx>
      <c:valAx>
        <c:axId val="96428800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96418816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10</xdr:row>
      <xdr:rowOff>0</xdr:rowOff>
    </xdr:from>
    <xdr:to>
      <xdr:col>16</xdr:col>
      <xdr:colOff>342900</xdr:colOff>
      <xdr:row>75</xdr:row>
      <xdr:rowOff>190500</xdr:rowOff>
    </xdr:to>
    <xdr:pic>
      <xdr:nvPicPr>
        <xdr:cNvPr id="3" name="Picture 2" descr="1688955215234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1504950"/>
          <a:ext cx="7210425" cy="7134225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3</xdr:row>
      <xdr:rowOff>104775</xdr:rowOff>
    </xdr:from>
    <xdr:to>
      <xdr:col>20</xdr:col>
      <xdr:colOff>238125</xdr:colOff>
      <xdr:row>18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5117.390654166666" createdVersion="1" refreshedVersion="3" recordCount="384">
  <cacheSource type="worksheet">
    <worksheetSource ref="A1:T385" sheet="Sheet2" r:id="rId2"/>
  </cacheSource>
  <cacheFields count="20">
    <cacheField name="E0" numFmtId="0">
      <sharedItems containsSemiMixedTypes="0" containsString="0" containsNumber="1" containsInteger="1" minValue="603" maxValue="21600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69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21">
        <s v="08"/>
        <s v="01"/>
        <s v="14"/>
        <s v="02"/>
        <s v="03"/>
        <s v="04"/>
        <s v="05"/>
        <s v="09"/>
        <s v="07"/>
        <s v="13"/>
        <s v="10"/>
        <s v="11"/>
        <s v="12"/>
        <s v="06"/>
        <s v="16"/>
        <s v="18"/>
        <s v="17"/>
        <s v="15"/>
        <s v="20"/>
        <s v="21"/>
        <s v="00"/>
      </sharedItems>
    </cacheField>
    <cacheField name="ชื่อหมู่บ้าน" numFmtId="0">
      <sharedItems count="188">
        <s v="ท่านคร"/>
        <s v="หนองพอก"/>
        <s v="สนามม้า"/>
        <s v="โนนโพธิ์"/>
        <s v="เขวาตะคลอง"/>
        <s v="นกเหาะ"/>
        <s v="อุดมสุข"/>
        <s v="หนองสิม"/>
        <s v="หนองขอนแก่น"/>
        <s v="ดอนชาด"/>
        <s v="เหล่าน้อย"/>
        <s v="ช้างอีแก้ว"/>
        <s v="หนองบัว"/>
        <s v="ดงแจ้ง"/>
        <s v="ผักแพงพวย"/>
        <s v="กุดสระน้อย"/>
        <s v="หนองแวง"/>
        <s v="โพนทอง"/>
        <s v="ยางจ้อง"/>
        <s v="ดงมัน"/>
        <s v="ดงยาง"/>
        <s v="หนองหูลิง"/>
        <s v="โคกล่าม"/>
        <s v="หนองเดิ่น"/>
        <s v="เปลือยน้อย"/>
        <s v="สนามชัย"/>
        <s v="หัวคู"/>
        <s v="นาเหล่ง"/>
        <s v="หนองหิน"/>
        <s v="หนองแมวโพง"/>
        <s v="โนน"/>
        <s v="ไผ่คำ"/>
        <s v="ดอนขี"/>
        <s v="โนนเมือง"/>
        <s v="โคกน้อย"/>
        <s v="หัวดง"/>
        <s v="หนองฮางเหนือ"/>
        <s v="ขี้เหล็ก"/>
        <s v="ดงประเสริฐ"/>
        <s v="บัวคำ"/>
        <s v="วังใหม่"/>
        <s v="ชัยเจริญ"/>
        <s v="โพธิ์งาม"/>
        <s v="ชัยวารี"/>
        <s v="ลิ้นฟ้า"/>
        <s v="ดอนสำราญใต้"/>
        <s v="หนองสมบูรณ์"/>
        <s v="ใหม่สถานี"/>
        <s v="เกษตร"/>
        <s v="ผือโป้ด"/>
        <s v="หัวนาคำ"/>
        <s v="โนนสวาง"/>
        <s v="หนองตาแสง"/>
        <s v="โนนสง่า"/>
        <s v="หนองอีดำ"/>
        <s v="หนองส้าว"/>
        <s v="โพนสูง"/>
        <s v="หัวนา"/>
        <s v="แวงใต้"/>
        <s v="โนนสูง"/>
        <s v="หนองมะเขือ"/>
        <s v="โนนสมบูรณ์"/>
        <s v="สว่างธรรมวิเศษ"/>
        <s v="หนองโก"/>
        <s v="เกษตรวิสัย"/>
        <s v="เหล่าจั่น"/>
        <s v="เปลือย"/>
        <s v="แสนสุข"/>
        <s v="หนองแก้ว"/>
        <s v="เกษตรสมบูรณ์"/>
        <s v="บัวหลวง"/>
        <s v="ดงบัง"/>
        <s v="โคกกลาง"/>
        <s v="หนองคลอง"/>
        <s v="ดอกรัก"/>
        <s v="โคกก่อง"/>
        <s v="ชนวน"/>
        <s v="สะอาด"/>
        <s v="สองชั้น"/>
        <s v="ดอนแดง"/>
        <s v="หนองตาไก้"/>
        <s v="โนนหาด"/>
        <s v="หนองหล่ม"/>
        <s v="นิคม"/>
        <s v="ซึกวึก"/>
        <s v="ตลาด"/>
        <s v="หนองแวงแห่"/>
        <s v="นาอุ่ม"/>
        <s v="กุดแห่"/>
        <s v="ตลาดค้อ"/>
        <s v="สุขสมบูรณ์"/>
        <s v="โคกสะอาด"/>
        <s v="หมูม้น"/>
        <s v="เมืองหงส์"/>
        <s v="ป่าม่วง"/>
        <s v="สระนกแก้ว"/>
        <s v="เหล่าอาราง"/>
        <s v="โพนสว่าง"/>
        <s v="หนองเรือ"/>
        <s v="ใหม่พัฒนา"/>
        <s v="ดอนน้ำสร้าง"/>
        <s v="ซองแมว"/>
        <s v="โคกข่า"/>
        <s v="ดงสว่าง"/>
        <s v="บัวลอง"/>
        <s v="กลางเมืองใหม่"/>
        <s v="หวายหลึม"/>
        <s v="ชานุวรรณ"/>
        <s v="นางาม"/>
        <s v="โนนคำ"/>
        <s v="โนนยาง"/>
        <s v="เมืองไพร"/>
        <s v="ท่าม่วง"/>
        <s v="เทพารักษ์"/>
        <s v="หนองแคน"/>
        <s v="โพธิ์ศรี"/>
        <s v="โคกสูง"/>
        <s v="ผักแว่น"/>
        <s v="ร้านหญ้า"/>
        <s v="หนองไผ่"/>
        <s v="นาดี"/>
        <s v="ดงกลาง"/>
        <s v="อัคคะ"/>
        <s v="แวงเหนือ"/>
        <s v="หนองม่วง"/>
        <s v="หนองเทิ่ง"/>
        <s v="หนองแก"/>
        <s v="ดงแดง"/>
        <s v="หนองผือ"/>
        <s v="ลำโกน"/>
        <s v="ห้าแยกกกโพธิ์"/>
        <s v="เขตขันต์"/>
        <s v="แวง"/>
        <s v="หนองเม็ก"/>
        <s v="พนัส"/>
        <s v="หัวช้าง"/>
        <s v="โนนทัน"/>
        <s v="โคกสนามชัย"/>
        <s v="คำนาดี"/>
        <s v="ไม่ระบุหมู่บ้าน"/>
        <s v="โนนจำปา"/>
        <s v="ท่าแสงจันทร์"/>
        <s v="ไทยอุดม"/>
        <s v="ป่าสังข์"/>
        <s v="โพนสะอาด"/>
        <s v="โนนสำราญ"/>
        <s v="อุ่มจาน"/>
        <s v="กุดแคน"/>
        <s v="ชุมพรใหม่"/>
        <s v="เหล่างาม"/>
        <s v="ดอนแคน"/>
        <s v="หนองคำใหญ่"/>
        <s v="ยางด่อ"/>
        <s v="ทุ่งนาหลวง"/>
        <s v="ศรีโพนทอง"/>
        <s v="กู่กาสิงห์น้อย"/>
        <s v="หนองนกเป็ดเหนือ"/>
        <s v="ม่วงคำ"/>
        <s v="โนนไร่"/>
        <s v="กอก"/>
        <s v="วังทองวัฒนา"/>
        <s v="ดอนม่วย"/>
        <s v="อ่างทอง"/>
        <s v="ดงครั่งใหญ่"/>
        <s v="โนนสวรรค์"/>
        <s v="สระแก้ว"/>
        <s v="สามขา"/>
        <s v="นางงาม"/>
        <s v="หนองแค"/>
        <s v="ศาลา"/>
        <s v="ป่าด่วน"/>
        <s v="หนองบึง"/>
        <s v="คุยแต้"/>
        <s v="ตาจ่อย"/>
        <s v="สามแยก"/>
        <s v="หัวแฮด"/>
        <s v="หนองโพน"/>
        <s v="หนองเต่า"/>
        <s v="หนองจิก"/>
        <s v="เหล่าสมบูรณ์"/>
        <s v="สระทอง"/>
        <s v="บัว"/>
        <s v="แคนน้อย"/>
        <s v="หนองขาม"/>
        <s v="โนนรัง"/>
        <s v="สุขสำราญ"/>
        <s v="ศรีโพธิ์คำ"/>
        <s v="นาทม"/>
      </sharedItems>
    </cacheField>
    <cacheField name="ตำบล" numFmtId="0">
      <sharedItems count="99">
        <s v="ในเมือง"/>
        <s v="รอบเมือง"/>
        <s v="ขามเปี้ย"/>
        <s v="หนองใหญ่"/>
        <s v="ทุ่งทอง"/>
        <s v="ดงครั่งใหญ่"/>
        <s v="ทุ่งเขาหลวง"/>
        <s v="ดู่น้อย"/>
        <s v="คำนาดี"/>
        <s v="วังสามัคคี"/>
        <s v="น้ำคำ"/>
        <s v="กุดน้ำใส"/>
        <s v="ภูเงิน"/>
        <s v="สระนกแก้ว"/>
        <s v="เกษตรวิสัย"/>
        <s v="ขี้เหล็ก"/>
        <s v="น้ำอ้อม"/>
        <s v="เชียงใหม่"/>
        <s v="ชุมพร"/>
        <s v="สีแก้ว"/>
        <s v="สวนจิก"/>
        <s v="บึงเกลือ"/>
        <s v="เมืองไพร"/>
        <s v="หนองแวง"/>
        <s v="โพนเมือง"/>
        <s v="พระเจ้า"/>
        <s v="เหนือเมือง"/>
        <s v="บ้านเขือง"/>
        <s v="หนองขาม"/>
        <s v="ขวัญเมือง"/>
        <s v="บัวคำ"/>
        <s v="กกโพธิ์"/>
        <s v="ชมสะอาด"/>
        <s v="โพธิ์ทอง"/>
        <s v="พระธาตุ"/>
        <s v="โพธิ์ชัย"/>
        <s v="สว่าง"/>
        <s v="แวง"/>
        <s v="ทุ่งศรีเมือง"/>
        <s v="ดงกลาง"/>
        <s v="บ้านฝาง"/>
        <s v="โนนสง่า"/>
        <s v="กู่กาสิงห์"/>
        <s v="โพนสูง"/>
        <s v="กกกุง"/>
        <s v="สระบัว"/>
        <s v="ภูเขาทอง"/>
        <s v="โคกล่าม"/>
        <s v="ศรีสมเด็จ"/>
        <s v="ดงแดง"/>
        <s v="แสนสุข"/>
        <s v="วังหลวง"/>
        <s v="คำพอุง"/>
        <s v="เหล่า"/>
        <s v="เมืองหงส์"/>
        <s v="กำแพง"/>
        <s v="สะอาด"/>
        <s v="หินกอง"/>
        <s v="ชานุวรรณ"/>
        <s v="ปอภาร"/>
        <s v="อีง่อง"/>
        <s v="โหรา"/>
        <s v="นิเวศน์"/>
        <s v="บัวแดง"/>
        <s v="จังหาร"/>
        <s v="หมูม้น"/>
        <s v="ป่าสังข์"/>
        <s v="ศรีวิลัย"/>
        <s v="อาจสามารถ"/>
        <s v="สระคู"/>
        <s v="มะบ้า"/>
        <s v="บึงงาม"/>
        <s v="หนองไผ่"/>
        <s v="หนองแก้ว"/>
        <s v="พนมไพร"/>
        <s v="หนองแคน"/>
        <s v="โคกสูง"/>
        <s v="ผักแว่น"/>
        <s v="ทุ่งหลวง"/>
        <s v="แคนใหญ่"/>
        <s v="เกาะแก้ว"/>
        <s v="อัคคะคำ"/>
        <s v="ลิ้นฟ้า"/>
        <s v="พรมสวรรค์"/>
        <s v="หัวช้าง"/>
        <s v="มะอึ"/>
        <s v="เหล่าหลวง"/>
        <s v="หนองผือ"/>
        <s v="เมืองบัว"/>
        <s v="ศรีโคตร"/>
        <s v="เทอดไทย"/>
        <s v="ศรีสว่าง"/>
        <s v="ยางคำ"/>
        <s v="นาอุดม"/>
        <s v="สระแก้ว"/>
        <s v="โนนรัง"/>
        <s v="ดอกล้ำ"/>
        <s v="อุ่มเม่า"/>
        <s v="ดงลาน"/>
      </sharedItems>
    </cacheField>
    <cacheField name="อำเภอ" numFmtId="0">
      <sharedItems count="19">
        <s v="เมือง"/>
        <s v="หนองพอก"/>
        <s v="โพธิ์ชัย"/>
        <s v="โพนทอง"/>
        <s v="เกษตรวิสัย"/>
        <s v="ทุ่งเขาหลวง"/>
        <s v="จตุรพักตรพิมาน"/>
        <s v="สุวรรณภูมิ"/>
        <s v="พนมไพร"/>
        <s v="เสลภูมิ"/>
        <s v="ปทุมรัตต์"/>
        <s v="เมยวดี"/>
        <s v="ศรีสมเด็จ"/>
        <s v="อาจสามารถ"/>
        <s v="เชียงขวัญ"/>
        <s v="เมืองสรวง"/>
        <s v="ธวัชบุรี"/>
        <s v="จังหาร"/>
        <s v="โพนทราย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3-01-02T00:00:00" maxDate="2023-07-10T00:00:00"/>
    </cacheField>
    <cacheField name="วันพบผป" numFmtId="14">
      <sharedItems containsSemiMixedTypes="0" containsNonDate="0" containsDate="1" containsString="0" minDate="2023-01-02T00:00:00" maxDate="2023-07-10T00:00:00"/>
    </cacheField>
    <cacheField name="วันเสียชีวิต" numFmtId="0">
      <sharedItems containsNonDate="0" containsDate="1" containsString="0" containsBlank="1" minDate="2023-06-20T00:00:00" maxDate="2023-06-21T00:00:00"/>
    </cacheField>
    <cacheField name="w" numFmtId="14">
      <sharedItems containsSemiMixedTypes="0" containsNonDate="0" containsDate="1" containsString="0" minDate="2023-01-01T00:00:00" maxDate="2023-01-02T00:00:00"/>
    </cacheField>
    <cacheField name="Wk" numFmtId="0">
      <sharedItems containsSemiMixedTypes="0" containsString="0" containsNumber="1" containsInteger="1" minValue="1" maxValue="28" count="28">
        <n v="23"/>
        <n v="21"/>
        <n v="24"/>
        <n v="25"/>
        <n v="22"/>
        <n v="27"/>
        <n v="26"/>
        <n v="10"/>
        <n v="12"/>
        <n v="11"/>
        <n v="14"/>
        <n v="9"/>
        <n v="8"/>
        <n v="7"/>
        <n v="2"/>
        <n v="18"/>
        <n v="20"/>
        <n v="19"/>
        <n v="6"/>
        <n v="17"/>
        <n v="16"/>
        <n v="15"/>
        <n v="28"/>
        <n v="5"/>
        <n v="13"/>
        <n v="3"/>
        <n v="4"/>
        <n v="1"/>
      </sharedItems>
    </cacheField>
    <cacheField name="Wkdatesick" numFmtId="0">
      <sharedItems containsSemiMixedTypes="0" containsString="0" containsNumber="1" containsInteger="1" minValue="1" maxValue="28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4">
  <r>
    <n v="18422"/>
    <s v="26.D.H.F."/>
    <s v="คเณศพล สมพฤกษ์"/>
    <s v="671863"/>
    <s v="ชาย"/>
    <n v="25"/>
    <n v="3"/>
    <s v="ค้าขาย"/>
    <s v="17/1"/>
    <x v="0"/>
    <x v="0"/>
    <x v="0"/>
    <x v="0"/>
    <s v="ร้อยเอ็ด"/>
    <d v="2023-06-03T00:00:00"/>
    <d v="2023-06-04T00:00:00"/>
    <m/>
    <d v="2023-01-01T00:00:00"/>
    <x v="0"/>
    <n v="22"/>
  </r>
  <r>
    <n v="17111"/>
    <s v="26.D.H.F."/>
    <s v="อนุชา ศรีกกโพธิ์"/>
    <s v="5110047"/>
    <s v="ชาย"/>
    <n v="25"/>
    <n v="8"/>
    <s v="รับจ้าง,กรรมกร"/>
    <s v="100"/>
    <x v="1"/>
    <x v="1"/>
    <x v="1"/>
    <x v="1"/>
    <s v="หนองพอก"/>
    <d v="2023-05-22T00:00:00"/>
    <d v="2023-05-24T00:00:00"/>
    <m/>
    <d v="2023-01-01T00:00:00"/>
    <x v="1"/>
    <n v="21"/>
  </r>
  <r>
    <n v="19208"/>
    <s v="26.D.H.F."/>
    <s v="กฤษกร สุพรรณทอง"/>
    <s v="5608020"/>
    <s v="ชาย"/>
    <n v="15"/>
    <n v="6"/>
    <s v="นักเรียน"/>
    <s v="62"/>
    <x v="2"/>
    <x v="2"/>
    <x v="2"/>
    <x v="2"/>
    <s v="โพธิ์ชัย"/>
    <d v="2023-06-15T00:00:00"/>
    <d v="2023-06-15T00:00:00"/>
    <m/>
    <d v="2023-01-01T00:00:00"/>
    <x v="2"/>
    <n v="24"/>
  </r>
  <r>
    <n v="19201"/>
    <s v="26.D.H.F."/>
    <s v="คุณาธิป โฮมแพน"/>
    <s v="000232950"/>
    <s v="ชาย"/>
    <n v="14"/>
    <n v="0"/>
    <s v="นักเรียน"/>
    <s v="192"/>
    <x v="3"/>
    <x v="3"/>
    <x v="3"/>
    <x v="3"/>
    <s v="โพนทอง"/>
    <d v="2023-06-10T00:00:00"/>
    <d v="2023-06-16T00:00:00"/>
    <m/>
    <d v="2023-01-01T00:00:00"/>
    <x v="2"/>
    <n v="23"/>
  </r>
  <r>
    <n v="18714"/>
    <s v="26.D.H.F."/>
    <s v="สุธิชัย พิมพ์ตะคลอง"/>
    <s v="5605296"/>
    <s v="ชาย"/>
    <n v="15"/>
    <n v="0"/>
    <s v="นักเรียน"/>
    <s v="ไม่ระบุบ้านเลขที่"/>
    <x v="4"/>
    <x v="4"/>
    <x v="4"/>
    <x v="4"/>
    <s v="เกษตรวิสัย"/>
    <d v="2023-06-06T00:00:00"/>
    <d v="2023-06-10T00:00:00"/>
    <m/>
    <d v="2023-01-01T00:00:00"/>
    <x v="0"/>
    <n v="23"/>
  </r>
  <r>
    <n v="18713"/>
    <s v="26.D.H.F."/>
    <s v="ภมร ยางสูญ"/>
    <s v="0161047"/>
    <s v="หญิง"/>
    <n v="24"/>
    <n v="0"/>
    <s v="อื่นๆ"/>
    <s v="53"/>
    <x v="5"/>
    <x v="5"/>
    <x v="5"/>
    <x v="4"/>
    <s v="เกษตรวิสัย"/>
    <d v="2023-06-05T00:00:00"/>
    <d v="2023-06-10T00:00:00"/>
    <m/>
    <d v="2023-01-01T00:00:00"/>
    <x v="0"/>
    <n v="23"/>
  </r>
  <r>
    <n v="19593"/>
    <s v="26.D.H.F."/>
    <s v="ศิวัฒน์ มลารัตน์"/>
    <s v="5905576"/>
    <s v="ชาย"/>
    <n v="16"/>
    <n v="5"/>
    <s v="นักเรียน"/>
    <s v="189"/>
    <x v="2"/>
    <x v="2"/>
    <x v="2"/>
    <x v="2"/>
    <s v="โพธิ์ชัย"/>
    <d v="2023-06-19T00:00:00"/>
    <d v="2023-06-19T00:00:00"/>
    <m/>
    <d v="2023-01-01T00:00:00"/>
    <x v="3"/>
    <n v="25"/>
  </r>
  <r>
    <n v="18423"/>
    <s v="26.D.H.F."/>
    <s v="เสถียร วงศ์ใหญ่"/>
    <s v="20540"/>
    <s v="ชาย"/>
    <n v="43"/>
    <n v="0"/>
    <s v="เกษตร"/>
    <s v="59"/>
    <x v="6"/>
    <x v="6"/>
    <x v="6"/>
    <x v="5"/>
    <s v="ร้อยเอ็ด"/>
    <d v="2023-06-04T00:00:00"/>
    <d v="2023-06-07T00:00:00"/>
    <m/>
    <d v="2023-01-01T00:00:00"/>
    <x v="0"/>
    <n v="23"/>
  </r>
  <r>
    <n v="19652"/>
    <s v="26.D.H.F."/>
    <s v="พรณิภา เดชสถิต"/>
    <s v="690361"/>
    <s v="หญิง"/>
    <n v="15"/>
    <n v="2"/>
    <s v="นักเรียน"/>
    <s v="55"/>
    <x v="0"/>
    <x v="7"/>
    <x v="7"/>
    <x v="6"/>
    <s v="ร้อยเอ็ด"/>
    <d v="2023-06-16T00:00:00"/>
    <d v="2023-06-20T00:00:00"/>
    <m/>
    <d v="2023-01-01T00:00:00"/>
    <x v="3"/>
    <n v="24"/>
  </r>
  <r>
    <n v="18315"/>
    <s v="26.D.H.F."/>
    <s v="ณิชมน ยางสูญ"/>
    <s v="0140673"/>
    <s v="หญิง"/>
    <n v="16"/>
    <n v="0"/>
    <s v="นักเรียน"/>
    <s v="53"/>
    <x v="5"/>
    <x v="5"/>
    <x v="5"/>
    <x v="4"/>
    <s v="เกษตรวิสัย"/>
    <d v="2023-05-31T00:00:00"/>
    <d v="2023-06-03T00:00:00"/>
    <m/>
    <d v="2023-01-01T00:00:00"/>
    <x v="4"/>
    <n v="22"/>
  </r>
  <r>
    <n v="18191"/>
    <s v="26.D.H.F."/>
    <s v="ธนากร โฮมแพน"/>
    <s v="000206729"/>
    <s v="ชาย"/>
    <n v="12"/>
    <n v="4"/>
    <s v="นักเรียน"/>
    <s v="16"/>
    <x v="3"/>
    <x v="8"/>
    <x v="8"/>
    <x v="3"/>
    <s v="โพนทอง"/>
    <d v="2023-06-04T00:00:00"/>
    <d v="2023-06-07T00:00:00"/>
    <m/>
    <d v="2023-01-01T00:00:00"/>
    <x v="0"/>
    <n v="23"/>
  </r>
  <r>
    <n v="18022"/>
    <s v="26.D.H.F."/>
    <s v="ทิวากร ตรีจันทร์"/>
    <s v="000210017"/>
    <s v="ชาย"/>
    <n v="9"/>
    <n v="10"/>
    <s v="นักเรียน"/>
    <s v="346"/>
    <x v="0"/>
    <x v="9"/>
    <x v="3"/>
    <x v="3"/>
    <s v="โพนทอง"/>
    <d v="2023-06-02T00:00:00"/>
    <d v="2023-06-06T00:00:00"/>
    <m/>
    <d v="2023-01-01T00:00:00"/>
    <x v="0"/>
    <n v="22"/>
  </r>
  <r>
    <n v="17799"/>
    <s v="26.D.H.F."/>
    <s v="ธัญลักษณ์ แสงศรีจันทร์"/>
    <s v="000209260"/>
    <s v="หญิง"/>
    <n v="10"/>
    <n v="3"/>
    <s v="นักเรียน"/>
    <s v="72"/>
    <x v="6"/>
    <x v="10"/>
    <x v="9"/>
    <x v="3"/>
    <s v="โพนทอง"/>
    <d v="2023-05-29T00:00:00"/>
    <d v="2023-06-01T00:00:00"/>
    <m/>
    <d v="2023-01-01T00:00:00"/>
    <x v="4"/>
    <n v="22"/>
  </r>
  <r>
    <n v="17721"/>
    <s v="26.D.H.F."/>
    <s v="เขมิกา คำทอง"/>
    <s v="5806767"/>
    <s v="หญิง"/>
    <n v="31"/>
    <n v="0"/>
    <s v="รับจ้าง,กรรมกร"/>
    <s v="13"/>
    <x v="7"/>
    <x v="11"/>
    <x v="7"/>
    <x v="6"/>
    <s v="จตุรพักตรพิมาน"/>
    <d v="2023-05-28T00:00:00"/>
    <d v="2023-05-28T00:00:00"/>
    <m/>
    <d v="2023-01-01T00:00:00"/>
    <x v="4"/>
    <n v="22"/>
  </r>
  <r>
    <n v="21083"/>
    <s v="26.D.H.F."/>
    <s v="น้ำพุ คุ้มภัย"/>
    <s v="490123366"/>
    <s v="ชาย"/>
    <n v="18"/>
    <n v="10"/>
    <s v="นักเรียน"/>
    <s v="34"/>
    <x v="3"/>
    <x v="12"/>
    <x v="10"/>
    <x v="7"/>
    <s v="สุวรรณภูมิ"/>
    <d v="2023-06-10T00:00:00"/>
    <d v="2023-06-10T00:00:00"/>
    <m/>
    <d v="2023-01-01T00:00:00"/>
    <x v="0"/>
    <n v="23"/>
  </r>
  <r>
    <n v="18588"/>
    <s v="26.D.H.F."/>
    <s v="ชราเทพ ตุระภิภาค"/>
    <s v="1314724"/>
    <s v="ชาย"/>
    <n v="6"/>
    <n v="4"/>
    <s v="นักเรียน"/>
    <s v="81 7"/>
    <x v="8"/>
    <x v="13"/>
    <x v="11"/>
    <x v="8"/>
    <s v="ร้อยเอ็ด"/>
    <d v="2023-06-05T00:00:00"/>
    <d v="2023-06-10T00:00:00"/>
    <m/>
    <d v="2023-01-01T00:00:00"/>
    <x v="0"/>
    <n v="23"/>
  </r>
  <r>
    <n v="20408"/>
    <s v="26.D.H.F."/>
    <s v="อัมพร หงษ์จันดา"/>
    <s v="5806962"/>
    <s v="หญิง"/>
    <n v="69"/>
    <n v="10"/>
    <s v="เกษตร"/>
    <s v="50/2"/>
    <x v="0"/>
    <x v="7"/>
    <x v="7"/>
    <x v="6"/>
    <s v="จตุรพักตรพิมาน"/>
    <d v="2023-06-23T00:00:00"/>
    <d v="2023-06-23T00:00:00"/>
    <m/>
    <d v="2023-01-01T00:00:00"/>
    <x v="3"/>
    <n v="25"/>
  </r>
  <r>
    <n v="21037"/>
    <s v="26.D.H.F."/>
    <s v="อรรครเดช แสนสุด"/>
    <s v="000216751"/>
    <s v="ชาย"/>
    <n v="5"/>
    <n v="6"/>
    <s v="ไม่ทราบอาชีพ/ในปกครอง"/>
    <s v="31"/>
    <x v="9"/>
    <x v="14"/>
    <x v="12"/>
    <x v="9"/>
    <s v="เสลภูมิ"/>
    <d v="2023-07-03T00:00:00"/>
    <d v="2023-07-03T00:00:00"/>
    <m/>
    <d v="2023-01-01T00:00:00"/>
    <x v="5"/>
    <n v="27"/>
  </r>
  <r>
    <n v="21035"/>
    <s v="26.D.H.F."/>
    <s v="ปัทมาลยา วงค์ราษฎร์"/>
    <s v="000147121"/>
    <s v="หญิง"/>
    <n v="16"/>
    <n v="8"/>
    <s v="นักเรียน"/>
    <s v="50"/>
    <x v="9"/>
    <x v="15"/>
    <x v="13"/>
    <x v="3"/>
    <s v="โพนทอง"/>
    <d v="2023-06-29T00:00:00"/>
    <d v="2023-07-04T00:00:00"/>
    <m/>
    <d v="2023-01-01T00:00:00"/>
    <x v="5"/>
    <n v="26"/>
  </r>
  <r>
    <n v="21016"/>
    <s v="26.D.H.F."/>
    <s v="สุชาลิณี ทองดอนเปียง"/>
    <s v="0156831"/>
    <s v="หญิง"/>
    <n v="16"/>
    <n v="0"/>
    <s v="นักเรียน"/>
    <s v="156"/>
    <x v="4"/>
    <x v="16"/>
    <x v="14"/>
    <x v="4"/>
    <s v="เกษตรวิสัย"/>
    <d v="2023-06-28T00:00:00"/>
    <d v="2023-07-02T00:00:00"/>
    <m/>
    <d v="2023-01-01T00:00:00"/>
    <x v="5"/>
    <n v="26"/>
  </r>
  <r>
    <n v="20770"/>
    <s v="26.D.H.F."/>
    <s v="อารยา ศรีหา"/>
    <s v="0012554"/>
    <s v="หญิง"/>
    <n v="17"/>
    <n v="0"/>
    <s v="ไม่ทราบอาชีพ/ในปกครอง"/>
    <s v="98"/>
    <x v="6"/>
    <x v="17"/>
    <x v="15"/>
    <x v="10"/>
    <s v="เกษตรวิสัย"/>
    <d v="2023-07-02T00:00:00"/>
    <d v="2023-07-02T00:00:00"/>
    <m/>
    <d v="2023-01-01T00:00:00"/>
    <x v="5"/>
    <n v="27"/>
  </r>
  <r>
    <n v="20749"/>
    <s v="26.D.H.F."/>
    <s v="เจษฎา เกตุสุขแสง"/>
    <s v="5403957"/>
    <s v="ชาย"/>
    <n v="11"/>
    <n v="0"/>
    <s v="นักเรียน"/>
    <s v="132"/>
    <x v="1"/>
    <x v="18"/>
    <x v="16"/>
    <x v="4"/>
    <s v="เกษตรวิสัย"/>
    <d v="2023-06-27T00:00:00"/>
    <d v="2023-06-30T00:00:00"/>
    <m/>
    <d v="2023-01-01T00:00:00"/>
    <x v="6"/>
    <n v="26"/>
  </r>
  <r>
    <n v="19276"/>
    <s v="26.D.H.F."/>
    <s v="อุดม กุลวงษ์"/>
    <s v="640003840"/>
    <s v="ชาย"/>
    <n v="46"/>
    <n v="0"/>
    <s v="รับจ้าง,กรรมกร"/>
    <s v="142"/>
    <x v="4"/>
    <x v="19"/>
    <x v="11"/>
    <x v="8"/>
    <s v="พนมไพร"/>
    <d v="2023-06-15T00:00:00"/>
    <d v="2023-06-19T00:00:00"/>
    <m/>
    <d v="2023-01-01T00:00:00"/>
    <x v="3"/>
    <n v="24"/>
  </r>
  <r>
    <n v="20719"/>
    <s v="26.D.H.F."/>
    <s v="ณัฐณิชา สงวนพันธ์"/>
    <s v="1316524"/>
    <s v="หญิง"/>
    <n v="6"/>
    <n v="0"/>
    <s v="นักเรียน"/>
    <s v="104"/>
    <x v="1"/>
    <x v="20"/>
    <x v="7"/>
    <x v="6"/>
    <s v="ร้อยเอ็ด"/>
    <d v="2023-06-26T00:00:00"/>
    <d v="2023-07-01T00:00:00"/>
    <m/>
    <d v="2023-01-01T00:00:00"/>
    <x v="6"/>
    <n v="26"/>
  </r>
  <r>
    <n v="17058"/>
    <s v="26.D.H.F."/>
    <s v="สุบรรณ กุลนิตย์"/>
    <s v="5713687"/>
    <s v="ชาย"/>
    <n v="60"/>
    <n v="8"/>
    <s v="เกษตร"/>
    <s v="8"/>
    <x v="7"/>
    <x v="11"/>
    <x v="7"/>
    <x v="6"/>
    <s v="จตุรพักตรพิมาน"/>
    <d v="2023-05-24T00:00:00"/>
    <d v="2023-05-24T00:00:00"/>
    <m/>
    <d v="2023-01-01T00:00:00"/>
    <x v="1"/>
    <n v="21"/>
  </r>
  <r>
    <n v="20407"/>
    <s v="26.D.H.F."/>
    <s v="รัฐศาสตร์ ผาวิรัตน์"/>
    <s v="5501873"/>
    <s v="ชาย"/>
    <n v="15"/>
    <n v="10"/>
    <s v="นักเรียน"/>
    <s v="53"/>
    <x v="1"/>
    <x v="20"/>
    <x v="7"/>
    <x v="6"/>
    <s v="จตุรพักตรพิมาน"/>
    <d v="2023-06-21T00:00:00"/>
    <d v="2023-06-21T00:00:00"/>
    <m/>
    <d v="2023-01-01T00:00:00"/>
    <x v="3"/>
    <n v="25"/>
  </r>
  <r>
    <n v="20337"/>
    <s v="26.D.H.F."/>
    <s v="ถำ เนินกล้วย"/>
    <s v="5301181"/>
    <s v="หญิง"/>
    <n v="54"/>
    <n v="3"/>
    <s v="เกษตร"/>
    <s v="38"/>
    <x v="3"/>
    <x v="21"/>
    <x v="17"/>
    <x v="2"/>
    <s v="โพธิ์ชัย"/>
    <d v="2023-06-26T00:00:00"/>
    <d v="2023-06-26T00:00:00"/>
    <m/>
    <d v="2023-01-01T00:00:00"/>
    <x v="6"/>
    <n v="26"/>
  </r>
  <r>
    <n v="20310"/>
    <s v="26.D.H.F."/>
    <s v="พัชรีพร พลเยี่ยม"/>
    <s v="000187243"/>
    <s v="หญิง"/>
    <n v="12"/>
    <n v="6"/>
    <s v="นักเรียน"/>
    <s v="230"/>
    <x v="10"/>
    <x v="22"/>
    <x v="3"/>
    <x v="3"/>
    <s v="โพนทอง"/>
    <d v="2023-06-27T00:00:00"/>
    <d v="2023-06-27T00:00:00"/>
    <m/>
    <d v="2023-01-01T00:00:00"/>
    <x v="6"/>
    <n v="26"/>
  </r>
  <r>
    <n v="20037"/>
    <s v="26.D.H.F."/>
    <s v="เบญญาภา นิยม"/>
    <s v="000314495"/>
    <s v="หญิง"/>
    <n v="1"/>
    <n v="1"/>
    <s v="ไม่ทราบอาชีพ/ในปกครอง"/>
    <s v="162"/>
    <x v="4"/>
    <x v="23"/>
    <x v="18"/>
    <x v="11"/>
    <s v="โพนทอง"/>
    <d v="2023-06-25T00:00:00"/>
    <d v="2023-06-25T00:00:00"/>
    <m/>
    <d v="2023-01-01T00:00:00"/>
    <x v="6"/>
    <n v="26"/>
  </r>
  <r>
    <n v="19971"/>
    <s v="26.D.H.F."/>
    <s v="กิตติศักดิ์ พื้นแสน"/>
    <s v="540000370"/>
    <s v="ชาย"/>
    <n v="13"/>
    <n v="10"/>
    <s v="นักเรียน"/>
    <s v="1"/>
    <x v="4"/>
    <x v="19"/>
    <x v="11"/>
    <x v="8"/>
    <s v="พนมไพร"/>
    <d v="2023-06-26T00:00:00"/>
    <d v="2023-06-26T00:00:00"/>
    <m/>
    <d v="2023-01-01T00:00:00"/>
    <x v="6"/>
    <n v="26"/>
  </r>
  <r>
    <n v="19901"/>
    <s v="26.D.H.F."/>
    <s v="สรัญญา มีพันธ์"/>
    <m/>
    <s v="หญิง"/>
    <n v="28"/>
    <n v="0"/>
    <s v="ค้าขาย"/>
    <s v="201"/>
    <x v="9"/>
    <x v="24"/>
    <x v="19"/>
    <x v="0"/>
    <s v="ร้อยเอ็ดธนบุรี"/>
    <d v="2023-06-15T00:00:00"/>
    <d v="2023-06-17T00:00:00"/>
    <m/>
    <d v="2023-01-01T00:00:00"/>
    <x v="2"/>
    <n v="24"/>
  </r>
  <r>
    <n v="20722"/>
    <s v="26.D.H.F."/>
    <s v="ศุภวัฒน์ ศรีสะอาด"/>
    <s v="566287"/>
    <s v="ชาย"/>
    <n v="17"/>
    <n v="7"/>
    <s v="นักเรียน"/>
    <s v="18"/>
    <x v="0"/>
    <x v="7"/>
    <x v="7"/>
    <x v="6"/>
    <s v="ร้อยเอ็ด"/>
    <d v="2023-06-25T00:00:00"/>
    <d v="2023-07-01T00:00:00"/>
    <m/>
    <d v="2023-01-01T00:00:00"/>
    <x v="6"/>
    <n v="26"/>
  </r>
  <r>
    <n v="9479"/>
    <s v="26.D.H.F."/>
    <s v="เขมมิตรา แก้วไตรรัตน์"/>
    <s v="5702275"/>
    <s v="หญิง"/>
    <n v="13"/>
    <n v="6"/>
    <s v="นักเรียน"/>
    <s v="1"/>
    <x v="9"/>
    <x v="25"/>
    <x v="20"/>
    <x v="12"/>
    <s v="ศรีสมเด็จ"/>
    <d v="2023-03-09T00:00:00"/>
    <d v="2023-03-10T00:00:00"/>
    <m/>
    <d v="2023-01-01T00:00:00"/>
    <x v="7"/>
    <n v="10"/>
  </r>
  <r>
    <n v="17656"/>
    <s v="26.D.H.F."/>
    <s v="ธนภัทร จันทนาม"/>
    <m/>
    <s v="ชาย"/>
    <n v="14"/>
    <n v="0"/>
    <s v="นักเรียน"/>
    <s v="81"/>
    <x v="5"/>
    <x v="26"/>
    <x v="21"/>
    <x v="9"/>
    <s v="เสลภูมิ"/>
    <d v="2023-05-28T00:00:00"/>
    <d v="2023-05-29T00:00:00"/>
    <m/>
    <d v="2023-01-01T00:00:00"/>
    <x v="4"/>
    <n v="22"/>
  </r>
  <r>
    <n v="11489"/>
    <s v="26.D.H.F."/>
    <s v="พิรภพ วงศ์สุโท"/>
    <m/>
    <s v="ชาย"/>
    <n v="19"/>
    <n v="0"/>
    <s v="นักเรียน"/>
    <s v="38"/>
    <x v="6"/>
    <x v="27"/>
    <x v="22"/>
    <x v="9"/>
    <s v="เสลภูมิ"/>
    <d v="2023-03-22T00:00:00"/>
    <d v="2023-03-25T00:00:00"/>
    <m/>
    <d v="2023-01-01T00:00:00"/>
    <x v="8"/>
    <n v="12"/>
  </r>
  <r>
    <n v="11105"/>
    <s v="26.D.H.F."/>
    <s v="ชัชวีร์ ฤาชัยราม"/>
    <s v="1281656"/>
    <s v="ชาย"/>
    <n v="8"/>
    <n v="7"/>
    <s v="นักเรียน"/>
    <s v="23"/>
    <x v="11"/>
    <x v="28"/>
    <x v="23"/>
    <x v="0"/>
    <s v="ร้อยเอ็ด"/>
    <d v="2023-03-07T00:00:00"/>
    <d v="2023-03-12T00:00:00"/>
    <m/>
    <d v="2023-01-01T00:00:00"/>
    <x v="9"/>
    <n v="10"/>
  </r>
  <r>
    <n v="10914"/>
    <s v="26.D.H.F."/>
    <s v="พิชญะ จันทะคาม"/>
    <s v="000190854"/>
    <s v="ชาย"/>
    <n v="11"/>
    <n v="9"/>
    <s v="นักเรียน"/>
    <s v="41"/>
    <x v="11"/>
    <x v="29"/>
    <x v="3"/>
    <x v="3"/>
    <s v="โพนทอง"/>
    <d v="2023-03-20T00:00:00"/>
    <d v="2023-03-24T00:00:00"/>
    <m/>
    <d v="2023-01-01T00:00:00"/>
    <x v="8"/>
    <n v="12"/>
  </r>
  <r>
    <n v="10198"/>
    <s v="26.D.H.F."/>
    <s v="พงศกร ศิริอรรถ"/>
    <s v="000136956"/>
    <s v="ชาย"/>
    <n v="1"/>
    <n v="8"/>
    <s v="ไม่ทราบอาชีพ/ในปกครอง"/>
    <s v="124"/>
    <x v="11"/>
    <x v="30"/>
    <x v="24"/>
    <x v="13"/>
    <s v="อาจสามารถ"/>
    <d v="2023-03-18T00:00:00"/>
    <d v="2023-03-19T00:00:00"/>
    <m/>
    <d v="2023-01-01T00:00:00"/>
    <x v="8"/>
    <n v="11"/>
  </r>
  <r>
    <n v="12364"/>
    <s v="26.D.H.F."/>
    <s v="มัฌชิมา ตาลทรัพย์"/>
    <s v="000019804"/>
    <s v="หญิง"/>
    <n v="31"/>
    <n v="2"/>
    <s v="รับจ้าง,กรรมกร"/>
    <s v="248"/>
    <x v="12"/>
    <x v="31"/>
    <x v="3"/>
    <x v="3"/>
    <s v="โพนทอง"/>
    <d v="2023-04-02T00:00:00"/>
    <d v="2023-04-06T00:00:00"/>
    <m/>
    <d v="2023-01-01T00:00:00"/>
    <x v="10"/>
    <n v="14"/>
  </r>
  <r>
    <n v="10090"/>
    <s v="26.D.H.F."/>
    <s v="ชัชฎาภรณ์ สาคะรินทร์"/>
    <s v="924784"/>
    <s v="หญิง"/>
    <n v="9"/>
    <n v="8"/>
    <s v="นักเรียน"/>
    <s v="38"/>
    <x v="13"/>
    <x v="32"/>
    <x v="25"/>
    <x v="14"/>
    <s v="ร้อยเอ็ด"/>
    <d v="2023-03-12T00:00:00"/>
    <d v="2023-03-17T00:00:00"/>
    <m/>
    <d v="2023-01-01T00:00:00"/>
    <x v="9"/>
    <n v="11"/>
  </r>
  <r>
    <n v="12523"/>
    <s v="26.D.H.F."/>
    <s v="อนาวินทร์ เอฟวา"/>
    <m/>
    <s v="ชาย"/>
    <n v="3"/>
    <n v="0"/>
    <s v="ไม่ทราบอาชีพ/ในปกครอง"/>
    <s v="576"/>
    <x v="14"/>
    <x v="33"/>
    <x v="26"/>
    <x v="0"/>
    <s v="ร้อยเอ็ดธนบุรี"/>
    <d v="2023-04-01T00:00:00"/>
    <d v="2023-04-05T00:00:00"/>
    <m/>
    <d v="2023-01-01T00:00:00"/>
    <x v="10"/>
    <n v="13"/>
  </r>
  <r>
    <n v="7888"/>
    <s v="26.D.H.F."/>
    <s v="ธนดล อินทสีดา"/>
    <s v="001306114"/>
    <s v="ชาย"/>
    <n v="14"/>
    <n v="0"/>
    <s v="นักเรียน"/>
    <s v="50"/>
    <x v="13"/>
    <x v="34"/>
    <x v="11"/>
    <x v="8"/>
    <s v="ร้อยเอ็ด"/>
    <d v="2023-02-24T00:00:00"/>
    <d v="2023-03-01T00:00:00"/>
    <m/>
    <d v="2023-01-01T00:00:00"/>
    <x v="11"/>
    <n v="8"/>
  </r>
  <r>
    <n v="7174"/>
    <s v="26.D.H.F."/>
    <s v="นันท์มนัส ประเสริฐสังข์"/>
    <s v="1001206"/>
    <s v="หญิง"/>
    <n v="7"/>
    <n v="7"/>
    <s v="นักเรียน"/>
    <s v="63"/>
    <x v="8"/>
    <x v="35"/>
    <x v="27"/>
    <x v="14"/>
    <s v="ร้อยเอ็ด"/>
    <d v="2023-02-24T00:00:00"/>
    <d v="2023-02-25T00:00:00"/>
    <m/>
    <d v="2023-01-01T00:00:00"/>
    <x v="12"/>
    <n v="8"/>
  </r>
  <r>
    <n v="6992"/>
    <s v="26.D.H.F."/>
    <s v="กุลสตรี จันทะรี"/>
    <s v="001305741"/>
    <s v="หญิง"/>
    <n v="18"/>
    <n v="7"/>
    <s v="นักเรียน"/>
    <s v="169"/>
    <x v="15"/>
    <x v="36"/>
    <x v="28"/>
    <x v="13"/>
    <s v="ร้อยเอ็ด"/>
    <d v="2023-02-18T00:00:00"/>
    <d v="2023-02-24T00:00:00"/>
    <m/>
    <d v="2023-01-01T00:00:00"/>
    <x v="12"/>
    <n v="7"/>
  </r>
  <r>
    <n v="6760"/>
    <s v="26.D.H.F."/>
    <s v="เอกพล ซอมแก้ว"/>
    <s v="516260"/>
    <s v="ชาย"/>
    <n v="18"/>
    <n v="3"/>
    <s v="นักเรียน"/>
    <s v="153"/>
    <x v="12"/>
    <x v="37"/>
    <x v="15"/>
    <x v="13"/>
    <s v="ร้อยเอ็ด"/>
    <d v="2023-02-18T00:00:00"/>
    <d v="2023-02-22T00:00:00"/>
    <m/>
    <d v="2023-01-01T00:00:00"/>
    <x v="12"/>
    <n v="7"/>
  </r>
  <r>
    <n v="6090"/>
    <s v="26.D.H.F."/>
    <s v="เมยาวี กะตะสีลา"/>
    <s v="701858"/>
    <s v="หญิง"/>
    <n v="14"/>
    <n v="6"/>
    <s v="นักเรียน"/>
    <s v="46"/>
    <x v="5"/>
    <x v="37"/>
    <x v="15"/>
    <x v="13"/>
    <s v="ร้อยเอ็ด"/>
    <d v="2023-02-12T00:00:00"/>
    <d v="2023-02-17T00:00:00"/>
    <m/>
    <d v="2023-01-01T00:00:00"/>
    <x v="13"/>
    <n v="7"/>
  </r>
  <r>
    <n v="1059"/>
    <s v="26.D.H.F."/>
    <s v="พัชราพร ศรีภักดี"/>
    <s v="0017309"/>
    <s v="หญิง"/>
    <n v="17"/>
    <n v="4"/>
    <s v="นักเรียน"/>
    <s v="96"/>
    <x v="4"/>
    <x v="16"/>
    <x v="14"/>
    <x v="4"/>
    <s v="เกษตรวิสัย"/>
    <d v="2023-01-05T00:00:00"/>
    <d v="2023-01-12T00:00:00"/>
    <m/>
    <d v="2023-01-01T00:00:00"/>
    <x v="14"/>
    <n v="1"/>
  </r>
  <r>
    <n v="10123"/>
    <s v="26.D.H.F."/>
    <s v="ศศิธร วารินทร์"/>
    <m/>
    <s v="หญิง"/>
    <n v="8"/>
    <n v="0"/>
    <s v="นักเรียน"/>
    <s v="56"/>
    <x v="7"/>
    <x v="38"/>
    <x v="29"/>
    <x v="9"/>
    <s v="เสลภูมิ"/>
    <d v="2023-03-16T00:00:00"/>
    <d v="2023-03-19T00:00:00"/>
    <m/>
    <d v="2023-01-01T00:00:00"/>
    <x v="8"/>
    <n v="11"/>
  </r>
  <r>
    <n v="15519"/>
    <s v="26.D.H.F."/>
    <s v="พิสมัย เศฐมาตย์"/>
    <s v="5901837"/>
    <s v="หญิง"/>
    <n v="55"/>
    <n v="9"/>
    <s v="เกษตร"/>
    <s v="42"/>
    <x v="3"/>
    <x v="39"/>
    <x v="30"/>
    <x v="2"/>
    <s v="โพธิ์ชัย"/>
    <d v="2023-05-02T00:00:00"/>
    <d v="2023-05-02T00:00:00"/>
    <m/>
    <d v="2023-01-01T00:00:00"/>
    <x v="15"/>
    <n v="18"/>
  </r>
  <r>
    <n v="16876"/>
    <s v="26.D.H.F."/>
    <s v="วรชาติ กุลนิตย์"/>
    <s v="825842"/>
    <s v="ชาย"/>
    <n v="18"/>
    <n v="10"/>
    <s v="นักเรียน"/>
    <s v="8"/>
    <x v="7"/>
    <x v="11"/>
    <x v="7"/>
    <x v="6"/>
    <s v="ร้อยเอ็ด"/>
    <d v="2023-05-19T00:00:00"/>
    <d v="2023-05-21T00:00:00"/>
    <m/>
    <d v="2023-01-01T00:00:00"/>
    <x v="1"/>
    <n v="20"/>
  </r>
  <r>
    <n v="16673"/>
    <s v="26.D.H.F."/>
    <s v="จักรวรรต ลาดหนองขุ่น"/>
    <s v="5103941"/>
    <s v="ชาย"/>
    <n v="27"/>
    <n v="5"/>
    <s v="รับจ้าง,กรรมกร"/>
    <s v="50"/>
    <x v="12"/>
    <x v="40"/>
    <x v="31"/>
    <x v="1"/>
    <s v="หนองพอก"/>
    <d v="2023-05-17T00:00:00"/>
    <d v="2023-05-20T00:00:00"/>
    <m/>
    <d v="2023-01-01T00:00:00"/>
    <x v="16"/>
    <n v="20"/>
  </r>
  <r>
    <n v="16627"/>
    <s v="26.D.H.F."/>
    <s v="โชติกุล สงวนรัตน์"/>
    <s v="530001243"/>
    <s v="ชาย"/>
    <n v="13"/>
    <n v="9"/>
    <s v="นักเรียน"/>
    <s v="29"/>
    <x v="7"/>
    <x v="41"/>
    <x v="32"/>
    <x v="11"/>
    <s v="เมยวดี"/>
    <d v="2023-05-19T00:00:00"/>
    <d v="2023-05-20T00:00:00"/>
    <m/>
    <d v="2023-01-01T00:00:00"/>
    <x v="16"/>
    <n v="20"/>
  </r>
  <r>
    <n v="16565"/>
    <s v="26.D.H.F."/>
    <s v="กฤษณา นพคุณ"/>
    <s v="000195110"/>
    <s v="หญิง"/>
    <n v="11"/>
    <n v="11"/>
    <s v="นักเรียน"/>
    <s v="54"/>
    <x v="16"/>
    <x v="42"/>
    <x v="33"/>
    <x v="3"/>
    <s v="โพนทอง"/>
    <d v="2023-05-13T00:00:00"/>
    <d v="2023-05-17T00:00:00"/>
    <m/>
    <d v="2023-01-01T00:00:00"/>
    <x v="16"/>
    <n v="19"/>
  </r>
  <r>
    <n v="15804"/>
    <s v="26.D.H.F."/>
    <s v="ปุญชรัสมิ์ แดนประกรณ์"/>
    <s v="5307044"/>
    <s v="หญิง"/>
    <n v="12"/>
    <n v="8"/>
    <s v="นักเรียน"/>
    <s v="160"/>
    <x v="3"/>
    <x v="43"/>
    <x v="2"/>
    <x v="2"/>
    <s v="โพธิ์ชัย"/>
    <d v="2023-05-08T00:00:00"/>
    <d v="2023-05-08T00:00:00"/>
    <m/>
    <d v="2023-01-01T00:00:00"/>
    <x v="17"/>
    <n v="19"/>
  </r>
  <r>
    <n v="12326"/>
    <s v="26.D.H.F."/>
    <s v="นันท์ชพร มัฆวิมาลย์"/>
    <s v="000100955"/>
    <s v="หญิง"/>
    <n v="16"/>
    <n v="0"/>
    <s v="นักเรียน"/>
    <s v="188"/>
    <x v="6"/>
    <x v="44"/>
    <x v="28"/>
    <x v="13"/>
    <s v="อาจสามารถ"/>
    <d v="2023-02-17T00:00:00"/>
    <d v="2023-02-18T00:00:00"/>
    <m/>
    <d v="2023-01-01T00:00:00"/>
    <x v="13"/>
    <n v="7"/>
  </r>
  <r>
    <n v="15769"/>
    <s v="26.D.H.F."/>
    <s v="บังอร ยินดีมาก"/>
    <s v="000072804"/>
    <s v="หญิง"/>
    <n v="55"/>
    <n v="10"/>
    <s v="เกษตร"/>
    <s v="8"/>
    <x v="12"/>
    <x v="37"/>
    <x v="15"/>
    <x v="13"/>
    <s v="อาจสามารถ"/>
    <d v="2023-02-02T00:00:00"/>
    <d v="2023-02-06T00:00:00"/>
    <m/>
    <d v="2023-01-01T00:00:00"/>
    <x v="18"/>
    <n v="5"/>
  </r>
  <r>
    <n v="19574"/>
    <s v="26.D.H.F."/>
    <s v="อริสา แวงเลิศ"/>
    <s v="000199395"/>
    <s v="หญิง"/>
    <n v="11"/>
    <n v="1"/>
    <s v="นักเรียน"/>
    <s v="142"/>
    <x v="12"/>
    <x v="31"/>
    <x v="3"/>
    <x v="3"/>
    <s v="โพนทอง"/>
    <d v="2023-06-20T00:00:00"/>
    <d v="2023-06-20T00:00:00"/>
    <m/>
    <d v="2023-01-01T00:00:00"/>
    <x v="3"/>
    <n v="25"/>
  </r>
  <r>
    <n v="14946"/>
    <s v="26.D.H.F."/>
    <s v="อัศนะ มหาราช"/>
    <s v="22974"/>
    <s v="ชาย"/>
    <n v="26"/>
    <n v="3"/>
    <s v="เกษตร"/>
    <s v="57"/>
    <x v="8"/>
    <x v="45"/>
    <x v="34"/>
    <x v="14"/>
    <s v="ร้อยเอ็ด"/>
    <d v="2023-04-27T00:00:00"/>
    <d v="2023-04-30T00:00:00"/>
    <m/>
    <d v="2023-01-01T00:00:00"/>
    <x v="15"/>
    <n v="17"/>
  </r>
  <r>
    <n v="14584"/>
    <s v="26.D.H.F."/>
    <s v="ปริญญา ข่าขันมะลี"/>
    <s v="5407533"/>
    <s v="ชาย"/>
    <n v="23"/>
    <n v="0"/>
    <s v="นักเรียน"/>
    <s v="9"/>
    <x v="7"/>
    <x v="11"/>
    <x v="7"/>
    <x v="6"/>
    <s v="จตุรพักตรพิมาน"/>
    <d v="2023-04-23T00:00:00"/>
    <d v="2023-04-23T00:00:00"/>
    <m/>
    <d v="2023-01-01T00:00:00"/>
    <x v="19"/>
    <n v="17"/>
  </r>
  <r>
    <n v="13919"/>
    <s v="26.D.H.F."/>
    <s v="นายลักษณ์  ทุมวิเศษ"/>
    <s v="500004820"/>
    <s v="ชาย"/>
    <n v="67"/>
    <n v="11"/>
    <s v="รับจ้าง,กรรมกร"/>
    <s v="50"/>
    <x v="6"/>
    <x v="46"/>
    <x v="35"/>
    <x v="8"/>
    <s v="พนมไพร"/>
    <d v="2023-04-21T00:00:00"/>
    <d v="2023-04-21T00:00:00"/>
    <m/>
    <d v="2023-01-01T00:00:00"/>
    <x v="20"/>
    <n v="16"/>
  </r>
  <r>
    <n v="13858"/>
    <s v="26.D.H.F."/>
    <s v="อนุชา บูราณรูป"/>
    <s v="000181534"/>
    <s v="ชาย"/>
    <n v="29"/>
    <n v="11"/>
    <s v="ข้าราชการ"/>
    <s v="17"/>
    <x v="11"/>
    <x v="47"/>
    <x v="36"/>
    <x v="3"/>
    <s v="โพนทอง"/>
    <d v="2023-04-07T00:00:00"/>
    <d v="2023-04-11T00:00:00"/>
    <m/>
    <d v="2023-01-01T00:00:00"/>
    <x v="21"/>
    <n v="14"/>
  </r>
  <r>
    <n v="13589"/>
    <s v="26.D.H.F."/>
    <s v="ณัฏฐ์นันท์ เย็นศิริ"/>
    <s v="818321"/>
    <s v="ชาย"/>
    <n v="28"/>
    <n v="0"/>
    <s v="ครู"/>
    <s v="วิทยาลัยการอาชีพโพนทอง"/>
    <x v="11"/>
    <x v="48"/>
    <x v="37"/>
    <x v="3"/>
    <s v="ร้อยเอ็ด"/>
    <d v="2023-04-12T00:00:00"/>
    <d v="2023-04-17T00:00:00"/>
    <m/>
    <d v="2023-01-01T00:00:00"/>
    <x v="20"/>
    <n v="15"/>
  </r>
  <r>
    <n v="13358"/>
    <s v="26.D.H.F."/>
    <s v="ธารธารา พลหินกอง"/>
    <s v="001310136"/>
    <s v="หญิง"/>
    <n v="14"/>
    <n v="3"/>
    <s v="นักเรียน"/>
    <s v="121"/>
    <x v="3"/>
    <x v="49"/>
    <x v="38"/>
    <x v="7"/>
    <s v="ร้อยเอ็ด"/>
    <d v="2023-04-15T00:00:00"/>
    <d v="2023-04-15T00:00:00"/>
    <m/>
    <d v="2023-01-01T00:00:00"/>
    <x v="21"/>
    <n v="15"/>
  </r>
  <r>
    <n v="15770"/>
    <s v="26.D.H.F."/>
    <s v="จักรินทร์ นาคศรี"/>
    <s v="000085369"/>
    <s v="ชาย"/>
    <n v="15"/>
    <n v="5"/>
    <s v="นักเรียน"/>
    <s v="4"/>
    <x v="6"/>
    <x v="44"/>
    <x v="28"/>
    <x v="13"/>
    <s v="อาจสามารถ"/>
    <d v="2023-02-26T00:00:00"/>
    <d v="2023-02-26T00:00:00"/>
    <m/>
    <d v="2023-01-01T00:00:00"/>
    <x v="11"/>
    <n v="9"/>
  </r>
  <r>
    <n v="21435"/>
    <s v="26.D.H.F."/>
    <s v="อภิตา แสงพาลา"/>
    <s v="5401855"/>
    <s v="หญิง"/>
    <n v="17"/>
    <n v="2"/>
    <s v="นักเรียน"/>
    <s v="133"/>
    <x v="5"/>
    <x v="50"/>
    <x v="39"/>
    <x v="6"/>
    <s v="จตุรพักตรพิมาน"/>
    <d v="2023-07-06T00:00:00"/>
    <d v="2023-07-06T00:00:00"/>
    <m/>
    <d v="2023-01-01T00:00:00"/>
    <x v="5"/>
    <n v="27"/>
  </r>
  <r>
    <n v="21564"/>
    <s v="26.D.H.F."/>
    <s v="ธารินทร์ ราชสีเมือง"/>
    <m/>
    <s v="ชาย"/>
    <n v="29"/>
    <n v="0"/>
    <s v="รับจ้าง,กรรมกร"/>
    <s v="173"/>
    <x v="12"/>
    <x v="51"/>
    <x v="17"/>
    <x v="2"/>
    <s v="ร้อยเอ็ดธนบุรี"/>
    <d v="2023-07-04T00:00:00"/>
    <d v="2023-07-08T00:00:00"/>
    <m/>
    <d v="2023-01-01T00:00:00"/>
    <x v="5"/>
    <n v="27"/>
  </r>
  <r>
    <n v="21504"/>
    <s v="26.D.H.F."/>
    <s v="กิตติพงศ์ ข่าทิพย์พาที"/>
    <s v="0155507"/>
    <s v="ชาย"/>
    <n v="16"/>
    <n v="0"/>
    <s v="นักเรียน"/>
    <s v="1"/>
    <x v="4"/>
    <x v="52"/>
    <x v="40"/>
    <x v="4"/>
    <s v="เกษตรวิสัย"/>
    <d v="2023-06-30T00:00:00"/>
    <d v="2023-07-05T00:00:00"/>
    <m/>
    <d v="2023-01-01T00:00:00"/>
    <x v="5"/>
    <n v="26"/>
  </r>
  <r>
    <n v="21572"/>
    <s v="26.D.H.F."/>
    <s v="ธวัลยา สีทา"/>
    <s v="1274713"/>
    <s v="หญิง"/>
    <n v="13"/>
    <n v="0"/>
    <s v="นักเรียน"/>
    <s v="51"/>
    <x v="4"/>
    <x v="53"/>
    <x v="41"/>
    <x v="10"/>
    <s v="ร้อยเอ็ด"/>
    <d v="2023-07-02T00:00:00"/>
    <d v="2023-07-07T00:00:00"/>
    <m/>
    <d v="2023-01-01T00:00:00"/>
    <x v="5"/>
    <n v="27"/>
  </r>
  <r>
    <n v="21509"/>
    <s v="26.D.H.F."/>
    <s v="ฐานพัฒน์ วันหอม"/>
    <s v="6101901"/>
    <s v="ชาย"/>
    <n v="5"/>
    <n v="0"/>
    <s v="ไม่ทราบอาชีพ/ในปกครอง"/>
    <s v="129"/>
    <x v="5"/>
    <x v="54"/>
    <x v="42"/>
    <x v="4"/>
    <s v="เกษตรวิสัย"/>
    <d v="2023-07-03T00:00:00"/>
    <d v="2023-07-07T00:00:00"/>
    <m/>
    <d v="2023-01-01T00:00:00"/>
    <x v="5"/>
    <n v="27"/>
  </r>
  <r>
    <n v="21293"/>
    <s v="26.D.H.F."/>
    <s v="ทัศนีวรรณ สอนหนูน้อย"/>
    <s v="0059944"/>
    <s v="หญิง"/>
    <n v="40"/>
    <n v="0"/>
    <s v="เกษตร"/>
    <s v="ไม่ระบุบ้านเลขที่"/>
    <x v="6"/>
    <x v="55"/>
    <x v="14"/>
    <x v="4"/>
    <s v="เกษตรวิสัย"/>
    <d v="2023-06-28T00:00:00"/>
    <d v="2023-07-03T00:00:00"/>
    <m/>
    <d v="2023-01-01T00:00:00"/>
    <x v="5"/>
    <n v="26"/>
  </r>
  <r>
    <n v="21512"/>
    <s v="26.D.H.F."/>
    <s v="จิราภรณ์ เดชชัย"/>
    <s v="0047871"/>
    <s v="หญิง"/>
    <n v="32"/>
    <n v="0"/>
    <s v="รับจ้าง,กรรมกร"/>
    <s v="83"/>
    <x v="1"/>
    <x v="56"/>
    <x v="43"/>
    <x v="10"/>
    <s v="เกษตรวิสัย"/>
    <d v="2023-07-06T00:00:00"/>
    <d v="2023-07-08T00:00:00"/>
    <m/>
    <d v="2023-01-01T00:00:00"/>
    <x v="5"/>
    <n v="27"/>
  </r>
  <r>
    <n v="21597"/>
    <s v="26.D.H.F."/>
    <s v="วัฒนา ชาบรรทม"/>
    <s v="0074330"/>
    <s v="ชาย"/>
    <n v="33"/>
    <n v="0"/>
    <s v="รับจ้าง,กรรมกร"/>
    <s v="10"/>
    <x v="6"/>
    <x v="17"/>
    <x v="15"/>
    <x v="10"/>
    <s v="เกษตรวิสัย"/>
    <d v="2023-07-03T00:00:00"/>
    <d v="2023-07-09T00:00:00"/>
    <m/>
    <d v="2023-01-01T00:00:00"/>
    <x v="22"/>
    <n v="27"/>
  </r>
  <r>
    <n v="21235"/>
    <s v="26.D.H.F."/>
    <s v="กัญญาภัทร ศรีหาพล"/>
    <s v="5500501"/>
    <s v="หญิง"/>
    <n v="11"/>
    <n v="9"/>
    <s v="นักเรียน"/>
    <s v="66"/>
    <x v="5"/>
    <x v="57"/>
    <x v="44"/>
    <x v="15"/>
    <s v="เมืองสรวง"/>
    <d v="2023-06-15T00:00:00"/>
    <d v="2023-06-20T00:00:00"/>
    <m/>
    <d v="2023-01-01T00:00:00"/>
    <x v="3"/>
    <n v="24"/>
  </r>
  <r>
    <n v="20875"/>
    <s v="27.D.H.F.shock syndrome"/>
    <s v="ชิษณุพงษ์ เพ็ชรอำไพ"/>
    <s v="000175156"/>
    <s v="ชาย"/>
    <n v="13"/>
    <n v="11"/>
    <s v="นักเรียน"/>
    <s v="190"/>
    <x v="3"/>
    <x v="58"/>
    <x v="37"/>
    <x v="3"/>
    <s v="โพนทอง"/>
    <d v="2023-07-01T00:00:00"/>
    <d v="2023-07-02T00:00:00"/>
    <m/>
    <d v="2023-01-01T00:00:00"/>
    <x v="5"/>
    <n v="26"/>
  </r>
  <r>
    <n v="19543"/>
    <s v="27.D.H.F.shock syndrome"/>
    <s v="พรสุดา ต้องเดช"/>
    <s v="1200494"/>
    <s v="หญิง"/>
    <n v="30"/>
    <n v="4"/>
    <s v="รับจ้าง,กรรมกร"/>
    <s v="17"/>
    <x v="6"/>
    <x v="59"/>
    <x v="7"/>
    <x v="6"/>
    <s v="ร้อยเอ็ด"/>
    <d v="2023-06-14T00:00:00"/>
    <d v="2023-06-19T00:00:00"/>
    <d v="2023-06-20T00:00:00"/>
    <d v="2023-01-01T00:00:00"/>
    <x v="3"/>
    <n v="24"/>
  </r>
  <r>
    <n v="6761"/>
    <s v="27.D.H.F.shock syndrome"/>
    <s v="ประนอม ตะโจระกัง"/>
    <s v="1305585"/>
    <s v="หญิง"/>
    <n v="39"/>
    <n v="5"/>
    <s v="รับจ้าง,กรรมกร"/>
    <s v="75"/>
    <x v="7"/>
    <x v="60"/>
    <x v="45"/>
    <x v="10"/>
    <s v="ร้อยเอ็ด"/>
    <d v="2023-02-19T00:00:00"/>
    <d v="2023-02-22T00:00:00"/>
    <m/>
    <d v="2023-01-01T00:00:00"/>
    <x v="12"/>
    <n v="8"/>
  </r>
  <r>
    <n v="17115"/>
    <s v="66.Dengue fever"/>
    <s v="พรนิภา วรรณราม"/>
    <s v="6600678"/>
    <s v="หญิง"/>
    <n v="25"/>
    <n v="0"/>
    <s v="รับจ้าง,กรรมกร"/>
    <s v="125"/>
    <x v="7"/>
    <x v="61"/>
    <x v="46"/>
    <x v="1"/>
    <s v="หนองพอก"/>
    <d v="2023-05-22T00:00:00"/>
    <d v="2023-05-23T00:00:00"/>
    <m/>
    <d v="2023-01-01T00:00:00"/>
    <x v="1"/>
    <n v="21"/>
  </r>
  <r>
    <n v="16919"/>
    <s v="66.Dengue fever"/>
    <s v="พัชราภรณ์ ทองผา"/>
    <s v="0119997"/>
    <s v="หญิง"/>
    <n v="20"/>
    <n v="0"/>
    <s v="นักเรียน"/>
    <s v="188"/>
    <x v="6"/>
    <x v="17"/>
    <x v="15"/>
    <x v="10"/>
    <s v="เกษตรวิสัย"/>
    <d v="2023-05-22T00:00:00"/>
    <d v="2023-05-24T00:00:00"/>
    <m/>
    <d v="2023-01-01T00:00:00"/>
    <x v="1"/>
    <n v="21"/>
  </r>
  <r>
    <n v="21462"/>
    <s v="66.Dengue fever"/>
    <s v="พิมพ์มาดา ชาววัง"/>
    <m/>
    <s v="หญิง"/>
    <n v="5"/>
    <n v="0"/>
    <s v="ไม่ทราบอาชีพ/ในปกครอง"/>
    <s v="99"/>
    <x v="8"/>
    <x v="62"/>
    <x v="16"/>
    <x v="4"/>
    <s v="ร้อยเอ็ดธนบุรี"/>
    <d v="2023-06-26T00:00:00"/>
    <d v="2023-06-29T00:00:00"/>
    <m/>
    <d v="2023-01-01T00:00:00"/>
    <x v="6"/>
    <n v="26"/>
  </r>
  <r>
    <n v="21464"/>
    <s v="66.Dengue fever"/>
    <s v="ธรรญธร เกียววานิชย์"/>
    <m/>
    <s v="หญิง"/>
    <n v="4"/>
    <n v="0"/>
    <s v="ไม่ทราบอาชีพ/ในปกครอง"/>
    <s v="78/1"/>
    <x v="0"/>
    <x v="0"/>
    <x v="0"/>
    <x v="0"/>
    <s v="ร้อยเอ็ดธนบุรี"/>
    <d v="2023-07-01T00:00:00"/>
    <d v="2023-07-04T00:00:00"/>
    <m/>
    <d v="2023-01-01T00:00:00"/>
    <x v="5"/>
    <n v="26"/>
  </r>
  <r>
    <n v="17395"/>
    <s v="66.Dengue fever"/>
    <s v="ฐานยุต คงเสนา"/>
    <s v="0001704"/>
    <s v="ชาย"/>
    <n v="17"/>
    <n v="6"/>
    <s v="นักเรียน"/>
    <s v="220"/>
    <x v="5"/>
    <x v="5"/>
    <x v="5"/>
    <x v="4"/>
    <s v="เกษตรวิสัย"/>
    <d v="2023-05-21T00:00:00"/>
    <d v="2023-05-25T00:00:00"/>
    <m/>
    <d v="2023-01-01T00:00:00"/>
    <x v="1"/>
    <n v="21"/>
  </r>
  <r>
    <n v="17059"/>
    <s v="66.Dengue fever"/>
    <s v="สุวิจักษณ์ กองสุข"/>
    <s v="5609265"/>
    <s v="ชาย"/>
    <n v="9"/>
    <n v="6"/>
    <s v="นักเรียน"/>
    <s v="87"/>
    <x v="6"/>
    <x v="59"/>
    <x v="7"/>
    <x v="6"/>
    <s v="จตุรพักตรพิมาน"/>
    <d v="2023-05-18T00:00:00"/>
    <d v="2023-05-18T00:00:00"/>
    <m/>
    <d v="2023-01-01T00:00:00"/>
    <x v="16"/>
    <n v="20"/>
  </r>
  <r>
    <n v="17060"/>
    <s v="66.Dengue fever"/>
    <s v="สุพศิน ชิณหงส์"/>
    <s v="6502862"/>
    <s v="ชาย"/>
    <n v="1"/>
    <n v="2"/>
    <s v="ไม่ทราบอาชีพ/ในปกครอง"/>
    <s v="54"/>
    <x v="2"/>
    <x v="22"/>
    <x v="47"/>
    <x v="6"/>
    <s v="จตุรพักตรพิมาน"/>
    <d v="2023-05-19T00:00:00"/>
    <d v="2023-05-19T00:00:00"/>
    <m/>
    <d v="2023-01-01T00:00:00"/>
    <x v="16"/>
    <n v="20"/>
  </r>
  <r>
    <n v="21463"/>
    <s v="66.Dengue fever"/>
    <s v="สุพัตรา จำปาขันธ์"/>
    <m/>
    <s v="หญิง"/>
    <n v="8"/>
    <n v="0"/>
    <s v="นักเรียน"/>
    <s v="15"/>
    <x v="13"/>
    <x v="63"/>
    <x v="48"/>
    <x v="12"/>
    <s v="ร้อยเอ็ดธนบุรี"/>
    <d v="2023-06-23T00:00:00"/>
    <d v="2023-06-30T00:00:00"/>
    <m/>
    <d v="2023-01-01T00:00:00"/>
    <x v="6"/>
    <n v="25"/>
  </r>
  <r>
    <n v="17261"/>
    <s v="66.Dengue fever"/>
    <s v="ศิริทิพย์ พลจันทึก"/>
    <m/>
    <s v="หญิง"/>
    <n v="0"/>
    <n v="9"/>
    <s v="ไม่ทราบอาชีพ/ในปกครอง"/>
    <s v="312"/>
    <x v="1"/>
    <x v="64"/>
    <x v="14"/>
    <x v="4"/>
    <s v="ร้อยเอ็ดธนบุรี"/>
    <d v="2023-05-05T00:00:00"/>
    <d v="2023-05-07T00:00:00"/>
    <m/>
    <d v="2023-01-01T00:00:00"/>
    <x v="17"/>
    <n v="18"/>
  </r>
  <r>
    <n v="17264"/>
    <s v="66.Dengue fever"/>
    <s v="ศิรากร นาทะวัน"/>
    <m/>
    <s v="ชาย"/>
    <n v="0"/>
    <n v="8"/>
    <s v="ไม่ทราบอาชีพ/ในปกครอง"/>
    <s v="104"/>
    <x v="7"/>
    <x v="65"/>
    <x v="49"/>
    <x v="6"/>
    <s v="ร้อยเอ็ดธนบุรี"/>
    <d v="2023-05-23T00:00:00"/>
    <d v="2023-05-25T00:00:00"/>
    <m/>
    <d v="2023-01-01T00:00:00"/>
    <x v="1"/>
    <n v="21"/>
  </r>
  <r>
    <n v="17263"/>
    <s v="66.Dengue fever"/>
    <s v="พงศกร นรสิงห์"/>
    <m/>
    <s v="ชาย"/>
    <n v="12"/>
    <n v="0"/>
    <s v="นักเรียน"/>
    <s v="77/1"/>
    <x v="10"/>
    <x v="66"/>
    <x v="1"/>
    <x v="0"/>
    <s v="ร้อยเอ็ดธนบุรี"/>
    <d v="2023-05-19T00:00:00"/>
    <d v="2023-05-23T00:00:00"/>
    <m/>
    <d v="2023-01-01T00:00:00"/>
    <x v="1"/>
    <n v="20"/>
  </r>
  <r>
    <n v="16918"/>
    <s v="66.Dengue fever"/>
    <s v="จิดาภา นันบุดดี"/>
    <s v="5700898"/>
    <s v="หญิง"/>
    <n v="10"/>
    <n v="0"/>
    <s v="นักเรียน"/>
    <s v="163"/>
    <x v="6"/>
    <x v="17"/>
    <x v="15"/>
    <x v="10"/>
    <s v="เกษตรวิสัย"/>
    <d v="2023-05-23T00:00:00"/>
    <d v="2023-05-23T00:00:00"/>
    <m/>
    <d v="2023-01-01T00:00:00"/>
    <x v="1"/>
    <n v="21"/>
  </r>
  <r>
    <n v="17262"/>
    <s v="66.Dengue fever"/>
    <s v="นันทิชา คำเนตร"/>
    <m/>
    <s v="หญิง"/>
    <n v="2"/>
    <n v="0"/>
    <s v="ไม่ทราบอาชีพ/ในปกครอง"/>
    <s v="250"/>
    <x v="12"/>
    <x v="31"/>
    <x v="3"/>
    <x v="3"/>
    <s v="ร้อยเอ็ดธนบุรี"/>
    <d v="2023-05-10T00:00:00"/>
    <d v="2023-05-14T00:00:00"/>
    <m/>
    <d v="2023-01-01T00:00:00"/>
    <x v="16"/>
    <n v="19"/>
  </r>
  <r>
    <n v="21472"/>
    <s v="66.Dengue fever"/>
    <s v="กรวิชญ์ แสงทับทิม"/>
    <s v="570001650"/>
    <s v="ชาย"/>
    <n v="9"/>
    <n v="1"/>
    <s v="นักเรียน"/>
    <s v="14"/>
    <x v="2"/>
    <x v="67"/>
    <x v="50"/>
    <x v="8"/>
    <s v="พนมไพร"/>
    <d v="2023-07-04T00:00:00"/>
    <d v="2023-07-07T00:00:00"/>
    <m/>
    <d v="2023-01-01T00:00:00"/>
    <x v="5"/>
    <n v="27"/>
  </r>
  <r>
    <n v="17180"/>
    <s v="66.Dengue fever"/>
    <s v="พีรดนย์ ศิริสุวรรณ"/>
    <s v="590000957"/>
    <s v="ชาย"/>
    <n v="7"/>
    <n v="7"/>
    <s v="นักเรียน"/>
    <s v="28"/>
    <x v="4"/>
    <x v="68"/>
    <x v="51"/>
    <x v="9"/>
    <s v="จุรีเวช"/>
    <d v="2023-05-16T00:00:00"/>
    <d v="2023-05-16T00:00:00"/>
    <m/>
    <d v="2023-01-01T00:00:00"/>
    <x v="16"/>
    <n v="20"/>
  </r>
  <r>
    <n v="17287"/>
    <s v="66.Dengue fever"/>
    <s v="สุภิญญา สีหานาม"/>
    <s v="0166103"/>
    <s v="หญิง"/>
    <n v="14"/>
    <n v="0"/>
    <s v="นักเรียน"/>
    <s v="141"/>
    <x v="1"/>
    <x v="18"/>
    <x v="16"/>
    <x v="4"/>
    <s v="เกษตรวิสัย"/>
    <d v="2023-05-26T00:00:00"/>
    <d v="2023-05-27T00:00:00"/>
    <m/>
    <d v="2023-01-01T00:00:00"/>
    <x v="1"/>
    <n v="21"/>
  </r>
  <r>
    <n v="16506"/>
    <s v="66.Dengue fever"/>
    <s v="สังเวียน นาสงวน"/>
    <s v="5704657"/>
    <s v="หญิง"/>
    <n v="53"/>
    <n v="1"/>
    <s v="เกษตร"/>
    <s v="59"/>
    <x v="10"/>
    <x v="69"/>
    <x v="52"/>
    <x v="2"/>
    <s v="โพธิ์ชัย"/>
    <d v="2023-05-09T00:00:00"/>
    <d v="2023-05-11T00:00:00"/>
    <m/>
    <d v="2023-01-01T00:00:00"/>
    <x v="17"/>
    <n v="19"/>
  </r>
  <r>
    <n v="15566"/>
    <s v="66.Dengue fever"/>
    <s v="ชาญชัย วรวงค์"/>
    <s v="000030687"/>
    <s v="ชาย"/>
    <n v="36"/>
    <n v="2"/>
    <s v="ค้าขาย"/>
    <s v="42"/>
    <x v="4"/>
    <x v="70"/>
    <x v="53"/>
    <x v="5"/>
    <s v="ทุ่งเขาหลวง"/>
    <d v="2023-05-06T00:00:00"/>
    <d v="2023-05-07T00:00:00"/>
    <m/>
    <d v="2023-01-01T00:00:00"/>
    <x v="17"/>
    <n v="18"/>
  </r>
  <r>
    <n v="15585"/>
    <s v="66.Dengue fever"/>
    <s v="เหมวดี ชนิตพจน์"/>
    <s v="000111447"/>
    <s v="หญิง"/>
    <n v="10"/>
    <n v="1"/>
    <s v="นักเรียน"/>
    <s v="18"/>
    <x v="12"/>
    <x v="37"/>
    <x v="15"/>
    <x v="13"/>
    <s v="อาจสามารถ"/>
    <d v="2023-02-16T00:00:00"/>
    <d v="2023-02-21T00:00:00"/>
    <m/>
    <d v="2023-01-01T00:00:00"/>
    <x v="12"/>
    <n v="7"/>
  </r>
  <r>
    <n v="15586"/>
    <s v="66.Dengue fever"/>
    <s v="ธีรภัทร สังขวรรณ"/>
    <s v="000086643"/>
    <s v="ชาย"/>
    <n v="14"/>
    <n v="7"/>
    <s v="นักเรียน"/>
    <s v="16"/>
    <x v="6"/>
    <x v="71"/>
    <x v="24"/>
    <x v="13"/>
    <s v="อาจสามารถ"/>
    <d v="2023-02-04T00:00:00"/>
    <d v="2023-02-04T00:00:00"/>
    <m/>
    <d v="2023-01-01T00:00:00"/>
    <x v="23"/>
    <n v="5"/>
  </r>
  <r>
    <n v="15766"/>
    <s v="66.Dengue fever"/>
    <s v="เจริญจิตต์ โทนหงสา"/>
    <s v="5803008"/>
    <s v="ชาย"/>
    <n v="19"/>
    <n v="3"/>
    <s v="นักเรียน"/>
    <s v="33/1"/>
    <x v="6"/>
    <x v="72"/>
    <x v="54"/>
    <x v="6"/>
    <s v="จตุรพักตรพิมาน"/>
    <d v="2023-05-06T00:00:00"/>
    <d v="2023-05-06T00:00:00"/>
    <m/>
    <d v="2023-01-01T00:00:00"/>
    <x v="15"/>
    <n v="18"/>
  </r>
  <r>
    <n v="15767"/>
    <s v="66.Dengue fever"/>
    <s v="นิธิคุณ สิมวงศ์"/>
    <s v="5900405"/>
    <s v="ชาย"/>
    <n v="15"/>
    <n v="10"/>
    <s v="นักเรียน"/>
    <s v="27"/>
    <x v="0"/>
    <x v="73"/>
    <x v="47"/>
    <x v="6"/>
    <s v="จตุรพักตรพิมาน"/>
    <d v="2023-05-09T00:00:00"/>
    <d v="2023-05-09T00:00:00"/>
    <m/>
    <d v="2023-01-01T00:00:00"/>
    <x v="17"/>
    <n v="19"/>
  </r>
  <r>
    <n v="21507"/>
    <s v="66.Dengue fever"/>
    <s v="ศุภวัฒน์ แพงวงษ์"/>
    <s v="5504886"/>
    <s v="ชาย"/>
    <n v="10"/>
    <n v="0"/>
    <s v="นักเรียน"/>
    <s v="118"/>
    <x v="3"/>
    <x v="74"/>
    <x v="55"/>
    <x v="4"/>
    <s v="เกษตรวิสัย"/>
    <d v="2023-07-01T00:00:00"/>
    <d v="2023-07-05T00:00:00"/>
    <m/>
    <d v="2023-01-01T00:00:00"/>
    <x v="5"/>
    <n v="26"/>
  </r>
  <r>
    <n v="21506"/>
    <s v="66.Dengue fever"/>
    <s v="วิทวัฒน์ พิมพ์สำราญ"/>
    <s v="0068416"/>
    <s v="ชาย"/>
    <n v="25"/>
    <n v="0"/>
    <s v="รับจ้าง,กรรมกร"/>
    <s v="53"/>
    <x v="6"/>
    <x v="75"/>
    <x v="43"/>
    <x v="10"/>
    <s v="เกษตรวิสัย"/>
    <d v="2023-07-03T00:00:00"/>
    <d v="2023-07-06T00:00:00"/>
    <m/>
    <d v="2023-01-01T00:00:00"/>
    <x v="5"/>
    <n v="27"/>
  </r>
  <r>
    <n v="16784"/>
    <s v="66.Dengue fever"/>
    <s v="สุพิณญา ทวีพัฒน์"/>
    <s v="5700209"/>
    <s v="หญิง"/>
    <n v="9"/>
    <n v="3"/>
    <s v="นักเรียน"/>
    <s v="46"/>
    <x v="13"/>
    <x v="76"/>
    <x v="41"/>
    <x v="10"/>
    <s v="ปทุมรัตต์"/>
    <d v="2023-05-20T00:00:00"/>
    <d v="2023-05-20T00:00:00"/>
    <m/>
    <d v="2023-01-01T00:00:00"/>
    <x v="16"/>
    <n v="20"/>
  </r>
  <r>
    <n v="16505"/>
    <s v="66.Dengue fever"/>
    <s v="ธัญญารัตน์ พาลหนอง"/>
    <s v="5900699"/>
    <s v="หญิง"/>
    <n v="13"/>
    <n v="1"/>
    <s v="นักเรียน"/>
    <s v="62"/>
    <x v="5"/>
    <x v="77"/>
    <x v="56"/>
    <x v="2"/>
    <s v="โพธิ์ชัย"/>
    <d v="2023-04-26T00:00:00"/>
    <d v="2023-04-26T00:00:00"/>
    <m/>
    <d v="2023-01-01T00:00:00"/>
    <x v="19"/>
    <n v="17"/>
  </r>
  <r>
    <n v="16917"/>
    <s v="66.Dengue fever"/>
    <s v="กิตติพงษ์ กัณหาชัย"/>
    <s v="0127229"/>
    <s v="ชาย"/>
    <n v="19"/>
    <n v="0"/>
    <s v="นักเรียน"/>
    <s v="101"/>
    <x v="1"/>
    <x v="18"/>
    <x v="16"/>
    <x v="4"/>
    <s v="เกษตรวิสัย"/>
    <d v="2023-05-19T00:00:00"/>
    <d v="2023-05-24T00:00:00"/>
    <m/>
    <d v="2023-01-01T00:00:00"/>
    <x v="1"/>
    <n v="20"/>
  </r>
  <r>
    <n v="16542"/>
    <s v="66.Dengue fever"/>
    <s v="วงศกร ทองเงิน"/>
    <s v="550166761"/>
    <s v="ชาย"/>
    <n v="11"/>
    <n v="10"/>
    <s v="นักเรียน"/>
    <s v="231"/>
    <x v="4"/>
    <x v="78"/>
    <x v="57"/>
    <x v="7"/>
    <s v="สุวรรณภูมิ"/>
    <d v="2023-04-20T00:00:00"/>
    <d v="2023-04-24T00:00:00"/>
    <m/>
    <d v="2023-01-01T00:00:00"/>
    <x v="19"/>
    <n v="16"/>
  </r>
  <r>
    <n v="21473"/>
    <s v="66.Dengue fever"/>
    <s v="ปุญญพัฒน์ ศรีชัยบาล"/>
    <s v="630000428"/>
    <s v="ชาย"/>
    <n v="16"/>
    <n v="1"/>
    <s v="นักเรียน"/>
    <s v="13/1"/>
    <x v="3"/>
    <x v="28"/>
    <x v="58"/>
    <x v="8"/>
    <s v="พนมไพร"/>
    <d v="2023-07-03T00:00:00"/>
    <d v="2023-07-06T00:00:00"/>
    <m/>
    <d v="2023-01-01T00:00:00"/>
    <x v="5"/>
    <n v="27"/>
  </r>
  <r>
    <n v="17859"/>
    <s v="66.Dengue fever"/>
    <s v="ภูมิตะวัน พลเยี่ยม"/>
    <s v="000209032"/>
    <s v="ชาย"/>
    <n v="9"/>
    <n v="11"/>
    <s v="นักเรียน"/>
    <s v="92"/>
    <x v="16"/>
    <x v="42"/>
    <x v="33"/>
    <x v="3"/>
    <s v="โพนทอง"/>
    <d v="2023-06-02T00:00:00"/>
    <d v="2023-06-02T00:00:00"/>
    <m/>
    <d v="2023-01-01T00:00:00"/>
    <x v="4"/>
    <n v="22"/>
  </r>
  <r>
    <n v="16783"/>
    <s v="66.Dengue fever"/>
    <s v="จิราภรณ์ น้อยโคตร"/>
    <s v="5701665"/>
    <s v="หญิง"/>
    <n v="8"/>
    <n v="11"/>
    <s v="นักเรียน"/>
    <s v="39"/>
    <x v="13"/>
    <x v="76"/>
    <x v="41"/>
    <x v="10"/>
    <s v="ปทุมรัตต์"/>
    <d v="2023-05-19T00:00:00"/>
    <d v="2023-05-19T00:00:00"/>
    <m/>
    <d v="2023-01-01T00:00:00"/>
    <x v="16"/>
    <n v="20"/>
  </r>
  <r>
    <n v="21461"/>
    <s v="66.Dengue fever"/>
    <s v="ณัฐพัชร์ สุ่มมาตย์"/>
    <m/>
    <s v="ชาย"/>
    <n v="1"/>
    <n v="0"/>
    <s v="ไม่ทราบอาชีพ/ในปกครอง"/>
    <s v="213"/>
    <x v="3"/>
    <x v="75"/>
    <x v="59"/>
    <x v="0"/>
    <s v="ร้อยเอ็ดธนบุรี"/>
    <d v="2023-06-27T00:00:00"/>
    <d v="2023-06-29T00:00:00"/>
    <m/>
    <d v="2023-01-01T00:00:00"/>
    <x v="6"/>
    <n v="26"/>
  </r>
  <r>
    <n v="21471"/>
    <s v="66.Dengue fever"/>
    <s v="กิตติศักดิ์ พันโนฤทธิ์"/>
    <s v="540002859"/>
    <s v="ชาย"/>
    <n v="15"/>
    <n v="8"/>
    <s v="นักเรียน"/>
    <s v="91"/>
    <x v="1"/>
    <x v="79"/>
    <x v="50"/>
    <x v="8"/>
    <s v="พนมไพร"/>
    <d v="2023-07-03T00:00:00"/>
    <d v="2023-07-07T00:00:00"/>
    <m/>
    <d v="2023-01-01T00:00:00"/>
    <x v="5"/>
    <n v="27"/>
  </r>
  <r>
    <n v="16877"/>
    <s v="66.Dengue fever"/>
    <s v="กัลญารัตน์ ลาภมูล"/>
    <s v="1003851"/>
    <s v="หญิง"/>
    <n v="7"/>
    <n v="9"/>
    <s v="นักเรียน"/>
    <s v="31/1"/>
    <x v="16"/>
    <x v="80"/>
    <x v="19"/>
    <x v="0"/>
    <s v="ร้อยเอ็ด"/>
    <d v="2023-05-17T00:00:00"/>
    <d v="2023-05-19T00:00:00"/>
    <m/>
    <d v="2023-01-01T00:00:00"/>
    <x v="16"/>
    <n v="20"/>
  </r>
  <r>
    <n v="21505"/>
    <s v="66.Dengue fever"/>
    <s v="วรโชติ สาเกตุ"/>
    <s v="0163861"/>
    <s v="ชาย"/>
    <n v="15"/>
    <n v="0"/>
    <s v="นักเรียน"/>
    <s v="29"/>
    <x v="1"/>
    <x v="18"/>
    <x v="16"/>
    <x v="4"/>
    <s v="เกษตรวิสัย"/>
    <d v="2023-07-04T00:00:00"/>
    <d v="2023-07-04T00:00:00"/>
    <m/>
    <d v="2023-01-01T00:00:00"/>
    <x v="5"/>
    <n v="27"/>
  </r>
  <r>
    <n v="18756"/>
    <s v="66.Dengue fever"/>
    <s v="พจณิชา ไพระออ"/>
    <s v="5901915"/>
    <s v="หญิง"/>
    <n v="11"/>
    <n v="9"/>
    <s v="นักเรียน"/>
    <s v="37"/>
    <x v="2"/>
    <x v="2"/>
    <x v="2"/>
    <x v="2"/>
    <s v="โพธิ์ชัย"/>
    <d v="2023-06-06T00:00:00"/>
    <d v="2023-06-07T00:00:00"/>
    <m/>
    <d v="2023-01-01T00:00:00"/>
    <x v="0"/>
    <n v="23"/>
  </r>
  <r>
    <n v="21459"/>
    <s v="66.Dengue fever"/>
    <s v="ปนัดดา ผำไชย"/>
    <s v="5903642"/>
    <s v="หญิง"/>
    <n v="17"/>
    <n v="0"/>
    <s v="นักเรียน"/>
    <s v="15"/>
    <x v="8"/>
    <x v="12"/>
    <x v="60"/>
    <x v="6"/>
    <s v="จตุรพักตรพิมาน"/>
    <d v="2023-06-30T00:00:00"/>
    <d v="2023-07-04T00:00:00"/>
    <m/>
    <d v="2023-01-01T00:00:00"/>
    <x v="5"/>
    <n v="26"/>
  </r>
  <r>
    <n v="18474"/>
    <s v="66.Dengue fever"/>
    <s v="ปัฐมภรณ์ ยอดชมภู"/>
    <s v="000117521"/>
    <s v="หญิง"/>
    <n v="23"/>
    <n v="1"/>
    <s v="รับจ้าง,กรรมกร"/>
    <s v="22"/>
    <x v="10"/>
    <x v="81"/>
    <x v="61"/>
    <x v="13"/>
    <s v="อาจสามารถ"/>
    <d v="2023-05-04T00:00:00"/>
    <d v="2023-05-08T00:00:00"/>
    <m/>
    <d v="2023-01-01T00:00:00"/>
    <x v="17"/>
    <n v="18"/>
  </r>
  <r>
    <n v="18462"/>
    <s v="66.Dengue fever"/>
    <s v="อวด แก่นนาคำ"/>
    <s v="000016983"/>
    <s v="หญิง"/>
    <n v="58"/>
    <n v="5"/>
    <s v="เกษตร"/>
    <s v="7/1"/>
    <x v="0"/>
    <x v="82"/>
    <x v="53"/>
    <x v="5"/>
    <s v="ทุ่งเขาหลวง"/>
    <d v="2023-06-04T00:00:00"/>
    <d v="2023-06-07T00:00:00"/>
    <m/>
    <d v="2023-01-01T00:00:00"/>
    <x v="0"/>
    <n v="23"/>
  </r>
  <r>
    <n v="18528"/>
    <s v="66.Dengue fever"/>
    <s v="พิทักษ์ ชูศรีพัฒน์"/>
    <s v="000322800"/>
    <s v="ชาย"/>
    <n v="10"/>
    <n v="7"/>
    <s v="นักเรียน"/>
    <s v="46"/>
    <x v="2"/>
    <x v="2"/>
    <x v="2"/>
    <x v="2"/>
    <s v="โพนทอง"/>
    <d v="2023-06-09T00:00:00"/>
    <d v="2023-06-09T00:00:00"/>
    <m/>
    <d v="2023-01-01T00:00:00"/>
    <x v="0"/>
    <n v="23"/>
  </r>
  <r>
    <n v="21421"/>
    <s v="66.Dengue fever"/>
    <s v="สุพัชชา ชนะภู"/>
    <s v="5602013"/>
    <s v="หญิง"/>
    <n v="20"/>
    <n v="1"/>
    <s v="นักเรียน"/>
    <s v="193"/>
    <x v="2"/>
    <x v="2"/>
    <x v="2"/>
    <x v="2"/>
    <s v="โพธิ์ชัย"/>
    <d v="2023-06-30T00:00:00"/>
    <d v="2023-07-03T00:00:00"/>
    <m/>
    <d v="2023-01-01T00:00:00"/>
    <x v="5"/>
    <n v="26"/>
  </r>
  <r>
    <n v="18676"/>
    <s v="66.Dengue fever"/>
    <s v="ปรีชา ชัยดี"/>
    <s v="5203947"/>
    <s v="ชาย"/>
    <n v="18"/>
    <n v="0"/>
    <s v="นักเรียน"/>
    <s v="161"/>
    <x v="1"/>
    <x v="56"/>
    <x v="43"/>
    <x v="10"/>
    <s v="ปทุมรัตต์"/>
    <d v="2023-06-11T00:00:00"/>
    <d v="2023-06-11T00:00:00"/>
    <m/>
    <d v="2023-01-01T00:00:00"/>
    <x v="2"/>
    <n v="24"/>
  </r>
  <r>
    <n v="18682"/>
    <s v="66.Dengue fever"/>
    <s v="สุพรรษา โมลาสิน"/>
    <s v="520820"/>
    <s v="หญิง"/>
    <n v="26"/>
    <n v="0"/>
    <s v="ข้าราชการ"/>
    <s v="59"/>
    <x v="6"/>
    <x v="83"/>
    <x v="62"/>
    <x v="16"/>
    <s v="ร้อยเอ็ด"/>
    <d v="2023-06-09T00:00:00"/>
    <d v="2023-06-12T00:00:00"/>
    <m/>
    <d v="2023-01-01T00:00:00"/>
    <x v="2"/>
    <n v="23"/>
  </r>
  <r>
    <n v="21452"/>
    <s v="66.Dengue fever"/>
    <s v="วัชรากร แสงทอง"/>
    <s v="5903908"/>
    <s v="ชาย"/>
    <n v="7"/>
    <n v="8"/>
    <s v="นักเรียน"/>
    <s v="17"/>
    <x v="1"/>
    <x v="20"/>
    <x v="7"/>
    <x v="6"/>
    <s v="จตุรพักตรพิมาน"/>
    <d v="2023-06-30T00:00:00"/>
    <d v="2023-07-03T00:00:00"/>
    <m/>
    <d v="2023-01-01T00:00:00"/>
    <x v="5"/>
    <n v="26"/>
  </r>
  <r>
    <n v="18715"/>
    <s v="66.Dengue fever"/>
    <s v="ศราวุฒิ พิมพ์ตะคอง"/>
    <s v="5502224"/>
    <s v="ชาย"/>
    <n v="11"/>
    <n v="0"/>
    <s v="นักเรียน"/>
    <s v="47"/>
    <x v="13"/>
    <x v="84"/>
    <x v="4"/>
    <x v="4"/>
    <s v="เกษตรวิสัย"/>
    <d v="2023-06-04T00:00:00"/>
    <d v="2023-06-11T00:00:00"/>
    <m/>
    <d v="2023-01-01T00:00:00"/>
    <x v="2"/>
    <n v="23"/>
  </r>
  <r>
    <n v="18390"/>
    <s v="66.Dengue fever"/>
    <s v="เนตรนภา จี่มุข"/>
    <s v="5504186"/>
    <s v="หญิง"/>
    <n v="10"/>
    <n v="0"/>
    <s v="นักเรียน"/>
    <s v="289"/>
    <x v="7"/>
    <x v="85"/>
    <x v="63"/>
    <x v="10"/>
    <s v="ปทุมรัตต์"/>
    <d v="2023-06-08T00:00:00"/>
    <d v="2023-06-08T00:00:00"/>
    <m/>
    <d v="2023-01-01T00:00:00"/>
    <x v="0"/>
    <n v="23"/>
  </r>
  <r>
    <n v="18757"/>
    <s v="66.Dengue fever"/>
    <s v="พงศกร พลประสิทธิ์"/>
    <s v="6100846"/>
    <s v="ชาย"/>
    <n v="12"/>
    <n v="6"/>
    <s v="นักเรียน"/>
    <s v="197"/>
    <x v="2"/>
    <x v="2"/>
    <x v="2"/>
    <x v="2"/>
    <s v="โพธิ์ชัย"/>
    <d v="2023-06-08T00:00:00"/>
    <d v="2023-06-08T00:00:00"/>
    <m/>
    <d v="2023-01-01T00:00:00"/>
    <x v="0"/>
    <n v="23"/>
  </r>
  <r>
    <n v="18741"/>
    <s v="66.Dengue fever"/>
    <s v="พัชรพล พื้นสะอาด"/>
    <s v="5603150"/>
    <s v="ชาย"/>
    <n v="10"/>
    <n v="0"/>
    <s v="นักเรียน"/>
    <s v="14"/>
    <x v="5"/>
    <x v="5"/>
    <x v="5"/>
    <x v="4"/>
    <s v="เกษตรวิสัย"/>
    <d v="2023-06-04T00:00:00"/>
    <d v="2023-06-08T00:00:00"/>
    <m/>
    <d v="2023-01-01T00:00:00"/>
    <x v="0"/>
    <n v="23"/>
  </r>
  <r>
    <n v="18743"/>
    <s v="66.Dengue fever"/>
    <s v="วัชรพงษ์ ซิ้มเทียม"/>
    <s v="000270402"/>
    <s v="ชาย"/>
    <n v="6"/>
    <n v="10"/>
    <s v="นักเรียน"/>
    <s v="355"/>
    <x v="4"/>
    <x v="86"/>
    <x v="3"/>
    <x v="3"/>
    <s v="โพนทอง"/>
    <d v="2023-06-07T00:00:00"/>
    <d v="2023-06-12T00:00:00"/>
    <m/>
    <d v="2023-01-01T00:00:00"/>
    <x v="2"/>
    <n v="23"/>
  </r>
  <r>
    <n v="18744"/>
    <s v="66.Dengue fever"/>
    <s v="ธนัท ตาลทรัพย์"/>
    <s v="000195712"/>
    <s v="ชาย"/>
    <n v="11"/>
    <n v="6"/>
    <s v="นักเรียน"/>
    <s v="44"/>
    <x v="4"/>
    <x v="86"/>
    <x v="3"/>
    <x v="3"/>
    <s v="โพนทอง"/>
    <d v="2023-06-08T00:00:00"/>
    <d v="2023-06-12T00:00:00"/>
    <m/>
    <d v="2023-01-01T00:00:00"/>
    <x v="2"/>
    <n v="23"/>
  </r>
  <r>
    <n v="18871"/>
    <s v="66.Dengue fever"/>
    <s v="นิวัติ มงคลกุล"/>
    <s v="000135172"/>
    <s v="ชาย"/>
    <n v="17"/>
    <n v="10"/>
    <s v="นักเรียน"/>
    <s v="135"/>
    <x v="0"/>
    <x v="87"/>
    <x v="33"/>
    <x v="3"/>
    <s v="โพนทอง"/>
    <d v="2023-06-08T00:00:00"/>
    <d v="2023-06-13T00:00:00"/>
    <m/>
    <d v="2023-01-01T00:00:00"/>
    <x v="2"/>
    <n v="23"/>
  </r>
  <r>
    <n v="18873"/>
    <s v="66.Dengue fever"/>
    <s v="ธนัฏฐา สุบิน"/>
    <s v="000322872"/>
    <s v="หญิง"/>
    <n v="1"/>
    <n v="0"/>
    <s v="ไม่ทราบอาชีพ/ในปกครอง"/>
    <s v="60"/>
    <x v="3"/>
    <x v="8"/>
    <x v="8"/>
    <x v="3"/>
    <s v="โพนทอง"/>
    <d v="2023-06-09T00:00:00"/>
    <d v="2023-06-13T00:00:00"/>
    <m/>
    <d v="2023-01-01T00:00:00"/>
    <x v="2"/>
    <n v="23"/>
  </r>
  <r>
    <n v="18875"/>
    <s v="66.Dengue fever"/>
    <s v="ลินลดา แก้วกาหลง"/>
    <s v="000317786"/>
    <s v="หญิง"/>
    <n v="0"/>
    <n v="7"/>
    <s v="ไม่ทราบอาชีพ/ในปกครอง"/>
    <s v="10"/>
    <x v="5"/>
    <x v="88"/>
    <x v="3"/>
    <x v="3"/>
    <s v="โพนทอง"/>
    <d v="2023-06-11T00:00:00"/>
    <d v="2023-06-13T00:00:00"/>
    <m/>
    <d v="2023-01-01T00:00:00"/>
    <x v="2"/>
    <n v="24"/>
  </r>
  <r>
    <n v="21392"/>
    <s v="66.Dengue fever"/>
    <s v="ณัฐณิชา กว้างศูนย์"/>
    <s v="6301076"/>
    <s v="หญิง"/>
    <n v="3"/>
    <n v="10"/>
    <s v="ไม่ทราบอาชีพ/ในปกครอง"/>
    <s v="158"/>
    <x v="6"/>
    <x v="17"/>
    <x v="15"/>
    <x v="10"/>
    <s v="ปทุมรัตต์"/>
    <d v="2023-07-04T00:00:00"/>
    <d v="2023-07-04T00:00:00"/>
    <m/>
    <d v="2023-01-01T00:00:00"/>
    <x v="5"/>
    <n v="27"/>
  </r>
  <r>
    <n v="18188"/>
    <s v="66.Dengue fever"/>
    <s v="พิมพ์ชนก แวงวรรณ"/>
    <s v="000239196"/>
    <s v="หญิง"/>
    <n v="6"/>
    <n v="8"/>
    <s v="นักเรียน"/>
    <s v="194"/>
    <x v="3"/>
    <x v="8"/>
    <x v="8"/>
    <x v="3"/>
    <s v="โพนทอง"/>
    <d v="2023-06-02T00:00:00"/>
    <d v="2023-06-07T00:00:00"/>
    <m/>
    <d v="2023-01-01T00:00:00"/>
    <x v="0"/>
    <n v="22"/>
  </r>
  <r>
    <n v="17793"/>
    <s v="66.Dengue fever"/>
    <s v="ไข่ มีตัวตน"/>
    <s v="287477"/>
    <s v="หญิง"/>
    <n v="39"/>
    <n v="0"/>
    <s v="ค้าขาย"/>
    <s v="หอพักไม่มีชื่อ"/>
    <x v="6"/>
    <x v="89"/>
    <x v="64"/>
    <x v="17"/>
    <s v="ร้อยเอ็ด"/>
    <d v="2023-05-27T00:00:00"/>
    <d v="2023-05-31T00:00:00"/>
    <m/>
    <d v="2023-01-01T00:00:00"/>
    <x v="4"/>
    <n v="21"/>
  </r>
  <r>
    <n v="17798"/>
    <s v="66.Dengue fever"/>
    <s v="กชพร เจริญเขต"/>
    <s v="000314781"/>
    <s v="หญิง"/>
    <n v="2"/>
    <n v="11"/>
    <s v="ไม่ทราบอาชีพ/ในปกครอง"/>
    <s v="71"/>
    <x v="11"/>
    <x v="90"/>
    <x v="8"/>
    <x v="3"/>
    <s v="โพนทอง"/>
    <d v="2023-05-29T00:00:00"/>
    <d v="2023-06-01T00:00:00"/>
    <m/>
    <d v="2023-01-01T00:00:00"/>
    <x v="4"/>
    <n v="22"/>
  </r>
  <r>
    <n v="21508"/>
    <s v="66.Dengue fever"/>
    <s v="อารยา โพธิ์โพนแร้ง"/>
    <s v="0075200"/>
    <s v="หญิง"/>
    <n v="26"/>
    <n v="0"/>
    <s v="รับจ้าง,กรรมกร"/>
    <s v="13"/>
    <x v="6"/>
    <x v="17"/>
    <x v="15"/>
    <x v="10"/>
    <s v="เกษตรวิสัย"/>
    <d v="2023-07-03T00:00:00"/>
    <d v="2023-07-06T00:00:00"/>
    <m/>
    <d v="2023-01-01T00:00:00"/>
    <x v="5"/>
    <n v="27"/>
  </r>
  <r>
    <n v="17833"/>
    <s v="66.Dengue fever"/>
    <s v="อารีรัตน์ มะโนนึก"/>
    <m/>
    <s v="หญิง"/>
    <n v="44"/>
    <n v="0"/>
    <s v="รับจ้าง,กรรมกร"/>
    <s v="180"/>
    <x v="3"/>
    <x v="91"/>
    <x v="9"/>
    <x v="3"/>
    <s v="ร้อยเอ็ดธนบุรี"/>
    <d v="2023-05-25T00:00:00"/>
    <d v="2023-06-01T00:00:00"/>
    <m/>
    <d v="2023-01-01T00:00:00"/>
    <x v="4"/>
    <n v="21"/>
  </r>
  <r>
    <n v="14947"/>
    <s v="66.Dengue fever"/>
    <s v="สว่าง วันนิจ"/>
    <s v="873749"/>
    <s v="ชาย"/>
    <n v="35"/>
    <n v="1"/>
    <s v="รับจ้าง,กรรมกร"/>
    <s v="187"/>
    <x v="0"/>
    <x v="92"/>
    <x v="65"/>
    <x v="14"/>
    <s v="ร้อยเอ็ด"/>
    <d v="2023-04-25T00:00:00"/>
    <d v="2023-04-28T00:00:00"/>
    <m/>
    <d v="2023-01-01T00:00:00"/>
    <x v="19"/>
    <n v="17"/>
  </r>
  <r>
    <n v="18017"/>
    <s v="66.Dengue fever"/>
    <s v="กิตติกวิน ศรีสุโพธิ์"/>
    <s v="1314027"/>
    <s v="ชาย"/>
    <n v="8"/>
    <n v="4"/>
    <s v="นักเรียน"/>
    <s v="91"/>
    <x v="7"/>
    <x v="26"/>
    <x v="21"/>
    <x v="9"/>
    <s v="ร้อยเอ็ด"/>
    <d v="2023-05-31T00:00:00"/>
    <d v="2023-06-01T00:00:00"/>
    <m/>
    <d v="2023-01-01T00:00:00"/>
    <x v="4"/>
    <n v="22"/>
  </r>
  <r>
    <n v="18020"/>
    <s v="66.Dengue fever"/>
    <s v="กิตตินันท์ โวหารลึก"/>
    <s v="000188510"/>
    <s v="ชาย"/>
    <n v="12"/>
    <n v="3"/>
    <s v="นักเรียน"/>
    <s v="84"/>
    <x v="3"/>
    <x v="8"/>
    <x v="8"/>
    <x v="3"/>
    <s v="โพนทอง"/>
    <d v="2023-06-03T00:00:00"/>
    <d v="2023-06-06T00:00:00"/>
    <m/>
    <d v="2023-01-01T00:00:00"/>
    <x v="0"/>
    <n v="22"/>
  </r>
  <r>
    <n v="21451"/>
    <s v="66.Dengue fever"/>
    <s v="พชรพล พลว่า"/>
    <s v="5411046"/>
    <s v="ชาย"/>
    <n v="12"/>
    <n v="1"/>
    <s v="นักเรียน"/>
    <s v="15"/>
    <x v="6"/>
    <x v="59"/>
    <x v="7"/>
    <x v="6"/>
    <s v="จตุรพักตรพิมาน"/>
    <d v="2023-06-30T00:00:00"/>
    <d v="2023-07-03T00:00:00"/>
    <m/>
    <d v="2023-01-01T00:00:00"/>
    <x v="5"/>
    <n v="26"/>
  </r>
  <r>
    <n v="21458"/>
    <s v="66.Dengue fever"/>
    <s v="ชาริสา เดชสถิตย์"/>
    <s v="5605608"/>
    <s v="หญิง"/>
    <n v="11"/>
    <n v="0"/>
    <s v="นักเรียน"/>
    <s v="45"/>
    <x v="4"/>
    <x v="20"/>
    <x v="7"/>
    <x v="6"/>
    <s v="จตุรพักตรพิมาน"/>
    <d v="2023-07-01T00:00:00"/>
    <d v="2023-07-03T00:00:00"/>
    <m/>
    <d v="2023-01-01T00:00:00"/>
    <x v="5"/>
    <n v="26"/>
  </r>
  <r>
    <n v="17740"/>
    <s v="66.Dengue fever"/>
    <s v="สรยุทธ ภักดีแพง"/>
    <s v="5805942"/>
    <s v="ชาย"/>
    <n v="18"/>
    <n v="8"/>
    <s v="นักเรียน"/>
    <s v="170"/>
    <x v="10"/>
    <x v="50"/>
    <x v="39"/>
    <x v="6"/>
    <s v="จตุรพักตรพิมาน"/>
    <d v="2023-05-30T00:00:00"/>
    <d v="2023-05-30T00:00:00"/>
    <m/>
    <d v="2023-01-01T00:00:00"/>
    <x v="4"/>
    <n v="22"/>
  </r>
  <r>
    <n v="21454"/>
    <s v="66.Dengue fever"/>
    <s v="ณภัทร หงส์คำภา"/>
    <s v="6104306"/>
    <s v="ชาย"/>
    <n v="4"/>
    <n v="9"/>
    <s v="ไม่ทราบอาชีพ/ในปกครอง"/>
    <s v="46"/>
    <x v="17"/>
    <x v="93"/>
    <x v="54"/>
    <x v="6"/>
    <s v="จตุรพักตรพิมาน"/>
    <d v="2023-07-01T00:00:00"/>
    <d v="2023-07-06T00:00:00"/>
    <m/>
    <d v="2023-01-01T00:00:00"/>
    <x v="5"/>
    <n v="26"/>
  </r>
  <r>
    <n v="21453"/>
    <s v="66.Dengue fever"/>
    <s v="กัญญาภัค จันทร์เหลือง"/>
    <s v="5600739"/>
    <s v="หญิง"/>
    <n v="14"/>
    <n v="10"/>
    <s v="นักเรียน"/>
    <s v="50"/>
    <x v="7"/>
    <x v="94"/>
    <x v="66"/>
    <x v="6"/>
    <s v="จตุรพักตรพิมาน"/>
    <d v="2023-07-01T00:00:00"/>
    <d v="2023-07-03T00:00:00"/>
    <m/>
    <d v="2023-01-01T00:00:00"/>
    <x v="5"/>
    <n v="26"/>
  </r>
  <r>
    <n v="18336"/>
    <s v="66.Dengue fever"/>
    <s v="ฆฤณา สุขสนิท"/>
    <s v="0140413"/>
    <s v="หญิง"/>
    <n v="17"/>
    <n v="0"/>
    <s v="นักเรียน"/>
    <s v="128"/>
    <x v="5"/>
    <x v="5"/>
    <x v="5"/>
    <x v="4"/>
    <s v="เกษตรวิสัย"/>
    <d v="2023-06-04T00:00:00"/>
    <d v="2023-06-08T00:00:00"/>
    <m/>
    <d v="2023-01-01T00:00:00"/>
    <x v="0"/>
    <n v="23"/>
  </r>
  <r>
    <n v="18346"/>
    <s v="66.Dengue fever"/>
    <s v="จรินทร์พร วิรัญมาตร"/>
    <s v="000188711"/>
    <s v="หญิง"/>
    <n v="12"/>
    <n v="3"/>
    <s v="นักเรียน"/>
    <s v="117"/>
    <x v="10"/>
    <x v="23"/>
    <x v="18"/>
    <x v="11"/>
    <s v="โพนทอง"/>
    <d v="2023-06-03T00:00:00"/>
    <d v="2023-06-07T00:00:00"/>
    <m/>
    <d v="2023-01-01T00:00:00"/>
    <x v="0"/>
    <n v="22"/>
  </r>
  <r>
    <n v="18347"/>
    <s v="66.Dengue fever"/>
    <s v="สุภาภรณ์ ศรีคัดเค้า"/>
    <s v="000038769"/>
    <s v="หญิง"/>
    <n v="29"/>
    <n v="6"/>
    <s v="เกษตร"/>
    <s v="94"/>
    <x v="2"/>
    <x v="95"/>
    <x v="13"/>
    <x v="3"/>
    <s v="โพนทอง"/>
    <d v="2023-06-05T00:00:00"/>
    <d v="2023-06-07T00:00:00"/>
    <m/>
    <d v="2023-01-01T00:00:00"/>
    <x v="0"/>
    <n v="23"/>
  </r>
  <r>
    <n v="18378"/>
    <s v="66.Dengue fever"/>
    <s v="พิมพ์ชนก ศิริแฝงสีคำ"/>
    <s v="570008627"/>
    <s v="หญิง"/>
    <n v="8"/>
    <n v="6"/>
    <s v="นักเรียน"/>
    <s v="115"/>
    <x v="0"/>
    <x v="96"/>
    <x v="20"/>
    <x v="12"/>
    <s v="จุรีเวช"/>
    <d v="2023-05-26T00:00:00"/>
    <d v="2023-05-26T00:00:00"/>
    <m/>
    <d v="2023-01-01T00:00:00"/>
    <x v="1"/>
    <n v="21"/>
  </r>
  <r>
    <n v="18383"/>
    <s v="66.Dengue fever"/>
    <s v="จันทรัศม์ สาวิกันย์"/>
    <m/>
    <s v="หญิง"/>
    <n v="17"/>
    <n v="0"/>
    <s v="นักเรียน"/>
    <s v="68"/>
    <x v="5"/>
    <x v="57"/>
    <x v="44"/>
    <x v="15"/>
    <s v="เมืองสรวง"/>
    <d v="2023-06-02T00:00:00"/>
    <d v="2023-06-05T00:00:00"/>
    <m/>
    <d v="2023-01-01T00:00:00"/>
    <x v="0"/>
    <n v="22"/>
  </r>
  <r>
    <n v="18021"/>
    <s v="66.Dengue fever"/>
    <s v="ศิลามาศ จันทร์สิงห์"/>
    <s v="000205644"/>
    <s v="หญิง"/>
    <n v="13"/>
    <n v="6"/>
    <s v="นักเรียน"/>
    <s v="56"/>
    <x v="11"/>
    <x v="75"/>
    <x v="33"/>
    <x v="3"/>
    <s v="โพนทอง"/>
    <d v="2023-06-02T00:00:00"/>
    <d v="2023-06-06T00:00:00"/>
    <m/>
    <d v="2023-01-01T00:00:00"/>
    <x v="0"/>
    <n v="22"/>
  </r>
  <r>
    <n v="10863"/>
    <s v="66.Dengue fever"/>
    <s v="ภคพร  กาลจักร์"/>
    <s v="570002647"/>
    <s v="หญิง"/>
    <n v="9"/>
    <n v="9"/>
    <s v="นักเรียน"/>
    <s v="125"/>
    <x v="3"/>
    <x v="28"/>
    <x v="58"/>
    <x v="8"/>
    <s v="พนมไพร"/>
    <d v="2023-03-20T00:00:00"/>
    <d v="2023-03-25T00:00:00"/>
    <m/>
    <d v="2023-01-01T00:00:00"/>
    <x v="8"/>
    <n v="12"/>
  </r>
  <r>
    <n v="15087"/>
    <s v="66.Dengue fever"/>
    <s v="มะลิดา ปัดไธสง"/>
    <s v="6200172"/>
    <s v="หญิง"/>
    <n v="28"/>
    <n v="11"/>
    <s v="รับจ้าง,กรรมกร"/>
    <s v="192"/>
    <x v="1"/>
    <x v="56"/>
    <x v="43"/>
    <x v="10"/>
    <s v="ปทุมรัตต์"/>
    <d v="2023-05-03T00:00:00"/>
    <d v="2023-05-03T00:00:00"/>
    <m/>
    <d v="2023-01-01T00:00:00"/>
    <x v="15"/>
    <n v="18"/>
  </r>
  <r>
    <n v="9739"/>
    <s v="66.Dengue fever"/>
    <s v="ปนัดดา ศรีษะ"/>
    <m/>
    <s v="หญิง"/>
    <n v="21"/>
    <n v="0"/>
    <s v="นักเรียน"/>
    <s v="23"/>
    <x v="6"/>
    <x v="97"/>
    <x v="67"/>
    <x v="9"/>
    <s v="เสลภูมิ"/>
    <d v="2023-03-14T00:00:00"/>
    <d v="2023-03-17T00:00:00"/>
    <m/>
    <d v="2023-01-01T00:00:00"/>
    <x v="9"/>
    <n v="11"/>
  </r>
  <r>
    <n v="10042"/>
    <s v="66.Dengue fever"/>
    <s v="ไชยภัทร เมฆมนต์"/>
    <s v="520004306"/>
    <s v="ชาย"/>
    <n v="16"/>
    <n v="7"/>
    <s v="นักเรียน"/>
    <s v="79/1"/>
    <x v="4"/>
    <x v="98"/>
    <x v="58"/>
    <x v="8"/>
    <s v="พนมไพร"/>
    <d v="2023-03-17T00:00:00"/>
    <d v="2023-03-19T00:00:00"/>
    <m/>
    <d v="2023-01-01T00:00:00"/>
    <x v="8"/>
    <n v="11"/>
  </r>
  <r>
    <n v="10043"/>
    <s v="66.Dengue fever"/>
    <s v="ปฎิมาภรณ์ จันทรา"/>
    <s v="490005322"/>
    <s v="ชาย"/>
    <n v="16"/>
    <n v="5"/>
    <s v="นักเรียน"/>
    <s v="122"/>
    <x v="4"/>
    <x v="98"/>
    <x v="58"/>
    <x v="8"/>
    <s v="พนมไพร"/>
    <d v="2023-03-17T00:00:00"/>
    <d v="2023-03-20T00:00:00"/>
    <m/>
    <d v="2023-01-01T00:00:00"/>
    <x v="8"/>
    <n v="11"/>
  </r>
  <r>
    <n v="21565"/>
    <s v="66.Dengue fever"/>
    <s v="อามีรีน รุ่งโรจน์"/>
    <m/>
    <s v="หญิง"/>
    <n v="8"/>
    <n v="0"/>
    <s v="นักเรียน"/>
    <s v="111"/>
    <x v="2"/>
    <x v="99"/>
    <x v="68"/>
    <x v="13"/>
    <s v="ร้อยเอ็ดธนบุรี"/>
    <d v="2023-07-05T00:00:00"/>
    <d v="2023-07-07T00:00:00"/>
    <m/>
    <d v="2023-01-01T00:00:00"/>
    <x v="5"/>
    <n v="27"/>
  </r>
  <r>
    <n v="10122"/>
    <s v="66.Dengue fever"/>
    <s v="ณัฏฐธิดา สาป้อง"/>
    <m/>
    <s v="หญิง"/>
    <n v="12"/>
    <n v="0"/>
    <s v="นักเรียน"/>
    <s v="45"/>
    <x v="5"/>
    <x v="100"/>
    <x v="22"/>
    <x v="9"/>
    <s v="เสลภูมิ"/>
    <d v="2023-03-16T00:00:00"/>
    <d v="2023-03-19T00:00:00"/>
    <m/>
    <d v="2023-01-01T00:00:00"/>
    <x v="8"/>
    <n v="11"/>
  </r>
  <r>
    <n v="21562"/>
    <s v="66.Dengue fever"/>
    <s v="สุธิมนต์ วงษา"/>
    <s v="000014889"/>
    <s v="ชาย"/>
    <n v="14"/>
    <n v="8"/>
    <s v="นักเรียน"/>
    <s v="49"/>
    <x v="8"/>
    <x v="101"/>
    <x v="53"/>
    <x v="5"/>
    <s v="ทุ่งเขาหลวง"/>
    <d v="2023-07-05T00:00:00"/>
    <d v="2023-07-08T00:00:00"/>
    <m/>
    <d v="2023-01-01T00:00:00"/>
    <x v="5"/>
    <n v="27"/>
  </r>
  <r>
    <n v="9478"/>
    <s v="66.Dengue fever"/>
    <s v="จิรายุ จันนาเวช"/>
    <s v="5602289"/>
    <s v="ชาย"/>
    <n v="9"/>
    <n v="9"/>
    <s v="นักเรียน"/>
    <s v="30"/>
    <x v="6"/>
    <x v="102"/>
    <x v="48"/>
    <x v="12"/>
    <s v="ศรีสมเด็จ"/>
    <d v="2023-03-07T00:00:00"/>
    <d v="2023-03-09T00:00:00"/>
    <m/>
    <d v="2023-01-01T00:00:00"/>
    <x v="7"/>
    <n v="10"/>
  </r>
  <r>
    <n v="10412"/>
    <s v="66.Dengue fever"/>
    <s v="ชนัญชิดา ตระการจันทร์"/>
    <s v="620002023"/>
    <s v="หญิง"/>
    <n v="3"/>
    <n v="8"/>
    <s v="ไม่ทราบอาชีพ/ในปกครอง"/>
    <s v="128"/>
    <x v="8"/>
    <x v="103"/>
    <x v="58"/>
    <x v="8"/>
    <s v="พนมไพร"/>
    <d v="2023-03-18T00:00:00"/>
    <d v="2023-03-21T00:00:00"/>
    <m/>
    <d v="2023-01-01T00:00:00"/>
    <x v="8"/>
    <n v="11"/>
  </r>
  <r>
    <n v="9374"/>
    <s v="66.Dengue fever"/>
    <s v="วรินทร อนุภัย"/>
    <s v="5802823"/>
    <s v="ชาย"/>
    <n v="7"/>
    <n v="6"/>
    <s v="นักเรียน"/>
    <s v="1"/>
    <x v="13"/>
    <x v="76"/>
    <x v="41"/>
    <x v="10"/>
    <s v="ปทุมรัตต์"/>
    <d v="2023-03-14T00:00:00"/>
    <d v="2023-03-14T00:00:00"/>
    <m/>
    <d v="2023-01-01T00:00:00"/>
    <x v="9"/>
    <n v="11"/>
  </r>
  <r>
    <n v="21561"/>
    <s v="66.Dengue fever"/>
    <s v="ลลินณี กลิ่นลั่นทม"/>
    <s v="490125405"/>
    <s v="หญิง"/>
    <n v="17"/>
    <n v="2"/>
    <s v="นักเรียน"/>
    <s v="73"/>
    <x v="2"/>
    <x v="104"/>
    <x v="10"/>
    <x v="7"/>
    <s v="สุวรรณภูมิ"/>
    <d v="2023-06-25T00:00:00"/>
    <d v="2023-06-26T00:00:00"/>
    <m/>
    <d v="2023-01-01T00:00:00"/>
    <x v="6"/>
    <n v="26"/>
  </r>
  <r>
    <n v="10965"/>
    <s v="66.Dengue fever"/>
    <s v="ERT NE -"/>
    <s v="660000703"/>
    <s v="ชาย"/>
    <n v="39"/>
    <n v="11"/>
    <s v="รับจ้าง,กรรมกร"/>
    <s v="149"/>
    <x v="18"/>
    <x v="105"/>
    <x v="69"/>
    <x v="7"/>
    <s v="พนมไพร"/>
    <d v="2023-03-25T00:00:00"/>
    <d v="2023-03-26T00:00:00"/>
    <m/>
    <d v="2023-01-01T00:00:00"/>
    <x v="24"/>
    <n v="12"/>
  </r>
  <r>
    <n v="21560"/>
    <s v="66.Dengue fever"/>
    <s v="รัชต์ธร แสนยศ"/>
    <s v="580186597"/>
    <s v="ชาย"/>
    <n v="68"/>
    <n v="9"/>
    <s v="ข้าราชการ"/>
    <s v="310"/>
    <x v="7"/>
    <x v="56"/>
    <x v="69"/>
    <x v="7"/>
    <s v="สุวรรณภูมิ"/>
    <d v="2023-06-19T00:00:00"/>
    <d v="2023-06-23T00:00:00"/>
    <m/>
    <d v="2023-01-01T00:00:00"/>
    <x v="3"/>
    <n v="25"/>
  </r>
  <r>
    <n v="11216"/>
    <s v="66.Dengue fever"/>
    <s v="ฐปนกรณ์ อินทรักษ์"/>
    <s v="000013715"/>
    <s v="ชาย"/>
    <n v="14"/>
    <n v="1"/>
    <s v="นักเรียน"/>
    <s v="3"/>
    <x v="13"/>
    <x v="106"/>
    <x v="70"/>
    <x v="5"/>
    <s v="ทุ่งเขาหลวง"/>
    <d v="2023-03-24T00:00:00"/>
    <d v="2023-03-24T00:00:00"/>
    <m/>
    <d v="2023-01-01T00:00:00"/>
    <x v="8"/>
    <n v="12"/>
  </r>
  <r>
    <n v="11271"/>
    <s v="66.Dengue fever"/>
    <s v="พิสิษฐ์ สัตนาโค"/>
    <s v="530003950"/>
    <s v="ชาย"/>
    <n v="15"/>
    <n v="6"/>
    <s v="นักเรียน"/>
    <s v="93"/>
    <x v="1"/>
    <x v="107"/>
    <x v="58"/>
    <x v="8"/>
    <s v="พนมไพร"/>
    <d v="2023-03-26T00:00:00"/>
    <d v="2023-03-27T00:00:00"/>
    <m/>
    <d v="2023-01-01T00:00:00"/>
    <x v="24"/>
    <n v="13"/>
  </r>
  <r>
    <n v="21559"/>
    <s v="66.Dengue fever"/>
    <s v="ชนิสรา พันธ์สำอางค์"/>
    <s v="610203032"/>
    <s v="หญิง"/>
    <n v="6"/>
    <n v="0"/>
    <s v="นักเรียน"/>
    <s v="122"/>
    <x v="3"/>
    <x v="12"/>
    <x v="10"/>
    <x v="7"/>
    <s v="สุวรรณภูมิ"/>
    <d v="2023-06-17T00:00:00"/>
    <d v="2023-06-21T00:00:00"/>
    <m/>
    <d v="2023-01-01T00:00:00"/>
    <x v="3"/>
    <n v="24"/>
  </r>
  <r>
    <n v="11502"/>
    <s v="66.Dengue fever"/>
    <s v="ณัฏฐณิชา สาป้อง"/>
    <s v="000209363"/>
    <s v="หญิง"/>
    <n v="6"/>
    <n v="5"/>
    <s v="นักเรียน"/>
    <s v="45"/>
    <x v="5"/>
    <x v="100"/>
    <x v="22"/>
    <x v="9"/>
    <s v="เสลภูมิ"/>
    <d v="2023-03-27T00:00:00"/>
    <d v="2023-03-27T00:00:00"/>
    <m/>
    <d v="2023-01-01T00:00:00"/>
    <x v="24"/>
    <n v="13"/>
  </r>
  <r>
    <n v="10384"/>
    <s v="66.Dengue fever"/>
    <s v="ศิริรัตน์ กุละคำแสง"/>
    <s v="000007511"/>
    <s v="หญิง"/>
    <n v="19"/>
    <n v="7"/>
    <s v="นักเรียน"/>
    <s v="26"/>
    <x v="5"/>
    <x v="108"/>
    <x v="71"/>
    <x v="5"/>
    <s v="ทุ่งเขาหลวง"/>
    <d v="2023-03-20T00:00:00"/>
    <d v="2023-03-20T00:00:00"/>
    <m/>
    <d v="2023-01-01T00:00:00"/>
    <x v="8"/>
    <n v="12"/>
  </r>
  <r>
    <n v="6202"/>
    <s v="66.Dengue fever"/>
    <s v="ณัฐวุฒิ สุกาวงศ์"/>
    <m/>
    <s v="ชาย"/>
    <n v="13"/>
    <n v="0"/>
    <s v="นักเรียน"/>
    <s v="58"/>
    <x v="5"/>
    <x v="100"/>
    <x v="22"/>
    <x v="9"/>
    <s v="เสลภูมิ"/>
    <d v="2023-02-17T00:00:00"/>
    <d v="2023-02-17T00:00:00"/>
    <m/>
    <d v="2023-01-01T00:00:00"/>
    <x v="13"/>
    <n v="7"/>
  </r>
  <r>
    <n v="21599"/>
    <s v="66.Dengue fever"/>
    <s v="ธิดาพร โครตโยธา"/>
    <s v="000173822"/>
    <s v="หญิง"/>
    <n v="14"/>
    <n v="1"/>
    <s v="นักเรียน"/>
    <s v="78"/>
    <x v="10"/>
    <x v="23"/>
    <x v="18"/>
    <x v="11"/>
    <s v="โพนทอง"/>
    <d v="2023-07-04T00:00:00"/>
    <d v="2023-07-09T00:00:00"/>
    <m/>
    <d v="2023-01-01T00:00:00"/>
    <x v="22"/>
    <n v="27"/>
  </r>
  <r>
    <n v="1874"/>
    <s v="66.Dengue fever"/>
    <s v="รัชชานนท์ สาระรัมย์"/>
    <s v="839145"/>
    <s v="ชาย"/>
    <n v="11"/>
    <n v="8"/>
    <s v="นักเรียน"/>
    <s v="71"/>
    <x v="10"/>
    <x v="24"/>
    <x v="72"/>
    <x v="16"/>
    <s v="ร้อยเอ็ด"/>
    <d v="2023-01-13T00:00:00"/>
    <d v="2023-01-17T00:00:00"/>
    <m/>
    <d v="2023-01-01T00:00:00"/>
    <x v="25"/>
    <n v="2"/>
  </r>
  <r>
    <n v="2488"/>
    <s v="66.Dengue fever"/>
    <s v="วาเลนทีโน่ สีกาศรี"/>
    <s v="000184698"/>
    <s v="ชาย"/>
    <n v="11"/>
    <n v="10"/>
    <s v="นักเรียน"/>
    <s v="129"/>
    <x v="13"/>
    <x v="109"/>
    <x v="22"/>
    <x v="9"/>
    <s v="เสลภูมิ"/>
    <d v="2023-01-24T00:00:00"/>
    <d v="2023-01-24T00:00:00"/>
    <m/>
    <d v="2023-01-01T00:00:00"/>
    <x v="26"/>
    <n v="4"/>
  </r>
  <r>
    <n v="2933"/>
    <s v="66.Dengue fever"/>
    <s v="ณัฐนันท์ เห็มสุวรรณ"/>
    <s v="877646"/>
    <s v="ชาย"/>
    <n v="10"/>
    <n v="11"/>
    <s v="นักเรียน"/>
    <s v="79"/>
    <x v="3"/>
    <x v="68"/>
    <x v="73"/>
    <x v="0"/>
    <s v="ร้อยเอ็ด"/>
    <d v="2023-01-24T00:00:00"/>
    <d v="2023-01-27T00:00:00"/>
    <m/>
    <d v="2023-01-01T00:00:00"/>
    <x v="26"/>
    <n v="4"/>
  </r>
  <r>
    <n v="4124"/>
    <s v="66.Dengue fever"/>
    <s v="ปาริชาต ยอดทองดี"/>
    <m/>
    <s v="หญิง"/>
    <n v="14"/>
    <n v="0"/>
    <s v="นักเรียน"/>
    <s v="9"/>
    <x v="7"/>
    <x v="26"/>
    <x v="21"/>
    <x v="9"/>
    <s v="เสลภูมิ"/>
    <d v="2023-02-02T00:00:00"/>
    <d v="2023-02-03T00:00:00"/>
    <m/>
    <d v="2023-01-01T00:00:00"/>
    <x v="23"/>
    <n v="5"/>
  </r>
  <r>
    <n v="4805"/>
    <s v="66.Dengue fever"/>
    <s v="มัชญา ทาปลัด"/>
    <s v="000175384"/>
    <s v="หญิง"/>
    <n v="25"/>
    <n v="11"/>
    <s v="รับจ้าง,กรรมกร"/>
    <s v="9"/>
    <x v="13"/>
    <x v="109"/>
    <x v="22"/>
    <x v="9"/>
    <s v="เสลภูมิ"/>
    <d v="2023-01-06T00:00:00"/>
    <d v="2023-01-06T00:00:00"/>
    <m/>
    <d v="2023-01-01T00:00:00"/>
    <x v="27"/>
    <n v="1"/>
  </r>
  <r>
    <n v="5284"/>
    <s v="66.Dengue fever"/>
    <s v="กิตติศักดิ์ แสงอาวุธ"/>
    <s v="000016609"/>
    <s v="ชาย"/>
    <n v="12"/>
    <n v="3"/>
    <s v="นักเรียน"/>
    <s v="17"/>
    <x v="12"/>
    <x v="110"/>
    <x v="71"/>
    <x v="5"/>
    <s v="ทุ่งเขาหลวง"/>
    <d v="2023-02-11T00:00:00"/>
    <d v="2023-02-13T00:00:00"/>
    <m/>
    <d v="2023-01-01T00:00:00"/>
    <x v="13"/>
    <n v="6"/>
  </r>
  <r>
    <n v="21566"/>
    <s v="66.Dengue fever"/>
    <s v="อัฟรีน รุ่งโรจน์"/>
    <m/>
    <s v="หญิง"/>
    <n v="3"/>
    <n v="0"/>
    <s v="ไม่ทราบอาชีพ/ในปกครอง"/>
    <s v="111"/>
    <x v="2"/>
    <x v="99"/>
    <x v="68"/>
    <x v="13"/>
    <s v="ร้อยเอ็ดธนบุรี"/>
    <d v="2023-07-04T00:00:00"/>
    <d v="2023-07-07T00:00:00"/>
    <m/>
    <d v="2023-01-01T00:00:00"/>
    <x v="5"/>
    <n v="27"/>
  </r>
  <r>
    <n v="6201"/>
    <s v="66.Dengue fever"/>
    <s v="ณัฐณิชา ทะราโพธิ์"/>
    <m/>
    <s v="หญิง"/>
    <n v="14"/>
    <n v="0"/>
    <s v="นักเรียน"/>
    <s v="122"/>
    <x v="7"/>
    <x v="111"/>
    <x v="22"/>
    <x v="9"/>
    <s v="เสลภูมิ"/>
    <d v="2023-02-14T00:00:00"/>
    <d v="2023-02-18T00:00:00"/>
    <m/>
    <d v="2023-01-01T00:00:00"/>
    <x v="13"/>
    <n v="7"/>
  </r>
  <r>
    <n v="12193"/>
    <s v="66.Dengue fever"/>
    <s v="ธีรพงศ์ ชินวงษ์"/>
    <s v="520002086"/>
    <s v="ชาย"/>
    <n v="20"/>
    <n v="9"/>
    <s v="นักเรียน"/>
    <s v="90"/>
    <x v="3"/>
    <x v="28"/>
    <x v="58"/>
    <x v="8"/>
    <s v="พนมไพร"/>
    <d v="2023-04-01T00:00:00"/>
    <d v="2023-04-04T00:00:00"/>
    <m/>
    <d v="2023-01-01T00:00:00"/>
    <x v="10"/>
    <n v="13"/>
  </r>
  <r>
    <n v="6282"/>
    <s v="66.Dengue fever"/>
    <s v="กฤษณพงษ์ ศรีโยธี"/>
    <s v="6201430"/>
    <s v="ชาย"/>
    <n v="16"/>
    <n v="3"/>
    <s v="นักเรียน"/>
    <s v="10"/>
    <x v="4"/>
    <x v="112"/>
    <x v="43"/>
    <x v="10"/>
    <s v="ปทุมรัตต์"/>
    <d v="2023-02-17T00:00:00"/>
    <d v="2023-02-17T00:00:00"/>
    <m/>
    <d v="2023-01-01T00:00:00"/>
    <x v="13"/>
    <n v="7"/>
  </r>
  <r>
    <n v="21596"/>
    <s v="66.Dengue fever"/>
    <s v="ณัฐพล เบิกบาน"/>
    <s v="5804390"/>
    <s v="ชาย"/>
    <n v="8"/>
    <n v="0"/>
    <s v="นักเรียน"/>
    <s v="29"/>
    <x v="1"/>
    <x v="18"/>
    <x v="16"/>
    <x v="4"/>
    <s v="เกษตรวิสัย"/>
    <d v="2023-07-06T00:00:00"/>
    <d v="2023-07-09T00:00:00"/>
    <m/>
    <d v="2023-01-01T00:00:00"/>
    <x v="22"/>
    <n v="27"/>
  </r>
  <r>
    <n v="21568"/>
    <s v="66.Dengue fever"/>
    <s v="นลินี ขุนภักดี"/>
    <s v="530003874"/>
    <s v="หญิง"/>
    <n v="12"/>
    <n v="9"/>
    <s v="นักเรียน"/>
    <s v="39"/>
    <x v="7"/>
    <x v="113"/>
    <x v="74"/>
    <x v="8"/>
    <s v="พนมไพร"/>
    <d v="2023-07-02T00:00:00"/>
    <d v="2023-07-09T00:00:00"/>
    <m/>
    <d v="2023-01-01T00:00:00"/>
    <x v="22"/>
    <n v="27"/>
  </r>
  <r>
    <n v="21567"/>
    <s v="66.Dengue fever"/>
    <s v="วิรุฬ พลแก้ว"/>
    <s v="450043013"/>
    <s v="ชาย"/>
    <n v="22"/>
    <n v="7"/>
    <s v="นักเรียน"/>
    <s v="54"/>
    <x v="2"/>
    <x v="67"/>
    <x v="50"/>
    <x v="8"/>
    <s v="พนมไพร"/>
    <d v="2023-07-02T00:00:00"/>
    <d v="2023-07-09T00:00:00"/>
    <m/>
    <d v="2023-01-01T00:00:00"/>
    <x v="22"/>
    <n v="27"/>
  </r>
  <r>
    <n v="8132"/>
    <s v="66.Dengue fever"/>
    <s v="ทิวานันท์ นาเมือง"/>
    <s v="4603465"/>
    <s v="หญิง"/>
    <n v="44"/>
    <n v="6"/>
    <s v="ข้าราชการ"/>
    <s v="122"/>
    <x v="1"/>
    <x v="114"/>
    <x v="75"/>
    <x v="10"/>
    <s v="ปทุมรัตต์"/>
    <d v="2023-03-05T00:00:00"/>
    <d v="2023-03-05T00:00:00"/>
    <m/>
    <d v="2023-01-01T00:00:00"/>
    <x v="7"/>
    <n v="10"/>
  </r>
  <r>
    <n v="8591"/>
    <s v="66.Dengue fever"/>
    <s v="กานต์พิชชา นามปัญญา"/>
    <s v="1082313"/>
    <s v="หญิง"/>
    <n v="8"/>
    <n v="7"/>
    <s v="นักเรียน"/>
    <s v="59"/>
    <x v="11"/>
    <x v="115"/>
    <x v="27"/>
    <x v="14"/>
    <s v="ร้อยเอ็ด"/>
    <d v="2023-03-04T00:00:00"/>
    <d v="2023-03-09T00:00:00"/>
    <m/>
    <d v="2023-01-01T00:00:00"/>
    <x v="7"/>
    <n v="9"/>
  </r>
  <r>
    <n v="9221"/>
    <s v="66.Dengue fever"/>
    <s v="อาทิตย์ชัย กลางไชย"/>
    <s v="000067469"/>
    <s v="ชาย"/>
    <n v="22"/>
    <n v="0"/>
    <s v="รับจ้าง,กรรมกร"/>
    <s v="53"/>
    <x v="5"/>
    <x v="100"/>
    <x v="22"/>
    <x v="9"/>
    <s v="เสลภูมิ"/>
    <d v="2023-03-09T00:00:00"/>
    <d v="2023-03-09T00:00:00"/>
    <m/>
    <d v="2023-01-01T00:00:00"/>
    <x v="7"/>
    <n v="10"/>
  </r>
  <r>
    <n v="5551"/>
    <s v="66.Dengue fever"/>
    <s v="สหบดี มรมิ่ง"/>
    <s v="000199695"/>
    <s v="ชาย"/>
    <n v="10"/>
    <n v="9"/>
    <s v="นักเรียน"/>
    <s v="98"/>
    <x v="7"/>
    <x v="116"/>
    <x v="76"/>
    <x v="3"/>
    <s v="โพนทอง"/>
    <d v="2023-02-13T00:00:00"/>
    <d v="2023-02-14T00:00:00"/>
    <m/>
    <d v="2023-01-01T00:00:00"/>
    <x v="13"/>
    <n v="7"/>
  </r>
  <r>
    <n v="14514"/>
    <s v="66.Dengue fever"/>
    <s v="ธนกฤต พิศเพ็ง"/>
    <m/>
    <s v="ชาย"/>
    <n v="11"/>
    <n v="0"/>
    <s v="นักเรียน"/>
    <s v="11"/>
    <x v="6"/>
    <x v="27"/>
    <x v="22"/>
    <x v="9"/>
    <s v="เสลภูมิ"/>
    <d v="2023-04-22T00:00:00"/>
    <d v="2023-04-25T00:00:00"/>
    <m/>
    <d v="2023-01-01T00:00:00"/>
    <x v="19"/>
    <n v="16"/>
  </r>
  <r>
    <n v="13590"/>
    <s v="66.Dengue fever"/>
    <s v="ธันวา มีสันเทียะ"/>
    <s v="1279089"/>
    <s v="ชาย"/>
    <n v="7"/>
    <n v="4"/>
    <s v="นักเรียน"/>
    <s v="139"/>
    <x v="12"/>
    <x v="117"/>
    <x v="77"/>
    <x v="17"/>
    <s v="ร้อยเอ็ด"/>
    <d v="2023-04-10T00:00:00"/>
    <d v="2023-04-14T00:00:00"/>
    <m/>
    <d v="2023-01-01T00:00:00"/>
    <x v="21"/>
    <n v="15"/>
  </r>
  <r>
    <n v="13659"/>
    <s v="66.Dengue fever"/>
    <s v="วันวิสา ธรรมสุข"/>
    <s v="590193013"/>
    <s v="หญิง"/>
    <n v="6"/>
    <n v="0"/>
    <s v="นักเรียน"/>
    <s v="168"/>
    <x v="4"/>
    <x v="118"/>
    <x v="78"/>
    <x v="7"/>
    <s v="สุวรรณภูมิ"/>
    <d v="2023-01-14T00:00:00"/>
    <d v="2023-01-20T00:00:00"/>
    <m/>
    <d v="2023-01-01T00:00:00"/>
    <x v="25"/>
    <n v="2"/>
  </r>
  <r>
    <n v="13758"/>
    <s v="66.Dengue fever"/>
    <s v="ชิษณุพงศ์ ไพบูลย์"/>
    <m/>
    <s v="ชาย"/>
    <n v="4"/>
    <n v="0"/>
    <s v="ไม่ทราบอาชีพ/ในปกครอง"/>
    <s v="7/1"/>
    <x v="10"/>
    <x v="114"/>
    <x v="79"/>
    <x v="0"/>
    <s v="ร้อยเอ็ดธนบุรี"/>
    <d v="2023-04-12T00:00:00"/>
    <d v="2023-04-14T00:00:00"/>
    <m/>
    <d v="2023-01-01T00:00:00"/>
    <x v="21"/>
    <n v="15"/>
  </r>
  <r>
    <n v="13759"/>
    <s v="66.Dengue fever"/>
    <s v="ณภัทรชล ยาวงาม"/>
    <m/>
    <s v="ชาย"/>
    <n v="1"/>
    <n v="0"/>
    <s v="ไม่ทราบอาชีพ/ในปกครอง"/>
    <s v="43"/>
    <x v="4"/>
    <x v="4"/>
    <x v="4"/>
    <x v="4"/>
    <s v="ร้อยเอ็ดธนบุรี"/>
    <d v="2023-04-06T00:00:00"/>
    <d v="2023-04-13T00:00:00"/>
    <m/>
    <d v="2023-01-01T00:00:00"/>
    <x v="21"/>
    <n v="14"/>
  </r>
  <r>
    <n v="13854"/>
    <s v="66.Dengue fever"/>
    <s v="พงศภัค แก้วอาจ"/>
    <s v="6200659"/>
    <s v="ชาย"/>
    <n v="4"/>
    <n v="7"/>
    <s v="ไม่ทราบอาชีพ/ในปกครอง"/>
    <s v="114"/>
    <x v="13"/>
    <x v="76"/>
    <x v="41"/>
    <x v="10"/>
    <s v="ปทุมรัตต์"/>
    <d v="2023-04-19T00:00:00"/>
    <d v="2023-04-19T00:00:00"/>
    <m/>
    <d v="2023-01-01T00:00:00"/>
    <x v="20"/>
    <n v="16"/>
  </r>
  <r>
    <n v="21532"/>
    <s v="66.Dengue fever"/>
    <s v="ธนากร พลเยี่ยม"/>
    <s v="000276471"/>
    <s v="ชาย"/>
    <n v="2"/>
    <n v="0"/>
    <s v="ไม่ทราบอาชีพ/ในปกครอง"/>
    <s v="75"/>
    <x v="16"/>
    <x v="42"/>
    <x v="33"/>
    <x v="3"/>
    <s v="โพนทอง"/>
    <d v="2023-06-29T00:00:00"/>
    <d v="2023-07-07T00:00:00"/>
    <m/>
    <d v="2023-01-01T00:00:00"/>
    <x v="5"/>
    <n v="26"/>
  </r>
  <r>
    <n v="13889"/>
    <s v="66.Dengue fever"/>
    <s v="ภาณุพงศ์ พิพัทวงศ์เจริญ"/>
    <m/>
    <s v="ชาย"/>
    <n v="32"/>
    <n v="0"/>
    <s v="รับจ้าง,กรรมกร"/>
    <s v="358"/>
    <x v="15"/>
    <x v="119"/>
    <x v="26"/>
    <x v="0"/>
    <s v="จุรีเวช"/>
    <d v="2023-04-16T00:00:00"/>
    <d v="2023-04-17T00:00:00"/>
    <m/>
    <d v="2023-01-01T00:00:00"/>
    <x v="20"/>
    <n v="16"/>
  </r>
  <r>
    <n v="11561"/>
    <s v="66.Dengue fever"/>
    <s v="ศุภกฤต ตาลวิลาศ"/>
    <s v="000320991"/>
    <s v="ชาย"/>
    <n v="12"/>
    <n v="9"/>
    <s v="นักเรียน"/>
    <s v="120"/>
    <x v="4"/>
    <x v="86"/>
    <x v="3"/>
    <x v="3"/>
    <s v="โพนทอง"/>
    <d v="2023-03-24T00:00:00"/>
    <d v="2023-03-29T00:00:00"/>
    <m/>
    <d v="2023-01-01T00:00:00"/>
    <x v="24"/>
    <n v="12"/>
  </r>
  <r>
    <n v="14344"/>
    <s v="66.Dengue fever"/>
    <s v="ปรัชวิน ศรีแปงวงศ์"/>
    <m/>
    <s v="ชาย"/>
    <n v="5"/>
    <n v="0"/>
    <s v="ไม่ทราบอาชีพ/ในปกครอง"/>
    <s v="ไม่มีบ้านเลขที่"/>
    <x v="1"/>
    <x v="120"/>
    <x v="51"/>
    <x v="9"/>
    <s v="เสลภูมิ"/>
    <d v="2023-04-17T00:00:00"/>
    <d v="2023-04-17T00:00:00"/>
    <m/>
    <d v="2023-01-01T00:00:00"/>
    <x v="20"/>
    <n v="16"/>
  </r>
  <r>
    <n v="13495"/>
    <s v="66.Dengue fever"/>
    <s v="พัดชา ตาลลาภ"/>
    <s v="0158745"/>
    <s v="หญิง"/>
    <n v="21"/>
    <n v="2"/>
    <s v="นักเรียน"/>
    <s v="187"/>
    <x v="6"/>
    <x v="121"/>
    <x v="80"/>
    <x v="9"/>
    <s v="ธวัชบุรี"/>
    <d v="2023-02-05T00:00:00"/>
    <d v="2023-02-07T00:00:00"/>
    <m/>
    <d v="2023-01-01T00:00:00"/>
    <x v="18"/>
    <n v="6"/>
  </r>
  <r>
    <n v="14765"/>
    <s v="66.Dengue fever"/>
    <s v="ศราวุธ สมใจเพ็ง"/>
    <s v="5605622"/>
    <s v="ชาย"/>
    <n v="16"/>
    <n v="0"/>
    <s v="นักเรียน"/>
    <s v="101"/>
    <x v="2"/>
    <x v="2"/>
    <x v="2"/>
    <x v="2"/>
    <s v="โพธิ์ชัย"/>
    <d v="2023-04-25T00:00:00"/>
    <d v="2023-04-25T00:00:00"/>
    <m/>
    <d v="2023-01-01T00:00:00"/>
    <x v="19"/>
    <n v="17"/>
  </r>
  <r>
    <n v="14766"/>
    <s v="66.Dengue fever"/>
    <s v="พัชรพงษ์ ทองเอนก"/>
    <s v="5803425"/>
    <s v="ชาย"/>
    <n v="23"/>
    <n v="9"/>
    <s v="รับจ้าง,กรรมกร"/>
    <s v="160"/>
    <x v="1"/>
    <x v="122"/>
    <x v="81"/>
    <x v="2"/>
    <s v="โพธิ์ชัย"/>
    <d v="2023-04-19T00:00:00"/>
    <d v="2023-04-20T00:00:00"/>
    <m/>
    <d v="2023-01-01T00:00:00"/>
    <x v="20"/>
    <n v="16"/>
  </r>
  <r>
    <n v="19034"/>
    <s v="66.Dengue fever"/>
    <s v="กานต์พิชชา เมินหา"/>
    <s v="570180750"/>
    <s v="หญิง"/>
    <n v="8"/>
    <n v="9"/>
    <s v="นักเรียน"/>
    <s v="59"/>
    <x v="1"/>
    <x v="123"/>
    <x v="37"/>
    <x v="3"/>
    <s v="สุวรรณภูมิ"/>
    <d v="2023-05-11T00:00:00"/>
    <d v="2023-05-14T00:00:00"/>
    <m/>
    <d v="2023-01-01T00:00:00"/>
    <x v="16"/>
    <n v="19"/>
  </r>
  <r>
    <n v="14948"/>
    <s v="66.Dengue fever"/>
    <s v="ลลนา อุปจันทร์"/>
    <s v="1219125"/>
    <s v="หญิง"/>
    <n v="1"/>
    <n v="8"/>
    <s v="ไม่ทราบอาชีพ/ในปกครอง"/>
    <s v="119"/>
    <x v="11"/>
    <x v="124"/>
    <x v="79"/>
    <x v="0"/>
    <s v="ร้อยเอ็ด"/>
    <d v="2023-04-14T00:00:00"/>
    <d v="2023-04-18T00:00:00"/>
    <m/>
    <d v="2023-01-01T00:00:00"/>
    <x v="20"/>
    <n v="15"/>
  </r>
  <r>
    <n v="18929"/>
    <s v="66.Dengue fever"/>
    <s v="ศุภรัตต์ สุขคำเมล์"/>
    <s v="5003923"/>
    <s v="หญิง"/>
    <n v="15"/>
    <n v="0"/>
    <s v="นักเรียน"/>
    <s v="59"/>
    <x v="13"/>
    <x v="76"/>
    <x v="41"/>
    <x v="10"/>
    <s v="ปทุมรัตต์"/>
    <d v="2023-06-14T00:00:00"/>
    <d v="2023-06-14T00:00:00"/>
    <m/>
    <d v="2023-01-01T00:00:00"/>
    <x v="2"/>
    <n v="24"/>
  </r>
  <r>
    <n v="15353"/>
    <s v="66.Dengue fever"/>
    <s v="ฉิกกิน หลีวัง"/>
    <s v="1311899"/>
    <s v="ชาย"/>
    <n v="28"/>
    <n v="10"/>
    <s v="รับจ้าง,กรรมกร"/>
    <s v="261"/>
    <x v="13"/>
    <x v="125"/>
    <x v="23"/>
    <x v="0"/>
    <s v="ร้อยเอ็ด"/>
    <d v="2023-05-03T00:00:00"/>
    <d v="2023-05-05T00:00:00"/>
    <m/>
    <d v="2023-01-01T00:00:00"/>
    <x v="15"/>
    <n v="18"/>
  </r>
  <r>
    <n v="15376"/>
    <s v="66.Dengue fever"/>
    <s v="ภูริช อัตธิปา"/>
    <m/>
    <s v="ชาย"/>
    <n v="8"/>
    <n v="0"/>
    <s v="นักเรียน"/>
    <s v="65/1"/>
    <x v="7"/>
    <x v="126"/>
    <x v="82"/>
    <x v="6"/>
    <s v="ร้อยเอ็ดธนบุรี"/>
    <d v="2023-05-01T00:00:00"/>
    <d v="2023-05-05T00:00:00"/>
    <m/>
    <d v="2023-01-01T00:00:00"/>
    <x v="15"/>
    <n v="18"/>
  </r>
  <r>
    <n v="21531"/>
    <s v="66.Dengue fever"/>
    <s v="ภัทรธิดา แซ่จิว"/>
    <s v="000244330"/>
    <s v="หญิง"/>
    <n v="6"/>
    <n v="8"/>
    <s v="นักเรียน"/>
    <s v="108"/>
    <x v="10"/>
    <x v="23"/>
    <x v="18"/>
    <x v="11"/>
    <s v="โพนทอง"/>
    <d v="2023-07-02T00:00:00"/>
    <d v="2023-07-06T00:00:00"/>
    <m/>
    <d v="2023-01-01T00:00:00"/>
    <x v="5"/>
    <n v="27"/>
  </r>
  <r>
    <n v="12657"/>
    <s v="66.Dengue fever"/>
    <s v="กฤตภาส คชมิตร"/>
    <m/>
    <s v="ชาย"/>
    <n v="1"/>
    <n v="0"/>
    <s v="ไม่ทราบอาชีพ/ในปกครอง"/>
    <s v="225"/>
    <x v="9"/>
    <x v="127"/>
    <x v="49"/>
    <x v="6"/>
    <s v="ร้อยเอ็ดธนบุรี"/>
    <d v="2023-03-28T00:00:00"/>
    <d v="2023-04-07T00:00:00"/>
    <m/>
    <d v="2023-01-01T00:00:00"/>
    <x v="10"/>
    <n v="13"/>
  </r>
  <r>
    <n v="15377"/>
    <s v="66.Dengue fever"/>
    <s v="พิยดา ใหม่แก้ว"/>
    <m/>
    <s v="หญิง"/>
    <n v="3"/>
    <n v="0"/>
    <s v="ไม่ทราบอาชีพ/ในปกครอง"/>
    <s v="9"/>
    <x v="6"/>
    <x v="55"/>
    <x v="14"/>
    <x v="4"/>
    <s v="ร้อยเอ็ดธนบุรี"/>
    <d v="2023-04-24T00:00:00"/>
    <d v="2023-04-26T00:00:00"/>
    <m/>
    <d v="2023-01-01T00:00:00"/>
    <x v="19"/>
    <n v="17"/>
  </r>
  <r>
    <n v="12238"/>
    <s v="66.Dengue fever"/>
    <s v="จิรัชญา แวงเลิศ"/>
    <s v="0000141360"/>
    <s v="หญิง"/>
    <n v="17"/>
    <n v="0"/>
    <s v="นักเรียน"/>
    <s v="51"/>
    <x v="12"/>
    <x v="31"/>
    <x v="3"/>
    <x v="3"/>
    <s v="โพนทอง"/>
    <d v="2023-04-02T00:00:00"/>
    <d v="2023-04-03T00:00:00"/>
    <m/>
    <d v="2023-01-01T00:00:00"/>
    <x v="10"/>
    <n v="14"/>
  </r>
  <r>
    <n v="21539"/>
    <s v="66.Dengue fever"/>
    <s v="อาจารีญา เสนน้ำเที่ยง"/>
    <s v="580188457"/>
    <s v="หญิง"/>
    <n v="8"/>
    <n v="7"/>
    <s v="นักเรียน"/>
    <s v="239"/>
    <x v="3"/>
    <x v="12"/>
    <x v="10"/>
    <x v="7"/>
    <s v="สุวรรณภูมิ"/>
    <d v="2023-06-15T00:00:00"/>
    <d v="2023-06-19T00:00:00"/>
    <m/>
    <d v="2023-01-01T00:00:00"/>
    <x v="3"/>
    <n v="24"/>
  </r>
  <r>
    <n v="12363"/>
    <s v="66.Dengue fever"/>
    <s v="ไกรกวิณวัชร ศิริสุทธา"/>
    <s v="219061"/>
    <s v="ชาย"/>
    <n v="8"/>
    <n v="6"/>
    <s v="นักเรียน"/>
    <s v="27"/>
    <x v="6"/>
    <x v="128"/>
    <x v="83"/>
    <x v="3"/>
    <s v="โพนทอง"/>
    <d v="2023-04-05T00:00:00"/>
    <d v="2023-04-05T00:00:00"/>
    <m/>
    <d v="2023-01-01T00:00:00"/>
    <x v="10"/>
    <n v="14"/>
  </r>
  <r>
    <n v="21538"/>
    <s v="66.Dengue fever"/>
    <s v="นิตินันท์ บังคะดารา"/>
    <s v="490126337"/>
    <s v="ชาย"/>
    <n v="20"/>
    <n v="0"/>
    <s v="นักเรียน"/>
    <s v="261"/>
    <x v="3"/>
    <x v="12"/>
    <x v="10"/>
    <x v="7"/>
    <s v="สุวรรณภูมิ"/>
    <d v="2023-06-15T00:00:00"/>
    <d v="2023-06-19T00:00:00"/>
    <m/>
    <d v="2023-01-01T00:00:00"/>
    <x v="3"/>
    <n v="24"/>
  </r>
  <r>
    <n v="12365"/>
    <s v="66.Dengue fever"/>
    <s v="อดิศักดิ์ ดาจักร์"/>
    <s v="000189129"/>
    <s v="ชาย"/>
    <n v="12"/>
    <n v="0"/>
    <s v="นักเรียน"/>
    <s v="262"/>
    <x v="4"/>
    <x v="86"/>
    <x v="3"/>
    <x v="3"/>
    <s v="โพนทอง"/>
    <d v="2023-03-30T00:00:00"/>
    <d v="2023-04-06T00:00:00"/>
    <m/>
    <d v="2023-01-01T00:00:00"/>
    <x v="10"/>
    <n v="13"/>
  </r>
  <r>
    <n v="21537"/>
    <s v="66.Dengue fever"/>
    <s v="ธนากร นรชาญ"/>
    <s v="460088547"/>
    <s v="ชาย"/>
    <n v="20"/>
    <n v="0"/>
    <s v="นักเรียน"/>
    <s v="7"/>
    <x v="3"/>
    <x v="12"/>
    <x v="10"/>
    <x v="7"/>
    <s v="สุวรรณภูมิ"/>
    <d v="2023-06-15T00:00:00"/>
    <d v="2023-06-19T00:00:00"/>
    <m/>
    <d v="2023-01-01T00:00:00"/>
    <x v="3"/>
    <n v="24"/>
  </r>
  <r>
    <n v="21535"/>
    <s v="66.Dengue fever"/>
    <s v="กันนิดา แสนหนองหว้า"/>
    <s v="630004023"/>
    <s v="หญิง"/>
    <n v="2"/>
    <n v="0"/>
    <s v="ไม่ทราบอาชีพ/ในปกครอง"/>
    <s v="170"/>
    <x v="8"/>
    <x v="129"/>
    <x v="84"/>
    <x v="7"/>
    <s v="สุวรรณภูมิ"/>
    <d v="2023-06-15T00:00:00"/>
    <d v="2023-06-15T00:00:00"/>
    <m/>
    <d v="2023-01-01T00:00:00"/>
    <x v="2"/>
    <n v="24"/>
  </r>
  <r>
    <n v="12614"/>
    <s v="66.Dengue fever"/>
    <s v="ปวีณา ชาดี"/>
    <s v="1179602"/>
    <s v="หญิง"/>
    <n v="23"/>
    <n v="10"/>
    <s v="รับจ้าง,กรรมกร"/>
    <s v="กกโพธิ์อพาร์ตเม้น"/>
    <x v="2"/>
    <x v="130"/>
    <x v="26"/>
    <x v="0"/>
    <s v="ร้อยเอ็ด"/>
    <d v="2023-04-03T00:00:00"/>
    <d v="2023-04-06T00:00:00"/>
    <m/>
    <d v="2023-01-01T00:00:00"/>
    <x v="10"/>
    <n v="14"/>
  </r>
  <r>
    <n v="13496"/>
    <s v="66.Dengue fever"/>
    <s v="สุธารัตน์ สรวลสันต์"/>
    <s v="0090085"/>
    <s v="หญิง"/>
    <n v="15"/>
    <n v="5"/>
    <s v="นักเรียน"/>
    <s v="93"/>
    <x v="4"/>
    <x v="131"/>
    <x v="85"/>
    <x v="16"/>
    <s v="ธวัชบุรี"/>
    <d v="2023-04-09T00:00:00"/>
    <d v="2023-04-12T00:00:00"/>
    <m/>
    <d v="2023-01-01T00:00:00"/>
    <x v="21"/>
    <n v="15"/>
  </r>
  <r>
    <n v="12748"/>
    <s v="66.Dengue fever"/>
    <s v="ณัฐดนัย แสนสนอง"/>
    <m/>
    <s v="ชาย"/>
    <n v="11"/>
    <n v="0"/>
    <s v="นักเรียน"/>
    <s v="31"/>
    <x v="3"/>
    <x v="111"/>
    <x v="22"/>
    <x v="9"/>
    <s v="เสลภูมิ"/>
    <d v="2023-04-05T00:00:00"/>
    <d v="2023-04-07T00:00:00"/>
    <m/>
    <d v="2023-01-01T00:00:00"/>
    <x v="10"/>
    <n v="14"/>
  </r>
  <r>
    <n v="12749"/>
    <s v="66.Dengue fever"/>
    <s v="ชัชพิสิฐ สุติพัด"/>
    <m/>
    <s v="ชาย"/>
    <n v="12"/>
    <n v="0"/>
    <s v="นักเรียน"/>
    <s v="88"/>
    <x v="6"/>
    <x v="27"/>
    <x v="22"/>
    <x v="9"/>
    <s v="เสลภูมิ"/>
    <d v="2023-04-08T00:00:00"/>
    <d v="2023-04-09T00:00:00"/>
    <m/>
    <d v="2023-01-01T00:00:00"/>
    <x v="21"/>
    <n v="14"/>
  </r>
  <r>
    <n v="12872"/>
    <s v="66.Dengue fever"/>
    <s v="นฤนาท หนูแก้ว"/>
    <s v="530004265"/>
    <s v="ชาย"/>
    <n v="12"/>
    <n v="5"/>
    <s v="นักเรียน"/>
    <s v="80"/>
    <x v="3"/>
    <x v="28"/>
    <x v="58"/>
    <x v="8"/>
    <s v="พนมไพร"/>
    <d v="2023-04-08T00:00:00"/>
    <d v="2023-04-11T00:00:00"/>
    <m/>
    <d v="2023-01-01T00:00:00"/>
    <x v="21"/>
    <n v="14"/>
  </r>
  <r>
    <n v="12912"/>
    <s v="66.Dengue fever"/>
    <s v="ปวันรัตน์ แสงสุรินทร์"/>
    <s v="1293520"/>
    <s v="หญิง"/>
    <n v="2"/>
    <n v="4"/>
    <s v="ไม่ทราบอาชีพ/ในปกครอง"/>
    <s v="71"/>
    <x v="1"/>
    <x v="132"/>
    <x v="23"/>
    <x v="0"/>
    <s v="ร้อยเอ็ด"/>
    <d v="2023-03-23T00:00:00"/>
    <d v="2023-03-27T00:00:00"/>
    <m/>
    <d v="2023-01-01T00:00:00"/>
    <x v="24"/>
    <n v="12"/>
  </r>
  <r>
    <n v="13004"/>
    <s v="66.Dengue fever"/>
    <s v="ภคพล บุญโยธา"/>
    <s v="1272791"/>
    <s v="ชาย"/>
    <n v="1"/>
    <n v="5"/>
    <s v="ไม่ทราบอาชีพ/ในปกครอง"/>
    <s v="17"/>
    <x v="19"/>
    <x v="94"/>
    <x v="26"/>
    <x v="0"/>
    <s v="ร้อยเอ็ด"/>
    <d v="2023-04-06T00:00:00"/>
    <d v="2023-04-09T00:00:00"/>
    <m/>
    <d v="2023-01-01T00:00:00"/>
    <x v="21"/>
    <n v="14"/>
  </r>
  <r>
    <n v="21536"/>
    <s v="66.Dengue fever"/>
    <s v="ดรุณี วงษาสน"/>
    <s v="560177340"/>
    <s v="หญิง"/>
    <n v="9"/>
    <n v="7"/>
    <s v="นักเรียน"/>
    <s v="278"/>
    <x v="3"/>
    <x v="12"/>
    <x v="10"/>
    <x v="7"/>
    <s v="สุวรรณภูมิ"/>
    <d v="2023-06-14T00:00:00"/>
    <d v="2023-06-20T00:00:00"/>
    <m/>
    <d v="2023-01-01T00:00:00"/>
    <x v="3"/>
    <n v="24"/>
  </r>
  <r>
    <n v="13494"/>
    <s v="66.Dengue fever"/>
    <s v="ณัฏฐวรรณ สุวรรณเพชร"/>
    <s v="0104505"/>
    <s v="หญิง"/>
    <n v="9"/>
    <n v="2"/>
    <s v="นักเรียน"/>
    <s v="43"/>
    <x v="11"/>
    <x v="133"/>
    <x v="80"/>
    <x v="9"/>
    <s v="ธวัชบุรี"/>
    <d v="2023-02-15T00:00:00"/>
    <d v="2023-02-18T00:00:00"/>
    <m/>
    <d v="2023-01-01T00:00:00"/>
    <x v="13"/>
    <n v="7"/>
  </r>
  <r>
    <n v="11867"/>
    <s v="66.Dengue fever"/>
    <s v="ภูมิภัทร เมฆมนต์"/>
    <s v="530004564"/>
    <s v="ชาย"/>
    <n v="14"/>
    <n v="8"/>
    <s v="นักเรียน"/>
    <s v="56"/>
    <x v="6"/>
    <x v="134"/>
    <x v="58"/>
    <x v="8"/>
    <s v="พนมไพร"/>
    <d v="2023-03-28T00:00:00"/>
    <d v="2023-04-02T00:00:00"/>
    <m/>
    <d v="2023-01-01T00:00:00"/>
    <x v="10"/>
    <n v="13"/>
  </r>
  <r>
    <n v="12610"/>
    <s v="66.Dengue fever"/>
    <s v="ชนาธิป โคตรนาม"/>
    <s v="610000382"/>
    <s v="ชาย"/>
    <n v="16"/>
    <n v="8"/>
    <s v="นักเรียน"/>
    <s v="42"/>
    <x v="3"/>
    <x v="28"/>
    <x v="58"/>
    <x v="8"/>
    <s v="พนมไพร"/>
    <d v="2023-04-08T00:00:00"/>
    <d v="2023-04-09T00:00:00"/>
    <m/>
    <d v="2023-01-01T00:00:00"/>
    <x v="21"/>
    <n v="14"/>
  </r>
  <r>
    <n v="20593"/>
    <s v="66.Dengue fever"/>
    <s v="เกียรติยศ ตั้งบูชาเกียรติ"/>
    <s v="000166706"/>
    <s v="ชาย"/>
    <n v="14"/>
    <n v="9"/>
    <s v="นักเรียน"/>
    <s v="410/5"/>
    <x v="1"/>
    <x v="123"/>
    <x v="37"/>
    <x v="3"/>
    <s v="โพนทอง"/>
    <d v="2023-06-23T00:00:00"/>
    <d v="2023-06-29T00:00:00"/>
    <m/>
    <d v="2023-01-01T00:00:00"/>
    <x v="6"/>
    <n v="25"/>
  </r>
  <r>
    <n v="20431"/>
    <s v="66.Dengue fever"/>
    <s v="วรรณภา จุดมี"/>
    <s v="5404442"/>
    <s v="หญิง"/>
    <n v="12"/>
    <n v="2"/>
    <s v="นักเรียน"/>
    <s v="78/3"/>
    <x v="1"/>
    <x v="135"/>
    <x v="84"/>
    <x v="6"/>
    <s v="จตุรพักตรพิมาน"/>
    <d v="2023-06-27T00:00:00"/>
    <d v="2023-06-27T00:00:00"/>
    <m/>
    <d v="2023-01-01T00:00:00"/>
    <x v="6"/>
    <n v="26"/>
  </r>
  <r>
    <n v="20537"/>
    <s v="66.Dengue fever"/>
    <s v="รุ่งโรจน์ ปฏิสัตย์"/>
    <s v="4704551"/>
    <s v="ชาย"/>
    <n v="18"/>
    <n v="10"/>
    <s v="นักเรียน"/>
    <s v="95"/>
    <x v="5"/>
    <x v="136"/>
    <x v="41"/>
    <x v="10"/>
    <s v="ปทุมรัตต์"/>
    <d v="2023-06-29T00:00:00"/>
    <d v="2023-06-29T00:00:00"/>
    <m/>
    <d v="2023-01-01T00:00:00"/>
    <x v="6"/>
    <n v="26"/>
  </r>
  <r>
    <n v="20538"/>
    <s v="66.Dengue fever"/>
    <s v="กานต์พิชชา รินทา"/>
    <s v="5802569"/>
    <s v="หญิง"/>
    <n v="8"/>
    <n v="0"/>
    <s v="นักเรียน"/>
    <s v="126"/>
    <x v="1"/>
    <x v="56"/>
    <x v="43"/>
    <x v="10"/>
    <s v="ปทุมรัตต์"/>
    <d v="2023-06-27T00:00:00"/>
    <d v="2023-06-30T00:00:00"/>
    <m/>
    <d v="2023-01-01T00:00:00"/>
    <x v="6"/>
    <n v="26"/>
  </r>
  <r>
    <n v="20587"/>
    <s v="66.Dengue fever"/>
    <s v="ฐิติพงศ์ พลเยี่ยม"/>
    <s v="000153300"/>
    <s v="ชาย"/>
    <n v="15"/>
    <n v="10"/>
    <s v="นักเรียน"/>
    <s v="101"/>
    <x v="17"/>
    <x v="137"/>
    <x v="3"/>
    <x v="3"/>
    <s v="โพนทอง"/>
    <d v="2023-06-26T00:00:00"/>
    <d v="2023-06-29T00:00:00"/>
    <m/>
    <d v="2023-01-01T00:00:00"/>
    <x v="6"/>
    <n v="26"/>
  </r>
  <r>
    <n v="20588"/>
    <s v="66.Dengue fever"/>
    <s v="กรวิชญ์ โวหารลึก"/>
    <s v="000199706"/>
    <s v="ชาย"/>
    <n v="11"/>
    <n v="1"/>
    <s v="นักเรียน"/>
    <s v="293"/>
    <x v="1"/>
    <x v="138"/>
    <x v="8"/>
    <x v="3"/>
    <s v="โพนทอง"/>
    <d v="2023-06-27T00:00:00"/>
    <d v="2023-06-30T00:00:00"/>
    <m/>
    <d v="2023-01-01T00:00:00"/>
    <x v="6"/>
    <n v="26"/>
  </r>
  <r>
    <n v="20589"/>
    <s v="66.Dengue fever"/>
    <s v="จักริน ร่มเย็น"/>
    <s v="000202139"/>
    <s v="ชาย"/>
    <n v="10"/>
    <n v="10"/>
    <s v="นักเรียน"/>
    <s v="85"/>
    <x v="10"/>
    <x v="22"/>
    <x v="3"/>
    <x v="3"/>
    <s v="โพนทอง"/>
    <d v="2023-06-28T00:00:00"/>
    <d v="2023-06-30T00:00:00"/>
    <m/>
    <d v="2023-01-01T00:00:00"/>
    <x v="6"/>
    <n v="26"/>
  </r>
  <r>
    <n v="20590"/>
    <s v="66.Dengue fever"/>
    <s v="จิตทกร แสนกำแพง"/>
    <s v="000262054"/>
    <s v="ชาย"/>
    <n v="4"/>
    <n v="10"/>
    <s v="ไม่ทราบอาชีพ/ในปกครอง"/>
    <s v="119"/>
    <x v="4"/>
    <x v="51"/>
    <x v="13"/>
    <x v="3"/>
    <s v="โพนทอง"/>
    <d v="2023-06-25T00:00:00"/>
    <d v="2023-06-30T00:00:00"/>
    <m/>
    <d v="2023-01-01T00:00:00"/>
    <x v="6"/>
    <n v="26"/>
  </r>
  <r>
    <n v="21357"/>
    <s v="66.Dengue fever"/>
    <s v="ปุณญิศา ไตรโยธี"/>
    <s v="660004256"/>
    <s v="หญิง"/>
    <n v="8"/>
    <n v="6"/>
    <s v="นักเรียน"/>
    <s v="18/3"/>
    <x v="20"/>
    <x v="139"/>
    <x v="0"/>
    <x v="0"/>
    <s v="จุรีเวช"/>
    <d v="2023-06-30T00:00:00"/>
    <d v="2023-06-30T00:00:00"/>
    <m/>
    <d v="2023-01-01T00:00:00"/>
    <x v="6"/>
    <n v="26"/>
  </r>
  <r>
    <n v="20592"/>
    <s v="66.Dengue fever"/>
    <s v="เดือนเพ็ญ ศรีแก้ว"/>
    <s v="000188836"/>
    <s v="หญิง"/>
    <n v="16"/>
    <n v="7"/>
    <s v="นักเรียน"/>
    <s v="36"/>
    <x v="4"/>
    <x v="23"/>
    <x v="18"/>
    <x v="11"/>
    <s v="โพนทอง"/>
    <d v="2023-06-29T00:00:00"/>
    <d v="2023-06-30T00:00:00"/>
    <m/>
    <d v="2023-01-01T00:00:00"/>
    <x v="6"/>
    <n v="26"/>
  </r>
  <r>
    <n v="20428"/>
    <s v="66.Dengue fever"/>
    <s v="ณัฐวรรธน์ คำนวล"/>
    <s v="6005250"/>
    <s v="ชาย"/>
    <n v="5"/>
    <n v="7"/>
    <s v="ไม่ทราบอาชีพ/ในปกครอง"/>
    <s v="151"/>
    <x v="10"/>
    <x v="50"/>
    <x v="39"/>
    <x v="6"/>
    <s v="จตุรพักตรพิมาน"/>
    <d v="2023-06-25T00:00:00"/>
    <d v="2023-06-25T00:00:00"/>
    <m/>
    <d v="2023-01-01T00:00:00"/>
    <x v="6"/>
    <n v="26"/>
  </r>
  <r>
    <n v="20691"/>
    <s v="66.Dengue fever"/>
    <s v="วุฒิศักดิ์ อาจวิชัย"/>
    <s v="49479"/>
    <s v="ชาย"/>
    <n v="35"/>
    <n v="6"/>
    <s v="ข้าราชการ"/>
    <s v="70"/>
    <x v="10"/>
    <x v="140"/>
    <x v="40"/>
    <x v="4"/>
    <s v="ร้อยเอ็ด"/>
    <d v="2023-06-23T00:00:00"/>
    <d v="2023-06-26T00:00:00"/>
    <m/>
    <d v="2023-01-01T00:00:00"/>
    <x v="6"/>
    <n v="25"/>
  </r>
  <r>
    <n v="20692"/>
    <s v="66.Dengue fever"/>
    <s v="ธนัชชา พลเยี่ยม"/>
    <s v="000311362"/>
    <s v="หญิง"/>
    <n v="7"/>
    <n v="6"/>
    <s v="นักเรียน"/>
    <s v="110"/>
    <x v="3"/>
    <x v="3"/>
    <x v="3"/>
    <x v="3"/>
    <s v="โพนทอง"/>
    <d v="2023-06-26T00:00:00"/>
    <d v="2023-06-30T00:00:00"/>
    <m/>
    <d v="2023-01-01T00:00:00"/>
    <x v="6"/>
    <n v="26"/>
  </r>
  <r>
    <n v="20696"/>
    <s v="66.Dengue fever"/>
    <s v="นัฐพล ทรหาร"/>
    <s v="000034356"/>
    <s v="ชาย"/>
    <n v="28"/>
    <n v="3"/>
    <s v="รับจ้าง,กรรมกร"/>
    <s v="23"/>
    <x v="11"/>
    <x v="141"/>
    <x v="9"/>
    <x v="3"/>
    <s v="โพนทอง"/>
    <d v="2023-06-26T00:00:00"/>
    <d v="2023-06-30T00:00:00"/>
    <m/>
    <d v="2023-01-01T00:00:00"/>
    <x v="6"/>
    <n v="26"/>
  </r>
  <r>
    <n v="20716"/>
    <s v="66.Dengue fever"/>
    <s v="พิมพ์พิไล อัตริ"/>
    <s v="1279552"/>
    <s v="หญิง"/>
    <n v="13"/>
    <n v="11"/>
    <s v="นักเรียน"/>
    <s v="โรงเรียนกีฬา อบจ.ร้อยเอ็ด"/>
    <x v="16"/>
    <x v="142"/>
    <x v="26"/>
    <x v="0"/>
    <s v="ร้อยเอ็ด"/>
    <d v="2023-06-23T00:00:00"/>
    <d v="2023-06-27T00:00:00"/>
    <m/>
    <d v="2023-01-01T00:00:00"/>
    <x v="6"/>
    <n v="25"/>
  </r>
  <r>
    <n v="20717"/>
    <s v="66.Dengue fever"/>
    <s v="ธิดาพร ขาวสะอาด"/>
    <s v="1281546"/>
    <s v="หญิง"/>
    <n v="14"/>
    <n v="10"/>
    <s v="นักเรียน"/>
    <s v="โรงเรียนกีฬา อบจ.ร้อยเอ็ด"/>
    <x v="16"/>
    <x v="142"/>
    <x v="26"/>
    <x v="0"/>
    <s v="ร้อยเอ็ด"/>
    <d v="2023-06-23T00:00:00"/>
    <d v="2023-06-27T00:00:00"/>
    <m/>
    <d v="2023-01-01T00:00:00"/>
    <x v="6"/>
    <n v="25"/>
  </r>
  <r>
    <n v="20718"/>
    <s v="66.Dengue fever"/>
    <s v="อาทิตยา เจริญดง"/>
    <s v="1240885"/>
    <s v="หญิง"/>
    <n v="15"/>
    <n v="3"/>
    <s v="นักเรียน"/>
    <s v="โรงเรียนกีฬา อบจ.ร้อยเอ็ด"/>
    <x v="16"/>
    <x v="142"/>
    <x v="26"/>
    <x v="0"/>
    <s v="ร้อยเอ็ด"/>
    <d v="2023-06-24T00:00:00"/>
    <d v="2023-06-27T00:00:00"/>
    <m/>
    <d v="2023-01-01T00:00:00"/>
    <x v="6"/>
    <n v="25"/>
  </r>
  <r>
    <n v="21322"/>
    <s v="66.Dengue fever"/>
    <s v="ปิยธิดา เข็มมณี"/>
    <s v="000203110"/>
    <s v="หญิง"/>
    <n v="10"/>
    <n v="9"/>
    <s v="นักเรียน"/>
    <s v="35"/>
    <x v="10"/>
    <x v="23"/>
    <x v="18"/>
    <x v="11"/>
    <s v="โพนทอง"/>
    <d v="2023-07-02T00:00:00"/>
    <d v="2023-07-06T00:00:00"/>
    <m/>
    <d v="2023-01-01T00:00:00"/>
    <x v="5"/>
    <n v="27"/>
  </r>
  <r>
    <n v="20591"/>
    <s v="66.Dengue fever"/>
    <s v="สุนิสา สิงห์ชัยภูมิ"/>
    <s v="000215176"/>
    <s v="หญิง"/>
    <n v="9"/>
    <n v="3"/>
    <s v="นักเรียน"/>
    <s v="267"/>
    <x v="10"/>
    <x v="22"/>
    <x v="3"/>
    <x v="3"/>
    <s v="โพนทอง"/>
    <d v="2023-06-26T00:00:00"/>
    <d v="2023-06-30T00:00:00"/>
    <m/>
    <d v="2023-01-01T00:00:00"/>
    <x v="6"/>
    <n v="26"/>
  </r>
  <r>
    <n v="20420"/>
    <s v="66.Dengue fever"/>
    <s v="มีสุข บุตรเดช"/>
    <s v="5503410"/>
    <s v="หญิง"/>
    <n v="18"/>
    <n v="7"/>
    <s v="นักเรียน"/>
    <s v="64"/>
    <x v="6"/>
    <x v="59"/>
    <x v="7"/>
    <x v="6"/>
    <s v="จตุรพักตรพิมาน"/>
    <d v="2023-06-22T00:00:00"/>
    <d v="2023-06-22T00:00:00"/>
    <m/>
    <d v="2023-01-01T00:00:00"/>
    <x v="3"/>
    <n v="25"/>
  </r>
  <r>
    <n v="18930"/>
    <s v="66.Dengue fever"/>
    <s v="กฤษติยาภรณ์ สิงอายุ"/>
    <s v="5658409"/>
    <s v="หญิง"/>
    <n v="27"/>
    <n v="0"/>
    <s v="รับจ้าง,กรรมกร"/>
    <s v="81"/>
    <x v="1"/>
    <x v="56"/>
    <x v="43"/>
    <x v="10"/>
    <s v="ปทุมรัตต์"/>
    <d v="2023-06-15T00:00:00"/>
    <d v="2023-06-15T00:00:00"/>
    <m/>
    <d v="2023-01-01T00:00:00"/>
    <x v="2"/>
    <n v="24"/>
  </r>
  <r>
    <n v="20312"/>
    <s v="66.Dengue fever"/>
    <s v="ชลธิชา ตาลทรัพย์"/>
    <s v="000239495"/>
    <s v="หญิง"/>
    <n v="6"/>
    <n v="8"/>
    <s v="นักเรียน"/>
    <s v="124"/>
    <x v="4"/>
    <x v="86"/>
    <x v="3"/>
    <x v="3"/>
    <s v="โพนทอง"/>
    <d v="2023-06-25T00:00:00"/>
    <d v="2023-06-28T00:00:00"/>
    <m/>
    <d v="2023-01-01T00:00:00"/>
    <x v="6"/>
    <n v="26"/>
  </r>
  <r>
    <n v="21325"/>
    <s v="66.Dengue fever"/>
    <s v="วิมล แวงเลิศ"/>
    <s v="000191441"/>
    <s v="หญิง"/>
    <n v="12"/>
    <n v="0"/>
    <s v="นักเรียน"/>
    <s v="205"/>
    <x v="11"/>
    <x v="29"/>
    <x v="3"/>
    <x v="3"/>
    <s v="โพนทอง"/>
    <d v="2023-07-01T00:00:00"/>
    <d v="2023-07-06T00:00:00"/>
    <m/>
    <d v="2023-01-01T00:00:00"/>
    <x v="5"/>
    <n v="26"/>
  </r>
  <r>
    <n v="20364"/>
    <s v="66.Dengue fever"/>
    <s v="ธีรพงษ์ เมืองแก้ว"/>
    <s v="5502602"/>
    <s v="ชาย"/>
    <n v="11"/>
    <n v="8"/>
    <s v="นักเรียน"/>
    <s v="15/1"/>
    <x v="6"/>
    <x v="59"/>
    <x v="7"/>
    <x v="6"/>
    <s v="จตุรพักตรพิมาน"/>
    <d v="2023-06-18T00:00:00"/>
    <d v="2023-06-18T00:00:00"/>
    <m/>
    <d v="2023-01-01T00:00:00"/>
    <x v="3"/>
    <n v="25"/>
  </r>
  <r>
    <n v="20365"/>
    <s v="66.Dengue fever"/>
    <s v="รัฐศาสตร์ ชาญเดช"/>
    <s v="5410680"/>
    <s v="ชาย"/>
    <n v="13"/>
    <n v="2"/>
    <s v="นักเรียน"/>
    <s v="192"/>
    <x v="2"/>
    <x v="143"/>
    <x v="66"/>
    <x v="6"/>
    <s v="จตุรพักตรพิมาน"/>
    <d v="2023-06-22T00:00:00"/>
    <d v="2023-06-22T00:00:00"/>
    <m/>
    <d v="2023-01-01T00:00:00"/>
    <x v="3"/>
    <n v="25"/>
  </r>
  <r>
    <n v="20366"/>
    <s v="66.Dengue fever"/>
    <s v="กิตติวรา เลิศน้ำหวาน"/>
    <s v="5807520"/>
    <s v="หญิง"/>
    <n v="14"/>
    <n v="2"/>
    <s v="นักเรียน"/>
    <s v="22/2"/>
    <x v="6"/>
    <x v="59"/>
    <x v="7"/>
    <x v="6"/>
    <s v="จตุรพักตรพิมาน"/>
    <d v="2023-06-20T00:00:00"/>
    <d v="2023-06-20T00:00:00"/>
    <m/>
    <d v="2023-01-01T00:00:00"/>
    <x v="3"/>
    <n v="25"/>
  </r>
  <r>
    <n v="20367"/>
    <s v="66.Dengue fever"/>
    <s v="ชนกันต์ จ่าสมศรี"/>
    <s v="6200721"/>
    <s v="ชาย"/>
    <n v="4"/>
    <n v="5"/>
    <s v="ไม่ทราบอาชีพ/ในปกครอง"/>
    <s v="52"/>
    <x v="7"/>
    <x v="144"/>
    <x v="86"/>
    <x v="4"/>
    <s v="จตุรพักตรพิมาน"/>
    <d v="2023-06-21T00:00:00"/>
    <d v="2023-06-21T00:00:00"/>
    <m/>
    <d v="2023-01-01T00:00:00"/>
    <x v="3"/>
    <n v="25"/>
  </r>
  <r>
    <n v="20430"/>
    <s v="66.Dengue fever"/>
    <s v="สาระภี ชารีวัน"/>
    <s v="5701143"/>
    <s v="หญิง"/>
    <n v="51"/>
    <n v="8"/>
    <s v="เกษตร"/>
    <s v="117"/>
    <x v="8"/>
    <x v="16"/>
    <x v="87"/>
    <x v="6"/>
    <s v="จตุรพักตรพิมาน"/>
    <d v="2023-06-26T00:00:00"/>
    <d v="2023-06-26T00:00:00"/>
    <m/>
    <d v="2023-01-01T00:00:00"/>
    <x v="6"/>
    <n v="26"/>
  </r>
  <r>
    <n v="21323"/>
    <s v="66.Dengue fever"/>
    <s v="สุจิตรา ฐานบำรุง"/>
    <s v="000267694"/>
    <s v="หญิง"/>
    <n v="22"/>
    <n v="10"/>
    <s v="รับจ้าง,กรรมกร"/>
    <s v="230"/>
    <x v="11"/>
    <x v="29"/>
    <x v="3"/>
    <x v="3"/>
    <s v="โพนทอง"/>
    <d v="2023-07-03T00:00:00"/>
    <d v="2023-07-06T00:00:00"/>
    <m/>
    <d v="2023-01-01T00:00:00"/>
    <x v="5"/>
    <n v="27"/>
  </r>
  <r>
    <n v="20429"/>
    <s v="66.Dengue fever"/>
    <s v="อรจิรา ศรีคุณ"/>
    <s v="5805371"/>
    <s v="หญิง"/>
    <n v="14"/>
    <n v="10"/>
    <s v="นักเรียน"/>
    <s v="17"/>
    <x v="7"/>
    <x v="94"/>
    <x v="66"/>
    <x v="6"/>
    <s v="จตุรพักตรพิมาน"/>
    <d v="2023-06-25T00:00:00"/>
    <d v="2023-06-25T00:00:00"/>
    <m/>
    <d v="2023-01-01T00:00:00"/>
    <x v="6"/>
    <n v="26"/>
  </r>
  <r>
    <n v="20421"/>
    <s v="66.Dengue fever"/>
    <s v="บุญเกียง เสาร์วงค์"/>
    <s v="6601133"/>
    <s v="หญิง"/>
    <n v="45"/>
    <n v="7"/>
    <s v="เกษตร"/>
    <s v="51"/>
    <x v="8"/>
    <x v="145"/>
    <x v="82"/>
    <x v="6"/>
    <s v="จตุรพักตรพิมาน"/>
    <d v="2023-06-22T00:00:00"/>
    <d v="2023-06-22T00:00:00"/>
    <m/>
    <d v="2023-01-01T00:00:00"/>
    <x v="3"/>
    <n v="25"/>
  </r>
  <r>
    <n v="20422"/>
    <s v="66.Dengue fever"/>
    <s v="ภัทรวดี พิบูลย์"/>
    <s v="5600425"/>
    <s v="หญิง"/>
    <n v="17"/>
    <n v="4"/>
    <s v="นักเรียน"/>
    <s v="169"/>
    <x v="1"/>
    <x v="143"/>
    <x v="66"/>
    <x v="6"/>
    <s v="จตุรพักตรพิมาน"/>
    <d v="2023-06-20T00:00:00"/>
    <d v="2023-06-20T00:00:00"/>
    <m/>
    <d v="2023-01-01T00:00:00"/>
    <x v="3"/>
    <n v="25"/>
  </r>
  <r>
    <n v="20423"/>
    <s v="66.Dengue fever"/>
    <s v="ธนวัฒน์ เหล่ากกโพธิ์"/>
    <s v="6500272"/>
    <s v="ชาย"/>
    <n v="1"/>
    <n v="7"/>
    <s v="ไม่ทราบอาชีพ/ในปกครอง"/>
    <s v="17"/>
    <x v="6"/>
    <x v="59"/>
    <x v="7"/>
    <x v="6"/>
    <s v="จตุรพักตรพิมาน"/>
    <d v="2023-06-21T00:00:00"/>
    <d v="2023-06-21T00:00:00"/>
    <m/>
    <d v="2023-01-01T00:00:00"/>
    <x v="3"/>
    <n v="25"/>
  </r>
  <r>
    <n v="20424"/>
    <s v="66.Dengue fever"/>
    <s v="กันตพัฒน์ โสภา"/>
    <s v="5901161"/>
    <s v="ชาย"/>
    <n v="7"/>
    <n v="11"/>
    <s v="นักเรียน"/>
    <s v="58"/>
    <x v="10"/>
    <x v="50"/>
    <x v="39"/>
    <x v="6"/>
    <s v="จตุรพักตรพิมาน"/>
    <d v="2023-06-22T00:00:00"/>
    <d v="2023-06-22T00:00:00"/>
    <m/>
    <d v="2023-01-01T00:00:00"/>
    <x v="3"/>
    <n v="25"/>
  </r>
  <r>
    <n v="20425"/>
    <s v="66.Dengue fever"/>
    <s v="นราวิชญ์ ก่อสัตย์"/>
    <s v="5804413"/>
    <s v="ชาย"/>
    <n v="8"/>
    <n v="9"/>
    <s v="นักเรียน"/>
    <s v="152"/>
    <x v="3"/>
    <x v="146"/>
    <x v="87"/>
    <x v="6"/>
    <s v="จตุรพักตรพิมาน"/>
    <d v="2023-06-22T00:00:00"/>
    <d v="2023-06-22T00:00:00"/>
    <m/>
    <d v="2023-01-01T00:00:00"/>
    <x v="3"/>
    <n v="25"/>
  </r>
  <r>
    <n v="20426"/>
    <s v="66.Dengue fever"/>
    <s v="ชลิดา อุทัยนิล"/>
    <s v="6201102"/>
    <s v="หญิง"/>
    <n v="4"/>
    <n v="2"/>
    <s v="ไม่ทราบอาชีพ/ในปกครอง"/>
    <s v="39"/>
    <x v="3"/>
    <x v="147"/>
    <x v="39"/>
    <x v="6"/>
    <s v="จตุรพักตรพิมาน"/>
    <d v="2023-06-25T00:00:00"/>
    <d v="2023-06-25T00:00:00"/>
    <m/>
    <d v="2023-01-01T00:00:00"/>
    <x v="6"/>
    <n v="26"/>
  </r>
  <r>
    <n v="20427"/>
    <s v="66.Dengue fever"/>
    <s v="วริษฐา เทพวงษา"/>
    <s v="6200007"/>
    <s v="หญิง"/>
    <n v="4"/>
    <n v="5"/>
    <s v="ไม่ทราบอาชีพ/ในปกครอง"/>
    <s v="30"/>
    <x v="11"/>
    <x v="33"/>
    <x v="66"/>
    <x v="6"/>
    <s v="จตุรพักตรพิมาน"/>
    <d v="2023-06-25T00:00:00"/>
    <d v="2023-06-25T00:00:00"/>
    <m/>
    <d v="2023-01-01T00:00:00"/>
    <x v="6"/>
    <n v="26"/>
  </r>
  <r>
    <n v="21320"/>
    <s v="66.Dengue fever"/>
    <s v="ธีรนันทร์ วงศ์วาณิชโอภาส"/>
    <s v="000219904"/>
    <s v="ชาย"/>
    <n v="8"/>
    <n v="10"/>
    <s v="นักเรียน"/>
    <s v="116"/>
    <x v="4"/>
    <x v="23"/>
    <x v="18"/>
    <x v="11"/>
    <s v="โพนทอง"/>
    <d v="2023-07-02T00:00:00"/>
    <d v="2023-07-06T00:00:00"/>
    <m/>
    <d v="2023-01-01T00:00:00"/>
    <x v="5"/>
    <n v="27"/>
  </r>
  <r>
    <n v="21324"/>
    <s v="66.Dengue fever"/>
    <s v="พลกฤษ พลพะนาน"/>
    <s v="000255664"/>
    <s v="ชาย"/>
    <n v="10"/>
    <n v="10"/>
    <s v="นักเรียน"/>
    <s v="183"/>
    <x v="11"/>
    <x v="29"/>
    <x v="3"/>
    <x v="3"/>
    <s v="โพนทอง"/>
    <d v="2023-07-05T00:00:00"/>
    <d v="2023-07-06T00:00:00"/>
    <m/>
    <d v="2023-01-01T00:00:00"/>
    <x v="5"/>
    <n v="27"/>
  </r>
  <r>
    <n v="21202"/>
    <s v="66.Dengue fever"/>
    <s v="วีรชิต นิลวิมุต"/>
    <s v="000166174"/>
    <s v="ชาย"/>
    <n v="15"/>
    <n v="7"/>
    <s v="นักเรียน"/>
    <s v="36"/>
    <x v="12"/>
    <x v="148"/>
    <x v="18"/>
    <x v="11"/>
    <s v="โพนทอง"/>
    <d v="2023-06-30T00:00:00"/>
    <d v="2023-07-04T00:00:00"/>
    <m/>
    <d v="2023-01-01T00:00:00"/>
    <x v="5"/>
    <n v="26"/>
  </r>
  <r>
    <n v="20720"/>
    <s v="66.Dengue fever"/>
    <s v="ภัทรพล แซ่ซื่อ"/>
    <s v="765952"/>
    <s v="ชาย"/>
    <n v="13"/>
    <n v="6"/>
    <s v="นักเรียน"/>
    <s v="โรงเรียนกีฬา อบจ.ร้อยเอ็ด"/>
    <x v="16"/>
    <x v="142"/>
    <x v="26"/>
    <x v="0"/>
    <s v="ร้อยเอ็ด"/>
    <d v="2023-06-29T00:00:00"/>
    <d v="2023-06-30T00:00:00"/>
    <m/>
    <d v="2023-01-01T00:00:00"/>
    <x v="6"/>
    <n v="26"/>
  </r>
  <r>
    <n v="20949"/>
    <s v="66.Dengue fever"/>
    <s v="ณัฐกฤตา สีหาฤทธิ์"/>
    <s v="5706307"/>
    <s v="หญิง"/>
    <n v="14"/>
    <n v="5"/>
    <s v="นักเรียน"/>
    <s v="273"/>
    <x v="1"/>
    <x v="135"/>
    <x v="84"/>
    <x v="6"/>
    <s v="จตุรพักตรพิมาน"/>
    <d v="2023-07-02T00:00:00"/>
    <d v="2023-07-02T00:00:00"/>
    <m/>
    <d v="2023-01-01T00:00:00"/>
    <x v="5"/>
    <n v="27"/>
  </r>
  <r>
    <n v="20968"/>
    <s v="66.Dengue fever"/>
    <s v="ขวัญชนก วิลามาศ"/>
    <s v="6501378"/>
    <s v="หญิง"/>
    <n v="2"/>
    <n v="6"/>
    <s v="ไม่ทราบอาชีพ/ในปกครอง"/>
    <s v="86"/>
    <x v="5"/>
    <x v="136"/>
    <x v="41"/>
    <x v="10"/>
    <s v="ปทุมรัตต์"/>
    <d v="2023-06-30T00:00:00"/>
    <d v="2023-06-30T00:00:00"/>
    <m/>
    <d v="2023-01-01T00:00:00"/>
    <x v="6"/>
    <n v="26"/>
  </r>
  <r>
    <n v="20969"/>
    <s v="66.Dengue fever"/>
    <s v="กันตชัย น่ารัก"/>
    <s v="6100388"/>
    <s v="ชาย"/>
    <n v="5"/>
    <n v="5"/>
    <s v="ไม่ทราบอาชีพ/ในปกครอง"/>
    <s v="131"/>
    <x v="6"/>
    <x v="17"/>
    <x v="15"/>
    <x v="10"/>
    <s v="ปทุมรัตต์"/>
    <d v="2023-07-04T00:00:00"/>
    <d v="2023-07-04T00:00:00"/>
    <m/>
    <d v="2023-01-01T00:00:00"/>
    <x v="5"/>
    <n v="27"/>
  </r>
  <r>
    <n v="21017"/>
    <s v="66.Dengue fever"/>
    <s v="ธนัชชญาน์ พิเนตร"/>
    <s v="0160074"/>
    <s v="หญิง"/>
    <n v="16"/>
    <n v="0"/>
    <s v="นักเรียน"/>
    <s v="8"/>
    <x v="7"/>
    <x v="149"/>
    <x v="88"/>
    <x v="4"/>
    <s v="เกษตรวิสัย"/>
    <d v="2023-06-30T00:00:00"/>
    <d v="2023-07-03T00:00:00"/>
    <m/>
    <d v="2023-01-01T00:00:00"/>
    <x v="5"/>
    <n v="26"/>
  </r>
  <r>
    <n v="21018"/>
    <s v="66.Dengue fever"/>
    <s v="ธนาวุฒิ วิลเธอไชย"/>
    <s v="0166249"/>
    <s v="ชาย"/>
    <n v="14"/>
    <n v="0"/>
    <s v="นักเรียน"/>
    <s v="222"/>
    <x v="5"/>
    <x v="5"/>
    <x v="5"/>
    <x v="4"/>
    <s v="เกษตรวิสัย"/>
    <d v="2023-06-29T00:00:00"/>
    <d v="2023-07-02T00:00:00"/>
    <m/>
    <d v="2023-01-01T00:00:00"/>
    <x v="5"/>
    <n v="26"/>
  </r>
  <r>
    <n v="21032"/>
    <s v="66.Dengue fever"/>
    <s v="วีรภัทร ไชยพล"/>
    <s v="000234279"/>
    <s v="ชาย"/>
    <n v="7"/>
    <n v="0"/>
    <s v="นักเรียน"/>
    <s v="22"/>
    <x v="4"/>
    <x v="23"/>
    <x v="18"/>
    <x v="11"/>
    <s v="โพนทอง"/>
    <d v="2023-07-02T00:00:00"/>
    <d v="2023-07-04T00:00:00"/>
    <m/>
    <d v="2023-01-01T00:00:00"/>
    <x v="5"/>
    <n v="27"/>
  </r>
  <r>
    <n v="20947"/>
    <s v="66.Dengue fever"/>
    <s v="ธนากร มีสวัสดิ์"/>
    <s v="6300680"/>
    <s v="ชาย"/>
    <n v="3"/>
    <n v="3"/>
    <s v="ไม่ทราบอาชีพ/ในปกครอง"/>
    <s v="106"/>
    <x v="6"/>
    <x v="150"/>
    <x v="89"/>
    <x v="6"/>
    <s v="จตุรพักตรพิมาน"/>
    <d v="2023-06-28T00:00:00"/>
    <d v="2023-06-28T00:00:00"/>
    <m/>
    <d v="2023-01-01T00:00:00"/>
    <x v="6"/>
    <n v="26"/>
  </r>
  <r>
    <n v="21209"/>
    <s v="66.Dengue fever"/>
    <s v="ภัคจิรา กุลการแก้ว"/>
    <s v="5105969"/>
    <s v="หญิง"/>
    <n v="15"/>
    <n v="1"/>
    <s v="นักเรียน"/>
    <s v="27"/>
    <x v="3"/>
    <x v="151"/>
    <x v="46"/>
    <x v="1"/>
    <s v="หนองพอก"/>
    <d v="2023-06-30T00:00:00"/>
    <d v="2023-06-30T00:00:00"/>
    <m/>
    <d v="2023-01-01T00:00:00"/>
    <x v="6"/>
    <n v="26"/>
  </r>
  <r>
    <n v="20946"/>
    <s v="66.Dengue fever"/>
    <s v="วรัชภรณ์ เหลาชัย"/>
    <s v="5409011"/>
    <s v="หญิง"/>
    <n v="12"/>
    <n v="9"/>
    <s v="นักเรียน"/>
    <s v="15/1"/>
    <x v="8"/>
    <x v="145"/>
    <x v="82"/>
    <x v="6"/>
    <s v="จตุรพักตรพิมาน"/>
    <d v="2023-07-01T00:00:00"/>
    <d v="2023-07-01T00:00:00"/>
    <m/>
    <d v="2023-01-01T00:00:00"/>
    <x v="6"/>
    <n v="26"/>
  </r>
  <r>
    <n v="21084"/>
    <s v="66.Dengue fever"/>
    <s v="ธัญพร แก้วพลงาม"/>
    <s v="540160757"/>
    <s v="หญิง"/>
    <n v="12"/>
    <n v="5"/>
    <s v="นักเรียน"/>
    <s v="161"/>
    <x v="2"/>
    <x v="104"/>
    <x v="10"/>
    <x v="7"/>
    <s v="สุวรรณภูมิ"/>
    <d v="2023-06-10T00:00:00"/>
    <d v="2023-06-10T00:00:00"/>
    <m/>
    <d v="2023-01-01T00:00:00"/>
    <x v="0"/>
    <n v="23"/>
  </r>
  <r>
    <n v="21085"/>
    <s v="66.Dengue fever"/>
    <s v="ณภัทร หงส์ใส"/>
    <s v="550167690"/>
    <s v="ชาย"/>
    <n v="12"/>
    <n v="11"/>
    <s v="นักเรียน"/>
    <s v="129"/>
    <x v="3"/>
    <x v="12"/>
    <x v="10"/>
    <x v="7"/>
    <s v="สุวรรณภูมิ"/>
    <d v="2023-06-10T00:00:00"/>
    <d v="2023-06-12T00:00:00"/>
    <m/>
    <d v="2023-01-01T00:00:00"/>
    <x v="2"/>
    <n v="23"/>
  </r>
  <r>
    <n v="21111"/>
    <s v="66.Dengue fever"/>
    <s v="พลรัตน์ ธัญญเจริญ"/>
    <s v="000029899"/>
    <s v="ชาย"/>
    <n v="26"/>
    <n v="8"/>
    <s v="รับจ้าง,กรรมกร"/>
    <s v="11"/>
    <x v="5"/>
    <x v="152"/>
    <x v="90"/>
    <x v="5"/>
    <s v="ทุ่งเขาหลวง"/>
    <d v="2023-06-30T00:00:00"/>
    <d v="2023-07-03T00:00:00"/>
    <m/>
    <d v="2023-01-01T00:00:00"/>
    <x v="5"/>
    <n v="26"/>
  </r>
  <r>
    <n v="21092"/>
    <s v="66.Dengue fever"/>
    <s v="อารียา โถจันทร์"/>
    <s v="660002035"/>
    <s v="หญิง"/>
    <n v="14"/>
    <n v="9"/>
    <s v="นักเรียน"/>
    <s v="15"/>
    <x v="12"/>
    <x v="35"/>
    <x v="91"/>
    <x v="18"/>
    <s v="สุวรรณภูมิ"/>
    <d v="2023-06-16T00:00:00"/>
    <d v="2023-06-20T00:00:00"/>
    <m/>
    <d v="2023-01-01T00:00:00"/>
    <x v="3"/>
    <n v="24"/>
  </r>
  <r>
    <n v="21093"/>
    <s v="66.Dengue fever"/>
    <s v="รัชดาภรณ์ บุญน้ำเที่ยง"/>
    <s v="29869"/>
    <s v="หญิง"/>
    <n v="14"/>
    <n v="4"/>
    <s v="นักเรียน"/>
    <s v="56"/>
    <x v="13"/>
    <x v="35"/>
    <x v="91"/>
    <x v="18"/>
    <s v="โพนทราย"/>
    <d v="2023-06-17T00:00:00"/>
    <d v="2023-06-22T00:00:00"/>
    <m/>
    <d v="2023-01-01T00:00:00"/>
    <x v="3"/>
    <n v="24"/>
  </r>
  <r>
    <n v="21094"/>
    <s v="66.Dengue fever"/>
    <s v="อัครชัย กลีบบัว"/>
    <s v="4304"/>
    <s v="ชาย"/>
    <n v="21"/>
    <n v="6"/>
    <s v="นักเรียน"/>
    <s v="106"/>
    <x v="3"/>
    <x v="37"/>
    <x v="92"/>
    <x v="18"/>
    <s v="โพนทราย"/>
    <d v="2023-06-23T00:00:00"/>
    <d v="2023-06-28T00:00:00"/>
    <m/>
    <d v="2023-01-01T00:00:00"/>
    <x v="6"/>
    <n v="25"/>
  </r>
  <r>
    <n v="21151"/>
    <s v="66.Dengue fever"/>
    <s v="กาญจนาพร กิมภา"/>
    <s v="891885"/>
    <s v="หญิง"/>
    <n v="27"/>
    <n v="0"/>
    <s v="รับจ้าง,กรรมกร"/>
    <s v="3/2"/>
    <x v="8"/>
    <x v="12"/>
    <x v="60"/>
    <x v="6"/>
    <s v="ร้อยเอ็ด"/>
    <d v="2023-07-01T00:00:00"/>
    <d v="2023-07-04T00:00:00"/>
    <m/>
    <d v="2023-01-01T00:00:00"/>
    <x v="5"/>
    <n v="26"/>
  </r>
  <r>
    <n v="21152"/>
    <s v="66.Dengue fever"/>
    <s v="จุชากร ศิริเวช"/>
    <s v="875431"/>
    <s v="หญิง"/>
    <n v="23"/>
    <n v="5"/>
    <s v="รับจ้าง,กรรมกร"/>
    <s v="159"/>
    <x v="6"/>
    <x v="153"/>
    <x v="1"/>
    <x v="0"/>
    <s v="ร้อยเอ็ด"/>
    <d v="2023-06-30T00:00:00"/>
    <d v="2023-07-04T00:00:00"/>
    <m/>
    <d v="2023-01-01T00:00:00"/>
    <x v="5"/>
    <n v="26"/>
  </r>
  <r>
    <n v="21033"/>
    <s v="66.Dengue fever"/>
    <s v="ฐิติพร ไกยศรี"/>
    <s v="000208080"/>
    <s v="หญิง"/>
    <n v="10"/>
    <n v="1"/>
    <s v="นักเรียน"/>
    <s v="109"/>
    <x v="4"/>
    <x v="23"/>
    <x v="18"/>
    <x v="11"/>
    <s v="โพนทอง"/>
    <d v="2023-06-29T00:00:00"/>
    <d v="2023-07-04T00:00:00"/>
    <m/>
    <d v="2023-01-01T00:00:00"/>
    <x v="5"/>
    <n v="26"/>
  </r>
  <r>
    <n v="20784"/>
    <s v="66.Dengue fever"/>
    <s v="สุภเวช สมเพชร"/>
    <s v="000311912"/>
    <s v="ชาย"/>
    <n v="7"/>
    <n v="2"/>
    <s v="นักเรียน"/>
    <s v="217"/>
    <x v="3"/>
    <x v="3"/>
    <x v="3"/>
    <x v="3"/>
    <s v="โพนทอง"/>
    <d v="2023-06-29T00:00:00"/>
    <d v="2023-07-02T00:00:00"/>
    <m/>
    <d v="2023-01-01T00:00:00"/>
    <x v="5"/>
    <n v="26"/>
  </r>
  <r>
    <n v="20294"/>
    <s v="66.Dengue fever"/>
    <s v="ณัฐวศา คุณฟอง"/>
    <s v="5700947"/>
    <s v="หญิง"/>
    <n v="9"/>
    <n v="0"/>
    <s v="นักเรียน"/>
    <s v="242"/>
    <x v="5"/>
    <x v="37"/>
    <x v="15"/>
    <x v="10"/>
    <s v="เกษตรวิสัย"/>
    <d v="2023-06-24T00:00:00"/>
    <d v="2023-06-27T00:00:00"/>
    <m/>
    <d v="2023-01-01T00:00:00"/>
    <x v="6"/>
    <n v="25"/>
  </r>
  <r>
    <n v="21315"/>
    <s v="66.Dengue fever"/>
    <s v="ปภาณิน จันทะไทย"/>
    <s v="000266897"/>
    <s v="หญิง"/>
    <n v="3"/>
    <n v="5"/>
    <s v="ไม่ทราบอาชีพ/ในปกครอง"/>
    <s v="94"/>
    <x v="10"/>
    <x v="22"/>
    <x v="3"/>
    <x v="3"/>
    <s v="โพนทอง"/>
    <d v="2023-07-03T00:00:00"/>
    <d v="2023-07-05T00:00:00"/>
    <m/>
    <d v="2023-01-01T00:00:00"/>
    <x v="5"/>
    <n v="27"/>
  </r>
  <r>
    <n v="20750"/>
    <s v="66.Dengue fever"/>
    <s v="ณัฐกิตติ์ ไชยคำจันทร์"/>
    <s v="5902285"/>
    <s v="ชาย"/>
    <n v="11"/>
    <n v="0"/>
    <s v="นักเรียน"/>
    <s v="247"/>
    <x v="6"/>
    <x v="17"/>
    <x v="15"/>
    <x v="10"/>
    <s v="เกษตรวิสัย"/>
    <d v="2023-06-28T00:00:00"/>
    <d v="2023-06-29T00:00:00"/>
    <m/>
    <d v="2023-01-01T00:00:00"/>
    <x v="6"/>
    <n v="26"/>
  </r>
  <r>
    <n v="20751"/>
    <s v="66.Dengue fever"/>
    <s v="พิชชากร เกสร"/>
    <s v="6003966"/>
    <s v="ชาย"/>
    <n v="7"/>
    <n v="0"/>
    <s v="นักเรียน"/>
    <s v="15"/>
    <x v="8"/>
    <x v="62"/>
    <x v="16"/>
    <x v="4"/>
    <s v="เกษตรวิสัย"/>
    <d v="2023-06-28T00:00:00"/>
    <d v="2023-06-29T00:00:00"/>
    <m/>
    <d v="2023-01-01T00:00:00"/>
    <x v="6"/>
    <n v="26"/>
  </r>
  <r>
    <n v="21294"/>
    <s v="66.Dengue fever"/>
    <s v="สุวภัทร ชูรัมย์"/>
    <s v="5506017"/>
    <s v="หญิง"/>
    <n v="12"/>
    <n v="0"/>
    <s v="นักเรียน"/>
    <s v="114"/>
    <x v="9"/>
    <x v="154"/>
    <x v="40"/>
    <x v="4"/>
    <s v="เกษตรวิสัย"/>
    <d v="2023-06-30T00:00:00"/>
    <d v="2023-07-03T00:00:00"/>
    <m/>
    <d v="2023-01-01T00:00:00"/>
    <x v="5"/>
    <n v="26"/>
  </r>
  <r>
    <n v="20771"/>
    <s v="66.Dengue fever"/>
    <s v="เกิดเพชร น้อยบาท"/>
    <s v="5301430"/>
    <s v="ชาย"/>
    <n v="13"/>
    <n v="3"/>
    <s v="นักเรียน"/>
    <s v="34"/>
    <x v="1"/>
    <x v="18"/>
    <x v="16"/>
    <x v="4"/>
    <s v="เกษตรวิสัย"/>
    <d v="2023-06-29T00:00:00"/>
    <d v="2023-07-02T00:00:00"/>
    <m/>
    <d v="2023-01-01T00:00:00"/>
    <x v="5"/>
    <n v="26"/>
  </r>
  <r>
    <n v="20772"/>
    <s v="66.Dengue fever"/>
    <s v="ชนิดาภา สังกะสิงห์"/>
    <s v="6203347"/>
    <s v="หญิง"/>
    <n v="6"/>
    <n v="11"/>
    <s v="นักเรียน"/>
    <s v="198"/>
    <x v="4"/>
    <x v="155"/>
    <x v="42"/>
    <x v="4"/>
    <s v="เกษตรวิสัย"/>
    <d v="2023-06-27T00:00:00"/>
    <d v="2023-07-02T00:00:00"/>
    <m/>
    <d v="2023-01-01T00:00:00"/>
    <x v="5"/>
    <n v="26"/>
  </r>
  <r>
    <n v="20948"/>
    <s v="66.Dengue fever"/>
    <s v="อรวรรณ อันภักดี"/>
    <s v="6100246"/>
    <s v="หญิง"/>
    <n v="5"/>
    <n v="10"/>
    <s v="ไม่ทราบอาชีพ/ในปกครอง"/>
    <s v="75/1"/>
    <x v="4"/>
    <x v="20"/>
    <x v="39"/>
    <x v="6"/>
    <s v="จตุรพักตรพิมาน"/>
    <d v="2023-06-28T00:00:00"/>
    <d v="2023-06-28T00:00:00"/>
    <m/>
    <d v="2023-01-01T00:00:00"/>
    <x v="6"/>
    <n v="26"/>
  </r>
  <r>
    <n v="20782"/>
    <s v="66.Dengue fever"/>
    <s v="ศรัญญา คำเสมอ"/>
    <s v="000202644"/>
    <s v="หญิง"/>
    <n v="10"/>
    <n v="9"/>
    <s v="นักเรียน"/>
    <s v="229"/>
    <x v="3"/>
    <x v="3"/>
    <x v="3"/>
    <x v="3"/>
    <s v="โพนทอง"/>
    <d v="2023-06-29T00:00:00"/>
    <d v="2023-07-02T00:00:00"/>
    <m/>
    <d v="2023-01-01T00:00:00"/>
    <x v="5"/>
    <n v="26"/>
  </r>
  <r>
    <n v="20721"/>
    <s v="66.Dengue fever"/>
    <s v="ธันยพร พันละกา"/>
    <s v="932168"/>
    <s v="หญิง"/>
    <n v="9"/>
    <n v="9"/>
    <s v="นักเรียน"/>
    <s v="130"/>
    <x v="19"/>
    <x v="94"/>
    <x v="26"/>
    <x v="0"/>
    <s v="ร้อยเอ็ด"/>
    <d v="2023-06-27T00:00:00"/>
    <d v="2023-07-01T00:00:00"/>
    <m/>
    <d v="2023-01-01T00:00:00"/>
    <x v="6"/>
    <n v="26"/>
  </r>
  <r>
    <n v="20874"/>
    <s v="66.Dengue fever"/>
    <s v="ณัฐธิดา แวงวรรณ"/>
    <s v="000089407"/>
    <s v="หญิง"/>
    <n v="31"/>
    <n v="3"/>
    <s v="รับจ้าง,กรรมกร"/>
    <s v="128"/>
    <x v="1"/>
    <x v="156"/>
    <x v="13"/>
    <x v="3"/>
    <s v="โพนทอง"/>
    <d v="2023-06-28T00:00:00"/>
    <d v="2023-07-02T00:00:00"/>
    <m/>
    <d v="2023-01-01T00:00:00"/>
    <x v="5"/>
    <n v="26"/>
  </r>
  <r>
    <n v="20878"/>
    <s v="66.Dengue fever"/>
    <s v="กัญญารัตน์ สังศักดิ์"/>
    <s v="000057562"/>
    <s v="หญิง"/>
    <n v="26"/>
    <n v="7"/>
    <s v="รับจ้าง,กรรมกร"/>
    <s v="61"/>
    <x v="16"/>
    <x v="157"/>
    <x v="93"/>
    <x v="3"/>
    <s v="โพนทอง"/>
    <d v="2023-06-27T00:00:00"/>
    <d v="2023-07-02T00:00:00"/>
    <m/>
    <d v="2023-01-01T00:00:00"/>
    <x v="5"/>
    <n v="26"/>
  </r>
  <r>
    <n v="20879"/>
    <s v="66.Dengue fever"/>
    <s v="อชิรญา ตาลปากดี"/>
    <s v="000160989"/>
    <s v="หญิง"/>
    <n v="15"/>
    <n v="2"/>
    <s v="นักเรียน"/>
    <s v="212"/>
    <x v="11"/>
    <x v="29"/>
    <x v="3"/>
    <x v="3"/>
    <s v="โพนทอง"/>
    <d v="2023-07-01T00:00:00"/>
    <d v="2023-07-02T00:00:00"/>
    <m/>
    <d v="2023-01-01T00:00:00"/>
    <x v="5"/>
    <n v="26"/>
  </r>
  <r>
    <n v="20880"/>
    <s v="66.Dengue fever"/>
    <s v="ดารา พลเยี่ยม"/>
    <s v="000205298"/>
    <s v="หญิง"/>
    <n v="45"/>
    <n v="3"/>
    <s v="รับจ้าง,กรรมกร"/>
    <s v="8"/>
    <x v="14"/>
    <x v="158"/>
    <x v="33"/>
    <x v="3"/>
    <s v="โพนทอง"/>
    <d v="2023-06-28T00:00:00"/>
    <d v="2023-06-28T00:00:00"/>
    <m/>
    <d v="2023-01-01T00:00:00"/>
    <x v="6"/>
    <n v="26"/>
  </r>
  <r>
    <n v="20881"/>
    <s v="66.Dengue fever"/>
    <s v="พิสุทธิดา ภูมิสาขา"/>
    <s v="000184408"/>
    <s v="หญิง"/>
    <n v="12"/>
    <n v="10"/>
    <s v="นักเรียน"/>
    <s v="26"/>
    <x v="11"/>
    <x v="29"/>
    <x v="3"/>
    <x v="3"/>
    <s v="โพนทอง"/>
    <d v="2023-06-30T00:00:00"/>
    <d v="2023-07-03T00:00:00"/>
    <m/>
    <d v="2023-01-01T00:00:00"/>
    <x v="5"/>
    <n v="26"/>
  </r>
  <r>
    <n v="20882"/>
    <s v="66.Dengue fever"/>
    <s v="ยุวธิดา สมบัติศรี"/>
    <s v="000167951"/>
    <s v="หญิง"/>
    <n v="14"/>
    <n v="6"/>
    <s v="นักเรียน"/>
    <s v="66"/>
    <x v="11"/>
    <x v="109"/>
    <x v="13"/>
    <x v="3"/>
    <s v="โพนทอง"/>
    <d v="2023-06-29T00:00:00"/>
    <d v="2023-07-03T00:00:00"/>
    <m/>
    <d v="2023-01-01T00:00:00"/>
    <x v="5"/>
    <n v="26"/>
  </r>
  <r>
    <n v="20865"/>
    <s v="66.Dengue fever"/>
    <s v="จิรัชญา สังฆะบาลี"/>
    <s v="5605564"/>
    <s v="หญิง"/>
    <n v="13"/>
    <n v="0"/>
    <s v="นักเรียน"/>
    <s v="5"/>
    <x v="6"/>
    <x v="17"/>
    <x v="15"/>
    <x v="10"/>
    <s v="เกษตรวิสัย"/>
    <d v="2023-06-29T00:00:00"/>
    <d v="2023-06-30T00:00:00"/>
    <m/>
    <d v="2023-01-01T00:00:00"/>
    <x v="6"/>
    <n v="26"/>
  </r>
  <r>
    <n v="20911"/>
    <s v="66.Dengue fever"/>
    <s v="อุไรวรรณ คำสีทา"/>
    <s v="5801506"/>
    <s v="หญิง"/>
    <n v="63"/>
    <n v="11"/>
    <s v="เกษตร"/>
    <s v="16"/>
    <x v="12"/>
    <x v="159"/>
    <x v="20"/>
    <x v="12"/>
    <s v="ศรีสมเด็จ"/>
    <d v="2023-06-30T00:00:00"/>
    <d v="2023-06-30T00:00:00"/>
    <m/>
    <d v="2023-01-01T00:00:00"/>
    <x v="6"/>
    <n v="26"/>
  </r>
  <r>
    <n v="20781"/>
    <s v="66.Dengue fever"/>
    <s v="กฤติเดช เปศรี"/>
    <s v="000212187"/>
    <s v="ชาย"/>
    <n v="9"/>
    <n v="8"/>
    <s v="นักเรียน"/>
    <s v="106"/>
    <x v="15"/>
    <x v="160"/>
    <x v="33"/>
    <x v="3"/>
    <s v="โพนทอง"/>
    <d v="2023-06-29T00:00:00"/>
    <d v="2023-07-01T00:00:00"/>
    <m/>
    <d v="2023-01-01T00:00:00"/>
    <x v="6"/>
    <n v="26"/>
  </r>
  <r>
    <n v="19583"/>
    <s v="66.Dengue fever"/>
    <s v="พิตตินันท์ บรรพจันทร์"/>
    <s v="000206535"/>
    <s v="หญิง"/>
    <n v="10"/>
    <n v="11"/>
    <s v="นักเรียน"/>
    <s v="39"/>
    <x v="10"/>
    <x v="161"/>
    <x v="37"/>
    <x v="3"/>
    <s v="โพนทอง"/>
    <d v="2023-06-16T00:00:00"/>
    <d v="2023-06-21T00:00:00"/>
    <m/>
    <d v="2023-01-01T00:00:00"/>
    <x v="3"/>
    <n v="24"/>
  </r>
  <r>
    <n v="19307"/>
    <s v="66.Dengue fever"/>
    <s v="กัลยณัทธ์ ซานตอส รามอส"/>
    <s v="1007298"/>
    <s v="หญิง"/>
    <n v="39"/>
    <n v="0"/>
    <s v="รับจ้าง,กรรมกร"/>
    <s v="74"/>
    <x v="17"/>
    <x v="162"/>
    <x v="1"/>
    <x v="1"/>
    <s v="ร้อยเอ็ด"/>
    <d v="2023-06-14T00:00:00"/>
    <d v="2023-06-15T00:00:00"/>
    <m/>
    <d v="2023-01-01T00:00:00"/>
    <x v="2"/>
    <n v="24"/>
  </r>
  <r>
    <n v="19317"/>
    <s v="66.Dengue fever"/>
    <s v="จรัส พลเยี่ยม"/>
    <s v="000193196"/>
    <s v="ชาย"/>
    <n v="11"/>
    <n v="9"/>
    <s v="นักเรียน"/>
    <s v="234"/>
    <x v="10"/>
    <x v="22"/>
    <x v="3"/>
    <x v="3"/>
    <s v="โพนทอง"/>
    <d v="2023-06-16T00:00:00"/>
    <d v="2023-06-19T00:00:00"/>
    <m/>
    <d v="2023-01-01T00:00:00"/>
    <x v="3"/>
    <n v="24"/>
  </r>
  <r>
    <n v="19318"/>
    <s v="66.Dengue fever"/>
    <s v="พัฒนศักดิ์ โคตรโพนสูง"/>
    <s v="000206622"/>
    <s v="ชาย"/>
    <n v="10"/>
    <n v="4"/>
    <s v="นักเรียน"/>
    <s v="116"/>
    <x v="4"/>
    <x v="23"/>
    <x v="18"/>
    <x v="11"/>
    <s v="โพนทอง"/>
    <d v="2023-06-17T00:00:00"/>
    <d v="2023-06-19T00:00:00"/>
    <m/>
    <d v="2023-01-01T00:00:00"/>
    <x v="3"/>
    <n v="24"/>
  </r>
  <r>
    <n v="19433"/>
    <s v="66.Dengue fever"/>
    <s v="อนัญญา สีดำ"/>
    <s v="6002146"/>
    <s v="หญิง"/>
    <n v="8"/>
    <n v="0"/>
    <s v="นักเรียน"/>
    <s v="146"/>
    <x v="6"/>
    <x v="17"/>
    <x v="15"/>
    <x v="10"/>
    <s v="เกษตรวิสัย"/>
    <d v="2023-06-15T00:00:00"/>
    <d v="2023-06-19T00:00:00"/>
    <m/>
    <d v="2023-01-01T00:00:00"/>
    <x v="3"/>
    <n v="24"/>
  </r>
  <r>
    <n v="19457"/>
    <s v="66.Dengue fever"/>
    <s v="ธนดล จงจิรมงคลชัย"/>
    <s v="5204284"/>
    <s v="ชาย"/>
    <n v="14"/>
    <n v="0"/>
    <s v="นักเรียน"/>
    <s v="3"/>
    <x v="4"/>
    <x v="163"/>
    <x v="5"/>
    <x v="4"/>
    <s v="เกษตรวิสัย"/>
    <d v="2023-06-15T00:00:00"/>
    <d v="2023-06-19T00:00:00"/>
    <m/>
    <d v="2023-01-01T00:00:00"/>
    <x v="3"/>
    <n v="24"/>
  </r>
  <r>
    <n v="19459"/>
    <s v="66.Dengue fever"/>
    <s v="ธณัฐดา ลาดหนองขุ่น"/>
    <s v="000122762"/>
    <s v="หญิง"/>
    <n v="37"/>
    <n v="11"/>
    <s v="ค้าขาย"/>
    <s v="118"/>
    <x v="12"/>
    <x v="40"/>
    <x v="31"/>
    <x v="1"/>
    <s v="โพนทอง"/>
    <d v="2023-06-13T00:00:00"/>
    <d v="2023-06-17T00:00:00"/>
    <m/>
    <d v="2023-01-01T00:00:00"/>
    <x v="2"/>
    <n v="24"/>
  </r>
  <r>
    <n v="19460"/>
    <s v="66.Dengue fever"/>
    <s v="ฟ้าศิริ จันทะไทย"/>
    <s v="000199742"/>
    <s v="หญิง"/>
    <n v="11"/>
    <n v="1"/>
    <s v="นักเรียน"/>
    <s v="94"/>
    <x v="10"/>
    <x v="22"/>
    <x v="3"/>
    <x v="3"/>
    <s v="โพนทอง"/>
    <d v="2023-06-15T00:00:00"/>
    <d v="2023-06-20T00:00:00"/>
    <m/>
    <d v="2023-01-01T00:00:00"/>
    <x v="3"/>
    <n v="24"/>
  </r>
  <r>
    <n v="20311"/>
    <s v="66.Dengue fever"/>
    <s v="ธาวิน กุลสุวรรณ"/>
    <s v="000300641"/>
    <s v="ชาย"/>
    <n v="3"/>
    <n v="4"/>
    <s v="ไม่ทราบอาชีพ/ในปกครอง"/>
    <s v="600"/>
    <x v="4"/>
    <x v="164"/>
    <x v="37"/>
    <x v="3"/>
    <s v="โพนทอง"/>
    <d v="2023-06-24T00:00:00"/>
    <d v="2023-06-27T00:00:00"/>
    <m/>
    <d v="2023-01-01T00:00:00"/>
    <x v="6"/>
    <n v="25"/>
  </r>
  <r>
    <n v="19530"/>
    <s v="66.Dengue fever"/>
    <s v="คมกฤต สุวรรณโน"/>
    <s v="550002034"/>
    <s v="ชาย"/>
    <n v="10"/>
    <n v="11"/>
    <s v="นักเรียน"/>
    <s v="9"/>
    <x v="6"/>
    <x v="165"/>
    <x v="94"/>
    <x v="8"/>
    <s v="พนมไพร"/>
    <d v="2023-06-19T00:00:00"/>
    <d v="2023-06-21T00:00:00"/>
    <m/>
    <d v="2023-01-01T00:00:00"/>
    <x v="3"/>
    <n v="25"/>
  </r>
  <r>
    <n v="19274"/>
    <s v="66.Dengue fever"/>
    <s v="กอบศักดิ์ ศรีกงพาน"/>
    <s v="6103197"/>
    <s v="ชาย"/>
    <n v="17"/>
    <n v="0"/>
    <s v="นักเรียน"/>
    <s v="118"/>
    <x v="3"/>
    <x v="166"/>
    <x v="43"/>
    <x v="10"/>
    <s v="ปทุมรัตต์"/>
    <d v="2023-06-16T00:00:00"/>
    <d v="2023-06-17T00:00:00"/>
    <m/>
    <d v="2023-01-01T00:00:00"/>
    <x v="2"/>
    <n v="24"/>
  </r>
  <r>
    <n v="603"/>
    <s v="66.Dengue fever"/>
    <s v="ณัฐธิดา ทุมภา"/>
    <s v="5703041"/>
    <s v="หญิง"/>
    <n v="8"/>
    <n v="2"/>
    <s v="นักเรียน"/>
    <s v="310"/>
    <x v="7"/>
    <x v="85"/>
    <x v="63"/>
    <x v="10"/>
    <s v="ปทุมรัตต์"/>
    <d v="2023-01-02T00:00:00"/>
    <d v="2023-01-02T00:00:00"/>
    <m/>
    <d v="2023-01-01T00:00:00"/>
    <x v="27"/>
    <n v="1"/>
  </r>
  <r>
    <n v="21397"/>
    <s v="66.Dengue fever"/>
    <s v="วัชวุฒิ ศรีแสด"/>
    <s v="6002352"/>
    <s v="ชาย"/>
    <n v="29"/>
    <n v="11"/>
    <s v="รับจ้าง,กรรมกร"/>
    <s v="157"/>
    <x v="1"/>
    <x v="56"/>
    <x v="43"/>
    <x v="10"/>
    <s v="ปทุมรัตต์"/>
    <d v="2023-07-05T00:00:00"/>
    <d v="2023-07-05T00:00:00"/>
    <m/>
    <d v="2023-01-01T00:00:00"/>
    <x v="5"/>
    <n v="27"/>
  </r>
  <r>
    <n v="21600"/>
    <s v="66.Dengue fever"/>
    <s v="อภัสรา กองแก้ว"/>
    <s v="000158580"/>
    <s v="หญิง"/>
    <n v="15"/>
    <n v="4"/>
    <s v="นักเรียน"/>
    <s v="59"/>
    <x v="6"/>
    <x v="167"/>
    <x v="39"/>
    <x v="6"/>
    <s v="โพนทอง"/>
    <d v="2023-07-09T00:00:00"/>
    <d v="2023-07-09T00:00:00"/>
    <m/>
    <d v="2023-01-01T00:00:00"/>
    <x v="22"/>
    <n v="28"/>
  </r>
  <r>
    <n v="19576"/>
    <s v="66.Dengue fever"/>
    <s v="ชนกนันท์ ศิริวาริน"/>
    <s v="000233498"/>
    <s v="หญิง"/>
    <n v="7"/>
    <n v="1"/>
    <s v="นักเรียน"/>
    <s v="175"/>
    <x v="10"/>
    <x v="22"/>
    <x v="3"/>
    <x v="3"/>
    <s v="โพนทอง"/>
    <d v="2023-06-18T00:00:00"/>
    <d v="2023-06-19T00:00:00"/>
    <m/>
    <d v="2023-01-01T00:00:00"/>
    <x v="3"/>
    <n v="25"/>
  </r>
  <r>
    <n v="19577"/>
    <s v="66.Dengue fever"/>
    <s v="กมลชนก แก้วกอง"/>
    <s v="000184785"/>
    <s v="หญิง"/>
    <n v="12"/>
    <n v="9"/>
    <s v="นักเรียน"/>
    <s v="30"/>
    <x v="11"/>
    <x v="109"/>
    <x v="13"/>
    <x v="3"/>
    <s v="โพนทอง"/>
    <d v="2023-06-14T00:00:00"/>
    <d v="2023-06-20T00:00:00"/>
    <m/>
    <d v="2023-01-01T00:00:00"/>
    <x v="3"/>
    <n v="24"/>
  </r>
  <r>
    <n v="19578"/>
    <s v="66.Dengue fever"/>
    <s v="ธัญเทพ วิเศษศรี"/>
    <s v="000232022"/>
    <s v="ชาย"/>
    <n v="7"/>
    <n v="3"/>
    <s v="นักเรียน"/>
    <s v="104"/>
    <x v="4"/>
    <x v="86"/>
    <x v="3"/>
    <x v="3"/>
    <s v="โพนทอง"/>
    <d v="2023-06-15T00:00:00"/>
    <d v="2023-06-20T00:00:00"/>
    <m/>
    <d v="2023-01-01T00:00:00"/>
    <x v="3"/>
    <n v="24"/>
  </r>
  <r>
    <n v="19579"/>
    <s v="66.Dengue fever"/>
    <s v="ภัทรพล ศิริคำ"/>
    <s v="000212000"/>
    <s v="ชาย"/>
    <n v="16"/>
    <n v="2"/>
    <s v="นักเรียน"/>
    <s v="69"/>
    <x v="4"/>
    <x v="23"/>
    <x v="18"/>
    <x v="11"/>
    <s v="โพนทอง"/>
    <d v="2023-06-16T00:00:00"/>
    <d v="2023-06-20T00:00:00"/>
    <m/>
    <d v="2023-01-01T00:00:00"/>
    <x v="3"/>
    <n v="24"/>
  </r>
  <r>
    <n v="19529"/>
    <s v="66.Dengue fever"/>
    <s v="ธันย์ชนก อิ่มสำราญ"/>
    <s v="450014607"/>
    <s v="หญิง"/>
    <n v="27"/>
    <n v="9"/>
    <s v="รับจ้าง,กรรมกร"/>
    <s v="131"/>
    <x v="8"/>
    <x v="13"/>
    <x v="11"/>
    <x v="8"/>
    <s v="พนมไพร"/>
    <d v="2023-06-15T00:00:00"/>
    <d v="2023-06-20T00:00:00"/>
    <m/>
    <d v="2023-01-01T00:00:00"/>
    <x v="3"/>
    <n v="24"/>
  </r>
  <r>
    <n v="19203"/>
    <s v="66.Dengue fever"/>
    <s v="พรหมพิริยะ นันทะแพทย์"/>
    <s v="000201642"/>
    <s v="ชาย"/>
    <n v="11"/>
    <n v="9"/>
    <s v="นักเรียน"/>
    <s v="103"/>
    <x v="10"/>
    <x v="161"/>
    <x v="37"/>
    <x v="3"/>
    <s v="โพนทอง"/>
    <d v="2023-06-16T00:00:00"/>
    <d v="2023-06-17T00:00:00"/>
    <m/>
    <d v="2023-01-01T00:00:00"/>
    <x v="2"/>
    <n v="24"/>
  </r>
  <r>
    <n v="18992"/>
    <s v="66.Dengue fever"/>
    <s v="อภิวัติ ภาแก้ว"/>
    <s v="000201283"/>
    <s v="ชาย"/>
    <n v="10"/>
    <n v="11"/>
    <s v="นักเรียน"/>
    <s v="33"/>
    <x v="4"/>
    <x v="23"/>
    <x v="18"/>
    <x v="11"/>
    <s v="โพนทอง"/>
    <d v="2023-06-12T00:00:00"/>
    <d v="2023-06-15T00:00:00"/>
    <m/>
    <d v="2023-01-01T00:00:00"/>
    <x v="2"/>
    <n v="24"/>
  </r>
  <r>
    <n v="21153"/>
    <s v="66.Dengue fever"/>
    <s v="ทวี ศรีทอง"/>
    <s v="593684"/>
    <s v="ชาย"/>
    <n v="29"/>
    <n v="3"/>
    <s v="รับจ้าง,กรรมกร"/>
    <s v="18"/>
    <x v="0"/>
    <x v="168"/>
    <x v="95"/>
    <x v="0"/>
    <s v="ร้อยเอ็ด"/>
    <d v="2023-06-26T00:00:00"/>
    <d v="2023-06-26T00:00:00"/>
    <m/>
    <d v="2023-01-01T00:00:00"/>
    <x v="6"/>
    <n v="26"/>
  </r>
  <r>
    <n v="19035"/>
    <s v="66.Dengue fever"/>
    <s v="เพรียวพันธ์ สนั่นนารี"/>
    <s v="610206867"/>
    <s v="ชาย"/>
    <n v="10"/>
    <n v="8"/>
    <s v="นักเรียน"/>
    <s v="270"/>
    <x v="10"/>
    <x v="169"/>
    <x v="68"/>
    <x v="13"/>
    <s v="สุวรรณภูมิ"/>
    <d v="2023-05-14T00:00:00"/>
    <d v="2023-05-17T00:00:00"/>
    <m/>
    <d v="2023-01-01T00:00:00"/>
    <x v="16"/>
    <n v="20"/>
  </r>
  <r>
    <n v="19085"/>
    <s v="66.Dengue fever"/>
    <s v="สุภนิดา ใจกล้า"/>
    <s v="5600349"/>
    <s v="หญิง"/>
    <n v="10"/>
    <n v="0"/>
    <s v="นักเรียน"/>
    <s v="128"/>
    <x v="4"/>
    <x v="4"/>
    <x v="4"/>
    <x v="4"/>
    <s v="เกษตรวิสัย"/>
    <d v="2023-06-12T00:00:00"/>
    <d v="2023-06-14T00:00:00"/>
    <m/>
    <d v="2023-01-01T00:00:00"/>
    <x v="2"/>
    <n v="24"/>
  </r>
  <r>
    <n v="19155"/>
    <s v="66.Dengue fever"/>
    <s v="ณัฐนันท์ ภูมิยาง"/>
    <s v="6005132"/>
    <s v="ชาย"/>
    <n v="5"/>
    <n v="6"/>
    <s v="ไม่ทราบอาชีพ/ในปกครอง"/>
    <s v="89"/>
    <x v="13"/>
    <x v="170"/>
    <x v="82"/>
    <x v="6"/>
    <s v="จตุรพักตรพิมาน"/>
    <d v="2023-06-16T00:00:00"/>
    <d v="2023-06-16T00:00:00"/>
    <m/>
    <d v="2023-01-01T00:00:00"/>
    <x v="2"/>
    <n v="24"/>
  </r>
  <r>
    <n v="19156"/>
    <s v="66.Dengue fever"/>
    <s v="จิรนัน ภูมิยาง"/>
    <s v="5905544"/>
    <s v="หญิง"/>
    <n v="7"/>
    <n v="1"/>
    <s v="นักเรียน"/>
    <s v="19"/>
    <x v="13"/>
    <x v="170"/>
    <x v="82"/>
    <x v="6"/>
    <s v="จตุรพักตรพิมาน"/>
    <d v="2023-06-16T00:00:00"/>
    <d v="2023-06-16T00:00:00"/>
    <m/>
    <d v="2023-01-01T00:00:00"/>
    <x v="2"/>
    <n v="24"/>
  </r>
  <r>
    <n v="19210"/>
    <s v="66.Dengue fever"/>
    <s v="อมินตรา มิ่งขวัญ"/>
    <s v="5502543"/>
    <s v="หญิง"/>
    <n v="11"/>
    <n v="1"/>
    <s v="นักเรียน"/>
    <s v="142"/>
    <x v="2"/>
    <x v="2"/>
    <x v="2"/>
    <x v="2"/>
    <s v="โพธิ์ชัย"/>
    <d v="2023-06-16T00:00:00"/>
    <d v="2023-06-16T00:00:00"/>
    <m/>
    <d v="2023-01-01T00:00:00"/>
    <x v="2"/>
    <n v="24"/>
  </r>
  <r>
    <n v="19306"/>
    <s v="66.Dengue fever"/>
    <s v="ประภาภรณ์ ภูมิภาค"/>
    <s v="1315437"/>
    <s v="หญิง"/>
    <n v="31"/>
    <n v="11"/>
    <s v="รับจ้าง,กรรมกร"/>
    <s v="88"/>
    <x v="11"/>
    <x v="109"/>
    <x v="13"/>
    <x v="3"/>
    <s v="ร้อยเอ็ด"/>
    <d v="2023-06-16T00:00:00"/>
    <d v="2023-06-18T00:00:00"/>
    <m/>
    <d v="2023-01-01T00:00:00"/>
    <x v="3"/>
    <n v="24"/>
  </r>
  <r>
    <n v="21391"/>
    <s v="66.Dengue fever"/>
    <s v="กิตติพงศ์ โทระ"/>
    <s v="5802178"/>
    <s v="ชาย"/>
    <n v="7"/>
    <n v="11"/>
    <s v="นักเรียน"/>
    <s v="9809"/>
    <x v="5"/>
    <x v="171"/>
    <x v="63"/>
    <x v="10"/>
    <s v="ปทุมรัตต์"/>
    <d v="2023-07-04T00:00:00"/>
    <d v="2023-07-04T00:00:00"/>
    <m/>
    <d v="2023-01-01T00:00:00"/>
    <x v="5"/>
    <n v="27"/>
  </r>
  <r>
    <n v="21398"/>
    <s v="66.Dengue fever"/>
    <s v="โกสินทร์ เจริญศรี"/>
    <s v="5701219"/>
    <s v="ชาย"/>
    <n v="41"/>
    <n v="4"/>
    <s v="รับจ้าง,กรรมกร"/>
    <s v="156"/>
    <x v="6"/>
    <x v="172"/>
    <x v="63"/>
    <x v="10"/>
    <s v="ปทุมรัตต์"/>
    <d v="2023-07-06T00:00:00"/>
    <d v="2023-07-06T00:00:00"/>
    <m/>
    <d v="2023-01-01T00:00:00"/>
    <x v="5"/>
    <n v="27"/>
  </r>
  <r>
    <n v="21399"/>
    <s v="66.Dengue fever"/>
    <s v="ธราเทพ สุจันทร์"/>
    <s v="5702938"/>
    <s v="ชาย"/>
    <n v="8"/>
    <n v="10"/>
    <s v="นักเรียน"/>
    <s v="86"/>
    <x v="12"/>
    <x v="173"/>
    <x v="96"/>
    <x v="10"/>
    <s v="ปทุมรัตต์"/>
    <d v="2023-07-06T00:00:00"/>
    <d v="2023-07-06T00:00:00"/>
    <m/>
    <d v="2023-01-01T00:00:00"/>
    <x v="5"/>
    <n v="27"/>
  </r>
  <r>
    <n v="19209"/>
    <s v="66.Dengue fever"/>
    <s v="พรชิตา นิละดาห์"/>
    <s v="5608743"/>
    <s v="หญิง"/>
    <n v="9"/>
    <n v="6"/>
    <s v="นักเรียน"/>
    <s v="82"/>
    <x v="2"/>
    <x v="2"/>
    <x v="2"/>
    <x v="2"/>
    <s v="โพธิ์ชัย"/>
    <d v="2023-06-16T00:00:00"/>
    <d v="2023-06-16T00:00:00"/>
    <m/>
    <d v="2023-01-01T00:00:00"/>
    <x v="2"/>
    <n v="24"/>
  </r>
  <r>
    <n v="19233"/>
    <s v="66.Dengue fever"/>
    <s v="กวินธิดา บางวิเศษ"/>
    <s v="0000734"/>
    <s v="หญิง"/>
    <n v="17"/>
    <n v="0"/>
    <s v="นักเรียน"/>
    <s v="8"/>
    <x v="4"/>
    <x v="52"/>
    <x v="40"/>
    <x v="4"/>
    <s v="เกษตรวิสัย"/>
    <d v="2023-06-15T00:00:00"/>
    <d v="2023-06-18T00:00:00"/>
    <m/>
    <d v="2023-01-01T00:00:00"/>
    <x v="3"/>
    <n v="24"/>
  </r>
  <r>
    <n v="19270"/>
    <s v="66.Dengue fever"/>
    <s v="อาณาจักร จันดาสอน"/>
    <s v="5404834"/>
    <s v="ชาย"/>
    <n v="12"/>
    <n v="10"/>
    <s v="นักเรียน"/>
    <s v="25"/>
    <x v="12"/>
    <x v="173"/>
    <x v="96"/>
    <x v="10"/>
    <s v="ปทุมรัตต์"/>
    <d v="2023-06-16T00:00:00"/>
    <d v="2023-06-16T00:00:00"/>
    <m/>
    <d v="2023-01-01T00:00:00"/>
    <x v="2"/>
    <n v="24"/>
  </r>
  <r>
    <n v="19271"/>
    <s v="66.Dengue fever"/>
    <s v="อารมย์ ญาติบำเรอ"/>
    <s v="6401762"/>
    <s v="ชาย"/>
    <n v="34"/>
    <n v="11"/>
    <s v="รับจ้าง,กรรมกร"/>
    <s v="142"/>
    <x v="1"/>
    <x v="56"/>
    <x v="43"/>
    <x v="10"/>
    <s v="ปทุมรัตต์"/>
    <d v="2023-06-17T00:00:00"/>
    <d v="2023-06-17T00:00:00"/>
    <m/>
    <d v="2023-01-01T00:00:00"/>
    <x v="2"/>
    <n v="24"/>
  </r>
  <r>
    <n v="19272"/>
    <s v="66.Dengue fever"/>
    <s v="เฉลิมชัย ทรงคาศรี"/>
    <s v="4902422"/>
    <s v="ชาย"/>
    <n v="17"/>
    <n v="6"/>
    <s v="นักเรียน"/>
    <s v="96"/>
    <x v="1"/>
    <x v="56"/>
    <x v="43"/>
    <x v="10"/>
    <s v="ปทุมรัตต์"/>
    <d v="2023-06-18T00:00:00"/>
    <d v="2023-06-18T00:00:00"/>
    <m/>
    <d v="2023-01-01T00:00:00"/>
    <x v="3"/>
    <n v="25"/>
  </r>
  <r>
    <n v="19273"/>
    <s v="66.Dengue fever"/>
    <s v="อรรถพล ซุมโท่โร่"/>
    <s v="5403944"/>
    <s v="ชาย"/>
    <n v="18"/>
    <n v="0"/>
    <s v="นักเรียน"/>
    <s v="83"/>
    <x v="3"/>
    <x v="166"/>
    <x v="43"/>
    <x v="10"/>
    <s v="ปทุมรัตต์"/>
    <d v="2023-06-14T00:00:00"/>
    <d v="2023-06-16T00:00:00"/>
    <m/>
    <d v="2023-01-01T00:00:00"/>
    <x v="2"/>
    <n v="24"/>
  </r>
  <r>
    <n v="19650"/>
    <s v="66.Dengue fever"/>
    <s v="ณัฏฐธิดา คำโสกเชือก"/>
    <s v="1238059"/>
    <s v="หญิง"/>
    <n v="3"/>
    <n v="0"/>
    <s v="ไม่ทราบอาชีพ/ในปกครอง"/>
    <s v="231"/>
    <x v="3"/>
    <x v="174"/>
    <x v="26"/>
    <x v="0"/>
    <s v="ร้อยเอ็ด"/>
    <d v="2023-06-13T00:00:00"/>
    <d v="2023-06-20T00:00:00"/>
    <m/>
    <d v="2023-01-01T00:00:00"/>
    <x v="3"/>
    <n v="24"/>
  </r>
  <r>
    <n v="19200"/>
    <s v="66.Dengue fever"/>
    <s v="จักรินทร์ เกณทวี"/>
    <s v="0139892"/>
    <s v="ชาย"/>
    <n v="17"/>
    <n v="0"/>
    <s v="นักเรียน"/>
    <s v="151"/>
    <x v="5"/>
    <x v="5"/>
    <x v="5"/>
    <x v="4"/>
    <s v="เกษตรวิสัย"/>
    <d v="2023-06-12T00:00:00"/>
    <d v="2023-06-16T00:00:00"/>
    <m/>
    <d v="2023-01-01T00:00:00"/>
    <x v="2"/>
    <n v="24"/>
  </r>
  <r>
    <n v="20117"/>
    <s v="66.Dengue fever"/>
    <s v="สุวรรณ แสนจันทร์"/>
    <s v="000076782"/>
    <s v="ชาย"/>
    <n v="32"/>
    <n v="8"/>
    <s v="รับจ้าง,กรรมกร"/>
    <s v="128"/>
    <x v="11"/>
    <x v="29"/>
    <x v="3"/>
    <x v="3"/>
    <s v="โพนทอง"/>
    <d v="2023-06-24T00:00:00"/>
    <d v="2023-06-27T00:00:00"/>
    <m/>
    <d v="2023-01-01T00:00:00"/>
    <x v="6"/>
    <n v="25"/>
  </r>
  <r>
    <n v="19648"/>
    <s v="66.Dengue fever"/>
    <s v="ลักษณ์คณา ตรีทศ"/>
    <s v="235055"/>
    <s v="หญิง"/>
    <n v="43"/>
    <n v="7"/>
    <s v="รับจ้าง,กรรมกร"/>
    <s v="57"/>
    <x v="4"/>
    <x v="175"/>
    <x v="1"/>
    <x v="0"/>
    <s v="ร้อยเอ็ด"/>
    <d v="2023-06-13T00:00:00"/>
    <d v="2023-06-20T00:00:00"/>
    <m/>
    <d v="2023-01-01T00:00:00"/>
    <x v="3"/>
    <n v="24"/>
  </r>
  <r>
    <n v="20036"/>
    <s v="66.Dengue fever"/>
    <s v="สุกัญญา ทศคำชัย"/>
    <s v="000267098"/>
    <s v="หญิง"/>
    <n v="11"/>
    <n v="9"/>
    <s v="นักเรียน"/>
    <s v="25"/>
    <x v="5"/>
    <x v="176"/>
    <x v="97"/>
    <x v="3"/>
    <s v="โพนทอง"/>
    <d v="2023-06-22T00:00:00"/>
    <d v="2023-06-25T00:00:00"/>
    <m/>
    <d v="2023-01-01T00:00:00"/>
    <x v="6"/>
    <n v="25"/>
  </r>
  <r>
    <n v="21365"/>
    <s v="66.Dengue fever"/>
    <s v="ณกมล แสงเกตุ"/>
    <s v="610005424"/>
    <s v="หญิง"/>
    <n v="5"/>
    <n v="0"/>
    <s v="ไม่ทราบอาชีพ/ในปกครอง"/>
    <s v="29"/>
    <x v="0"/>
    <x v="177"/>
    <x v="72"/>
    <x v="16"/>
    <s v="จุรีเวช"/>
    <d v="2023-06-28T00:00:00"/>
    <d v="2023-06-28T00:00:00"/>
    <m/>
    <d v="2023-01-01T00:00:00"/>
    <x v="6"/>
    <n v="26"/>
  </r>
  <r>
    <n v="20038"/>
    <s v="66.Dengue fever"/>
    <s v="ชนะชัย ซึ้มเทียม"/>
    <s v="000229547"/>
    <s v="ชาย"/>
    <n v="7"/>
    <n v="8"/>
    <s v="นักเรียน"/>
    <s v="355"/>
    <x v="4"/>
    <x v="86"/>
    <x v="3"/>
    <x v="3"/>
    <s v="โพนทอง"/>
    <d v="2023-06-20T00:00:00"/>
    <d v="2023-06-26T00:00:00"/>
    <m/>
    <d v="2023-01-01T00:00:00"/>
    <x v="6"/>
    <n v="25"/>
  </r>
  <r>
    <n v="20078"/>
    <s v="66.Dengue fever"/>
    <s v="ปัณณวัฒน์ ยอดพรม"/>
    <s v="6500781"/>
    <s v="ชาย"/>
    <n v="3"/>
    <n v="4"/>
    <s v="ไม่ทราบอาชีพ/ในปกครอง"/>
    <s v="114"/>
    <x v="12"/>
    <x v="173"/>
    <x v="96"/>
    <x v="10"/>
    <s v="ปทุมรัตต์"/>
    <d v="2023-06-24T00:00:00"/>
    <d v="2023-06-24T00:00:00"/>
    <m/>
    <d v="2023-01-01T00:00:00"/>
    <x v="3"/>
    <n v="25"/>
  </r>
  <r>
    <n v="20079"/>
    <s v="66.Dengue fever"/>
    <s v="ธัญชนก พลศิริ"/>
    <s v="6400825"/>
    <s v="หญิง"/>
    <n v="7"/>
    <n v="11"/>
    <s v="นักเรียน"/>
    <s v="119"/>
    <x v="3"/>
    <x v="166"/>
    <x v="43"/>
    <x v="10"/>
    <s v="ปทุมรัตต์"/>
    <d v="2023-06-24T00:00:00"/>
    <d v="2023-06-24T00:00:00"/>
    <m/>
    <d v="2023-01-01T00:00:00"/>
    <x v="3"/>
    <n v="25"/>
  </r>
  <r>
    <n v="20080"/>
    <s v="66.Dengue fever"/>
    <s v="เทวิน เผือกสีสุข"/>
    <s v="6200125"/>
    <s v="ชาย"/>
    <n v="49"/>
    <n v="0"/>
    <s v="เกษตร"/>
    <s v="173"/>
    <x v="1"/>
    <x v="56"/>
    <x v="43"/>
    <x v="10"/>
    <s v="ปทุมรัตต์"/>
    <d v="2023-06-25T00:00:00"/>
    <d v="2023-06-25T00:00:00"/>
    <m/>
    <d v="2023-01-01T00:00:00"/>
    <x v="6"/>
    <n v="26"/>
  </r>
  <r>
    <n v="20023"/>
    <s v="66.Dengue fever"/>
    <s v="ยศพล สมพินิจ"/>
    <s v="5902876"/>
    <s v="ชาย"/>
    <n v="13"/>
    <n v="0"/>
    <s v="นักเรียน"/>
    <s v="64"/>
    <x v="4"/>
    <x v="4"/>
    <x v="4"/>
    <x v="4"/>
    <s v="เกษตรวิสัย"/>
    <d v="2023-06-24T00:00:00"/>
    <d v="2023-06-25T00:00:00"/>
    <m/>
    <d v="2023-01-01T00:00:00"/>
    <x v="6"/>
    <n v="25"/>
  </r>
  <r>
    <n v="20116"/>
    <s v="66.Dengue fever"/>
    <s v="จิตติพัฒน์ ทูลกอง"/>
    <s v="000232773"/>
    <s v="ชาย"/>
    <n v="7"/>
    <n v="2"/>
    <s v="นักเรียน"/>
    <s v="172"/>
    <x v="10"/>
    <x v="22"/>
    <x v="3"/>
    <x v="3"/>
    <s v="โพนทอง"/>
    <d v="2023-06-22T00:00:00"/>
    <d v="2023-06-27T00:00:00"/>
    <m/>
    <d v="2023-01-01T00:00:00"/>
    <x v="6"/>
    <n v="25"/>
  </r>
  <r>
    <n v="20018"/>
    <s v="66.Dengue fever"/>
    <s v="ปิติยากร อุ่นสมัย"/>
    <s v="1062889"/>
    <s v="หญิง"/>
    <n v="6"/>
    <n v="2"/>
    <s v="นักเรียน"/>
    <s v="218"/>
    <x v="6"/>
    <x v="178"/>
    <x v="98"/>
    <x v="0"/>
    <s v="ร้อยเอ็ด"/>
    <d v="2023-06-21T00:00:00"/>
    <d v="2023-06-24T00:00:00"/>
    <m/>
    <d v="2023-01-01T00:00:00"/>
    <x v="3"/>
    <n v="25"/>
  </r>
  <r>
    <n v="20118"/>
    <s v="66.Dengue fever"/>
    <s v="พัชนันท์ จันละบุตร"/>
    <s v="000231391"/>
    <s v="หญิง"/>
    <n v="7"/>
    <n v="11"/>
    <s v="นักเรียน"/>
    <s v="198"/>
    <x v="3"/>
    <x v="3"/>
    <x v="3"/>
    <x v="3"/>
    <s v="โพนทอง"/>
    <d v="2023-06-27T00:00:00"/>
    <d v="2023-06-27T00:00:00"/>
    <m/>
    <d v="2023-01-01T00:00:00"/>
    <x v="6"/>
    <n v="26"/>
  </r>
  <r>
    <n v="20119"/>
    <s v="66.Dengue fever"/>
    <s v="นันทฉัตร กังแฮ"/>
    <s v="000230385"/>
    <s v="หญิง"/>
    <n v="10"/>
    <n v="0"/>
    <s v="นักเรียน"/>
    <s v="199"/>
    <x v="4"/>
    <x v="86"/>
    <x v="3"/>
    <x v="3"/>
    <s v="โพนทอง"/>
    <d v="2023-06-24T00:00:00"/>
    <d v="2023-06-26T00:00:00"/>
    <m/>
    <d v="2023-01-01T00:00:00"/>
    <x v="6"/>
    <n v="25"/>
  </r>
  <r>
    <n v="20121"/>
    <s v="66.Dengue fever"/>
    <s v="พลธกร จันทร์อ่อน"/>
    <s v="000241887"/>
    <s v="ชาย"/>
    <n v="7"/>
    <n v="1"/>
    <s v="นักเรียน"/>
    <s v="99"/>
    <x v="11"/>
    <x v="109"/>
    <x v="13"/>
    <x v="3"/>
    <s v="โพนทอง"/>
    <d v="2023-06-26T00:00:00"/>
    <d v="2023-06-27T00:00:00"/>
    <m/>
    <d v="2023-01-01T00:00:00"/>
    <x v="6"/>
    <n v="26"/>
  </r>
  <r>
    <n v="20166"/>
    <s v="66.Dengue fever"/>
    <s v="อำนาจ ศิริวัฒน์"/>
    <s v="550171289"/>
    <s v="ชาย"/>
    <n v="10"/>
    <n v="8"/>
    <s v="นักเรียน"/>
    <s v="168"/>
    <x v="3"/>
    <x v="12"/>
    <x v="10"/>
    <x v="7"/>
    <s v="สุวรรณภูมิ"/>
    <d v="2023-05-25T00:00:00"/>
    <d v="2023-05-26T00:00:00"/>
    <m/>
    <d v="2023-01-01T00:00:00"/>
    <x v="1"/>
    <n v="21"/>
  </r>
  <r>
    <n v="20288"/>
    <s v="66.Dengue fever"/>
    <s v="ธีรดนย์ ถิ่นแสนดี"/>
    <s v="1034739"/>
    <s v="ชาย"/>
    <n v="7"/>
    <n v="0"/>
    <s v="นักเรียน"/>
    <s v="240"/>
    <x v="8"/>
    <x v="179"/>
    <x v="98"/>
    <x v="0"/>
    <s v="ร้อยเอ็ด"/>
    <d v="2023-06-19T00:00:00"/>
    <d v="2023-06-22T00:00:00"/>
    <m/>
    <d v="2023-01-01T00:00:00"/>
    <x v="3"/>
    <n v="25"/>
  </r>
  <r>
    <n v="20291"/>
    <s v="66.Dengue fever"/>
    <s v="กิตติพันธ์ พื้นแสน"/>
    <s v="1316148"/>
    <s v="ชาย"/>
    <n v="17"/>
    <n v="0"/>
    <s v="นักเรียน"/>
    <s v="1"/>
    <x v="4"/>
    <x v="19"/>
    <x v="11"/>
    <x v="8"/>
    <s v="ร้อยเอ็ด"/>
    <d v="2023-06-22T00:00:00"/>
    <d v="2023-06-27T00:00:00"/>
    <m/>
    <d v="2023-01-01T00:00:00"/>
    <x v="6"/>
    <n v="25"/>
  </r>
  <r>
    <n v="20292"/>
    <s v="66.Dengue fever"/>
    <s v="กฤติพันธ์ ทาจำปา"/>
    <s v="6302507"/>
    <s v="ชาย"/>
    <n v="2"/>
    <n v="0"/>
    <s v="ไม่ทราบอาชีพ/ในปกครอง"/>
    <s v="97"/>
    <x v="12"/>
    <x v="180"/>
    <x v="55"/>
    <x v="4"/>
    <s v="เกษตรวิสัย"/>
    <d v="2023-06-21T00:00:00"/>
    <d v="2023-06-26T00:00:00"/>
    <m/>
    <d v="2023-01-01T00:00:00"/>
    <x v="6"/>
    <n v="25"/>
  </r>
  <r>
    <n v="20293"/>
    <s v="66.Dengue fever"/>
    <s v="จีรนันท์ พวงแก้ว"/>
    <s v="5300859"/>
    <s v="หญิง"/>
    <n v="13"/>
    <n v="0"/>
    <s v="นักเรียน"/>
    <s v="56"/>
    <x v="4"/>
    <x v="4"/>
    <x v="4"/>
    <x v="4"/>
    <s v="เกษตรวิสัย"/>
    <d v="2023-06-23T00:00:00"/>
    <d v="2023-06-27T00:00:00"/>
    <m/>
    <d v="2023-01-01T00:00:00"/>
    <x v="6"/>
    <n v="25"/>
  </r>
  <r>
    <n v="20110"/>
    <s v="66.Dengue fever"/>
    <s v="นภสร อัญญโพธิ์"/>
    <s v="1245825"/>
    <s v="หญิง"/>
    <n v="14"/>
    <n v="11"/>
    <s v="นักเรียน"/>
    <s v="160 โรงเรียนก๊ใ อบจ.ร้อยเอ็ด"/>
    <x v="16"/>
    <x v="142"/>
    <x v="26"/>
    <x v="0"/>
    <s v="ร้อยเอ็ด"/>
    <d v="2023-06-24T00:00:00"/>
    <d v="2023-06-26T00:00:00"/>
    <m/>
    <d v="2023-01-01T00:00:00"/>
    <x v="6"/>
    <n v="25"/>
  </r>
  <r>
    <n v="19795"/>
    <s v="66.Dengue fever"/>
    <s v="นลิน วิรัญมาตร"/>
    <s v="000178107"/>
    <s v="หญิง"/>
    <n v="13"/>
    <n v="9"/>
    <s v="นักเรียน"/>
    <s v="243"/>
    <x v="4"/>
    <x v="23"/>
    <x v="18"/>
    <x v="11"/>
    <s v="โพนทอง"/>
    <d v="2023-06-18T00:00:00"/>
    <d v="2023-06-22T00:00:00"/>
    <m/>
    <d v="2023-01-01T00:00:00"/>
    <x v="3"/>
    <n v="25"/>
  </r>
  <r>
    <n v="19575"/>
    <s v="66.Dengue fever"/>
    <s v="วิภาวดี พลเยี่ยม"/>
    <s v="000160646"/>
    <s v="หญิง"/>
    <n v="17"/>
    <n v="2"/>
    <s v="นักเรียน"/>
    <s v="160"/>
    <x v="8"/>
    <x v="181"/>
    <x v="8"/>
    <x v="3"/>
    <s v="โพนทอง"/>
    <d v="2023-06-17T00:00:00"/>
    <d v="2023-06-20T00:00:00"/>
    <m/>
    <d v="2023-01-01T00:00:00"/>
    <x v="3"/>
    <n v="24"/>
  </r>
  <r>
    <n v="19651"/>
    <s v="66.Dengue fever"/>
    <s v="สายสมร คำยางจ้อง"/>
    <s v="953471"/>
    <s v="หญิง"/>
    <n v="32"/>
    <n v="10"/>
    <s v="บุคลากรสาธารณสุข"/>
    <s v="220"/>
    <x v="9"/>
    <x v="182"/>
    <x v="1"/>
    <x v="0"/>
    <s v="ร้อยเอ็ด"/>
    <d v="2023-06-16T00:00:00"/>
    <d v="2023-06-21T00:00:00"/>
    <m/>
    <d v="2023-01-01T00:00:00"/>
    <x v="3"/>
    <n v="24"/>
  </r>
  <r>
    <n v="21396"/>
    <s v="66.Dengue fever"/>
    <s v="กาญจนา กกเปือย"/>
    <s v="5302644"/>
    <s v="หญิง"/>
    <n v="31"/>
    <n v="0"/>
    <s v="รับจ้าง,กรรมกร"/>
    <s v="91"/>
    <x v="4"/>
    <x v="112"/>
    <x v="43"/>
    <x v="10"/>
    <s v="ปทุมรัตต์"/>
    <d v="2023-07-05T00:00:00"/>
    <d v="2023-07-05T00:00:00"/>
    <m/>
    <d v="2023-01-01T00:00:00"/>
    <x v="5"/>
    <n v="27"/>
  </r>
  <r>
    <n v="19683"/>
    <s v="66.Dengue fever"/>
    <s v="พรชัย ประหา"/>
    <s v="000185262"/>
    <s v="ชาย"/>
    <n v="13"/>
    <n v="8"/>
    <s v="นักเรียน"/>
    <s v="33"/>
    <x v="4"/>
    <x v="23"/>
    <x v="18"/>
    <x v="11"/>
    <s v="โพนทอง"/>
    <d v="2023-06-20T00:00:00"/>
    <d v="2023-06-21T00:00:00"/>
    <m/>
    <d v="2023-01-01T00:00:00"/>
    <x v="3"/>
    <n v="25"/>
  </r>
  <r>
    <n v="19733"/>
    <s v="66.Dengue fever"/>
    <s v="ญาณาธิป บัวพรม"/>
    <s v="6000152"/>
    <s v="หญิง"/>
    <n v="6"/>
    <n v="6"/>
    <s v="นักเรียน"/>
    <s v="79"/>
    <x v="6"/>
    <x v="3"/>
    <x v="41"/>
    <x v="10"/>
    <s v="ปทุมรัตต์"/>
    <d v="2023-06-21T00:00:00"/>
    <d v="2023-06-21T00:00:00"/>
    <m/>
    <d v="2023-01-01T00:00:00"/>
    <x v="3"/>
    <n v="25"/>
  </r>
  <r>
    <n v="19734"/>
    <s v="66.Dengue fever"/>
    <s v="ปานเทวา พลหนองคูณ"/>
    <s v="6201543"/>
    <s v="ชาย"/>
    <n v="4"/>
    <n v="2"/>
    <s v="ไม่ทราบอาชีพ/ในปกครอง"/>
    <s v="10"/>
    <x v="8"/>
    <x v="183"/>
    <x v="63"/>
    <x v="10"/>
    <s v="ปทุมรัตต์"/>
    <d v="2023-06-22T00:00:00"/>
    <d v="2023-06-22T00:00:00"/>
    <m/>
    <d v="2023-01-01T00:00:00"/>
    <x v="3"/>
    <n v="25"/>
  </r>
  <r>
    <n v="19765"/>
    <s v="66.Dengue fever"/>
    <s v="ยศกร ผิวงาม"/>
    <s v="1035851"/>
    <s v="ชาย"/>
    <n v="6"/>
    <n v="11"/>
    <s v="นักเรียน"/>
    <s v="187"/>
    <x v="3"/>
    <x v="184"/>
    <x v="95"/>
    <x v="0"/>
    <s v="ร้อยเอ็ด"/>
    <d v="2023-06-10T00:00:00"/>
    <d v="2023-06-12T00:00:00"/>
    <m/>
    <d v="2023-01-01T00:00:00"/>
    <x v="2"/>
    <n v="23"/>
  </r>
  <r>
    <n v="20025"/>
    <s v="66.Dengue fever"/>
    <s v="บัญญวัต บุตรตะโคตร"/>
    <s v="5503510"/>
    <s v="ชาย"/>
    <n v="11"/>
    <n v="0"/>
    <s v="นักเรียน"/>
    <s v="213"/>
    <x v="6"/>
    <x v="17"/>
    <x v="15"/>
    <x v="10"/>
    <s v="เกษตรวิสัย"/>
    <d v="2023-06-22T00:00:00"/>
    <d v="2023-06-25T00:00:00"/>
    <m/>
    <d v="2023-01-01T00:00:00"/>
    <x v="6"/>
    <n v="25"/>
  </r>
  <r>
    <n v="19794"/>
    <s v="66.Dengue fever"/>
    <s v="มนัสนันท์ จำปีหอม"/>
    <s v="000156956"/>
    <s v="หญิง"/>
    <n v="15"/>
    <n v="5"/>
    <s v="นักเรียน"/>
    <s v="95"/>
    <x v="4"/>
    <x v="86"/>
    <x v="3"/>
    <x v="3"/>
    <s v="โพนทอง"/>
    <d v="2023-06-20T00:00:00"/>
    <d v="2023-06-23T00:00:00"/>
    <m/>
    <d v="2023-01-01T00:00:00"/>
    <x v="3"/>
    <n v="25"/>
  </r>
  <r>
    <n v="19649"/>
    <s v="66.Dengue fever"/>
    <s v="ธารทิพย์ ศาสตรวาหา"/>
    <s v="857905"/>
    <s v="ชาย"/>
    <n v="11"/>
    <n v="8"/>
    <s v="นักเรียน"/>
    <s v="373"/>
    <x v="7"/>
    <x v="185"/>
    <x v="17"/>
    <x v="2"/>
    <s v="ร้อยเอ็ด"/>
    <d v="2023-06-13T00:00:00"/>
    <d v="2023-06-20T00:00:00"/>
    <m/>
    <d v="2023-01-01T00:00:00"/>
    <x v="3"/>
    <n v="24"/>
  </r>
  <r>
    <n v="19797"/>
    <s v="66.Dengue fever"/>
    <s v="ปณิสรา โพธิ์ชัยโถ"/>
    <s v="6001255"/>
    <s v="หญิง"/>
    <n v="18"/>
    <n v="6"/>
    <s v="นักเรียน"/>
    <s v="47"/>
    <x v="14"/>
    <x v="186"/>
    <x v="2"/>
    <x v="2"/>
    <s v="โพธิ์ชัย"/>
    <d v="2023-06-18T00:00:00"/>
    <d v="2023-06-22T00:00:00"/>
    <m/>
    <d v="2023-01-01T00:00:00"/>
    <x v="3"/>
    <n v="25"/>
  </r>
  <r>
    <n v="19834"/>
    <s v="66.Dengue fever"/>
    <s v="ภัทรศยา พิมพา"/>
    <s v="530001919"/>
    <s v="หญิง"/>
    <n v="13"/>
    <n v="2"/>
    <s v="นักเรียน"/>
    <s v="41"/>
    <x v="4"/>
    <x v="19"/>
    <x v="11"/>
    <x v="8"/>
    <s v="พนมไพร"/>
    <d v="2023-06-24T00:00:00"/>
    <d v="2023-06-24T00:00:00"/>
    <m/>
    <d v="2023-01-01T00:00:00"/>
    <x v="3"/>
    <n v="25"/>
  </r>
  <r>
    <n v="19875"/>
    <s v="66.Dengue fever"/>
    <s v="นราธิป ถือมั่น"/>
    <s v="000211500"/>
    <s v="ชาย"/>
    <n v="10"/>
    <n v="1"/>
    <s v="นักเรียน"/>
    <s v="197"/>
    <x v="4"/>
    <x v="86"/>
    <x v="3"/>
    <x v="3"/>
    <s v="โพนทอง"/>
    <d v="2023-06-20T00:00:00"/>
    <d v="2023-06-23T00:00:00"/>
    <m/>
    <d v="2023-01-01T00:00:00"/>
    <x v="3"/>
    <n v="25"/>
  </r>
  <r>
    <n v="19876"/>
    <s v="66.Dengue fever"/>
    <s v="ปฐมาพร พลเยี่ยม"/>
    <s v="000197845"/>
    <s v="หญิง"/>
    <n v="11"/>
    <n v="4"/>
    <s v="นักเรียน"/>
    <s v="70"/>
    <x v="11"/>
    <x v="75"/>
    <x v="33"/>
    <x v="3"/>
    <s v="โพนทอง"/>
    <d v="2023-06-21T00:00:00"/>
    <d v="2023-06-23T00:00:00"/>
    <m/>
    <d v="2023-01-01T00:00:00"/>
    <x v="3"/>
    <n v="25"/>
  </r>
  <r>
    <n v="19900"/>
    <s v="66.Dengue fever"/>
    <s v="จิรพนธ์ ชมศรีพา"/>
    <m/>
    <s v="ชาย"/>
    <n v="2"/>
    <n v="0"/>
    <s v="ไม่ทราบอาชีพ/ในปกครอง"/>
    <s v="107"/>
    <x v="7"/>
    <x v="187"/>
    <x v="12"/>
    <x v="9"/>
    <s v="ร้อยเอ็ดธนบุรี"/>
    <d v="2023-06-13T00:00:00"/>
    <d v="2023-06-18T00:00:00"/>
    <m/>
    <d v="2023-01-01T00:00:00"/>
    <x v="3"/>
    <n v="24"/>
  </r>
  <r>
    <n v="21395"/>
    <s v="66.Dengue fever"/>
    <s v="ธวัลยา สีทา"/>
    <s v="5504001"/>
    <s v="หญิง"/>
    <n v="13"/>
    <n v="0"/>
    <s v="นักเรียน"/>
    <s v="51"/>
    <x v="4"/>
    <x v="53"/>
    <x v="41"/>
    <x v="10"/>
    <s v="ปทุมรัตต์"/>
    <d v="2023-07-05T00:00:00"/>
    <d v="2023-07-05T00:00:00"/>
    <m/>
    <d v="2023-01-01T00:00:00"/>
    <x v="5"/>
    <n v="27"/>
  </r>
  <r>
    <n v="19936"/>
    <s v="66.Dengue fever"/>
    <s v="อรรถพล แสงจันดา"/>
    <s v="000207423"/>
    <s v="ชาย"/>
    <n v="12"/>
    <n v="8"/>
    <s v="นักเรียน"/>
    <s v="116"/>
    <x v="4"/>
    <x v="51"/>
    <x v="13"/>
    <x v="3"/>
    <s v="โพนทอง"/>
    <d v="2023-06-22T00:00:00"/>
    <d v="2023-06-25T00:00:00"/>
    <m/>
    <d v="2023-01-01T00:00:00"/>
    <x v="6"/>
    <n v="25"/>
  </r>
  <r>
    <n v="21394"/>
    <s v="66.Dengue fever"/>
    <s v="ทินภัทร สุริยะ"/>
    <s v="5902800"/>
    <s v="ชาย"/>
    <n v="7"/>
    <n v="0"/>
    <s v="นักเรียน"/>
    <s v="145"/>
    <x v="6"/>
    <x v="17"/>
    <x v="15"/>
    <x v="10"/>
    <s v="ปทุมรัตต์"/>
    <d v="2023-07-05T00:00:00"/>
    <d v="2023-07-05T00:00:00"/>
    <m/>
    <d v="2023-01-01T00:00:00"/>
    <x v="5"/>
    <n v="27"/>
  </r>
  <r>
    <n v="19766"/>
    <s v="66.Dengue fever"/>
    <s v="ชุติเดช ภูฆัง"/>
    <s v="1199225"/>
    <s v="ชาย"/>
    <n v="12"/>
    <n v="2"/>
    <s v="นักเรียน"/>
    <s v="85"/>
    <x v="3"/>
    <x v="4"/>
    <x v="4"/>
    <x v="4"/>
    <s v="ร้อยเอ็ด"/>
    <d v="2023-06-18T00:00:00"/>
    <d v="2023-06-22T00:00:00"/>
    <m/>
    <d v="2023-01-01T00:00:00"/>
    <x v="3"/>
    <n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7" applyNumberFormats="0" applyBorderFormats="0" applyFontFormats="0" applyPatternFormats="0" applyAlignmentFormats="0" applyWidthHeightFormats="1" dataCaption="Data" updatedVersion="3" showMultipleLabel="0" showMemberPropertyTips="0" useAutoFormatting="1" itemPrintTitles="1" indent="127" compact="0" compactData="0" gridDropZones="1">
  <location ref="A4:AF334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2">
        <item sd="0" x="20"/>
        <item x="1"/>
        <item x="3"/>
        <item x="4"/>
        <item x="5"/>
        <item x="6"/>
        <item x="13"/>
        <item x="8"/>
        <item sd="0" x="0"/>
        <item x="7"/>
        <item x="10"/>
        <item x="11"/>
        <item x="12"/>
        <item x="9"/>
        <item x="2"/>
        <item x="17"/>
        <item x="14"/>
        <item x="16"/>
        <item x="15"/>
        <item x="18"/>
        <item x="19"/>
        <item t="default"/>
      </items>
    </pivotField>
    <pivotField axis="axisRow" compact="0" outline="0" subtotalTop="0" showAll="0" includeNewItemsInFilter="1" sortType="ascending">
      <items count="189">
        <item x="105"/>
        <item x="159"/>
        <item x="147"/>
        <item x="15"/>
        <item x="88"/>
        <item x="155"/>
        <item x="48"/>
        <item x="64"/>
        <item x="69"/>
        <item x="37"/>
        <item x="131"/>
        <item x="4"/>
        <item x="138"/>
        <item x="172"/>
        <item x="182"/>
        <item x="72"/>
        <item x="75"/>
        <item x="102"/>
        <item x="34"/>
        <item x="22"/>
        <item x="137"/>
        <item x="91"/>
        <item x="116"/>
        <item x="76"/>
        <item x="41"/>
        <item x="43"/>
        <item x="11"/>
        <item x="107"/>
        <item x="148"/>
        <item x="101"/>
        <item x="84"/>
        <item x="121"/>
        <item x="163"/>
        <item x="13"/>
        <item x="127"/>
        <item x="71"/>
        <item x="38"/>
        <item x="19"/>
        <item x="20"/>
        <item x="103"/>
        <item x="74"/>
        <item x="32"/>
        <item x="150"/>
        <item x="9"/>
        <item x="79"/>
        <item x="100"/>
        <item x="161"/>
        <item x="45"/>
        <item x="85"/>
        <item x="89"/>
        <item x="173"/>
        <item x="0"/>
        <item x="112"/>
        <item x="141"/>
        <item x="153"/>
        <item x="113"/>
        <item x="142"/>
        <item x="5"/>
        <item x="167"/>
        <item x="108"/>
        <item x="120"/>
        <item x="187"/>
        <item x="27"/>
        <item x="87"/>
        <item x="83"/>
        <item x="30"/>
        <item x="109"/>
        <item x="140"/>
        <item x="136"/>
        <item x="3"/>
        <item x="33"/>
        <item x="110"/>
        <item x="184"/>
        <item x="158"/>
        <item x="53"/>
        <item x="61"/>
        <item x="164"/>
        <item x="51"/>
        <item x="145"/>
        <item x="59"/>
        <item x="81"/>
        <item x="181"/>
        <item x="39"/>
        <item x="104"/>
        <item x="70"/>
        <item x="170"/>
        <item x="94"/>
        <item x="143"/>
        <item x="66"/>
        <item x="24"/>
        <item x="14"/>
        <item x="117"/>
        <item x="49"/>
        <item x="31"/>
        <item x="134"/>
        <item x="42"/>
        <item x="115"/>
        <item x="17"/>
        <item x="97"/>
        <item x="144"/>
        <item x="56"/>
        <item x="157"/>
        <item x="111"/>
        <item x="93"/>
        <item x="139"/>
        <item x="18"/>
        <item x="152"/>
        <item x="118"/>
        <item x="129"/>
        <item x="44"/>
        <item x="160"/>
        <item x="40"/>
        <item x="132"/>
        <item x="58"/>
        <item x="123"/>
        <item x="186"/>
        <item x="154"/>
        <item x="169"/>
        <item x="25"/>
        <item x="2"/>
        <item x="165"/>
        <item x="180"/>
        <item x="95"/>
        <item x="62"/>
        <item x="78"/>
        <item x="77"/>
        <item x="166"/>
        <item x="174"/>
        <item x="90"/>
        <item x="185"/>
        <item x="67"/>
        <item x="126"/>
        <item x="68"/>
        <item x="63"/>
        <item x="8"/>
        <item x="183"/>
        <item x="73"/>
        <item x="151"/>
        <item x="168"/>
        <item x="114"/>
        <item x="178"/>
        <item x="23"/>
        <item x="80"/>
        <item x="52"/>
        <item x="177"/>
        <item x="125"/>
        <item x="156"/>
        <item x="12"/>
        <item x="171"/>
        <item x="128"/>
        <item x="119"/>
        <item x="1"/>
        <item x="176"/>
        <item x="124"/>
        <item x="60"/>
        <item x="133"/>
        <item x="29"/>
        <item x="98"/>
        <item x="16"/>
        <item x="86"/>
        <item x="46"/>
        <item x="55"/>
        <item x="7"/>
        <item x="82"/>
        <item x="28"/>
        <item x="21"/>
        <item x="54"/>
        <item x="36"/>
        <item x="92"/>
        <item x="106"/>
        <item x="26"/>
        <item x="135"/>
        <item x="35"/>
        <item x="57"/>
        <item x="50"/>
        <item x="175"/>
        <item x="130"/>
        <item x="149"/>
        <item x="65"/>
        <item x="10"/>
        <item x="179"/>
        <item x="96"/>
        <item x="99"/>
        <item x="47"/>
        <item x="122"/>
        <item x="162"/>
        <item x="6"/>
        <item x="146"/>
        <item t="default"/>
      </items>
    </pivotField>
    <pivotField axis="axisRow" compact="0" outline="0" subtotalTop="0" showAll="0" includeNewItemsInFilter="1" sortType="descending">
      <items count="100">
        <item x="26"/>
        <item x="1"/>
        <item x="0"/>
        <item x="23"/>
        <item x="79"/>
        <item x="98"/>
        <item x="95"/>
        <item x="19"/>
        <item x="59"/>
        <item x="73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0"/>
        <item x="21"/>
        <item x="22"/>
        <item x="24"/>
        <item x="25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4"/>
        <item x="75"/>
        <item x="76"/>
        <item x="77"/>
        <item x="78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6"/>
        <item x="9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20">
        <item x="4"/>
        <item x="6"/>
        <item x="17"/>
        <item x="14"/>
        <item x="5"/>
        <item x="16"/>
        <item x="10"/>
        <item x="8"/>
        <item x="2"/>
        <item x="18"/>
        <item x="3"/>
        <item x="11"/>
        <item x="0"/>
        <item x="15"/>
        <item x="12"/>
        <item x="7"/>
        <item x="9"/>
        <item x="1"/>
        <item x="13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29">
        <item x="27"/>
        <item x="14"/>
        <item x="25"/>
        <item x="26"/>
        <item x="23"/>
        <item x="18"/>
        <item x="13"/>
        <item x="12"/>
        <item x="11"/>
        <item x="7"/>
        <item x="9"/>
        <item x="8"/>
        <item x="24"/>
        <item x="10"/>
        <item x="21"/>
        <item x="20"/>
        <item x="19"/>
        <item x="15"/>
        <item x="17"/>
        <item x="16"/>
        <item x="1"/>
        <item x="4"/>
        <item x="0"/>
        <item x="2"/>
        <item x="3"/>
        <item x="6"/>
        <item x="5"/>
        <item x="22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329">
    <i>
      <x/>
      <x v="24"/>
      <x v="105"/>
    </i>
    <i r="2">
      <x v="123"/>
    </i>
    <i t="default" r="1">
      <x v="24"/>
    </i>
    <i r="1">
      <x v="13"/>
      <x v="32"/>
    </i>
    <i r="2">
      <x v="57"/>
    </i>
    <i t="default" r="1">
      <x v="13"/>
    </i>
    <i r="1">
      <x v="12"/>
      <x v="11"/>
    </i>
    <i r="2">
      <x v="30"/>
    </i>
    <i t="default" r="1">
      <x v="12"/>
    </i>
    <i r="1">
      <x v="22"/>
      <x v="7"/>
    </i>
    <i r="2">
      <x v="158"/>
    </i>
    <i r="2">
      <x v="161"/>
    </i>
    <i t="default" r="1">
      <x v="22"/>
    </i>
    <i r="1">
      <x v="45"/>
      <x v="67"/>
    </i>
    <i r="2">
      <x v="116"/>
    </i>
    <i r="2">
      <x v="143"/>
    </i>
    <i t="default" r="1">
      <x v="45"/>
    </i>
    <i r="1">
      <x v="47"/>
      <x v="5"/>
    </i>
    <i r="2">
      <x v="166"/>
    </i>
    <i t="default" r="1">
      <x v="47"/>
    </i>
    <i r="1">
      <x v="60"/>
      <x v="40"/>
    </i>
    <i r="2">
      <x v="121"/>
    </i>
    <i t="default" r="1">
      <x v="60"/>
    </i>
    <i r="1">
      <x v="90"/>
      <x v="177"/>
    </i>
    <i t="default" r="1">
      <x v="90"/>
    </i>
    <i r="1">
      <x v="88"/>
      <x v="99"/>
    </i>
    <i t="default" r="1">
      <x v="88"/>
    </i>
    <i t="default">
      <x/>
    </i>
    <i>
      <x v="1"/>
      <x v="15"/>
      <x v="26"/>
    </i>
    <i r="2">
      <x v="38"/>
    </i>
    <i r="2">
      <x v="79"/>
    </i>
    <i r="2">
      <x v="162"/>
    </i>
    <i t="default" r="1">
      <x v="15"/>
    </i>
    <i r="1">
      <x v="44"/>
      <x v="2"/>
    </i>
    <i r="2">
      <x v="38"/>
    </i>
    <i r="2">
      <x v="58"/>
    </i>
    <i r="2">
      <x v="174"/>
    </i>
    <i t="default" r="1">
      <x v="44"/>
    </i>
    <i r="1">
      <x v="84"/>
      <x v="78"/>
    </i>
    <i r="2">
      <x v="85"/>
    </i>
    <i r="2">
      <x v="131"/>
    </i>
    <i t="default" r="1">
      <x v="84"/>
    </i>
    <i r="1">
      <x v="70"/>
      <x v="70"/>
    </i>
    <i r="2">
      <x v="86"/>
    </i>
    <i r="2">
      <x v="87"/>
    </i>
    <i t="default" r="1">
      <x v="70"/>
    </i>
    <i r="1">
      <x v="89"/>
      <x v="158"/>
    </i>
    <i r="2">
      <x v="187"/>
    </i>
    <i t="default" r="1">
      <x v="89"/>
    </i>
    <i r="1">
      <x v="52"/>
      <x v="19"/>
    </i>
    <i r="2">
      <x v="136"/>
    </i>
    <i t="default" r="1">
      <x v="52"/>
    </i>
    <i r="1">
      <x v="86"/>
      <x v="171"/>
    </i>
    <i t="default" r="1">
      <x v="86"/>
    </i>
    <i r="1">
      <x v="54"/>
      <x v="34"/>
    </i>
    <i r="2">
      <x v="178"/>
    </i>
    <i t="default" r="1">
      <x v="54"/>
    </i>
    <i r="1">
      <x v="59"/>
      <x v="15"/>
    </i>
    <i r="2">
      <x v="103"/>
    </i>
    <i t="default" r="1">
      <x v="59"/>
    </i>
    <i r="1">
      <x v="64"/>
      <x v="147"/>
    </i>
    <i t="default" r="1">
      <x v="64"/>
    </i>
    <i r="1">
      <x v="91"/>
      <x v="42"/>
    </i>
    <i t="default" r="1">
      <x v="91"/>
    </i>
    <i t="default">
      <x v="1"/>
    </i>
    <i>
      <x v="2"/>
      <x v="80"/>
      <x v="91"/>
    </i>
    <i t="default" r="1">
      <x v="80"/>
    </i>
    <i r="1">
      <x v="68"/>
      <x v="49"/>
    </i>
    <i t="default" r="1">
      <x v="68"/>
    </i>
    <i t="default">
      <x v="2"/>
    </i>
    <i>
      <x v="3"/>
      <x v="32"/>
      <x v="96"/>
    </i>
    <i r="2">
      <x v="172"/>
    </i>
    <i t="default" r="1">
      <x v="32"/>
    </i>
    <i r="1">
      <x v="31"/>
      <x v="41"/>
    </i>
    <i t="default" r="1">
      <x v="31"/>
    </i>
    <i r="1">
      <x v="69"/>
      <x v="168"/>
    </i>
    <i t="default" r="1">
      <x v="69"/>
    </i>
    <i r="1">
      <x v="39"/>
      <x v="47"/>
    </i>
    <i t="default" r="1">
      <x v="39"/>
    </i>
    <i t="default">
      <x v="3"/>
    </i>
    <i>
      <x v="4"/>
      <x v="58"/>
      <x v="29"/>
    </i>
    <i r="2">
      <x v="84"/>
    </i>
    <i r="2">
      <x v="163"/>
    </i>
    <i t="default" r="1">
      <x v="58"/>
    </i>
    <i r="1">
      <x v="75"/>
      <x v="59"/>
    </i>
    <i r="2">
      <x v="71"/>
    </i>
    <i t="default" r="1">
      <x v="75"/>
    </i>
    <i r="1">
      <x v="92"/>
      <x v="106"/>
    </i>
    <i t="default" r="1">
      <x v="92"/>
    </i>
    <i r="1">
      <x v="14"/>
      <x v="186"/>
    </i>
    <i t="default" r="1">
      <x v="14"/>
    </i>
    <i r="1">
      <x v="74"/>
      <x v="169"/>
    </i>
    <i t="default" r="1">
      <x v="74"/>
    </i>
    <i t="default">
      <x v="4"/>
    </i>
    <i>
      <x v="5"/>
      <x v="76"/>
      <x v="89"/>
    </i>
    <i r="2">
      <x v="144"/>
    </i>
    <i t="default" r="1">
      <x v="76"/>
    </i>
    <i r="1">
      <x v="87"/>
      <x v="10"/>
    </i>
    <i t="default" r="1">
      <x v="87"/>
    </i>
    <i r="1">
      <x v="66"/>
      <x v="64"/>
    </i>
    <i t="default" r="1">
      <x v="66"/>
    </i>
    <i t="default">
      <x v="5"/>
    </i>
    <i>
      <x v="6"/>
      <x v="48"/>
      <x v="16"/>
    </i>
    <i r="2">
      <x v="52"/>
    </i>
    <i r="2">
      <x v="100"/>
    </i>
    <i r="2">
      <x v="126"/>
    </i>
    <i t="default" r="1">
      <x v="48"/>
    </i>
    <i r="1">
      <x v="23"/>
      <x v="9"/>
    </i>
    <i r="2">
      <x v="97"/>
    </i>
    <i t="default" r="1">
      <x v="23"/>
    </i>
    <i r="1">
      <x v="46"/>
      <x v="23"/>
    </i>
    <i r="2">
      <x v="68"/>
    </i>
    <i r="2">
      <x v="69"/>
    </i>
    <i r="2">
      <x v="74"/>
    </i>
    <i t="default" r="1">
      <x v="46"/>
    </i>
    <i r="1">
      <x v="67"/>
      <x v="13"/>
    </i>
    <i r="2">
      <x v="48"/>
    </i>
    <i r="2">
      <x v="135"/>
    </i>
    <i r="2">
      <x v="148"/>
    </i>
    <i t="default" r="1">
      <x v="67"/>
    </i>
    <i r="1">
      <x v="97"/>
      <x v="50"/>
    </i>
    <i t="default" r="1">
      <x v="97"/>
    </i>
    <i r="1">
      <x v="78"/>
      <x v="139"/>
    </i>
    <i t="default" r="1">
      <x v="78"/>
    </i>
    <i r="1">
      <x v="50"/>
      <x v="154"/>
    </i>
    <i t="default" r="1">
      <x v="50"/>
    </i>
    <i t="default">
      <x v="6"/>
    </i>
    <i>
      <x v="7"/>
      <x v="63"/>
      <x v="27"/>
    </i>
    <i r="2">
      <x v="39"/>
    </i>
    <i r="2">
      <x v="94"/>
    </i>
    <i r="2">
      <x v="157"/>
    </i>
    <i r="2">
      <x v="164"/>
    </i>
    <i t="default" r="1">
      <x v="63"/>
    </i>
    <i r="1">
      <x v="19"/>
      <x v="18"/>
    </i>
    <i r="2">
      <x v="33"/>
    </i>
    <i r="2">
      <x v="37"/>
    </i>
    <i t="default" r="1">
      <x v="19"/>
    </i>
    <i r="1">
      <x v="55"/>
      <x v="44"/>
    </i>
    <i r="2">
      <x v="130"/>
    </i>
    <i t="default" r="1">
      <x v="55"/>
    </i>
    <i r="1">
      <x v="40"/>
      <x v="160"/>
    </i>
    <i t="default" r="1">
      <x v="40"/>
    </i>
    <i r="1">
      <x v="96"/>
      <x v="120"/>
    </i>
    <i t="default" r="1">
      <x v="96"/>
    </i>
    <i r="1">
      <x v="77"/>
      <x v="55"/>
    </i>
    <i t="default" r="1">
      <x v="77"/>
    </i>
    <i t="default">
      <x v="7"/>
    </i>
    <i>
      <x v="8"/>
      <x v="10"/>
      <x v="25"/>
    </i>
    <i r="2">
      <x v="115"/>
    </i>
    <i r="2">
      <x v="119"/>
    </i>
    <i t="default" r="1">
      <x v="10"/>
    </i>
    <i r="1">
      <x v="25"/>
      <x v="77"/>
    </i>
    <i r="2">
      <x v="129"/>
    </i>
    <i r="2">
      <x v="165"/>
    </i>
    <i t="default" r="1">
      <x v="25"/>
    </i>
    <i r="1">
      <x v="57"/>
      <x v="8"/>
    </i>
    <i t="default" r="1">
      <x v="57"/>
    </i>
    <i r="1">
      <x v="61"/>
      <x v="125"/>
    </i>
    <i t="default" r="1">
      <x v="61"/>
    </i>
    <i r="1">
      <x v="83"/>
      <x v="184"/>
    </i>
    <i t="default" r="1">
      <x v="83"/>
    </i>
    <i r="1">
      <x v="35"/>
      <x v="82"/>
    </i>
    <i t="default" r="1">
      <x v="35"/>
    </i>
    <i t="default">
      <x v="8"/>
    </i>
    <i>
      <x v="9"/>
      <x v="93"/>
      <x v="172"/>
    </i>
    <i t="default" r="1">
      <x v="93"/>
    </i>
    <i r="1">
      <x v="94"/>
      <x v="9"/>
    </i>
    <i t="default" r="1">
      <x v="94"/>
    </i>
    <i t="default">
      <x v="9"/>
    </i>
    <i>
      <x v="10"/>
      <x v="11"/>
      <x v="4"/>
    </i>
    <i r="2">
      <x v="19"/>
    </i>
    <i r="2">
      <x v="20"/>
    </i>
    <i r="2">
      <x v="43"/>
    </i>
    <i r="2">
      <x v="69"/>
    </i>
    <i r="2">
      <x v="93"/>
    </i>
    <i r="2">
      <x v="156"/>
    </i>
    <i r="2">
      <x v="159"/>
    </i>
    <i t="default" r="1">
      <x v="11"/>
    </i>
    <i r="1">
      <x v="21"/>
      <x v="3"/>
    </i>
    <i r="2">
      <x v="66"/>
    </i>
    <i r="2">
      <x v="77"/>
    </i>
    <i r="2">
      <x v="122"/>
    </i>
    <i r="2">
      <x v="146"/>
    </i>
    <i t="default" r="1">
      <x v="21"/>
    </i>
    <i r="1">
      <x v="38"/>
      <x v="16"/>
    </i>
    <i r="2">
      <x v="63"/>
    </i>
    <i r="2">
      <x v="73"/>
    </i>
    <i r="2">
      <x v="95"/>
    </i>
    <i r="2">
      <x v="110"/>
    </i>
    <i t="default" r="1">
      <x v="38"/>
    </i>
    <i r="1">
      <x v="16"/>
      <x v="12"/>
    </i>
    <i r="2">
      <x v="81"/>
    </i>
    <i r="2">
      <x v="128"/>
    </i>
    <i r="2">
      <x v="134"/>
    </i>
    <i t="default" r="1">
      <x v="16"/>
    </i>
    <i r="1">
      <x v="42"/>
      <x v="6"/>
    </i>
    <i r="2">
      <x v="46"/>
    </i>
    <i r="2">
      <x v="76"/>
    </i>
    <i r="2">
      <x v="113"/>
    </i>
    <i r="2">
      <x v="114"/>
    </i>
    <i t="default" r="1">
      <x v="42"/>
    </i>
    <i r="1">
      <x v="17"/>
      <x v="21"/>
    </i>
    <i r="2">
      <x v="53"/>
    </i>
    <i r="2">
      <x v="179"/>
    </i>
    <i t="default" r="1">
      <x v="17"/>
    </i>
    <i r="1">
      <x v="85"/>
      <x v="149"/>
    </i>
    <i t="default" r="1">
      <x v="85"/>
    </i>
    <i r="1">
      <x v="95"/>
      <x v="101"/>
    </i>
    <i t="default" r="1">
      <x v="95"/>
    </i>
    <i r="1">
      <x v="98"/>
      <x v="152"/>
    </i>
    <i t="default" r="1">
      <x v="98"/>
    </i>
    <i r="1">
      <x v="79"/>
      <x v="22"/>
    </i>
    <i t="default" r="1">
      <x v="79"/>
    </i>
    <i r="1">
      <x v="41"/>
      <x v="183"/>
    </i>
    <i t="default" r="1">
      <x v="41"/>
    </i>
    <i t="default">
      <x v="10"/>
    </i>
    <i>
      <x v="11"/>
      <x v="26"/>
      <x v="28"/>
    </i>
    <i r="2">
      <x v="141"/>
    </i>
    <i t="default" r="1">
      <x v="26"/>
    </i>
    <i r="1">
      <x v="37"/>
      <x v="24"/>
    </i>
    <i t="default" r="1">
      <x v="37"/>
    </i>
    <i t="default">
      <x v="11"/>
    </i>
    <i>
      <x v="12"/>
      <x/>
      <x v="56"/>
    </i>
    <i r="2">
      <x v="70"/>
    </i>
    <i r="2">
      <x v="86"/>
    </i>
    <i r="2">
      <x v="127"/>
    </i>
    <i r="2">
      <x v="150"/>
    </i>
    <i r="2">
      <x v="176"/>
    </i>
    <i t="default" r="1">
      <x/>
    </i>
    <i r="1">
      <x v="1"/>
      <x v="14"/>
    </i>
    <i r="2">
      <x v="54"/>
    </i>
    <i r="2">
      <x v="88"/>
    </i>
    <i r="2">
      <x v="175"/>
    </i>
    <i t="default" r="1">
      <x v="1"/>
    </i>
    <i r="1">
      <x v="2"/>
      <x v="51"/>
    </i>
    <i r="2">
      <x v="104"/>
    </i>
    <i t="default" r="1">
      <x v="2"/>
    </i>
    <i r="1">
      <x v="3"/>
      <x v="112"/>
    </i>
    <i r="2">
      <x v="145"/>
    </i>
    <i r="2">
      <x v="164"/>
    </i>
    <i t="default" r="1">
      <x v="3"/>
    </i>
    <i r="1">
      <x v="7"/>
      <x v="89"/>
    </i>
    <i r="2">
      <x v="142"/>
    </i>
    <i t="default" r="1">
      <x v="7"/>
    </i>
    <i r="1">
      <x v="6"/>
      <x v="72"/>
    </i>
    <i r="2">
      <x v="138"/>
    </i>
    <i t="default" r="1">
      <x v="6"/>
    </i>
    <i r="1">
      <x v="5"/>
      <x v="140"/>
    </i>
    <i r="2">
      <x v="180"/>
    </i>
    <i t="default" r="1">
      <x v="5"/>
    </i>
    <i r="1">
      <x v="4"/>
      <x v="139"/>
    </i>
    <i r="2">
      <x v="153"/>
    </i>
    <i t="default" r="1">
      <x v="4"/>
    </i>
    <i r="1">
      <x v="9"/>
      <x v="132"/>
    </i>
    <i t="default" r="1">
      <x v="9"/>
    </i>
    <i r="1">
      <x v="8"/>
      <x v="16"/>
    </i>
    <i t="default" r="1">
      <x v="8"/>
    </i>
    <i t="default">
      <x v="12"/>
    </i>
    <i>
      <x v="13"/>
      <x v="49"/>
      <x v="173"/>
    </i>
    <i t="default" r="1">
      <x v="49"/>
    </i>
    <i t="default">
      <x v="13"/>
    </i>
    <i>
      <x v="14"/>
      <x v="27"/>
      <x v="1"/>
    </i>
    <i r="2">
      <x v="118"/>
    </i>
    <i r="2">
      <x v="181"/>
    </i>
    <i t="default" r="1">
      <x v="27"/>
    </i>
    <i r="1">
      <x v="53"/>
      <x v="17"/>
    </i>
    <i r="2">
      <x v="133"/>
    </i>
    <i t="default" r="1">
      <x v="53"/>
    </i>
    <i t="default">
      <x v="14"/>
    </i>
    <i>
      <x v="15"/>
      <x v="18"/>
      <x v="83"/>
    </i>
    <i r="2">
      <x v="147"/>
    </i>
    <i t="default" r="1">
      <x v="18"/>
    </i>
    <i r="1">
      <x v="73"/>
      <x/>
    </i>
    <i r="2">
      <x v="100"/>
    </i>
    <i t="default" r="1">
      <x v="73"/>
    </i>
    <i r="1">
      <x v="81"/>
      <x v="107"/>
    </i>
    <i t="default" r="1">
      <x v="81"/>
    </i>
    <i r="1">
      <x v="43"/>
      <x v="92"/>
    </i>
    <i t="default" r="1">
      <x v="43"/>
    </i>
    <i r="1">
      <x v="86"/>
      <x v="108"/>
    </i>
    <i t="default" r="1">
      <x v="86"/>
    </i>
    <i r="1">
      <x v="62"/>
      <x v="124"/>
    </i>
    <i t="default" r="1">
      <x v="62"/>
    </i>
    <i t="default">
      <x v="15"/>
    </i>
    <i>
      <x v="16"/>
      <x v="29"/>
      <x v="45"/>
    </i>
    <i r="2">
      <x v="62"/>
    </i>
    <i r="2">
      <x v="66"/>
    </i>
    <i r="2">
      <x v="102"/>
    </i>
    <i t="default" r="1">
      <x v="29"/>
    </i>
    <i r="1">
      <x v="28"/>
      <x v="170"/>
    </i>
    <i t="default" r="1">
      <x v="28"/>
    </i>
    <i r="1">
      <x v="56"/>
      <x v="60"/>
    </i>
    <i r="2">
      <x v="132"/>
    </i>
    <i t="default" r="1">
      <x v="56"/>
    </i>
    <i r="1">
      <x v="82"/>
      <x v="31"/>
    </i>
    <i r="2">
      <x v="155"/>
    </i>
    <i t="default" r="1">
      <x v="82"/>
    </i>
    <i r="1">
      <x v="20"/>
      <x v="61"/>
    </i>
    <i r="2">
      <x v="90"/>
    </i>
    <i t="default" r="1">
      <x v="20"/>
    </i>
    <i r="1">
      <x v="71"/>
      <x v="98"/>
    </i>
    <i t="default" r="1">
      <x v="71"/>
    </i>
    <i r="1">
      <x v="34"/>
      <x v="36"/>
    </i>
    <i t="default" r="1">
      <x v="34"/>
    </i>
    <i t="default">
      <x v="16"/>
    </i>
    <i>
      <x v="17"/>
      <x v="1"/>
      <x v="151"/>
    </i>
    <i r="2">
      <x v="185"/>
    </i>
    <i t="default" r="1">
      <x v="1"/>
    </i>
    <i r="1">
      <x v="51"/>
      <x v="75"/>
    </i>
    <i r="2">
      <x v="137"/>
    </i>
    <i t="default" r="1">
      <x v="51"/>
    </i>
    <i r="1">
      <x v="36"/>
      <x v="111"/>
    </i>
    <i t="default" r="1">
      <x v="36"/>
    </i>
    <i t="default">
      <x v="17"/>
    </i>
    <i>
      <x v="18"/>
      <x v="23"/>
      <x v="9"/>
    </i>
    <i t="default" r="1">
      <x v="23"/>
    </i>
    <i r="1">
      <x v="72"/>
      <x v="117"/>
    </i>
    <i r="2">
      <x v="182"/>
    </i>
    <i t="default" r="1">
      <x v="72"/>
    </i>
    <i r="1">
      <x v="33"/>
      <x v="109"/>
    </i>
    <i r="2">
      <x v="167"/>
    </i>
    <i t="default" r="1">
      <x v="33"/>
    </i>
    <i r="1">
      <x v="30"/>
      <x v="35"/>
    </i>
    <i r="2">
      <x v="65"/>
    </i>
    <i t="default" r="1">
      <x v="30"/>
    </i>
    <i r="1">
      <x v="65"/>
      <x v="80"/>
    </i>
    <i t="default" r="1">
      <x v="65"/>
    </i>
    <i t="default">
      <x v="18"/>
    </i>
    <i t="grand">
      <x/>
    </i>
  </rowItems>
  <colFields count="1">
    <field x="18"/>
  </colFields>
  <col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colItems>
  <dataFields count="1">
    <dataField name="ราย" fld="15" subtotal="count" baseField="0" baseItem="0"/>
  </dataFields>
  <formats count="24">
    <format dxfId="13">
      <pivotArea type="all" outline="0" fieldPosition="0"/>
    </format>
    <format dxfId="14">
      <pivotArea grandRow="1" outline="0" fieldPosition="0"/>
    </format>
    <format dxfId="1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9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dataOnly="0" labelOnly="1" grandRow="1" outline="0" fieldPosition="0"/>
    </format>
    <format dxfId="21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grandRow="1" outline="0" fieldPosition="0"/>
    </format>
    <format dxfId="2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dataOnly="0" outline="0" fieldPosition="0">
        <references count="1">
          <reference field="11" count="0" defaultSubtotal="1"/>
        </references>
      </pivotArea>
    </format>
    <format dxfId="8">
      <pivotArea dataOnly="0" outline="0" fieldPosition="0">
        <references count="1">
          <reference field="12" count="0" defaultSubtotal="1"/>
        </references>
      </pivotArea>
    </format>
    <format dxfId="7">
      <pivotArea type="origin" dataOnly="0" labelOnly="1" outline="0" fieldPosition="0"/>
    </format>
    <format dxfId="6">
      <pivotArea field="12" type="button" dataOnly="0" labelOnly="1" outline="0" axis="axisRow" fieldPosition="0"/>
    </format>
    <format dxfId="5">
      <pivotArea field="11" type="button" dataOnly="0" labelOnly="1" outline="0" axis="axisRow" fieldPosition="1"/>
    </format>
    <format dxfId="4">
      <pivotArea field="10" type="button" dataOnly="0" labelOnly="1" outline="0" axis="axisRow" fieldPosition="2"/>
    </format>
    <format dxfId="3">
      <pivotArea field="18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outline="0" fieldPosition="0">
        <references count="1">
          <reference field="18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activeCell="C2" sqref="C2"/>
    </sheetView>
  </sheetViews>
  <sheetFormatPr defaultColWidth="9.09765625" defaultRowHeight="21.75"/>
  <cols>
    <col min="1" max="1" width="27.3984375" style="29" customWidth="1"/>
    <col min="2" max="2" width="7" style="29" customWidth="1"/>
    <col min="3" max="3" width="7.3984375" style="29" customWidth="1"/>
    <col min="4" max="4" width="7.59765625" style="29" customWidth="1"/>
    <col min="5" max="5" width="8" style="29" customWidth="1"/>
    <col min="6" max="6" width="7.8984375" style="29" customWidth="1"/>
    <col min="7" max="7" width="8.59765625" style="29" customWidth="1"/>
    <col min="8" max="10" width="8" style="29" customWidth="1"/>
    <col min="11" max="11" width="7.8984375" style="29" customWidth="1"/>
    <col min="12" max="12" width="7.3984375" style="29" customWidth="1"/>
    <col min="13" max="13" width="7.296875" style="29" customWidth="1"/>
    <col min="14" max="14" width="7.8984375" style="28" customWidth="1"/>
    <col min="15" max="15" width="9.09765625" style="29"/>
    <col min="16" max="16" width="12.8984375" style="29" customWidth="1"/>
    <col min="17" max="16384" width="9.09765625" style="29"/>
  </cols>
  <sheetData>
    <row r="1" spans="1:30" s="25" customFormat="1" ht="24">
      <c r="A1" s="332" t="s">
        <v>336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24"/>
    </row>
    <row r="2" spans="1:30" ht="24">
      <c r="A2" s="26"/>
      <c r="B2" s="26"/>
      <c r="C2" s="27" t="s">
        <v>675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30" ht="24">
      <c r="A3" s="30" t="s">
        <v>72</v>
      </c>
      <c r="B3" s="30" t="s">
        <v>65</v>
      </c>
      <c r="C3" s="30" t="s">
        <v>66</v>
      </c>
      <c r="D3" s="30" t="s">
        <v>47</v>
      </c>
      <c r="E3" s="30" t="s">
        <v>48</v>
      </c>
      <c r="F3" s="30" t="s">
        <v>49</v>
      </c>
      <c r="G3" s="30" t="s">
        <v>50</v>
      </c>
      <c r="H3" s="30" t="s">
        <v>51</v>
      </c>
      <c r="I3" s="30" t="s">
        <v>52</v>
      </c>
      <c r="J3" s="30" t="s">
        <v>53</v>
      </c>
      <c r="K3" s="30" t="s">
        <v>54</v>
      </c>
      <c r="L3" s="30" t="s">
        <v>55</v>
      </c>
      <c r="M3" s="30" t="s">
        <v>56</v>
      </c>
      <c r="N3" s="31" t="s">
        <v>41</v>
      </c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</row>
    <row r="4" spans="1:30" ht="24">
      <c r="A4" s="33">
        <v>2561</v>
      </c>
      <c r="B4" s="34">
        <v>5</v>
      </c>
      <c r="C4" s="34">
        <v>7</v>
      </c>
      <c r="D4" s="34">
        <v>6</v>
      </c>
      <c r="E4" s="34">
        <v>28</v>
      </c>
      <c r="F4" s="34">
        <v>184</v>
      </c>
      <c r="G4" s="34">
        <v>370</v>
      </c>
      <c r="H4" s="34">
        <v>269</v>
      </c>
      <c r="I4" s="34">
        <v>232</v>
      </c>
      <c r="J4" s="34">
        <v>132</v>
      </c>
      <c r="K4" s="34">
        <v>46</v>
      </c>
      <c r="L4" s="34">
        <v>52</v>
      </c>
      <c r="M4" s="34">
        <v>60</v>
      </c>
      <c r="N4" s="35">
        <f t="shared" ref="N4:N13" si="0">SUM(B4:M4)</f>
        <v>1391</v>
      </c>
      <c r="S4" s="36"/>
      <c r="T4" s="37"/>
    </row>
    <row r="5" spans="1:30" ht="24">
      <c r="A5" s="33">
        <v>2562</v>
      </c>
      <c r="B5" s="34">
        <v>49</v>
      </c>
      <c r="C5" s="34">
        <v>77</v>
      </c>
      <c r="D5" s="34">
        <v>82</v>
      </c>
      <c r="E5" s="34">
        <v>96</v>
      </c>
      <c r="F5" s="34">
        <v>275</v>
      </c>
      <c r="G5" s="34">
        <v>822</v>
      </c>
      <c r="H5" s="34">
        <v>863</v>
      </c>
      <c r="I5" s="34">
        <v>565</v>
      </c>
      <c r="J5" s="34">
        <v>462</v>
      </c>
      <c r="K5" s="34">
        <v>308</v>
      </c>
      <c r="L5" s="34">
        <v>142</v>
      </c>
      <c r="M5" s="34">
        <v>60</v>
      </c>
      <c r="N5" s="35">
        <f t="shared" si="0"/>
        <v>3801</v>
      </c>
      <c r="S5" s="36"/>
      <c r="T5" s="37"/>
    </row>
    <row r="6" spans="1:30" ht="24">
      <c r="A6" s="33">
        <v>2563</v>
      </c>
      <c r="B6" s="34">
        <v>59</v>
      </c>
      <c r="C6" s="34">
        <v>49</v>
      </c>
      <c r="D6" s="34">
        <v>67</v>
      </c>
      <c r="E6" s="34">
        <v>126</v>
      </c>
      <c r="F6" s="34">
        <v>207</v>
      </c>
      <c r="G6" s="34">
        <v>228</v>
      </c>
      <c r="H6" s="34">
        <v>352</v>
      </c>
      <c r="I6" s="34">
        <v>296</v>
      </c>
      <c r="J6" s="34">
        <v>171</v>
      </c>
      <c r="K6" s="34">
        <v>49</v>
      </c>
      <c r="L6" s="34">
        <v>25</v>
      </c>
      <c r="M6" s="34">
        <v>9</v>
      </c>
      <c r="N6" s="35">
        <f t="shared" si="0"/>
        <v>1638</v>
      </c>
      <c r="P6" s="36"/>
      <c r="S6" s="38"/>
      <c r="T6" s="37"/>
    </row>
    <row r="7" spans="1:30" ht="24">
      <c r="A7" s="33">
        <v>2564</v>
      </c>
      <c r="B7" s="34">
        <v>5</v>
      </c>
      <c r="C7" s="34">
        <v>3</v>
      </c>
      <c r="D7" s="34">
        <v>6</v>
      </c>
      <c r="E7" s="34">
        <v>4</v>
      </c>
      <c r="F7" s="34">
        <v>19</v>
      </c>
      <c r="G7" s="34">
        <v>49</v>
      </c>
      <c r="H7" s="34">
        <v>29</v>
      </c>
      <c r="I7" s="34">
        <v>50</v>
      </c>
      <c r="J7" s="34">
        <v>59</v>
      </c>
      <c r="K7" s="34">
        <v>44</v>
      </c>
      <c r="L7" s="34">
        <v>6</v>
      </c>
      <c r="M7" s="34">
        <v>10</v>
      </c>
      <c r="N7" s="35">
        <f t="shared" si="0"/>
        <v>284</v>
      </c>
      <c r="P7" s="36"/>
      <c r="S7" s="38"/>
      <c r="T7" s="37"/>
    </row>
    <row r="8" spans="1:30" ht="24">
      <c r="A8" s="33">
        <v>2565</v>
      </c>
      <c r="B8" s="34">
        <v>16</v>
      </c>
      <c r="C8" s="34">
        <v>10</v>
      </c>
      <c r="D8" s="34">
        <v>1</v>
      </c>
      <c r="E8" s="34">
        <v>7</v>
      </c>
      <c r="F8" s="34">
        <v>32</v>
      </c>
      <c r="G8" s="34">
        <v>167</v>
      </c>
      <c r="H8" s="34">
        <v>101</v>
      </c>
      <c r="I8" s="34">
        <v>109</v>
      </c>
      <c r="J8" s="34">
        <v>76</v>
      </c>
      <c r="K8" s="34">
        <v>43</v>
      </c>
      <c r="L8" s="34">
        <v>29</v>
      </c>
      <c r="M8" s="34">
        <v>15</v>
      </c>
      <c r="N8" s="35">
        <f t="shared" si="0"/>
        <v>606</v>
      </c>
      <c r="P8" s="38"/>
      <c r="S8" s="38"/>
      <c r="T8" s="37"/>
    </row>
    <row r="9" spans="1:30" ht="24">
      <c r="A9" s="39" t="s">
        <v>333</v>
      </c>
      <c r="B9" s="40">
        <f>MEDIAN(B4:B8)</f>
        <v>16</v>
      </c>
      <c r="C9" s="40">
        <f t="shared" ref="C9:M9" si="1">MEDIAN(C4:C8)</f>
        <v>10</v>
      </c>
      <c r="D9" s="40">
        <f t="shared" si="1"/>
        <v>6</v>
      </c>
      <c r="E9" s="40">
        <f t="shared" si="1"/>
        <v>28</v>
      </c>
      <c r="F9" s="40">
        <f t="shared" si="1"/>
        <v>184</v>
      </c>
      <c r="G9" s="40">
        <f t="shared" si="1"/>
        <v>228</v>
      </c>
      <c r="H9" s="40">
        <f t="shared" si="1"/>
        <v>269</v>
      </c>
      <c r="I9" s="40">
        <f t="shared" si="1"/>
        <v>232</v>
      </c>
      <c r="J9" s="40">
        <f t="shared" si="1"/>
        <v>132</v>
      </c>
      <c r="K9" s="40">
        <f t="shared" si="1"/>
        <v>46</v>
      </c>
      <c r="L9" s="40">
        <f t="shared" si="1"/>
        <v>29</v>
      </c>
      <c r="M9" s="40">
        <f t="shared" si="1"/>
        <v>15</v>
      </c>
      <c r="N9" s="41">
        <f>SUM(B9:M9)</f>
        <v>1195</v>
      </c>
      <c r="O9" s="42"/>
      <c r="P9" s="43"/>
      <c r="S9" s="36"/>
      <c r="T9" s="37"/>
    </row>
    <row r="10" spans="1:30" ht="24">
      <c r="A10" s="44" t="s">
        <v>0</v>
      </c>
      <c r="B10" s="45">
        <f>MIN(B4:B8)</f>
        <v>5</v>
      </c>
      <c r="C10" s="45">
        <f t="shared" ref="C10:M10" si="2">MIN(C4:C8)</f>
        <v>3</v>
      </c>
      <c r="D10" s="45">
        <f t="shared" si="2"/>
        <v>1</v>
      </c>
      <c r="E10" s="45">
        <f t="shared" si="2"/>
        <v>4</v>
      </c>
      <c r="F10" s="45">
        <f t="shared" si="2"/>
        <v>19</v>
      </c>
      <c r="G10" s="45">
        <f t="shared" si="2"/>
        <v>49</v>
      </c>
      <c r="H10" s="45">
        <f t="shared" si="2"/>
        <v>29</v>
      </c>
      <c r="I10" s="45">
        <f t="shared" si="2"/>
        <v>50</v>
      </c>
      <c r="J10" s="45">
        <f t="shared" si="2"/>
        <v>59</v>
      </c>
      <c r="K10" s="45">
        <f t="shared" si="2"/>
        <v>43</v>
      </c>
      <c r="L10" s="45">
        <f t="shared" si="2"/>
        <v>6</v>
      </c>
      <c r="M10" s="45">
        <f t="shared" si="2"/>
        <v>9</v>
      </c>
      <c r="N10" s="46">
        <f>SUM(B10:M10)</f>
        <v>277</v>
      </c>
      <c r="O10" s="37"/>
      <c r="P10" s="37"/>
      <c r="S10" s="36"/>
      <c r="T10" s="37"/>
    </row>
    <row r="11" spans="1:30" ht="24">
      <c r="A11" s="47" t="s">
        <v>74</v>
      </c>
      <c r="B11" s="48">
        <f>(P11*B9)/N9</f>
        <v>12.8</v>
      </c>
      <c r="C11" s="48">
        <f>(P11*C9)/N9</f>
        <v>8</v>
      </c>
      <c r="D11" s="48">
        <f>(P11*D9)/N9</f>
        <v>4.8</v>
      </c>
      <c r="E11" s="48">
        <f>(P11*E9)/N9</f>
        <v>22.4</v>
      </c>
      <c r="F11" s="48">
        <f>(P11*F9)/N9</f>
        <v>147.19999999999999</v>
      </c>
      <c r="G11" s="48">
        <f>(P11*G9)/N9</f>
        <v>182.4</v>
      </c>
      <c r="H11" s="48">
        <f>(P11*H9)/N9</f>
        <v>215.2</v>
      </c>
      <c r="I11" s="48">
        <f>(P11*I9)/N9</f>
        <v>185.6</v>
      </c>
      <c r="J11" s="48">
        <f>(P11*J9)/N9</f>
        <v>105.6</v>
      </c>
      <c r="K11" s="48">
        <f>(P11*K9)/N9</f>
        <v>36.799999999999997</v>
      </c>
      <c r="L11" s="48">
        <f>(P11*L9)/N9</f>
        <v>23.2</v>
      </c>
      <c r="M11" s="48">
        <f>(P11*M9)/N9</f>
        <v>12</v>
      </c>
      <c r="N11" s="49">
        <f t="shared" si="0"/>
        <v>956</v>
      </c>
      <c r="P11" s="50">
        <f>0.8*N9</f>
        <v>956</v>
      </c>
      <c r="Q11" s="51">
        <f>P11*100000/1305058</f>
        <v>73.253449271986383</v>
      </c>
      <c r="S11" s="36"/>
      <c r="T11" s="37"/>
    </row>
    <row r="12" spans="1:30" ht="24">
      <c r="A12" s="47" t="s">
        <v>334</v>
      </c>
      <c r="B12" s="48">
        <v>69</v>
      </c>
      <c r="C12" s="48">
        <v>61</v>
      </c>
      <c r="D12" s="48">
        <v>76</v>
      </c>
      <c r="E12" s="48">
        <v>95</v>
      </c>
      <c r="F12" s="48">
        <v>265</v>
      </c>
      <c r="G12" s="48">
        <v>519</v>
      </c>
      <c r="H12" s="48">
        <v>500</v>
      </c>
      <c r="I12" s="48">
        <v>488</v>
      </c>
      <c r="J12" s="48">
        <v>291</v>
      </c>
      <c r="K12" s="48">
        <v>152</v>
      </c>
      <c r="L12" s="48">
        <v>108</v>
      </c>
      <c r="M12" s="48">
        <v>68</v>
      </c>
      <c r="N12" s="49">
        <f t="shared" si="0"/>
        <v>2692</v>
      </c>
      <c r="O12" s="36"/>
      <c r="P12" s="37"/>
      <c r="Q12" s="52"/>
      <c r="S12" s="36"/>
      <c r="T12" s="37"/>
    </row>
    <row r="13" spans="1:30" s="57" customFormat="1" ht="24">
      <c r="A13" s="53">
        <v>2566</v>
      </c>
      <c r="B13" s="54">
        <v>7</v>
      </c>
      <c r="C13" s="54">
        <v>19</v>
      </c>
      <c r="D13" s="54">
        <v>28</v>
      </c>
      <c r="E13" s="54">
        <v>32</v>
      </c>
      <c r="F13" s="54">
        <v>45</v>
      </c>
      <c r="G13" s="54">
        <v>204</v>
      </c>
      <c r="H13" s="54">
        <v>49</v>
      </c>
      <c r="I13" s="53"/>
      <c r="J13" s="53"/>
      <c r="K13" s="53"/>
      <c r="L13" s="53"/>
      <c r="M13" s="53"/>
      <c r="N13" s="54">
        <f t="shared" si="0"/>
        <v>384</v>
      </c>
      <c r="O13" s="55"/>
      <c r="P13" s="56">
        <f>N9-21</f>
        <v>1174</v>
      </c>
      <c r="S13" s="55"/>
      <c r="T13" s="56"/>
    </row>
    <row r="14" spans="1:30" s="28" customFormat="1" ht="24">
      <c r="A14" s="58" t="s">
        <v>335</v>
      </c>
      <c r="B14" s="59">
        <f>B13</f>
        <v>7</v>
      </c>
      <c r="C14" s="59">
        <f>B13+C13</f>
        <v>26</v>
      </c>
      <c r="D14" s="59">
        <f>B13+C13+D13</f>
        <v>54</v>
      </c>
      <c r="E14" s="60">
        <f>SUM(B13:E13)</f>
        <v>86</v>
      </c>
      <c r="F14" s="60">
        <f>SUM(B13:F13)</f>
        <v>131</v>
      </c>
      <c r="G14" s="60">
        <f>SUM(B13:G13)</f>
        <v>335</v>
      </c>
      <c r="H14" s="60">
        <f>SUM(B13:H13)</f>
        <v>384</v>
      </c>
      <c r="I14" s="60">
        <f>SUM(B13:I13)</f>
        <v>384</v>
      </c>
      <c r="J14" s="60">
        <f>SUM(B13:J13)</f>
        <v>384</v>
      </c>
      <c r="K14" s="60">
        <f>SUM(B13:K13)</f>
        <v>384</v>
      </c>
      <c r="L14" s="60">
        <f>SUM(B13:L13)</f>
        <v>384</v>
      </c>
      <c r="M14" s="60">
        <f>SUM(B13:M13)</f>
        <v>384</v>
      </c>
      <c r="N14" s="61"/>
      <c r="P14" s="62"/>
      <c r="S14" s="36"/>
    </row>
    <row r="15" spans="1:30" s="28" customFormat="1" ht="24">
      <c r="A15" s="63"/>
      <c r="B15" s="64"/>
      <c r="C15" s="64"/>
      <c r="D15" s="65"/>
      <c r="E15" s="65"/>
      <c r="F15" s="64"/>
      <c r="G15" s="64"/>
      <c r="H15" s="64"/>
      <c r="I15" s="64"/>
      <c r="J15" s="64"/>
      <c r="K15" s="64"/>
      <c r="L15" s="64"/>
      <c r="M15" s="64"/>
      <c r="N15" s="64"/>
      <c r="P15" s="62"/>
      <c r="S15" s="36"/>
    </row>
    <row r="16" spans="1:30">
      <c r="A16" s="66" t="s">
        <v>337</v>
      </c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9"/>
      <c r="O16" s="36"/>
      <c r="P16" s="38"/>
      <c r="S16" s="36"/>
    </row>
    <row r="17" spans="1:19" ht="24">
      <c r="A17" s="70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9"/>
      <c r="P17" s="37"/>
      <c r="R17" s="36"/>
      <c r="S17" s="36"/>
    </row>
    <row r="18" spans="1:19">
      <c r="A18" s="71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  <c r="S18" s="36"/>
    </row>
    <row r="19" spans="1:19">
      <c r="A19" s="71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9"/>
    </row>
    <row r="20" spans="1:19">
      <c r="A20" s="71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9"/>
    </row>
    <row r="21" spans="1:19">
      <c r="A21" s="71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9">
      <c r="A22" s="71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</row>
    <row r="23" spans="1:19">
      <c r="A23" s="71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9"/>
    </row>
    <row r="24" spans="1:19">
      <c r="A24" s="71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</row>
    <row r="25" spans="1:19">
      <c r="A25" s="71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9"/>
    </row>
    <row r="26" spans="1:19">
      <c r="A26" s="71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</row>
    <row r="27" spans="1:19">
      <c r="A27" s="71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</row>
    <row r="28" spans="1:19">
      <c r="A28" s="71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/>
    </row>
    <row r="29" spans="1:19">
      <c r="A29" s="71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9"/>
    </row>
    <row r="30" spans="1:19">
      <c r="A30" s="71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9"/>
    </row>
    <row r="31" spans="1:19">
      <c r="D31" s="333"/>
      <c r="E31" s="333"/>
      <c r="F31" s="333"/>
      <c r="G31" s="333"/>
      <c r="H31" s="333"/>
      <c r="I31" s="333"/>
      <c r="J31" s="333"/>
      <c r="K31" s="333"/>
    </row>
    <row r="32" spans="1:19">
      <c r="D32" s="333"/>
      <c r="E32" s="333"/>
      <c r="F32" s="333"/>
      <c r="G32" s="333"/>
      <c r="H32" s="333"/>
      <c r="I32" s="333"/>
      <c r="J32" s="333"/>
      <c r="K32" s="333"/>
    </row>
    <row r="33" spans="3:14">
      <c r="D33" s="72"/>
      <c r="E33" s="72"/>
      <c r="F33" s="72"/>
      <c r="G33" s="72"/>
      <c r="H33" s="72"/>
      <c r="I33" s="72"/>
      <c r="J33" s="72"/>
      <c r="K33" s="72"/>
    </row>
    <row r="37" spans="3:14"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73"/>
    </row>
    <row r="38" spans="3:14">
      <c r="C38" s="32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5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E11" zoomScale="90" zoomScaleNormal="90" workbookViewId="0">
      <selection activeCell="V5" activeCellId="1" sqref="R5:R26 V5:V26"/>
    </sheetView>
  </sheetViews>
  <sheetFormatPr defaultColWidth="9.09765625" defaultRowHeight="27.75"/>
  <cols>
    <col min="1" max="1" width="18" style="20" customWidth="1"/>
    <col min="2" max="2" width="5.8984375" style="20" customWidth="1"/>
    <col min="3" max="4" width="5.296875" style="20" customWidth="1"/>
    <col min="5" max="5" width="5.59765625" style="20" customWidth="1"/>
    <col min="6" max="6" width="5.296875" style="20" customWidth="1"/>
    <col min="7" max="7" width="6.09765625" style="20" customWidth="1"/>
    <col min="8" max="8" width="6" style="20" customWidth="1"/>
    <col min="9" max="9" width="6.296875" style="20" customWidth="1"/>
    <col min="10" max="11" width="5.296875" style="20" customWidth="1"/>
    <col min="12" max="13" width="5.69921875" style="20" customWidth="1"/>
    <col min="14" max="14" width="8" style="23" customWidth="1"/>
    <col min="15" max="15" width="9.69921875" style="20" customWidth="1"/>
    <col min="16" max="16" width="9.09765625" style="20" customWidth="1"/>
    <col min="17" max="17" width="4.59765625" style="20" customWidth="1"/>
    <col min="18" max="18" width="16.09765625" style="20" customWidth="1"/>
    <col min="19" max="20" width="11.3984375" style="20" customWidth="1"/>
    <col min="21" max="21" width="14.09765625" style="20" customWidth="1"/>
    <col min="22" max="22" width="11.8984375" style="20" customWidth="1"/>
    <col min="23" max="23" width="14.59765625" style="20" customWidth="1"/>
    <col min="24" max="24" width="9.09765625" style="20"/>
    <col min="25" max="25" width="11.69921875" style="20" bestFit="1" customWidth="1"/>
    <col min="26" max="16384" width="9.09765625" style="20"/>
  </cols>
  <sheetData>
    <row r="1" spans="1:26">
      <c r="A1" s="77" t="s">
        <v>338</v>
      </c>
      <c r="R1" s="337" t="s">
        <v>339</v>
      </c>
      <c r="S1" s="337"/>
      <c r="T1" s="337"/>
      <c r="U1" s="337"/>
      <c r="V1" s="337"/>
      <c r="W1" s="337"/>
    </row>
    <row r="2" spans="1:26">
      <c r="B2" s="78" t="s">
        <v>676</v>
      </c>
      <c r="R2" s="79"/>
      <c r="S2" s="79"/>
      <c r="T2" s="338" t="s">
        <v>378</v>
      </c>
      <c r="U2" s="339"/>
      <c r="V2" s="339"/>
      <c r="W2" s="340"/>
    </row>
    <row r="3" spans="1:26">
      <c r="A3" s="80" t="s">
        <v>9</v>
      </c>
      <c r="B3" s="334" t="s">
        <v>43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6"/>
      <c r="N3" s="80" t="s">
        <v>41</v>
      </c>
      <c r="O3" s="80" t="s">
        <v>13</v>
      </c>
      <c r="R3" s="81" t="s">
        <v>9</v>
      </c>
      <c r="S3" s="81" t="s">
        <v>10</v>
      </c>
      <c r="T3" s="81" t="s">
        <v>11</v>
      </c>
      <c r="U3" s="81" t="s">
        <v>12</v>
      </c>
      <c r="V3" s="82" t="s">
        <v>13</v>
      </c>
      <c r="W3" s="82" t="s">
        <v>14</v>
      </c>
    </row>
    <row r="4" spans="1:26">
      <c r="A4" s="83"/>
      <c r="B4" s="84" t="s">
        <v>65</v>
      </c>
      <c r="C4" s="85" t="s">
        <v>66</v>
      </c>
      <c r="D4" s="85" t="s">
        <v>47</v>
      </c>
      <c r="E4" s="85" t="s">
        <v>48</v>
      </c>
      <c r="F4" s="85" t="s">
        <v>49</v>
      </c>
      <c r="G4" s="86" t="s">
        <v>50</v>
      </c>
      <c r="H4" s="86" t="s">
        <v>51</v>
      </c>
      <c r="I4" s="86" t="s">
        <v>52</v>
      </c>
      <c r="J4" s="86" t="s">
        <v>53</v>
      </c>
      <c r="K4" s="86" t="s">
        <v>54</v>
      </c>
      <c r="L4" s="86" t="s">
        <v>55</v>
      </c>
      <c r="M4" s="87" t="s">
        <v>56</v>
      </c>
      <c r="N4" s="88"/>
      <c r="O4" s="89" t="s">
        <v>20</v>
      </c>
      <c r="R4" s="90"/>
      <c r="S4" s="90"/>
      <c r="T4" s="90" t="s">
        <v>18</v>
      </c>
      <c r="U4" s="90" t="s">
        <v>18</v>
      </c>
      <c r="V4" s="81"/>
      <c r="W4" s="90" t="s">
        <v>19</v>
      </c>
    </row>
    <row r="5" spans="1:26">
      <c r="A5" s="91" t="s">
        <v>21</v>
      </c>
      <c r="B5" s="92">
        <v>1</v>
      </c>
      <c r="C5" s="92">
        <v>0</v>
      </c>
      <c r="D5" s="93">
        <v>2</v>
      </c>
      <c r="E5" s="92">
        <v>6</v>
      </c>
      <c r="F5" s="92">
        <v>3</v>
      </c>
      <c r="G5" s="92">
        <v>18</v>
      </c>
      <c r="H5" s="92">
        <v>1</v>
      </c>
      <c r="I5" s="92"/>
      <c r="J5" s="92"/>
      <c r="K5" s="92"/>
      <c r="L5" s="94"/>
      <c r="M5" s="92"/>
      <c r="N5" s="95">
        <f t="shared" ref="N5:N27" si="0">SUM(B5:M5)</f>
        <v>31</v>
      </c>
      <c r="O5" s="96">
        <f t="shared" ref="O5:O27" si="1">V5</f>
        <v>19.578370321716832</v>
      </c>
      <c r="R5" s="97" t="s">
        <v>340</v>
      </c>
      <c r="S5" s="98">
        <v>158338</v>
      </c>
      <c r="T5" s="99">
        <f>T6+T7</f>
        <v>31</v>
      </c>
      <c r="U5" s="100">
        <v>0</v>
      </c>
      <c r="V5" s="101">
        <f>T5*100000/S5</f>
        <v>19.578370321716832</v>
      </c>
      <c r="W5" s="102">
        <f>(U5/T5)*100</f>
        <v>0</v>
      </c>
      <c r="X5" s="103"/>
    </row>
    <row r="6" spans="1:26">
      <c r="A6" s="104" t="s">
        <v>57</v>
      </c>
      <c r="B6" s="105">
        <v>0</v>
      </c>
      <c r="C6" s="105">
        <v>0</v>
      </c>
      <c r="D6" s="105">
        <v>0</v>
      </c>
      <c r="E6" s="105">
        <v>0</v>
      </c>
      <c r="F6" s="105">
        <v>0</v>
      </c>
      <c r="G6" s="105">
        <v>2</v>
      </c>
      <c r="H6" s="105">
        <v>1</v>
      </c>
      <c r="I6" s="106"/>
      <c r="J6" s="107"/>
      <c r="K6" s="107"/>
      <c r="L6" s="107"/>
      <c r="M6" s="107"/>
      <c r="N6" s="108">
        <f t="shared" si="0"/>
        <v>3</v>
      </c>
      <c r="O6" s="109">
        <f t="shared" si="1"/>
        <v>8.4930498542026438</v>
      </c>
      <c r="R6" s="310" t="s">
        <v>341</v>
      </c>
      <c r="S6" s="111">
        <v>35323</v>
      </c>
      <c r="T6" s="112">
        <f>N6</f>
        <v>3</v>
      </c>
      <c r="U6" s="113">
        <v>0</v>
      </c>
      <c r="V6" s="114">
        <f>T6*100000/S6</f>
        <v>8.4930498542026438</v>
      </c>
      <c r="W6" s="102">
        <f t="shared" ref="W6:W26" si="2">(U6/T6)*100</f>
        <v>0</v>
      </c>
      <c r="X6" s="103"/>
    </row>
    <row r="7" spans="1:26">
      <c r="A7" s="104" t="s">
        <v>22</v>
      </c>
      <c r="B7" s="105">
        <v>1</v>
      </c>
      <c r="C7" s="105">
        <v>0</v>
      </c>
      <c r="D7" s="105">
        <v>2</v>
      </c>
      <c r="E7" s="105">
        <v>6</v>
      </c>
      <c r="F7" s="105">
        <v>3</v>
      </c>
      <c r="G7" s="105">
        <v>16</v>
      </c>
      <c r="H7" s="105">
        <v>0</v>
      </c>
      <c r="I7" s="106"/>
      <c r="J7" s="107"/>
      <c r="K7" s="107"/>
      <c r="L7" s="107"/>
      <c r="M7" s="107"/>
      <c r="N7" s="108">
        <f t="shared" si="0"/>
        <v>28</v>
      </c>
      <c r="O7" s="109">
        <f t="shared" si="1"/>
        <v>22.761451855464781</v>
      </c>
      <c r="R7" s="310" t="s">
        <v>77</v>
      </c>
      <c r="S7" s="111">
        <v>123015</v>
      </c>
      <c r="T7" s="112">
        <f t="shared" ref="T7:T26" si="3">N7</f>
        <v>28</v>
      </c>
      <c r="U7" s="113">
        <v>0</v>
      </c>
      <c r="V7" s="114">
        <f t="shared" ref="V7:V26" si="4">T7*100000/S7</f>
        <v>22.761451855464781</v>
      </c>
      <c r="W7" s="102">
        <f t="shared" si="2"/>
        <v>0</v>
      </c>
      <c r="X7" s="103"/>
      <c r="Z7" s="115"/>
    </row>
    <row r="8" spans="1:26">
      <c r="A8" s="104" t="s">
        <v>23</v>
      </c>
      <c r="B8" s="105">
        <v>1</v>
      </c>
      <c r="C8" s="105">
        <v>0</v>
      </c>
      <c r="D8" s="105">
        <v>0</v>
      </c>
      <c r="E8" s="105">
        <v>2</v>
      </c>
      <c r="F8" s="105">
        <v>5</v>
      </c>
      <c r="G8" s="105">
        <v>26</v>
      </c>
      <c r="H8" s="105">
        <v>4</v>
      </c>
      <c r="I8" s="106"/>
      <c r="J8" s="107"/>
      <c r="K8" s="107"/>
      <c r="L8" s="107"/>
      <c r="M8" s="107"/>
      <c r="N8" s="108">
        <f t="shared" si="0"/>
        <v>38</v>
      </c>
      <c r="O8" s="109">
        <f t="shared" si="1"/>
        <v>38.998758197436345</v>
      </c>
      <c r="R8" s="116" t="s">
        <v>23</v>
      </c>
      <c r="S8" s="117">
        <v>97439</v>
      </c>
      <c r="T8" s="112">
        <f t="shared" si="3"/>
        <v>38</v>
      </c>
      <c r="U8" s="118">
        <v>0</v>
      </c>
      <c r="V8" s="114">
        <f t="shared" si="4"/>
        <v>38.998758197436345</v>
      </c>
      <c r="W8" s="102">
        <f t="shared" si="2"/>
        <v>0</v>
      </c>
      <c r="X8" s="103"/>
      <c r="Z8" s="115"/>
    </row>
    <row r="9" spans="1:26">
      <c r="A9" s="104" t="s">
        <v>31</v>
      </c>
      <c r="B9" s="119">
        <v>1</v>
      </c>
      <c r="C9" s="119">
        <v>2</v>
      </c>
      <c r="D9" s="105">
        <v>2</v>
      </c>
      <c r="E9" s="119">
        <v>1</v>
      </c>
      <c r="F9" s="105">
        <v>5</v>
      </c>
      <c r="G9" s="105">
        <v>22</v>
      </c>
      <c r="H9" s="119">
        <v>15</v>
      </c>
      <c r="I9" s="106"/>
      <c r="J9" s="107"/>
      <c r="K9" s="107"/>
      <c r="L9" s="107"/>
      <c r="M9" s="107"/>
      <c r="N9" s="108">
        <f t="shared" si="0"/>
        <v>48</v>
      </c>
      <c r="O9" s="109">
        <f t="shared" si="1"/>
        <v>89.445438282647586</v>
      </c>
      <c r="R9" s="116" t="s">
        <v>31</v>
      </c>
      <c r="S9" s="117">
        <v>53664</v>
      </c>
      <c r="T9" s="112">
        <f t="shared" si="3"/>
        <v>48</v>
      </c>
      <c r="U9" s="118">
        <v>0</v>
      </c>
      <c r="V9" s="114">
        <f t="shared" si="4"/>
        <v>89.445438282647586</v>
      </c>
      <c r="W9" s="102">
        <f t="shared" si="2"/>
        <v>0</v>
      </c>
      <c r="X9" s="103"/>
      <c r="Z9" s="115"/>
    </row>
    <row r="10" spans="1:26">
      <c r="A10" s="104" t="s">
        <v>24</v>
      </c>
      <c r="B10" s="119">
        <v>0</v>
      </c>
      <c r="C10" s="119">
        <v>0</v>
      </c>
      <c r="D10" s="105">
        <v>1</v>
      </c>
      <c r="E10" s="119">
        <v>1</v>
      </c>
      <c r="F10" s="105">
        <v>10</v>
      </c>
      <c r="G10" s="105">
        <v>28</v>
      </c>
      <c r="H10" s="119">
        <v>8</v>
      </c>
      <c r="I10" s="106"/>
      <c r="J10" s="107"/>
      <c r="K10" s="107"/>
      <c r="L10" s="107"/>
      <c r="M10" s="107"/>
      <c r="N10" s="108">
        <f t="shared" si="0"/>
        <v>48</v>
      </c>
      <c r="O10" s="109">
        <f t="shared" si="1"/>
        <v>60.628260347854642</v>
      </c>
      <c r="R10" s="116" t="s">
        <v>24</v>
      </c>
      <c r="S10" s="117">
        <v>79171</v>
      </c>
      <c r="T10" s="112">
        <f t="shared" si="3"/>
        <v>48</v>
      </c>
      <c r="U10" s="118">
        <v>1</v>
      </c>
      <c r="V10" s="114">
        <f t="shared" si="4"/>
        <v>60.628260347854642</v>
      </c>
      <c r="W10" s="102">
        <f t="shared" si="2"/>
        <v>2.083333333333333</v>
      </c>
      <c r="X10" s="103"/>
      <c r="Z10" s="115"/>
    </row>
    <row r="11" spans="1:26">
      <c r="A11" s="104" t="s">
        <v>25</v>
      </c>
      <c r="B11" s="119">
        <v>1</v>
      </c>
      <c r="C11" s="119">
        <v>0</v>
      </c>
      <c r="D11" s="105">
        <v>0</v>
      </c>
      <c r="E11" s="119">
        <v>1</v>
      </c>
      <c r="F11" s="105">
        <v>0</v>
      </c>
      <c r="G11" s="105">
        <v>2</v>
      </c>
      <c r="H11" s="119">
        <v>0</v>
      </c>
      <c r="I11" s="106"/>
      <c r="J11" s="107"/>
      <c r="K11" s="107"/>
      <c r="L11" s="107"/>
      <c r="M11" s="107"/>
      <c r="N11" s="108">
        <f t="shared" si="0"/>
        <v>4</v>
      </c>
      <c r="O11" s="109">
        <f t="shared" si="1"/>
        <v>5.9567243972539501</v>
      </c>
      <c r="R11" s="116" t="s">
        <v>25</v>
      </c>
      <c r="S11" s="117">
        <v>67151</v>
      </c>
      <c r="T11" s="112">
        <f t="shared" si="3"/>
        <v>4</v>
      </c>
      <c r="U11" s="118">
        <v>0</v>
      </c>
      <c r="V11" s="114">
        <f t="shared" si="4"/>
        <v>5.9567243972539501</v>
      </c>
      <c r="W11" s="102">
        <f t="shared" si="2"/>
        <v>0</v>
      </c>
      <c r="Z11" s="115"/>
    </row>
    <row r="12" spans="1:26">
      <c r="A12" s="104" t="s">
        <v>26</v>
      </c>
      <c r="B12" s="119">
        <v>0</v>
      </c>
      <c r="C12" s="119">
        <v>1</v>
      </c>
      <c r="D12" s="105">
        <v>6</v>
      </c>
      <c r="E12" s="119">
        <v>4</v>
      </c>
      <c r="F12" s="105">
        <v>0</v>
      </c>
      <c r="G12" s="105">
        <v>7</v>
      </c>
      <c r="H12" s="119">
        <v>5</v>
      </c>
      <c r="I12" s="106"/>
      <c r="J12" s="107"/>
      <c r="K12" s="107"/>
      <c r="L12" s="107"/>
      <c r="M12" s="107"/>
      <c r="N12" s="108">
        <f t="shared" si="0"/>
        <v>23</v>
      </c>
      <c r="O12" s="109">
        <f t="shared" si="1"/>
        <v>32.342436088533901</v>
      </c>
      <c r="R12" s="116" t="s">
        <v>26</v>
      </c>
      <c r="S12" s="117">
        <v>71114</v>
      </c>
      <c r="T12" s="112">
        <f t="shared" si="3"/>
        <v>23</v>
      </c>
      <c r="U12" s="118">
        <v>0</v>
      </c>
      <c r="V12" s="114">
        <f t="shared" si="4"/>
        <v>32.342436088533901</v>
      </c>
      <c r="W12" s="102">
        <f t="shared" si="2"/>
        <v>0</v>
      </c>
      <c r="Z12" s="115"/>
    </row>
    <row r="13" spans="1:26">
      <c r="A13" s="104" t="s">
        <v>27</v>
      </c>
      <c r="B13" s="119">
        <v>0</v>
      </c>
      <c r="C13" s="119">
        <v>1</v>
      </c>
      <c r="D13" s="105">
        <v>3</v>
      </c>
      <c r="E13" s="119">
        <v>5</v>
      </c>
      <c r="F13" s="105">
        <v>6</v>
      </c>
      <c r="G13" s="105">
        <v>55</v>
      </c>
      <c r="H13" s="119">
        <v>6</v>
      </c>
      <c r="I13" s="106"/>
      <c r="J13" s="107"/>
      <c r="K13" s="107"/>
      <c r="L13" s="107"/>
      <c r="M13" s="107"/>
      <c r="N13" s="108">
        <f t="shared" si="0"/>
        <v>76</v>
      </c>
      <c r="O13" s="109">
        <f t="shared" si="1"/>
        <v>70.406877640257918</v>
      </c>
      <c r="R13" s="116" t="s">
        <v>27</v>
      </c>
      <c r="S13" s="117">
        <v>107944</v>
      </c>
      <c r="T13" s="112">
        <f t="shared" si="3"/>
        <v>76</v>
      </c>
      <c r="U13" s="118">
        <v>0</v>
      </c>
      <c r="V13" s="114">
        <f t="shared" si="4"/>
        <v>70.406877640257918</v>
      </c>
      <c r="W13" s="102">
        <f t="shared" si="2"/>
        <v>0</v>
      </c>
      <c r="Z13" s="115"/>
    </row>
    <row r="14" spans="1:26">
      <c r="A14" s="104" t="s">
        <v>34</v>
      </c>
      <c r="B14" s="119">
        <v>0</v>
      </c>
      <c r="C14" s="119">
        <v>0</v>
      </c>
      <c r="D14" s="105">
        <v>0</v>
      </c>
      <c r="E14" s="119">
        <v>3</v>
      </c>
      <c r="F14" s="105">
        <v>3</v>
      </c>
      <c r="G14" s="105">
        <v>11</v>
      </c>
      <c r="H14" s="119">
        <v>1</v>
      </c>
      <c r="I14" s="106"/>
      <c r="J14" s="107"/>
      <c r="K14" s="107"/>
      <c r="L14" s="107"/>
      <c r="M14" s="107"/>
      <c r="N14" s="108">
        <f t="shared" si="0"/>
        <v>18</v>
      </c>
      <c r="O14" s="109">
        <f t="shared" si="1"/>
        <v>30.991735537190081</v>
      </c>
      <c r="R14" s="116" t="s">
        <v>34</v>
      </c>
      <c r="S14" s="117">
        <v>58080</v>
      </c>
      <c r="T14" s="112">
        <f t="shared" si="3"/>
        <v>18</v>
      </c>
      <c r="U14" s="118">
        <v>0</v>
      </c>
      <c r="V14" s="114">
        <f t="shared" si="4"/>
        <v>30.991735537190081</v>
      </c>
      <c r="W14" s="102">
        <f t="shared" si="2"/>
        <v>0</v>
      </c>
      <c r="Z14" s="115"/>
    </row>
    <row r="15" spans="1:26">
      <c r="A15" s="104" t="s">
        <v>32</v>
      </c>
      <c r="B15" s="119">
        <v>0</v>
      </c>
      <c r="C15" s="119">
        <v>0</v>
      </c>
      <c r="D15" s="105">
        <v>0</v>
      </c>
      <c r="E15" s="119">
        <v>0</v>
      </c>
      <c r="F15" s="105">
        <v>3</v>
      </c>
      <c r="G15" s="105">
        <v>3</v>
      </c>
      <c r="H15" s="119">
        <v>0</v>
      </c>
      <c r="I15" s="106"/>
      <c r="J15" s="107"/>
      <c r="K15" s="107"/>
      <c r="L15" s="107"/>
      <c r="M15" s="107"/>
      <c r="N15" s="108">
        <f t="shared" si="0"/>
        <v>6</v>
      </c>
      <c r="O15" s="109">
        <f t="shared" si="1"/>
        <v>9.0267643563164786</v>
      </c>
      <c r="R15" s="116" t="s">
        <v>32</v>
      </c>
      <c r="S15" s="117">
        <v>66469</v>
      </c>
      <c r="T15" s="112">
        <f t="shared" si="3"/>
        <v>6</v>
      </c>
      <c r="U15" s="118">
        <v>0</v>
      </c>
      <c r="V15" s="114">
        <f t="shared" si="4"/>
        <v>9.0267643563164786</v>
      </c>
      <c r="W15" s="102">
        <f t="shared" si="2"/>
        <v>0</v>
      </c>
      <c r="Z15" s="115"/>
    </row>
    <row r="16" spans="1:26">
      <c r="A16" s="104" t="s">
        <v>28</v>
      </c>
      <c r="B16" s="119">
        <v>2</v>
      </c>
      <c r="C16" s="119">
        <v>5</v>
      </c>
      <c r="D16" s="105">
        <v>6</v>
      </c>
      <c r="E16" s="119">
        <v>4</v>
      </c>
      <c r="F16" s="105">
        <v>3</v>
      </c>
      <c r="G16" s="105">
        <v>1</v>
      </c>
      <c r="H16" s="119">
        <v>1</v>
      </c>
      <c r="I16" s="106"/>
      <c r="J16" s="107"/>
      <c r="K16" s="107"/>
      <c r="L16" s="107"/>
      <c r="M16" s="107"/>
      <c r="N16" s="108">
        <f t="shared" si="0"/>
        <v>22</v>
      </c>
      <c r="O16" s="109">
        <f t="shared" si="1"/>
        <v>18.609214944891349</v>
      </c>
      <c r="R16" s="116" t="s">
        <v>28</v>
      </c>
      <c r="S16" s="117">
        <v>118221</v>
      </c>
      <c r="T16" s="112">
        <f t="shared" si="3"/>
        <v>22</v>
      </c>
      <c r="U16" s="118">
        <v>0</v>
      </c>
      <c r="V16" s="114">
        <f t="shared" si="4"/>
        <v>18.609214944891349</v>
      </c>
      <c r="W16" s="102">
        <f t="shared" si="2"/>
        <v>0</v>
      </c>
      <c r="Z16" s="115"/>
    </row>
    <row r="17" spans="1:26">
      <c r="A17" s="104" t="s">
        <v>29</v>
      </c>
      <c r="B17" s="119">
        <v>1</v>
      </c>
      <c r="C17" s="119">
        <v>0</v>
      </c>
      <c r="D17" s="105">
        <v>1</v>
      </c>
      <c r="E17" s="119">
        <v>2</v>
      </c>
      <c r="F17" s="105">
        <v>1</v>
      </c>
      <c r="G17" s="105">
        <v>11</v>
      </c>
      <c r="H17" s="119">
        <v>0</v>
      </c>
      <c r="I17" s="106"/>
      <c r="J17" s="107"/>
      <c r="K17" s="107"/>
      <c r="L17" s="107"/>
      <c r="M17" s="107"/>
      <c r="N17" s="108">
        <f t="shared" si="0"/>
        <v>16</v>
      </c>
      <c r="O17" s="109">
        <f t="shared" si="1"/>
        <v>13.998740113389795</v>
      </c>
      <c r="R17" s="116" t="s">
        <v>29</v>
      </c>
      <c r="S17" s="117">
        <v>114296</v>
      </c>
      <c r="T17" s="112">
        <f t="shared" si="3"/>
        <v>16</v>
      </c>
      <c r="U17" s="118">
        <v>0</v>
      </c>
      <c r="V17" s="114">
        <f t="shared" si="4"/>
        <v>13.998740113389795</v>
      </c>
      <c r="W17" s="102">
        <f t="shared" si="2"/>
        <v>0</v>
      </c>
      <c r="Z17" s="115"/>
    </row>
    <row r="18" spans="1:26">
      <c r="A18" s="104" t="s">
        <v>33</v>
      </c>
      <c r="B18" s="119">
        <v>0</v>
      </c>
      <c r="C18" s="119">
        <v>0</v>
      </c>
      <c r="D18" s="105">
        <v>0</v>
      </c>
      <c r="E18" s="119">
        <v>0</v>
      </c>
      <c r="F18" s="105">
        <v>0</v>
      </c>
      <c r="G18" s="105">
        <v>2</v>
      </c>
      <c r="H18" s="119">
        <v>0</v>
      </c>
      <c r="I18" s="106"/>
      <c r="J18" s="107"/>
      <c r="K18" s="107"/>
      <c r="L18" s="107"/>
      <c r="M18" s="107"/>
      <c r="N18" s="108">
        <f t="shared" si="0"/>
        <v>2</v>
      </c>
      <c r="O18" s="109">
        <f t="shared" si="1"/>
        <v>8.6456577184109289</v>
      </c>
      <c r="R18" s="116" t="s">
        <v>33</v>
      </c>
      <c r="S18" s="117">
        <v>23133</v>
      </c>
      <c r="T18" s="112">
        <f t="shared" si="3"/>
        <v>2</v>
      </c>
      <c r="U18" s="118">
        <v>0</v>
      </c>
      <c r="V18" s="114">
        <f t="shared" si="4"/>
        <v>8.6456577184109289</v>
      </c>
      <c r="W18" s="102">
        <f t="shared" si="2"/>
        <v>0</v>
      </c>
      <c r="Z18" s="115"/>
    </row>
    <row r="19" spans="1:26">
      <c r="A19" s="104" t="s">
        <v>58</v>
      </c>
      <c r="B19" s="119">
        <v>0</v>
      </c>
      <c r="C19" s="105">
        <v>0</v>
      </c>
      <c r="D19" s="105">
        <v>0</v>
      </c>
      <c r="E19" s="105">
        <v>0</v>
      </c>
      <c r="F19" s="105">
        <v>0</v>
      </c>
      <c r="G19" s="105">
        <v>3</v>
      </c>
      <c r="H19" s="105">
        <v>0</v>
      </c>
      <c r="I19" s="106"/>
      <c r="J19" s="107"/>
      <c r="K19" s="107"/>
      <c r="L19" s="107"/>
      <c r="M19" s="107"/>
      <c r="N19" s="108">
        <f t="shared" si="0"/>
        <v>3</v>
      </c>
      <c r="O19" s="109">
        <f t="shared" si="1"/>
        <v>10.72271070126528</v>
      </c>
      <c r="R19" s="116" t="s">
        <v>58</v>
      </c>
      <c r="S19" s="117">
        <v>27978</v>
      </c>
      <c r="T19" s="112">
        <f t="shared" si="3"/>
        <v>3</v>
      </c>
      <c r="U19" s="118">
        <v>0</v>
      </c>
      <c r="V19" s="114">
        <f t="shared" si="4"/>
        <v>10.72271070126528</v>
      </c>
      <c r="W19" s="102">
        <v>0</v>
      </c>
      <c r="Z19" s="115"/>
    </row>
    <row r="20" spans="1:26">
      <c r="A20" s="104" t="s">
        <v>30</v>
      </c>
      <c r="B20" s="119">
        <v>0</v>
      </c>
      <c r="C20" s="119">
        <v>8</v>
      </c>
      <c r="D20" s="105">
        <v>1</v>
      </c>
      <c r="E20" s="119">
        <v>0</v>
      </c>
      <c r="F20" s="105">
        <v>2</v>
      </c>
      <c r="G20" s="105">
        <v>0</v>
      </c>
      <c r="H20" s="119">
        <v>2</v>
      </c>
      <c r="I20" s="106"/>
      <c r="J20" s="107"/>
      <c r="K20" s="107"/>
      <c r="L20" s="107"/>
      <c r="M20" s="107"/>
      <c r="N20" s="108">
        <f t="shared" si="0"/>
        <v>13</v>
      </c>
      <c r="O20" s="109">
        <f t="shared" si="1"/>
        <v>17.63500956360134</v>
      </c>
      <c r="R20" s="116" t="s">
        <v>30</v>
      </c>
      <c r="S20" s="117">
        <v>73717</v>
      </c>
      <c r="T20" s="112">
        <f t="shared" si="3"/>
        <v>13</v>
      </c>
      <c r="U20" s="118">
        <v>0</v>
      </c>
      <c r="V20" s="114">
        <f t="shared" si="4"/>
        <v>17.63500956360134</v>
      </c>
      <c r="W20" s="102">
        <f t="shared" si="2"/>
        <v>0</v>
      </c>
      <c r="Z20" s="115"/>
    </row>
    <row r="21" spans="1:26">
      <c r="A21" s="104" t="s">
        <v>35</v>
      </c>
      <c r="B21" s="119">
        <v>0</v>
      </c>
      <c r="C21" s="119">
        <v>0</v>
      </c>
      <c r="D21" s="105">
        <v>0</v>
      </c>
      <c r="E21" s="119">
        <v>0</v>
      </c>
      <c r="F21" s="105">
        <v>1</v>
      </c>
      <c r="G21" s="105">
        <v>10</v>
      </c>
      <c r="H21" s="119">
        <v>5</v>
      </c>
      <c r="I21" s="106"/>
      <c r="J21" s="107"/>
      <c r="K21" s="107"/>
      <c r="L21" s="107"/>
      <c r="M21" s="107"/>
      <c r="N21" s="108">
        <f t="shared" si="0"/>
        <v>16</v>
      </c>
      <c r="O21" s="109">
        <f t="shared" si="1"/>
        <v>69.102530880193484</v>
      </c>
      <c r="R21" s="116" t="s">
        <v>35</v>
      </c>
      <c r="S21" s="117">
        <v>23154</v>
      </c>
      <c r="T21" s="112">
        <f t="shared" si="3"/>
        <v>16</v>
      </c>
      <c r="U21" s="118">
        <v>0</v>
      </c>
      <c r="V21" s="114">
        <f t="shared" si="4"/>
        <v>69.102530880193484</v>
      </c>
      <c r="W21" s="102">
        <f t="shared" si="2"/>
        <v>0</v>
      </c>
      <c r="Z21" s="115"/>
    </row>
    <row r="22" spans="1:26">
      <c r="A22" s="104" t="s">
        <v>59</v>
      </c>
      <c r="B22" s="119">
        <v>0</v>
      </c>
      <c r="C22" s="119">
        <v>0</v>
      </c>
      <c r="D22" s="105">
        <v>2</v>
      </c>
      <c r="E22" s="119">
        <v>0</v>
      </c>
      <c r="F22" s="105">
        <v>1</v>
      </c>
      <c r="G22" s="105">
        <v>2</v>
      </c>
      <c r="H22" s="119">
        <v>0</v>
      </c>
      <c r="I22" s="106"/>
      <c r="J22" s="107"/>
      <c r="K22" s="107"/>
      <c r="L22" s="107"/>
      <c r="M22" s="107"/>
      <c r="N22" s="108">
        <f t="shared" si="0"/>
        <v>5</v>
      </c>
      <c r="O22" s="109">
        <f t="shared" si="1"/>
        <v>13.901632051602858</v>
      </c>
      <c r="R22" s="120" t="s">
        <v>59</v>
      </c>
      <c r="S22" s="117">
        <v>35967</v>
      </c>
      <c r="T22" s="112">
        <f t="shared" si="3"/>
        <v>5</v>
      </c>
      <c r="U22" s="118">
        <v>0</v>
      </c>
      <c r="V22" s="114">
        <f t="shared" si="4"/>
        <v>13.901632051602858</v>
      </c>
      <c r="W22" s="102">
        <f t="shared" si="2"/>
        <v>0</v>
      </c>
      <c r="Z22" s="115"/>
    </row>
    <row r="23" spans="1:26">
      <c r="A23" s="104" t="s">
        <v>60</v>
      </c>
      <c r="B23" s="119">
        <v>0</v>
      </c>
      <c r="C23" s="119">
        <v>0</v>
      </c>
      <c r="D23" s="105">
        <v>0</v>
      </c>
      <c r="E23" s="119">
        <v>1</v>
      </c>
      <c r="F23" s="105">
        <v>1</v>
      </c>
      <c r="G23" s="105">
        <v>0</v>
      </c>
      <c r="H23" s="119">
        <v>0</v>
      </c>
      <c r="I23" s="106"/>
      <c r="J23" s="107"/>
      <c r="K23" s="107"/>
      <c r="L23" s="107"/>
      <c r="M23" s="107"/>
      <c r="N23" s="108">
        <f t="shared" si="0"/>
        <v>2</v>
      </c>
      <c r="O23" s="109">
        <f t="shared" si="1"/>
        <v>4.4200848656294198</v>
      </c>
      <c r="R23" s="120" t="s">
        <v>60</v>
      </c>
      <c r="S23" s="117">
        <v>45248</v>
      </c>
      <c r="T23" s="112">
        <f t="shared" si="3"/>
        <v>2</v>
      </c>
      <c r="U23" s="118">
        <v>0</v>
      </c>
      <c r="V23" s="114">
        <f t="shared" si="4"/>
        <v>4.4200848656294198</v>
      </c>
      <c r="W23" s="102">
        <f t="shared" si="2"/>
        <v>0</v>
      </c>
      <c r="Z23" s="115"/>
    </row>
    <row r="24" spans="1:26">
      <c r="A24" s="104" t="s">
        <v>61</v>
      </c>
      <c r="B24" s="119">
        <v>0</v>
      </c>
      <c r="C24" s="119">
        <v>1</v>
      </c>
      <c r="D24" s="105">
        <v>2</v>
      </c>
      <c r="E24" s="119">
        <v>2</v>
      </c>
      <c r="F24" s="105">
        <v>0</v>
      </c>
      <c r="G24" s="105">
        <v>0</v>
      </c>
      <c r="H24" s="119">
        <v>0</v>
      </c>
      <c r="I24" s="106"/>
      <c r="J24" s="107"/>
      <c r="K24" s="107"/>
      <c r="L24" s="107"/>
      <c r="M24" s="107"/>
      <c r="N24" s="108">
        <f t="shared" si="0"/>
        <v>5</v>
      </c>
      <c r="O24" s="109">
        <f t="shared" si="1"/>
        <v>18.271514708569342</v>
      </c>
      <c r="R24" s="120" t="s">
        <v>61</v>
      </c>
      <c r="S24" s="117">
        <v>27365</v>
      </c>
      <c r="T24" s="112">
        <f t="shared" si="3"/>
        <v>5</v>
      </c>
      <c r="U24" s="118">
        <v>0</v>
      </c>
      <c r="V24" s="114">
        <f t="shared" si="4"/>
        <v>18.271514708569342</v>
      </c>
      <c r="W24" s="102">
        <f t="shared" si="2"/>
        <v>0</v>
      </c>
      <c r="Z24" s="115"/>
    </row>
    <row r="25" spans="1:26">
      <c r="A25" s="104" t="s">
        <v>62</v>
      </c>
      <c r="B25" s="119">
        <v>0</v>
      </c>
      <c r="C25" s="119">
        <v>0</v>
      </c>
      <c r="D25" s="105">
        <v>0</v>
      </c>
      <c r="E25" s="119">
        <v>0</v>
      </c>
      <c r="F25" s="105">
        <v>0</v>
      </c>
      <c r="G25" s="105">
        <v>0</v>
      </c>
      <c r="H25" s="119">
        <v>0</v>
      </c>
      <c r="I25" s="106"/>
      <c r="J25" s="107"/>
      <c r="K25" s="107"/>
      <c r="L25" s="107"/>
      <c r="M25" s="107"/>
      <c r="N25" s="108">
        <f t="shared" si="0"/>
        <v>0</v>
      </c>
      <c r="O25" s="109">
        <f t="shared" si="1"/>
        <v>0</v>
      </c>
      <c r="R25" s="120" t="s">
        <v>62</v>
      </c>
      <c r="S25" s="117">
        <v>24375</v>
      </c>
      <c r="T25" s="112">
        <f t="shared" si="3"/>
        <v>0</v>
      </c>
      <c r="U25" s="118">
        <v>0</v>
      </c>
      <c r="V25" s="114">
        <f t="shared" si="4"/>
        <v>0</v>
      </c>
      <c r="W25" s="102">
        <v>0</v>
      </c>
      <c r="Z25" s="115"/>
    </row>
    <row r="26" spans="1:26">
      <c r="A26" s="121" t="s">
        <v>63</v>
      </c>
      <c r="B26" s="119">
        <v>0</v>
      </c>
      <c r="C26" s="119">
        <v>1</v>
      </c>
      <c r="D26" s="119">
        <v>2</v>
      </c>
      <c r="E26" s="119">
        <v>0</v>
      </c>
      <c r="F26" s="105">
        <v>1</v>
      </c>
      <c r="G26" s="105">
        <v>3</v>
      </c>
      <c r="H26" s="119">
        <v>1</v>
      </c>
      <c r="I26" s="106"/>
      <c r="J26" s="122"/>
      <c r="K26" s="122"/>
      <c r="L26" s="122"/>
      <c r="M26" s="122"/>
      <c r="N26" s="108">
        <f t="shared" si="0"/>
        <v>8</v>
      </c>
      <c r="O26" s="123">
        <f t="shared" si="1"/>
        <v>34.499115960153524</v>
      </c>
      <c r="R26" s="124" t="s">
        <v>63</v>
      </c>
      <c r="S26" s="117">
        <v>23189</v>
      </c>
      <c r="T26" s="112">
        <f t="shared" si="3"/>
        <v>8</v>
      </c>
      <c r="U26" s="125">
        <v>0</v>
      </c>
      <c r="V26" s="114">
        <f t="shared" si="4"/>
        <v>34.499115960153524</v>
      </c>
      <c r="W26" s="102">
        <f t="shared" si="2"/>
        <v>0</v>
      </c>
      <c r="Z26" s="115"/>
    </row>
    <row r="27" spans="1:26" s="129" customFormat="1">
      <c r="A27" s="126" t="s">
        <v>64</v>
      </c>
      <c r="B27" s="127">
        <f t="shared" ref="B27:M27" si="5">SUM(B6:B26)</f>
        <v>7</v>
      </c>
      <c r="C27" s="127">
        <f t="shared" si="5"/>
        <v>19</v>
      </c>
      <c r="D27" s="127">
        <f t="shared" si="5"/>
        <v>28</v>
      </c>
      <c r="E27" s="127">
        <f t="shared" si="5"/>
        <v>32</v>
      </c>
      <c r="F27" s="127">
        <f t="shared" si="5"/>
        <v>45</v>
      </c>
      <c r="G27" s="127">
        <f t="shared" si="5"/>
        <v>204</v>
      </c>
      <c r="H27" s="127">
        <f t="shared" si="5"/>
        <v>49</v>
      </c>
      <c r="I27" s="127">
        <f t="shared" si="5"/>
        <v>0</v>
      </c>
      <c r="J27" s="127">
        <f t="shared" si="5"/>
        <v>0</v>
      </c>
      <c r="K27" s="127">
        <f t="shared" si="5"/>
        <v>0</v>
      </c>
      <c r="L27" s="127">
        <f t="shared" si="5"/>
        <v>0</v>
      </c>
      <c r="M27" s="127">
        <f t="shared" si="5"/>
        <v>0</v>
      </c>
      <c r="N27" s="127">
        <f t="shared" si="0"/>
        <v>384</v>
      </c>
      <c r="O27" s="128">
        <f t="shared" si="1"/>
        <v>29.629332421819843</v>
      </c>
      <c r="R27" s="126" t="s">
        <v>64</v>
      </c>
      <c r="S27" s="127">
        <f>SUM(S6:S26)</f>
        <v>1296013</v>
      </c>
      <c r="T27" s="127">
        <f>SUM(T6:T26)</f>
        <v>384</v>
      </c>
      <c r="U27" s="127">
        <f>SUM(U6:U26)</f>
        <v>1</v>
      </c>
      <c r="V27" s="128">
        <f>T27*100000/S27</f>
        <v>29.629332421819843</v>
      </c>
      <c r="W27" s="128">
        <f>(U27/T27)*100</f>
        <v>0.26041666666666663</v>
      </c>
    </row>
    <row r="28" spans="1:26" s="129" customFormat="1">
      <c r="A28" s="130"/>
      <c r="N28" s="77"/>
      <c r="S28" s="77" t="s">
        <v>5</v>
      </c>
      <c r="T28" s="131"/>
    </row>
    <row r="29" spans="1:26">
      <c r="S29" s="20" t="s">
        <v>5</v>
      </c>
    </row>
    <row r="30" spans="1:26">
      <c r="S30" s="20" t="s">
        <v>5</v>
      </c>
    </row>
    <row r="31" spans="1:26">
      <c r="S31" s="20" t="s">
        <v>5</v>
      </c>
    </row>
    <row r="32" spans="1:26">
      <c r="S32" s="20" t="s">
        <v>5</v>
      </c>
    </row>
    <row r="33" spans="19:19">
      <c r="S33" s="20" t="s">
        <v>5</v>
      </c>
    </row>
    <row r="34" spans="19:19">
      <c r="S34" s="20" t="s">
        <v>5</v>
      </c>
    </row>
    <row r="35" spans="19:19">
      <c r="S35" s="20" t="s">
        <v>5</v>
      </c>
    </row>
    <row r="36" spans="19:19">
      <c r="S36" s="20" t="s">
        <v>5</v>
      </c>
    </row>
    <row r="37" spans="19:19">
      <c r="S37" s="20" t="s">
        <v>5</v>
      </c>
    </row>
    <row r="38" spans="19:19">
      <c r="S38" s="20" t="s">
        <v>5</v>
      </c>
    </row>
    <row r="39" spans="19:19">
      <c r="S39" s="20" t="s">
        <v>5</v>
      </c>
    </row>
    <row r="40" spans="19:19">
      <c r="S40" s="20" t="s">
        <v>5</v>
      </c>
    </row>
    <row r="41" spans="19:19">
      <c r="S41" s="20" t="s">
        <v>5</v>
      </c>
    </row>
    <row r="42" spans="19:19">
      <c r="S42" s="20" t="s">
        <v>5</v>
      </c>
    </row>
    <row r="43" spans="19:19">
      <c r="S43" s="20" t="s">
        <v>5</v>
      </c>
    </row>
    <row r="44" spans="19:19">
      <c r="S44" s="20" t="s">
        <v>5</v>
      </c>
    </row>
    <row r="45" spans="19:19">
      <c r="S45" s="20" t="s">
        <v>5</v>
      </c>
    </row>
    <row r="46" spans="19:19">
      <c r="S46" s="20" t="s">
        <v>5</v>
      </c>
    </row>
    <row r="47" spans="19:19">
      <c r="S47" s="20" t="s">
        <v>5</v>
      </c>
    </row>
    <row r="48" spans="19:19">
      <c r="S48" s="20" t="s">
        <v>5</v>
      </c>
    </row>
    <row r="49" spans="19:19">
      <c r="S49" s="20" t="s">
        <v>5</v>
      </c>
    </row>
    <row r="50" spans="19:19">
      <c r="S50" s="20" t="s">
        <v>5</v>
      </c>
    </row>
    <row r="51" spans="19:19">
      <c r="S51" s="20" t="s">
        <v>5</v>
      </c>
    </row>
    <row r="52" spans="19:19">
      <c r="S52" s="20" t="s">
        <v>5</v>
      </c>
    </row>
    <row r="53" spans="19:19">
      <c r="S53" s="20" t="s">
        <v>5</v>
      </c>
    </row>
    <row r="54" spans="19:19">
      <c r="S54" s="20" t="s">
        <v>5</v>
      </c>
    </row>
    <row r="55" spans="19:19">
      <c r="S55" s="20" t="s">
        <v>5</v>
      </c>
    </row>
    <row r="56" spans="19:19">
      <c r="S56" s="20" t="s">
        <v>5</v>
      </c>
    </row>
    <row r="57" spans="19:19">
      <c r="S57" s="20" t="s">
        <v>5</v>
      </c>
    </row>
    <row r="58" spans="19:19">
      <c r="S58" s="20" t="s">
        <v>5</v>
      </c>
    </row>
    <row r="59" spans="19:19">
      <c r="S59" s="20" t="s">
        <v>5</v>
      </c>
    </row>
    <row r="60" spans="19:19">
      <c r="S60" s="20" t="s">
        <v>5</v>
      </c>
    </row>
    <row r="61" spans="19:19">
      <c r="S61" s="20" t="s">
        <v>5</v>
      </c>
    </row>
    <row r="62" spans="19:19">
      <c r="S62" s="20" t="s">
        <v>5</v>
      </c>
    </row>
    <row r="63" spans="19:19">
      <c r="S63" s="20" t="s">
        <v>5</v>
      </c>
    </row>
    <row r="64" spans="19:19">
      <c r="S64" s="20" t="s">
        <v>5</v>
      </c>
    </row>
    <row r="65" spans="19:19">
      <c r="S65" s="20" t="s">
        <v>5</v>
      </c>
    </row>
    <row r="66" spans="19:19">
      <c r="S66" s="20" t="s">
        <v>5</v>
      </c>
    </row>
    <row r="67" spans="19:19">
      <c r="S67" s="20" t="s">
        <v>5</v>
      </c>
    </row>
    <row r="68" spans="19:19">
      <c r="S68" s="20" t="s">
        <v>5</v>
      </c>
    </row>
    <row r="69" spans="19:19">
      <c r="S69" s="20" t="s">
        <v>5</v>
      </c>
    </row>
    <row r="70" spans="19:19">
      <c r="S70" s="20" t="s">
        <v>5</v>
      </c>
    </row>
    <row r="71" spans="19:19">
      <c r="S71" s="20" t="s">
        <v>5</v>
      </c>
    </row>
    <row r="72" spans="19:19">
      <c r="S72" s="20" t="s">
        <v>5</v>
      </c>
    </row>
    <row r="73" spans="19:19">
      <c r="S73" s="20" t="s">
        <v>5</v>
      </c>
    </row>
    <row r="74" spans="19:19">
      <c r="S74" s="20" t="s">
        <v>5</v>
      </c>
    </row>
    <row r="75" spans="19:19">
      <c r="S75" s="20" t="s">
        <v>5</v>
      </c>
    </row>
    <row r="76" spans="19:19">
      <c r="S76" s="20" t="s">
        <v>5</v>
      </c>
    </row>
    <row r="77" spans="19:19">
      <c r="S77" s="20" t="s">
        <v>5</v>
      </c>
    </row>
    <row r="78" spans="19:19">
      <c r="S78" s="20" t="s">
        <v>5</v>
      </c>
    </row>
    <row r="79" spans="19:19">
      <c r="S79" s="20" t="s">
        <v>5</v>
      </c>
    </row>
    <row r="80" spans="19:19">
      <c r="S80" s="20" t="s">
        <v>5</v>
      </c>
    </row>
    <row r="81" spans="19:19">
      <c r="S81" s="20" t="s">
        <v>5</v>
      </c>
    </row>
    <row r="82" spans="19:19">
      <c r="S82" s="20" t="s">
        <v>5</v>
      </c>
    </row>
    <row r="83" spans="19:19">
      <c r="S83" s="20" t="s">
        <v>5</v>
      </c>
    </row>
    <row r="84" spans="19:19">
      <c r="S84" s="20" t="s">
        <v>5</v>
      </c>
    </row>
    <row r="85" spans="19:19">
      <c r="S85" s="20" t="s">
        <v>5</v>
      </c>
    </row>
    <row r="86" spans="19:19">
      <c r="S86" s="20" t="s">
        <v>5</v>
      </c>
    </row>
    <row r="87" spans="19:19">
      <c r="S87" s="20" t="s">
        <v>5</v>
      </c>
    </row>
    <row r="88" spans="19:19">
      <c r="S88" s="20" t="s">
        <v>5</v>
      </c>
    </row>
    <row r="89" spans="19:19">
      <c r="S89" s="20" t="s">
        <v>5</v>
      </c>
    </row>
    <row r="90" spans="19:19">
      <c r="S90" s="20" t="s">
        <v>5</v>
      </c>
    </row>
    <row r="91" spans="19:19">
      <c r="S91" s="20" t="s">
        <v>5</v>
      </c>
    </row>
    <row r="92" spans="19:19">
      <c r="S92" s="20" t="s">
        <v>5</v>
      </c>
    </row>
    <row r="93" spans="19:19">
      <c r="S93" s="20" t="s">
        <v>5</v>
      </c>
    </row>
    <row r="94" spans="19:19">
      <c r="S94" s="20" t="s">
        <v>5</v>
      </c>
    </row>
    <row r="95" spans="19:19">
      <c r="S95" s="20" t="s">
        <v>5</v>
      </c>
    </row>
    <row r="96" spans="19:19">
      <c r="S96" s="20" t="s">
        <v>5</v>
      </c>
    </row>
    <row r="97" spans="19:19">
      <c r="S97" s="20" t="s">
        <v>5</v>
      </c>
    </row>
    <row r="98" spans="19:19">
      <c r="S98" s="20" t="s">
        <v>5</v>
      </c>
    </row>
    <row r="99" spans="19:19">
      <c r="S99" s="20" t="s">
        <v>5</v>
      </c>
    </row>
    <row r="100" spans="19:19">
      <c r="S100" s="20" t="s">
        <v>5</v>
      </c>
    </row>
    <row r="101" spans="19:19">
      <c r="S101" s="20" t="s">
        <v>5</v>
      </c>
    </row>
    <row r="102" spans="19:19">
      <c r="S102" s="20" t="s">
        <v>5</v>
      </c>
    </row>
    <row r="103" spans="19:19">
      <c r="S103" s="20" t="s">
        <v>5</v>
      </c>
    </row>
    <row r="104" spans="19:19">
      <c r="S104" s="20" t="s">
        <v>5</v>
      </c>
    </row>
    <row r="105" spans="19:19">
      <c r="S105" s="20" t="s">
        <v>5</v>
      </c>
    </row>
    <row r="106" spans="19:19">
      <c r="S106" s="20" t="s">
        <v>5</v>
      </c>
    </row>
    <row r="107" spans="19:19">
      <c r="S107" s="20" t="s">
        <v>5</v>
      </c>
    </row>
    <row r="108" spans="19:19">
      <c r="S108" s="20" t="s">
        <v>5</v>
      </c>
    </row>
    <row r="109" spans="19:19">
      <c r="S109" s="20" t="s">
        <v>5</v>
      </c>
    </row>
    <row r="110" spans="19:19">
      <c r="S110" s="20" t="s">
        <v>5</v>
      </c>
    </row>
    <row r="111" spans="19:19">
      <c r="S111" s="20" t="s">
        <v>5</v>
      </c>
    </row>
    <row r="112" spans="19:19">
      <c r="S112" s="20" t="s">
        <v>5</v>
      </c>
    </row>
    <row r="113" spans="19:19">
      <c r="S113" s="20" t="s">
        <v>5</v>
      </c>
    </row>
    <row r="114" spans="19:19">
      <c r="S114" s="20" t="s">
        <v>5</v>
      </c>
    </row>
    <row r="115" spans="19:19">
      <c r="S115" s="20" t="s">
        <v>5</v>
      </c>
    </row>
    <row r="116" spans="19:19">
      <c r="S116" s="20" t="s">
        <v>5</v>
      </c>
    </row>
    <row r="117" spans="19:19">
      <c r="S117" s="20" t="s">
        <v>5</v>
      </c>
    </row>
    <row r="118" spans="19:19">
      <c r="S118" s="20" t="s">
        <v>5</v>
      </c>
    </row>
    <row r="119" spans="19:19">
      <c r="S119" s="20" t="s">
        <v>5</v>
      </c>
    </row>
    <row r="120" spans="19:19">
      <c r="S120" s="20" t="s">
        <v>5</v>
      </c>
    </row>
    <row r="121" spans="19:19">
      <c r="S121" s="20" t="s">
        <v>5</v>
      </c>
    </row>
    <row r="122" spans="19:19">
      <c r="S122" s="20" t="s">
        <v>5</v>
      </c>
    </row>
    <row r="123" spans="19:19">
      <c r="S123" s="20" t="s">
        <v>5</v>
      </c>
    </row>
    <row r="124" spans="19:19">
      <c r="S124" s="20" t="s">
        <v>5</v>
      </c>
    </row>
    <row r="125" spans="19:19">
      <c r="S125" s="20" t="s">
        <v>5</v>
      </c>
    </row>
    <row r="126" spans="19:19">
      <c r="S126" s="20" t="s">
        <v>5</v>
      </c>
    </row>
    <row r="127" spans="19:19">
      <c r="S127" s="20" t="s">
        <v>5</v>
      </c>
    </row>
    <row r="128" spans="19:19">
      <c r="S128" s="20" t="s">
        <v>5</v>
      </c>
    </row>
    <row r="129" spans="19:19">
      <c r="S129" s="20" t="s">
        <v>5</v>
      </c>
    </row>
    <row r="130" spans="19:19">
      <c r="S130" s="20" t="s">
        <v>5</v>
      </c>
    </row>
    <row r="131" spans="19:19">
      <c r="S131" s="20" t="s">
        <v>5</v>
      </c>
    </row>
    <row r="132" spans="19:19">
      <c r="S132" s="20" t="s">
        <v>5</v>
      </c>
    </row>
    <row r="133" spans="19:19">
      <c r="S133" s="20" t="s">
        <v>5</v>
      </c>
    </row>
    <row r="134" spans="19:19">
      <c r="S134" s="20" t="s">
        <v>5</v>
      </c>
    </row>
    <row r="135" spans="19:19">
      <c r="S135" s="20" t="s">
        <v>5</v>
      </c>
    </row>
    <row r="136" spans="19:19">
      <c r="S136" s="20" t="s">
        <v>5</v>
      </c>
    </row>
    <row r="137" spans="19:19">
      <c r="S137" s="20" t="s">
        <v>5</v>
      </c>
    </row>
    <row r="138" spans="19:19">
      <c r="S138" s="20" t="s">
        <v>5</v>
      </c>
    </row>
    <row r="139" spans="19:19">
      <c r="S139" s="20" t="s">
        <v>5</v>
      </c>
    </row>
    <row r="140" spans="19:19">
      <c r="S140" s="20" t="s">
        <v>5</v>
      </c>
    </row>
    <row r="141" spans="19:19">
      <c r="S141" s="20" t="s">
        <v>5</v>
      </c>
    </row>
    <row r="142" spans="19:19">
      <c r="S142" s="20" t="s">
        <v>5</v>
      </c>
    </row>
    <row r="143" spans="19:19">
      <c r="S143" s="20" t="s">
        <v>5</v>
      </c>
    </row>
    <row r="144" spans="19:19">
      <c r="S144" s="20" t="s">
        <v>5</v>
      </c>
    </row>
    <row r="145" spans="19:19">
      <c r="S145" s="20" t="s">
        <v>5</v>
      </c>
    </row>
    <row r="146" spans="19:19">
      <c r="S146" s="20" t="s">
        <v>5</v>
      </c>
    </row>
    <row r="147" spans="19:19">
      <c r="S147" s="20" t="s">
        <v>5</v>
      </c>
    </row>
    <row r="148" spans="19:19">
      <c r="S148" s="20" t="s">
        <v>5</v>
      </c>
    </row>
    <row r="149" spans="19:19">
      <c r="S149" s="20" t="s">
        <v>5</v>
      </c>
    </row>
    <row r="150" spans="19:19">
      <c r="S150" s="20" t="s">
        <v>5</v>
      </c>
    </row>
    <row r="151" spans="19:19">
      <c r="S151" s="20" t="s">
        <v>5</v>
      </c>
    </row>
    <row r="152" spans="19:19">
      <c r="S152" s="20" t="s">
        <v>5</v>
      </c>
    </row>
    <row r="153" spans="19:19">
      <c r="S153" s="20" t="s">
        <v>5</v>
      </c>
    </row>
    <row r="154" spans="19:19">
      <c r="S154" s="20" t="s">
        <v>5</v>
      </c>
    </row>
    <row r="155" spans="19:19">
      <c r="S155" s="20" t="s">
        <v>5</v>
      </c>
    </row>
    <row r="156" spans="19:19">
      <c r="S156" s="20" t="s">
        <v>5</v>
      </c>
    </row>
    <row r="157" spans="19:19">
      <c r="S157" s="20" t="s">
        <v>5</v>
      </c>
    </row>
    <row r="158" spans="19:19">
      <c r="S158" s="20" t="s">
        <v>5</v>
      </c>
    </row>
    <row r="159" spans="19:19">
      <c r="S159" s="20" t="s">
        <v>5</v>
      </c>
    </row>
    <row r="160" spans="19:19">
      <c r="S160" s="20" t="s">
        <v>5</v>
      </c>
    </row>
    <row r="161" spans="19:19">
      <c r="S161" s="20" t="s">
        <v>5</v>
      </c>
    </row>
    <row r="162" spans="19:19">
      <c r="S162" s="20" t="s">
        <v>5</v>
      </c>
    </row>
    <row r="163" spans="19:19">
      <c r="S163" s="20" t="s">
        <v>5</v>
      </c>
    </row>
    <row r="164" spans="19:19">
      <c r="S164" s="20" t="s">
        <v>5</v>
      </c>
    </row>
    <row r="165" spans="19:19">
      <c r="S165" s="20" t="s">
        <v>5</v>
      </c>
    </row>
    <row r="166" spans="19:19">
      <c r="S166" s="20" t="s">
        <v>5</v>
      </c>
    </row>
    <row r="167" spans="19:19">
      <c r="S167" s="20" t="s">
        <v>5</v>
      </c>
    </row>
    <row r="168" spans="19:19">
      <c r="S168" s="20" t="s">
        <v>5</v>
      </c>
    </row>
    <row r="169" spans="19:19">
      <c r="S169" s="20" t="s">
        <v>5</v>
      </c>
    </row>
    <row r="170" spans="19:19">
      <c r="S170" s="20" t="s">
        <v>5</v>
      </c>
    </row>
    <row r="171" spans="19:19">
      <c r="S171" s="20" t="s">
        <v>5</v>
      </c>
    </row>
    <row r="172" spans="19:19">
      <c r="S172" s="20" t="s">
        <v>5</v>
      </c>
    </row>
    <row r="173" spans="19:19">
      <c r="S173" s="20" t="s">
        <v>5</v>
      </c>
    </row>
    <row r="174" spans="19:19">
      <c r="S174" s="20" t="s">
        <v>5</v>
      </c>
    </row>
    <row r="175" spans="19:19">
      <c r="S175" s="20" t="s">
        <v>5</v>
      </c>
    </row>
    <row r="176" spans="19:19">
      <c r="S176" s="20" t="s">
        <v>5</v>
      </c>
    </row>
    <row r="177" spans="19:19">
      <c r="S177" s="20" t="s">
        <v>5</v>
      </c>
    </row>
    <row r="178" spans="19:19">
      <c r="S178" s="20" t="s">
        <v>5</v>
      </c>
    </row>
    <row r="179" spans="19:19">
      <c r="S179" s="20" t="s">
        <v>5</v>
      </c>
    </row>
    <row r="180" spans="19:19">
      <c r="S180" s="20" t="s">
        <v>5</v>
      </c>
    </row>
    <row r="181" spans="19:19">
      <c r="S181" s="20" t="s">
        <v>5</v>
      </c>
    </row>
    <row r="182" spans="19:19">
      <c r="S182" s="20" t="s">
        <v>5</v>
      </c>
    </row>
    <row r="183" spans="19:19">
      <c r="S183" s="20" t="s">
        <v>5</v>
      </c>
    </row>
    <row r="184" spans="19:19">
      <c r="S184" s="20" t="s">
        <v>5</v>
      </c>
    </row>
    <row r="185" spans="19:19">
      <c r="S185" s="20" t="s">
        <v>5</v>
      </c>
    </row>
    <row r="186" spans="19:19">
      <c r="S186" s="20" t="s">
        <v>5</v>
      </c>
    </row>
    <row r="187" spans="19:19">
      <c r="S187" s="20" t="s">
        <v>5</v>
      </c>
    </row>
    <row r="188" spans="19:19">
      <c r="S188" s="20" t="s">
        <v>5</v>
      </c>
    </row>
    <row r="189" spans="19:19">
      <c r="S189" s="20" t="s">
        <v>5</v>
      </c>
    </row>
    <row r="190" spans="19:19">
      <c r="S190" s="20" t="s">
        <v>5</v>
      </c>
    </row>
    <row r="191" spans="19:19">
      <c r="S191" s="20" t="s">
        <v>5</v>
      </c>
    </row>
    <row r="192" spans="19:19">
      <c r="S192" s="20" t="s">
        <v>5</v>
      </c>
    </row>
    <row r="193" spans="19:19">
      <c r="S193" s="20" t="s">
        <v>5</v>
      </c>
    </row>
    <row r="194" spans="19:19">
      <c r="S194" s="20" t="s">
        <v>5</v>
      </c>
    </row>
    <row r="195" spans="19:19">
      <c r="S195" s="20" t="s">
        <v>5</v>
      </c>
    </row>
    <row r="196" spans="19:19">
      <c r="S196" s="20" t="s">
        <v>5</v>
      </c>
    </row>
    <row r="197" spans="19:19">
      <c r="S197" s="20" t="s">
        <v>5</v>
      </c>
    </row>
    <row r="198" spans="19:19">
      <c r="S198" s="20" t="s">
        <v>5</v>
      </c>
    </row>
    <row r="199" spans="19:19">
      <c r="S199" s="20" t="s">
        <v>5</v>
      </c>
    </row>
    <row r="200" spans="19:19">
      <c r="S200" s="20" t="s">
        <v>5</v>
      </c>
    </row>
    <row r="201" spans="19:19">
      <c r="S201" s="20" t="s">
        <v>5</v>
      </c>
    </row>
    <row r="202" spans="19:19">
      <c r="S202" s="20" t="s">
        <v>5</v>
      </c>
    </row>
    <row r="203" spans="19:19">
      <c r="S203" s="20" t="s">
        <v>5</v>
      </c>
    </row>
    <row r="204" spans="19:19">
      <c r="S204" s="20" t="s">
        <v>5</v>
      </c>
    </row>
    <row r="205" spans="19:19">
      <c r="S205" s="20" t="s">
        <v>5</v>
      </c>
    </row>
    <row r="206" spans="19:19">
      <c r="S206" s="20" t="s">
        <v>5</v>
      </c>
    </row>
    <row r="207" spans="19:19">
      <c r="S207" s="20" t="s">
        <v>5</v>
      </c>
    </row>
    <row r="208" spans="19:19">
      <c r="S208" s="20" t="s">
        <v>5</v>
      </c>
    </row>
    <row r="209" spans="19:19">
      <c r="S209" s="20" t="s">
        <v>5</v>
      </c>
    </row>
    <row r="210" spans="19:19">
      <c r="S210" s="20" t="s">
        <v>5</v>
      </c>
    </row>
    <row r="211" spans="19:19">
      <c r="S211" s="20" t="s">
        <v>5</v>
      </c>
    </row>
    <row r="212" spans="19:19">
      <c r="S212" s="20" t="s">
        <v>5</v>
      </c>
    </row>
    <row r="213" spans="19:19">
      <c r="S213" s="20" t="s">
        <v>5</v>
      </c>
    </row>
    <row r="214" spans="19:19">
      <c r="S214" s="20" t="s">
        <v>5</v>
      </c>
    </row>
    <row r="215" spans="19:19">
      <c r="S215" s="20" t="s">
        <v>5</v>
      </c>
    </row>
    <row r="216" spans="19:19">
      <c r="S216" s="20" t="s">
        <v>5</v>
      </c>
    </row>
    <row r="217" spans="19:19">
      <c r="S217" s="20" t="s">
        <v>5</v>
      </c>
    </row>
    <row r="218" spans="19:19">
      <c r="S218" s="20" t="s">
        <v>5</v>
      </c>
    </row>
    <row r="219" spans="19:19">
      <c r="S219" s="20" t="s">
        <v>5</v>
      </c>
    </row>
    <row r="220" spans="19:19">
      <c r="S220" s="20" t="s">
        <v>5</v>
      </c>
    </row>
    <row r="221" spans="19:19">
      <c r="S221" s="20" t="s">
        <v>5</v>
      </c>
    </row>
    <row r="222" spans="19:19">
      <c r="S222" s="20" t="s">
        <v>5</v>
      </c>
    </row>
    <row r="223" spans="19:19">
      <c r="S223" s="20" t="s">
        <v>5</v>
      </c>
    </row>
    <row r="224" spans="19:19">
      <c r="S224" s="20" t="s">
        <v>5</v>
      </c>
    </row>
    <row r="225" spans="19:19">
      <c r="S225" s="20" t="s">
        <v>5</v>
      </c>
    </row>
    <row r="226" spans="19:19">
      <c r="S226" s="20" t="s">
        <v>5</v>
      </c>
    </row>
    <row r="227" spans="19:19">
      <c r="S227" s="20" t="s">
        <v>5</v>
      </c>
    </row>
    <row r="228" spans="19:19">
      <c r="S228" s="20" t="s">
        <v>5</v>
      </c>
    </row>
    <row r="229" spans="19:19">
      <c r="S229" s="20" t="s">
        <v>5</v>
      </c>
    </row>
    <row r="230" spans="19:19">
      <c r="S230" s="20" t="s">
        <v>5</v>
      </c>
    </row>
    <row r="231" spans="19:19">
      <c r="S231" s="20" t="s">
        <v>5</v>
      </c>
    </row>
    <row r="232" spans="19:19">
      <c r="S232" s="20" t="s">
        <v>5</v>
      </c>
    </row>
    <row r="233" spans="19:19">
      <c r="S233" s="20" t="s">
        <v>5</v>
      </c>
    </row>
    <row r="234" spans="19:19">
      <c r="S234" s="20" t="s">
        <v>5</v>
      </c>
    </row>
    <row r="235" spans="19:19">
      <c r="S235" s="20" t="s">
        <v>5</v>
      </c>
    </row>
    <row r="236" spans="19:19">
      <c r="S236" s="20" t="s">
        <v>5</v>
      </c>
    </row>
    <row r="237" spans="19:19">
      <c r="S237" s="20" t="s">
        <v>5</v>
      </c>
    </row>
    <row r="238" spans="19:19">
      <c r="S238" s="20" t="s">
        <v>5</v>
      </c>
    </row>
    <row r="239" spans="19:19">
      <c r="S239" s="20" t="s">
        <v>5</v>
      </c>
    </row>
    <row r="240" spans="19:19">
      <c r="S240" s="20" t="s">
        <v>5</v>
      </c>
    </row>
    <row r="241" spans="19:19">
      <c r="S241" s="20" t="s">
        <v>5</v>
      </c>
    </row>
    <row r="242" spans="19:19">
      <c r="S242" s="20" t="s">
        <v>5</v>
      </c>
    </row>
    <row r="243" spans="19:19">
      <c r="S243" s="20" t="s">
        <v>5</v>
      </c>
    </row>
    <row r="244" spans="19:19">
      <c r="S244" s="20" t="s">
        <v>5</v>
      </c>
    </row>
    <row r="245" spans="19:19">
      <c r="S245" s="20" t="s">
        <v>5</v>
      </c>
    </row>
    <row r="246" spans="19:19">
      <c r="S246" s="20" t="s">
        <v>5</v>
      </c>
    </row>
    <row r="247" spans="19:19">
      <c r="S247" s="20" t="s">
        <v>5</v>
      </c>
    </row>
    <row r="248" spans="19:19">
      <c r="S248" s="20" t="s">
        <v>5</v>
      </c>
    </row>
    <row r="249" spans="19:19">
      <c r="S249" s="20" t="s">
        <v>5</v>
      </c>
    </row>
    <row r="250" spans="19:19">
      <c r="S250" s="20" t="s">
        <v>5</v>
      </c>
    </row>
    <row r="251" spans="19:19">
      <c r="S251" s="20" t="s">
        <v>5</v>
      </c>
    </row>
    <row r="252" spans="19:19">
      <c r="S252" s="20" t="s">
        <v>5</v>
      </c>
    </row>
    <row r="253" spans="19:19">
      <c r="S253" s="20" t="s">
        <v>5</v>
      </c>
    </row>
    <row r="254" spans="19:19">
      <c r="S254" s="20" t="s">
        <v>5</v>
      </c>
    </row>
    <row r="255" spans="19:19">
      <c r="S255" s="20" t="s">
        <v>5</v>
      </c>
    </row>
    <row r="256" spans="19:19">
      <c r="S256" s="20" t="s">
        <v>5</v>
      </c>
    </row>
    <row r="257" spans="19:19">
      <c r="S257" s="20" t="s">
        <v>5</v>
      </c>
    </row>
    <row r="258" spans="19:19">
      <c r="S258" s="20" t="s">
        <v>5</v>
      </c>
    </row>
    <row r="259" spans="19:19">
      <c r="S259" s="20" t="s">
        <v>5</v>
      </c>
    </row>
    <row r="260" spans="19:19">
      <c r="S260" s="20" t="s">
        <v>5</v>
      </c>
    </row>
    <row r="261" spans="19:19">
      <c r="S261" s="20" t="s">
        <v>5</v>
      </c>
    </row>
    <row r="262" spans="19:19">
      <c r="S262" s="20" t="s">
        <v>5</v>
      </c>
    </row>
    <row r="263" spans="19:19">
      <c r="S263" s="20" t="s">
        <v>5</v>
      </c>
    </row>
    <row r="264" spans="19:19">
      <c r="S264" s="20" t="s">
        <v>5</v>
      </c>
    </row>
    <row r="265" spans="19:19">
      <c r="S265" s="20" t="s">
        <v>5</v>
      </c>
    </row>
    <row r="266" spans="19:19">
      <c r="S266" s="20" t="s">
        <v>5</v>
      </c>
    </row>
    <row r="267" spans="19:19">
      <c r="S267" s="20" t="s">
        <v>5</v>
      </c>
    </row>
    <row r="268" spans="19:19">
      <c r="S268" s="20" t="s">
        <v>5</v>
      </c>
    </row>
    <row r="269" spans="19:19">
      <c r="S269" s="20" t="s">
        <v>5</v>
      </c>
    </row>
    <row r="270" spans="19:19">
      <c r="S270" s="20" t="s">
        <v>5</v>
      </c>
    </row>
    <row r="271" spans="19:19">
      <c r="S271" s="20" t="s">
        <v>5</v>
      </c>
    </row>
    <row r="272" spans="19:19">
      <c r="S272" s="20" t="s">
        <v>5</v>
      </c>
    </row>
    <row r="273" spans="19:19">
      <c r="S273" s="20" t="s">
        <v>5</v>
      </c>
    </row>
    <row r="274" spans="19:19">
      <c r="S274" s="20" t="s">
        <v>5</v>
      </c>
    </row>
    <row r="275" spans="19:19">
      <c r="S275" s="20" t="s">
        <v>5</v>
      </c>
    </row>
    <row r="276" spans="19:19">
      <c r="S276" s="20" t="s">
        <v>5</v>
      </c>
    </row>
    <row r="277" spans="19:19">
      <c r="S277" s="20" t="s">
        <v>5</v>
      </c>
    </row>
    <row r="278" spans="19:19">
      <c r="S278" s="20" t="s">
        <v>5</v>
      </c>
    </row>
    <row r="279" spans="19:19">
      <c r="S279" s="20" t="s">
        <v>5</v>
      </c>
    </row>
    <row r="280" spans="19:19">
      <c r="S280" s="20" t="s">
        <v>5</v>
      </c>
    </row>
    <row r="281" spans="19:19">
      <c r="S281" s="20" t="s">
        <v>5</v>
      </c>
    </row>
    <row r="282" spans="19:19">
      <c r="S282" s="20" t="s">
        <v>5</v>
      </c>
    </row>
    <row r="283" spans="19:19">
      <c r="S283" s="20" t="s">
        <v>5</v>
      </c>
    </row>
    <row r="284" spans="19:19">
      <c r="S284" s="20" t="s">
        <v>5</v>
      </c>
    </row>
    <row r="285" spans="19:19">
      <c r="S285" s="20" t="s">
        <v>5</v>
      </c>
    </row>
    <row r="286" spans="19:19">
      <c r="S286" s="20" t="s">
        <v>5</v>
      </c>
    </row>
    <row r="287" spans="19:19">
      <c r="S287" s="20" t="s">
        <v>5</v>
      </c>
    </row>
    <row r="288" spans="19:19">
      <c r="S288" s="20" t="s">
        <v>5</v>
      </c>
    </row>
    <row r="289" spans="19:19">
      <c r="S289" s="20" t="s">
        <v>5</v>
      </c>
    </row>
    <row r="290" spans="19:19">
      <c r="S290" s="20" t="s">
        <v>5</v>
      </c>
    </row>
    <row r="291" spans="19:19">
      <c r="S291" s="20" t="s">
        <v>5</v>
      </c>
    </row>
    <row r="292" spans="19:19">
      <c r="S292" s="20" t="s">
        <v>5</v>
      </c>
    </row>
    <row r="293" spans="19:19">
      <c r="S293" s="20" t="s">
        <v>5</v>
      </c>
    </row>
    <row r="294" spans="19:19">
      <c r="S294" s="20" t="s">
        <v>5</v>
      </c>
    </row>
    <row r="295" spans="19:19">
      <c r="S295" s="20" t="s">
        <v>5</v>
      </c>
    </row>
    <row r="296" spans="19:19">
      <c r="S296" s="20" t="s">
        <v>5</v>
      </c>
    </row>
    <row r="297" spans="19:19">
      <c r="S297" s="20" t="s">
        <v>5</v>
      </c>
    </row>
    <row r="298" spans="19:19">
      <c r="S298" s="20" t="s">
        <v>5</v>
      </c>
    </row>
    <row r="299" spans="19:19">
      <c r="S299" s="20" t="s">
        <v>5</v>
      </c>
    </row>
    <row r="300" spans="19:19">
      <c r="S300" s="20" t="s">
        <v>5</v>
      </c>
    </row>
    <row r="301" spans="19:19">
      <c r="S301" s="20" t="s">
        <v>5</v>
      </c>
    </row>
    <row r="302" spans="19:19">
      <c r="S302" s="20" t="s">
        <v>5</v>
      </c>
    </row>
    <row r="303" spans="19:19">
      <c r="S303" s="20" t="s">
        <v>5</v>
      </c>
    </row>
    <row r="304" spans="19:19">
      <c r="S304" s="20" t="s">
        <v>5</v>
      </c>
    </row>
    <row r="305" spans="19:19">
      <c r="S305" s="20" t="s">
        <v>5</v>
      </c>
    </row>
    <row r="306" spans="19:19">
      <c r="S306" s="20" t="s">
        <v>5</v>
      </c>
    </row>
    <row r="307" spans="19:19">
      <c r="S307" s="20" t="s">
        <v>5</v>
      </c>
    </row>
    <row r="308" spans="19:19">
      <c r="S308" s="20" t="s">
        <v>5</v>
      </c>
    </row>
    <row r="309" spans="19:19">
      <c r="S309" s="20" t="s">
        <v>5</v>
      </c>
    </row>
    <row r="310" spans="19:19">
      <c r="S310" s="20" t="s">
        <v>5</v>
      </c>
    </row>
    <row r="311" spans="19:19">
      <c r="S311" s="20" t="s">
        <v>5</v>
      </c>
    </row>
    <row r="312" spans="19:19">
      <c r="S312" s="20" t="s">
        <v>5</v>
      </c>
    </row>
    <row r="313" spans="19:19">
      <c r="S313" s="20" t="s">
        <v>5</v>
      </c>
    </row>
    <row r="314" spans="19:19">
      <c r="S314" s="20" t="s">
        <v>5</v>
      </c>
    </row>
    <row r="315" spans="19:19">
      <c r="S315" s="20" t="s">
        <v>5</v>
      </c>
    </row>
    <row r="316" spans="19:19">
      <c r="S316" s="20" t="s">
        <v>5</v>
      </c>
    </row>
    <row r="317" spans="19:19">
      <c r="S317" s="20" t="s">
        <v>5</v>
      </c>
    </row>
    <row r="318" spans="19:19">
      <c r="S318" s="20" t="s">
        <v>5</v>
      </c>
    </row>
    <row r="319" spans="19:19">
      <c r="S319" s="20" t="s">
        <v>5</v>
      </c>
    </row>
    <row r="320" spans="19:19">
      <c r="S320" s="20" t="s">
        <v>5</v>
      </c>
    </row>
    <row r="321" spans="19:19">
      <c r="S321" s="20" t="s">
        <v>5</v>
      </c>
    </row>
    <row r="322" spans="19:19">
      <c r="S322" s="20" t="s">
        <v>5</v>
      </c>
    </row>
    <row r="323" spans="19:19">
      <c r="S323" s="20" t="s">
        <v>5</v>
      </c>
    </row>
    <row r="324" spans="19:19">
      <c r="S324" s="20" t="s">
        <v>5</v>
      </c>
    </row>
    <row r="325" spans="19:19">
      <c r="S325" s="20" t="s">
        <v>5</v>
      </c>
    </row>
    <row r="326" spans="19:19">
      <c r="S326" s="20" t="s">
        <v>5</v>
      </c>
    </row>
    <row r="327" spans="19:19">
      <c r="S327" s="20" t="s">
        <v>5</v>
      </c>
    </row>
    <row r="328" spans="19:19">
      <c r="S328" s="20" t="s">
        <v>5</v>
      </c>
    </row>
    <row r="329" spans="19:19">
      <c r="S329" s="20" t="s">
        <v>5</v>
      </c>
    </row>
    <row r="330" spans="19:19">
      <c r="S330" s="20" t="s">
        <v>5</v>
      </c>
    </row>
    <row r="331" spans="19:19">
      <c r="S331" s="20" t="s">
        <v>5</v>
      </c>
    </row>
    <row r="332" spans="19:19">
      <c r="S332" s="20" t="s">
        <v>5</v>
      </c>
    </row>
    <row r="333" spans="19:19">
      <c r="S333" s="20" t="s">
        <v>5</v>
      </c>
    </row>
    <row r="334" spans="19:19">
      <c r="S334" s="20" t="s">
        <v>5</v>
      </c>
    </row>
    <row r="335" spans="19:19">
      <c r="S335" s="20" t="s">
        <v>5</v>
      </c>
    </row>
    <row r="336" spans="19:19">
      <c r="S336" s="20" t="s">
        <v>5</v>
      </c>
    </row>
    <row r="337" spans="19:19">
      <c r="S337" s="20" t="s">
        <v>5</v>
      </c>
    </row>
    <row r="338" spans="19:19">
      <c r="S338" s="20" t="s">
        <v>5</v>
      </c>
    </row>
    <row r="339" spans="19:19">
      <c r="S339" s="20" t="s">
        <v>5</v>
      </c>
    </row>
    <row r="340" spans="19:19">
      <c r="S340" s="20" t="s">
        <v>5</v>
      </c>
    </row>
    <row r="341" spans="19:19">
      <c r="S341" s="20" t="s">
        <v>5</v>
      </c>
    </row>
    <row r="342" spans="19:19">
      <c r="S342" s="20" t="s">
        <v>5</v>
      </c>
    </row>
    <row r="343" spans="19:19">
      <c r="S343" s="20" t="s">
        <v>5</v>
      </c>
    </row>
    <row r="344" spans="19:19">
      <c r="S344" s="20" t="s">
        <v>5</v>
      </c>
    </row>
    <row r="345" spans="19:19">
      <c r="S345" s="20" t="s">
        <v>5</v>
      </c>
    </row>
    <row r="346" spans="19:19">
      <c r="S346" s="20" t="s">
        <v>5</v>
      </c>
    </row>
    <row r="347" spans="19:19">
      <c r="S347" s="20" t="s">
        <v>5</v>
      </c>
    </row>
    <row r="348" spans="19:19">
      <c r="S348" s="20" t="s">
        <v>5</v>
      </c>
    </row>
    <row r="349" spans="19:19">
      <c r="S349" s="20" t="s">
        <v>5</v>
      </c>
    </row>
    <row r="350" spans="19:19">
      <c r="S350" s="20" t="s">
        <v>5</v>
      </c>
    </row>
    <row r="351" spans="19:19">
      <c r="S351" s="20" t="s">
        <v>5</v>
      </c>
    </row>
    <row r="352" spans="19:19">
      <c r="S352" s="20" t="s">
        <v>5</v>
      </c>
    </row>
    <row r="353" spans="19:19">
      <c r="S353" s="20" t="s">
        <v>5</v>
      </c>
    </row>
    <row r="354" spans="19:19">
      <c r="S354" s="20" t="s">
        <v>5</v>
      </c>
    </row>
    <row r="355" spans="19:19">
      <c r="S355" s="20" t="s">
        <v>5</v>
      </c>
    </row>
    <row r="356" spans="19:19">
      <c r="S356" s="20" t="s">
        <v>5</v>
      </c>
    </row>
    <row r="357" spans="19:19">
      <c r="S357" s="20" t="s">
        <v>5</v>
      </c>
    </row>
    <row r="358" spans="19:19">
      <c r="S358" s="20" t="s">
        <v>5</v>
      </c>
    </row>
    <row r="359" spans="19:19">
      <c r="S359" s="20" t="s">
        <v>5</v>
      </c>
    </row>
    <row r="360" spans="19:19">
      <c r="S360" s="20" t="s">
        <v>5</v>
      </c>
    </row>
    <row r="361" spans="19:19">
      <c r="S361" s="20" t="s">
        <v>5</v>
      </c>
    </row>
    <row r="362" spans="19:19">
      <c r="S362" s="20" t="s">
        <v>5</v>
      </c>
    </row>
    <row r="363" spans="19:19">
      <c r="S363" s="20" t="s">
        <v>5</v>
      </c>
    </row>
    <row r="364" spans="19:19">
      <c r="S364" s="20" t="s">
        <v>5</v>
      </c>
    </row>
    <row r="365" spans="19:19">
      <c r="S365" s="20" t="s">
        <v>5</v>
      </c>
    </row>
    <row r="366" spans="19:19">
      <c r="S366" s="20" t="s">
        <v>5</v>
      </c>
    </row>
    <row r="367" spans="19:19">
      <c r="S367" s="20" t="s">
        <v>5</v>
      </c>
    </row>
    <row r="368" spans="19:19">
      <c r="S368" s="20" t="s">
        <v>5</v>
      </c>
    </row>
    <row r="369" spans="19:19">
      <c r="S369" s="20" t="s">
        <v>5</v>
      </c>
    </row>
    <row r="370" spans="19:19">
      <c r="S370" s="20" t="s">
        <v>5</v>
      </c>
    </row>
    <row r="371" spans="19:19">
      <c r="S371" s="20" t="s">
        <v>5</v>
      </c>
    </row>
    <row r="372" spans="19:19">
      <c r="S372" s="20" t="s">
        <v>5</v>
      </c>
    </row>
    <row r="373" spans="19:19">
      <c r="S373" s="20" t="s">
        <v>5</v>
      </c>
    </row>
    <row r="374" spans="19:19">
      <c r="S374" s="20" t="s">
        <v>5</v>
      </c>
    </row>
    <row r="375" spans="19:19">
      <c r="S375" s="20" t="s">
        <v>5</v>
      </c>
    </row>
    <row r="376" spans="19:19">
      <c r="S376" s="20" t="s">
        <v>5</v>
      </c>
    </row>
    <row r="377" spans="19:19">
      <c r="S377" s="20" t="s">
        <v>5</v>
      </c>
    </row>
    <row r="378" spans="19:19">
      <c r="S378" s="20" t="s">
        <v>5</v>
      </c>
    </row>
    <row r="379" spans="19:19">
      <c r="S379" s="20" t="s">
        <v>5</v>
      </c>
    </row>
    <row r="380" spans="19:19">
      <c r="S380" s="20" t="s">
        <v>5</v>
      </c>
    </row>
    <row r="381" spans="19:19">
      <c r="S381" s="20" t="s">
        <v>5</v>
      </c>
    </row>
    <row r="382" spans="19:19">
      <c r="S382" s="20" t="s">
        <v>5</v>
      </c>
    </row>
    <row r="383" spans="19:19">
      <c r="S383" s="20" t="s">
        <v>5</v>
      </c>
    </row>
    <row r="384" spans="19:19">
      <c r="S384" s="20" t="s">
        <v>5</v>
      </c>
    </row>
    <row r="385" spans="19:19">
      <c r="S385" s="20" t="s">
        <v>5</v>
      </c>
    </row>
    <row r="386" spans="19:19">
      <c r="S386" s="20" t="s">
        <v>5</v>
      </c>
    </row>
    <row r="387" spans="19:19">
      <c r="S387" s="20" t="s">
        <v>5</v>
      </c>
    </row>
    <row r="388" spans="19:19">
      <c r="S388" s="20" t="s">
        <v>5</v>
      </c>
    </row>
    <row r="389" spans="19:19">
      <c r="S389" s="20" t="s">
        <v>5</v>
      </c>
    </row>
    <row r="390" spans="19:19">
      <c r="S390" s="20" t="s">
        <v>5</v>
      </c>
    </row>
    <row r="391" spans="19:19">
      <c r="S391" s="20" t="s">
        <v>5</v>
      </c>
    </row>
    <row r="392" spans="19:19">
      <c r="S392" s="20" t="s">
        <v>5</v>
      </c>
    </row>
    <row r="393" spans="19:19">
      <c r="S393" s="20" t="s">
        <v>5</v>
      </c>
    </row>
    <row r="394" spans="19:19">
      <c r="S394" s="20" t="s">
        <v>5</v>
      </c>
    </row>
    <row r="395" spans="19:19">
      <c r="S395" s="20" t="s">
        <v>5</v>
      </c>
    </row>
    <row r="396" spans="19:19">
      <c r="S396" s="20" t="s">
        <v>5</v>
      </c>
    </row>
    <row r="397" spans="19:19">
      <c r="S397" s="20" t="s">
        <v>5</v>
      </c>
    </row>
    <row r="398" spans="19:19">
      <c r="S398" s="20" t="s">
        <v>5</v>
      </c>
    </row>
    <row r="399" spans="19:19">
      <c r="S399" s="20" t="s">
        <v>5</v>
      </c>
    </row>
    <row r="400" spans="19:19">
      <c r="S400" s="20" t="s">
        <v>5</v>
      </c>
    </row>
    <row r="401" spans="19:19">
      <c r="S401" s="20" t="s">
        <v>5</v>
      </c>
    </row>
    <row r="402" spans="19:19">
      <c r="S402" s="20" t="s">
        <v>5</v>
      </c>
    </row>
    <row r="403" spans="19:19">
      <c r="S403" s="20" t="s">
        <v>5</v>
      </c>
    </row>
    <row r="404" spans="19:19">
      <c r="S404" s="20" t="s">
        <v>5</v>
      </c>
    </row>
    <row r="405" spans="19:19">
      <c r="S405" s="20" t="s">
        <v>5</v>
      </c>
    </row>
    <row r="406" spans="19:19">
      <c r="S406" s="20" t="s">
        <v>5</v>
      </c>
    </row>
    <row r="407" spans="19:19">
      <c r="S407" s="20" t="s">
        <v>5</v>
      </c>
    </row>
    <row r="408" spans="19:19">
      <c r="S408" s="20" t="s">
        <v>5</v>
      </c>
    </row>
    <row r="409" spans="19:19">
      <c r="S409" s="20" t="s">
        <v>5</v>
      </c>
    </row>
    <row r="410" spans="19:19">
      <c r="S410" s="20" t="s">
        <v>5</v>
      </c>
    </row>
    <row r="411" spans="19:19">
      <c r="S411" s="20" t="s">
        <v>5</v>
      </c>
    </row>
    <row r="412" spans="19:19">
      <c r="S412" s="20" t="s">
        <v>5</v>
      </c>
    </row>
    <row r="413" spans="19:19">
      <c r="S413" s="20" t="s">
        <v>5</v>
      </c>
    </row>
    <row r="414" spans="19:19">
      <c r="S414" s="20" t="s">
        <v>5</v>
      </c>
    </row>
    <row r="415" spans="19:19">
      <c r="S415" s="20" t="s">
        <v>5</v>
      </c>
    </row>
    <row r="416" spans="19:19">
      <c r="S416" s="20" t="s">
        <v>5</v>
      </c>
    </row>
    <row r="417" spans="19:19">
      <c r="S417" s="20" t="s">
        <v>5</v>
      </c>
    </row>
    <row r="418" spans="19:19">
      <c r="S418" s="20" t="s">
        <v>5</v>
      </c>
    </row>
    <row r="419" spans="19:19">
      <c r="S419" s="20" t="s">
        <v>5</v>
      </c>
    </row>
    <row r="420" spans="19:19">
      <c r="S420" s="20" t="s">
        <v>5</v>
      </c>
    </row>
    <row r="421" spans="19:19">
      <c r="S421" s="20" t="s">
        <v>5</v>
      </c>
    </row>
    <row r="422" spans="19:19">
      <c r="S422" s="20" t="s">
        <v>5</v>
      </c>
    </row>
    <row r="423" spans="19:19">
      <c r="S423" s="20" t="s">
        <v>5</v>
      </c>
    </row>
    <row r="424" spans="19:19">
      <c r="S424" s="20" t="s">
        <v>5</v>
      </c>
    </row>
    <row r="425" spans="19:19">
      <c r="S425" s="20" t="s">
        <v>5</v>
      </c>
    </row>
    <row r="426" spans="19:19">
      <c r="S426" s="20" t="s">
        <v>5</v>
      </c>
    </row>
    <row r="427" spans="19:19">
      <c r="S427" s="20" t="s">
        <v>5</v>
      </c>
    </row>
    <row r="428" spans="19:19">
      <c r="S428" s="20" t="s">
        <v>5</v>
      </c>
    </row>
    <row r="429" spans="19:19">
      <c r="S429" s="20" t="s">
        <v>5</v>
      </c>
    </row>
    <row r="430" spans="19:19">
      <c r="S430" s="20" t="s">
        <v>5</v>
      </c>
    </row>
    <row r="431" spans="19:19">
      <c r="S431" s="20" t="s">
        <v>5</v>
      </c>
    </row>
    <row r="432" spans="19:19">
      <c r="S432" s="20" t="s">
        <v>5</v>
      </c>
    </row>
    <row r="433" spans="19:19">
      <c r="S433" s="20" t="s">
        <v>5</v>
      </c>
    </row>
    <row r="434" spans="19:19">
      <c r="S434" s="20" t="s">
        <v>5</v>
      </c>
    </row>
    <row r="435" spans="19:19">
      <c r="S435" s="20" t="s">
        <v>5</v>
      </c>
    </row>
    <row r="436" spans="19:19">
      <c r="S436" s="20" t="s">
        <v>5</v>
      </c>
    </row>
    <row r="437" spans="19:19">
      <c r="S437" s="20" t="s">
        <v>5</v>
      </c>
    </row>
    <row r="438" spans="19:19">
      <c r="S438" s="20" t="s">
        <v>5</v>
      </c>
    </row>
    <row r="439" spans="19:19">
      <c r="S439" s="20" t="s">
        <v>5</v>
      </c>
    </row>
    <row r="440" spans="19:19">
      <c r="S440" s="20" t="s">
        <v>5</v>
      </c>
    </row>
    <row r="441" spans="19:19">
      <c r="S441" s="20" t="s">
        <v>5</v>
      </c>
    </row>
    <row r="442" spans="19:19">
      <c r="S442" s="20" t="s">
        <v>5</v>
      </c>
    </row>
    <row r="443" spans="19:19">
      <c r="S443" s="20" t="s">
        <v>5</v>
      </c>
    </row>
    <row r="444" spans="19:19">
      <c r="S444" s="20" t="s">
        <v>5</v>
      </c>
    </row>
    <row r="445" spans="19:19">
      <c r="S445" s="20" t="s">
        <v>5</v>
      </c>
    </row>
    <row r="446" spans="19:19">
      <c r="S446" s="20" t="s">
        <v>5</v>
      </c>
    </row>
    <row r="447" spans="19:19">
      <c r="S447" s="20" t="s">
        <v>5</v>
      </c>
    </row>
    <row r="448" spans="19:19">
      <c r="S448" s="20" t="s">
        <v>5</v>
      </c>
    </row>
    <row r="449" spans="19:19">
      <c r="S449" s="20" t="s">
        <v>5</v>
      </c>
    </row>
    <row r="450" spans="19:19">
      <c r="S450" s="20" t="s">
        <v>5</v>
      </c>
    </row>
    <row r="451" spans="19:19">
      <c r="S451" s="20" t="s">
        <v>5</v>
      </c>
    </row>
    <row r="452" spans="19:19">
      <c r="S452" s="20" t="s">
        <v>5</v>
      </c>
    </row>
    <row r="453" spans="19:19">
      <c r="S453" s="20" t="s">
        <v>5</v>
      </c>
    </row>
    <row r="454" spans="19:19">
      <c r="S454" s="20" t="s">
        <v>5</v>
      </c>
    </row>
    <row r="455" spans="19:19">
      <c r="S455" s="20" t="s">
        <v>5</v>
      </c>
    </row>
    <row r="456" spans="19:19">
      <c r="S456" s="20" t="s">
        <v>5</v>
      </c>
    </row>
    <row r="457" spans="19:19">
      <c r="S457" s="20" t="s">
        <v>5</v>
      </c>
    </row>
    <row r="458" spans="19:19">
      <c r="S458" s="20" t="s">
        <v>5</v>
      </c>
    </row>
    <row r="459" spans="19:19">
      <c r="S459" s="20" t="s">
        <v>5</v>
      </c>
    </row>
    <row r="460" spans="19:19">
      <c r="S460" s="20" t="s">
        <v>5</v>
      </c>
    </row>
    <row r="461" spans="19:19">
      <c r="S461" s="20" t="s">
        <v>5</v>
      </c>
    </row>
    <row r="462" spans="19:19">
      <c r="S462" s="20" t="s">
        <v>5</v>
      </c>
    </row>
    <row r="463" spans="19:19">
      <c r="S463" s="20" t="s">
        <v>5</v>
      </c>
    </row>
    <row r="464" spans="19:19">
      <c r="S464" s="20" t="s">
        <v>5</v>
      </c>
    </row>
    <row r="465" spans="19:19">
      <c r="S465" s="20" t="s">
        <v>5</v>
      </c>
    </row>
    <row r="466" spans="19:19">
      <c r="S466" s="20" t="s">
        <v>5</v>
      </c>
    </row>
    <row r="467" spans="19:19">
      <c r="S467" s="20" t="s">
        <v>5</v>
      </c>
    </row>
    <row r="468" spans="19:19">
      <c r="S468" s="20" t="s">
        <v>5</v>
      </c>
    </row>
    <row r="469" spans="19:19">
      <c r="S469" s="20" t="s">
        <v>5</v>
      </c>
    </row>
    <row r="470" spans="19:19">
      <c r="S470" s="20" t="s">
        <v>5</v>
      </c>
    </row>
    <row r="471" spans="19:19">
      <c r="S471" s="20" t="s">
        <v>5</v>
      </c>
    </row>
    <row r="472" spans="19:19">
      <c r="S472" s="20" t="s">
        <v>5</v>
      </c>
    </row>
    <row r="473" spans="19:19">
      <c r="S473" s="20" t="s">
        <v>5</v>
      </c>
    </row>
    <row r="474" spans="19:19">
      <c r="S474" s="20" t="s">
        <v>5</v>
      </c>
    </row>
    <row r="475" spans="19:19">
      <c r="S475" s="20" t="s">
        <v>5</v>
      </c>
    </row>
    <row r="476" spans="19:19">
      <c r="S476" s="20" t="s">
        <v>5</v>
      </c>
    </row>
    <row r="477" spans="19:19">
      <c r="S477" s="20" t="s">
        <v>5</v>
      </c>
    </row>
    <row r="478" spans="19:19">
      <c r="S478" s="20" t="s">
        <v>5</v>
      </c>
    </row>
    <row r="479" spans="19:19">
      <c r="S479" s="20" t="s">
        <v>5</v>
      </c>
    </row>
    <row r="480" spans="19:19">
      <c r="S480" s="20" t="s">
        <v>5</v>
      </c>
    </row>
    <row r="481" spans="19:19">
      <c r="S481" s="20" t="s">
        <v>5</v>
      </c>
    </row>
    <row r="482" spans="19:19">
      <c r="S482" s="20" t="s">
        <v>5</v>
      </c>
    </row>
    <row r="483" spans="19:19">
      <c r="S483" s="20" t="s">
        <v>5</v>
      </c>
    </row>
    <row r="484" spans="19:19">
      <c r="S484" s="20" t="s">
        <v>5</v>
      </c>
    </row>
    <row r="485" spans="19:19">
      <c r="S485" s="20" t="s">
        <v>5</v>
      </c>
    </row>
    <row r="486" spans="19:19">
      <c r="S486" s="20" t="s">
        <v>5</v>
      </c>
    </row>
    <row r="487" spans="19:19">
      <c r="S487" s="20" t="s">
        <v>5</v>
      </c>
    </row>
    <row r="488" spans="19:19">
      <c r="S488" s="20" t="s">
        <v>5</v>
      </c>
    </row>
    <row r="489" spans="19:19">
      <c r="S489" s="20" t="s">
        <v>5</v>
      </c>
    </row>
    <row r="490" spans="19:19">
      <c r="S490" s="20" t="s">
        <v>5</v>
      </c>
    </row>
    <row r="491" spans="19:19">
      <c r="S491" s="20" t="s">
        <v>5</v>
      </c>
    </row>
    <row r="492" spans="19:19">
      <c r="S492" s="20" t="s">
        <v>5</v>
      </c>
    </row>
    <row r="493" spans="19:19">
      <c r="S493" s="20" t="s">
        <v>5</v>
      </c>
    </row>
    <row r="494" spans="19:19">
      <c r="S494" s="20" t="s">
        <v>5</v>
      </c>
    </row>
    <row r="495" spans="19:19">
      <c r="S495" s="20" t="s">
        <v>5</v>
      </c>
    </row>
    <row r="496" spans="19:19">
      <c r="S496" s="20" t="s">
        <v>5</v>
      </c>
    </row>
    <row r="497" spans="19:19">
      <c r="S497" s="20" t="s">
        <v>5</v>
      </c>
    </row>
    <row r="498" spans="19:19">
      <c r="S498" s="20" t="s">
        <v>5</v>
      </c>
    </row>
    <row r="499" spans="19:19">
      <c r="S499" s="20" t="s">
        <v>5</v>
      </c>
    </row>
    <row r="500" spans="19:19">
      <c r="S500" s="20" t="s">
        <v>5</v>
      </c>
    </row>
    <row r="501" spans="19:19">
      <c r="S501" s="20" t="s">
        <v>5</v>
      </c>
    </row>
    <row r="502" spans="19:19">
      <c r="S502" s="20" t="s">
        <v>5</v>
      </c>
    </row>
    <row r="503" spans="19:19">
      <c r="S503" s="20" t="s">
        <v>5</v>
      </c>
    </row>
    <row r="504" spans="19:19">
      <c r="S504" s="20" t="s">
        <v>5</v>
      </c>
    </row>
    <row r="505" spans="19:19">
      <c r="S505" s="20" t="s">
        <v>5</v>
      </c>
    </row>
    <row r="506" spans="19:19">
      <c r="S506" s="20" t="s">
        <v>5</v>
      </c>
    </row>
    <row r="507" spans="19:19">
      <c r="S507" s="20" t="s">
        <v>5</v>
      </c>
    </row>
    <row r="508" spans="19:19">
      <c r="S508" s="20" t="s">
        <v>5</v>
      </c>
    </row>
    <row r="509" spans="19:19">
      <c r="S509" s="20" t="s">
        <v>5</v>
      </c>
    </row>
    <row r="510" spans="19:19">
      <c r="S510" s="20" t="s">
        <v>5</v>
      </c>
    </row>
    <row r="511" spans="19:19">
      <c r="S511" s="20" t="s">
        <v>5</v>
      </c>
    </row>
    <row r="512" spans="19:19">
      <c r="S512" s="20" t="s">
        <v>5</v>
      </c>
    </row>
    <row r="513" spans="19:19">
      <c r="S513" s="20" t="s">
        <v>5</v>
      </c>
    </row>
    <row r="514" spans="19:19">
      <c r="S514" s="20" t="s">
        <v>5</v>
      </c>
    </row>
    <row r="515" spans="19:19">
      <c r="S515" s="20" t="s">
        <v>5</v>
      </c>
    </row>
    <row r="516" spans="19:19">
      <c r="S516" s="20" t="s">
        <v>5</v>
      </c>
    </row>
    <row r="517" spans="19:19">
      <c r="S517" s="20" t="s">
        <v>5</v>
      </c>
    </row>
    <row r="518" spans="19:19">
      <c r="S518" s="20" t="s">
        <v>5</v>
      </c>
    </row>
    <row r="519" spans="19:19">
      <c r="S519" s="20" t="s">
        <v>5</v>
      </c>
    </row>
    <row r="520" spans="19:19">
      <c r="S520" s="20" t="s">
        <v>5</v>
      </c>
    </row>
    <row r="521" spans="19:19">
      <c r="S521" s="20" t="s">
        <v>5</v>
      </c>
    </row>
    <row r="522" spans="19:19">
      <c r="S522" s="20" t="s">
        <v>5</v>
      </c>
    </row>
    <row r="523" spans="19:19">
      <c r="S523" s="20" t="s">
        <v>5</v>
      </c>
    </row>
    <row r="524" spans="19:19">
      <c r="S524" s="20" t="s">
        <v>5</v>
      </c>
    </row>
    <row r="525" spans="19:19">
      <c r="S525" s="20" t="s">
        <v>5</v>
      </c>
    </row>
    <row r="526" spans="19:19">
      <c r="S526" s="20" t="s">
        <v>5</v>
      </c>
    </row>
    <row r="527" spans="19:19">
      <c r="S527" s="20" t="s">
        <v>5</v>
      </c>
    </row>
    <row r="528" spans="19:19">
      <c r="S528" s="20" t="s">
        <v>5</v>
      </c>
    </row>
    <row r="529" spans="19:19">
      <c r="S529" s="20" t="s">
        <v>5</v>
      </c>
    </row>
    <row r="530" spans="19:19">
      <c r="S530" s="20" t="s">
        <v>5</v>
      </c>
    </row>
    <row r="531" spans="19:19">
      <c r="S531" s="20" t="s">
        <v>5</v>
      </c>
    </row>
    <row r="532" spans="19:19">
      <c r="S532" s="20" t="s">
        <v>5</v>
      </c>
    </row>
    <row r="533" spans="19:19">
      <c r="S533" s="20" t="s">
        <v>5</v>
      </c>
    </row>
    <row r="534" spans="19:19">
      <c r="S534" s="20" t="s">
        <v>5</v>
      </c>
    </row>
    <row r="535" spans="19:19">
      <c r="S535" s="20" t="s">
        <v>5</v>
      </c>
    </row>
    <row r="536" spans="19:19">
      <c r="S536" s="20" t="s">
        <v>5</v>
      </c>
    </row>
    <row r="537" spans="19:19">
      <c r="S537" s="20" t="s">
        <v>5</v>
      </c>
    </row>
    <row r="538" spans="19:19">
      <c r="S538" s="20" t="s">
        <v>5</v>
      </c>
    </row>
    <row r="539" spans="19:19">
      <c r="S539" s="20" t="s">
        <v>5</v>
      </c>
    </row>
    <row r="540" spans="19:19">
      <c r="S540" s="20" t="s">
        <v>5</v>
      </c>
    </row>
    <row r="541" spans="19:19">
      <c r="S541" s="20" t="s">
        <v>5</v>
      </c>
    </row>
    <row r="542" spans="19:19">
      <c r="S542" s="20" t="s">
        <v>5</v>
      </c>
    </row>
    <row r="543" spans="19:19">
      <c r="S543" s="20" t="s">
        <v>5</v>
      </c>
    </row>
    <row r="544" spans="19:19">
      <c r="S544" s="20" t="s">
        <v>5</v>
      </c>
    </row>
    <row r="545" spans="19:19">
      <c r="S545" s="20" t="s">
        <v>5</v>
      </c>
    </row>
    <row r="546" spans="19:19">
      <c r="S546" s="20" t="s">
        <v>5</v>
      </c>
    </row>
    <row r="547" spans="19:19">
      <c r="S547" s="20" t="s">
        <v>5</v>
      </c>
    </row>
    <row r="548" spans="19:19">
      <c r="S548" s="20" t="s">
        <v>5</v>
      </c>
    </row>
    <row r="549" spans="19:19">
      <c r="S549" s="20" t="s">
        <v>5</v>
      </c>
    </row>
    <row r="550" spans="19:19">
      <c r="S550" s="20" t="s">
        <v>5</v>
      </c>
    </row>
    <row r="551" spans="19:19">
      <c r="S551" s="20" t="s">
        <v>5</v>
      </c>
    </row>
    <row r="552" spans="19:19">
      <c r="S552" s="20" t="s">
        <v>5</v>
      </c>
    </row>
    <row r="553" spans="19:19">
      <c r="S553" s="20" t="s">
        <v>5</v>
      </c>
    </row>
    <row r="554" spans="19:19">
      <c r="S554" s="20" t="s">
        <v>5</v>
      </c>
    </row>
    <row r="555" spans="19:19">
      <c r="S555" s="20" t="s">
        <v>5</v>
      </c>
    </row>
    <row r="556" spans="19:19">
      <c r="S556" s="20" t="s">
        <v>5</v>
      </c>
    </row>
    <row r="557" spans="19:19">
      <c r="S557" s="20" t="s">
        <v>5</v>
      </c>
    </row>
    <row r="558" spans="19:19">
      <c r="S558" s="20" t="s">
        <v>5</v>
      </c>
    </row>
    <row r="559" spans="19:19">
      <c r="S559" s="20" t="s">
        <v>5</v>
      </c>
    </row>
    <row r="560" spans="19:19">
      <c r="S560" s="20" t="s">
        <v>5</v>
      </c>
    </row>
    <row r="561" spans="19:19">
      <c r="S561" s="20" t="s">
        <v>5</v>
      </c>
    </row>
    <row r="562" spans="19:19">
      <c r="S562" s="20" t="s">
        <v>5</v>
      </c>
    </row>
    <row r="563" spans="19:19">
      <c r="S563" s="20" t="s">
        <v>5</v>
      </c>
    </row>
    <row r="564" spans="19:19">
      <c r="S564" s="20" t="s">
        <v>5</v>
      </c>
    </row>
    <row r="565" spans="19:19">
      <c r="S565" s="20" t="s">
        <v>5</v>
      </c>
    </row>
    <row r="566" spans="19:19">
      <c r="S566" s="20" t="s">
        <v>5</v>
      </c>
    </row>
    <row r="567" spans="19:19">
      <c r="S567" s="20" t="s">
        <v>5</v>
      </c>
    </row>
    <row r="568" spans="19:19">
      <c r="S568" s="20" t="s">
        <v>5</v>
      </c>
    </row>
    <row r="569" spans="19:19">
      <c r="S569" s="20" t="s">
        <v>5</v>
      </c>
    </row>
    <row r="570" spans="19:19">
      <c r="S570" s="20" t="s">
        <v>5</v>
      </c>
    </row>
    <row r="571" spans="19:19">
      <c r="S571" s="20" t="s">
        <v>5</v>
      </c>
    </row>
    <row r="572" spans="19:19">
      <c r="S572" s="20" t="s">
        <v>5</v>
      </c>
    </row>
    <row r="573" spans="19:19">
      <c r="S573" s="20" t="s">
        <v>5</v>
      </c>
    </row>
    <row r="574" spans="19:19">
      <c r="S574" s="20" t="s">
        <v>5</v>
      </c>
    </row>
    <row r="575" spans="19:19">
      <c r="S575" s="20" t="s">
        <v>5</v>
      </c>
    </row>
    <row r="576" spans="19:19">
      <c r="S576" s="20" t="s">
        <v>5</v>
      </c>
    </row>
    <row r="577" spans="19:19">
      <c r="S577" s="20" t="s">
        <v>5</v>
      </c>
    </row>
    <row r="578" spans="19:19">
      <c r="S578" s="20" t="s">
        <v>5</v>
      </c>
    </row>
    <row r="579" spans="19:19">
      <c r="S579" s="20" t="s">
        <v>5</v>
      </c>
    </row>
    <row r="580" spans="19:19">
      <c r="S580" s="20" t="s">
        <v>5</v>
      </c>
    </row>
    <row r="581" spans="19:19">
      <c r="S581" s="20" t="s">
        <v>5</v>
      </c>
    </row>
    <row r="582" spans="19:19">
      <c r="S582" s="20" t="s">
        <v>5</v>
      </c>
    </row>
    <row r="583" spans="19:19">
      <c r="S583" s="20" t="s">
        <v>5</v>
      </c>
    </row>
    <row r="584" spans="19:19">
      <c r="S584" s="20" t="s">
        <v>5</v>
      </c>
    </row>
    <row r="585" spans="19:19">
      <c r="S585" s="20" t="s">
        <v>5</v>
      </c>
    </row>
    <row r="586" spans="19:19">
      <c r="S586" s="20" t="s">
        <v>5</v>
      </c>
    </row>
    <row r="587" spans="19:19">
      <c r="S587" s="20" t="s">
        <v>5</v>
      </c>
    </row>
    <row r="588" spans="19:19">
      <c r="S588" s="20" t="s">
        <v>5</v>
      </c>
    </row>
    <row r="589" spans="19:19">
      <c r="S589" s="20" t="s">
        <v>5</v>
      </c>
    </row>
    <row r="590" spans="19:19">
      <c r="S590" s="20" t="s">
        <v>5</v>
      </c>
    </row>
    <row r="591" spans="19:19">
      <c r="S591" s="20" t="s">
        <v>5</v>
      </c>
    </row>
    <row r="592" spans="19:19">
      <c r="S592" s="20" t="s">
        <v>5</v>
      </c>
    </row>
    <row r="593" spans="19:19">
      <c r="S593" s="20" t="s">
        <v>5</v>
      </c>
    </row>
    <row r="594" spans="19:19">
      <c r="S594" s="20" t="s">
        <v>5</v>
      </c>
    </row>
    <row r="595" spans="19:19">
      <c r="S595" s="20" t="s">
        <v>5</v>
      </c>
    </row>
    <row r="596" spans="19:19">
      <c r="S596" s="20" t="s">
        <v>5</v>
      </c>
    </row>
    <row r="597" spans="19:19">
      <c r="S597" s="20" t="s">
        <v>5</v>
      </c>
    </row>
    <row r="598" spans="19:19">
      <c r="S598" s="20" t="s">
        <v>5</v>
      </c>
    </row>
    <row r="599" spans="19:19">
      <c r="S599" s="20" t="s">
        <v>5</v>
      </c>
    </row>
    <row r="600" spans="19:19">
      <c r="S600" s="20" t="s">
        <v>5</v>
      </c>
    </row>
    <row r="601" spans="19:19">
      <c r="S601" s="20" t="s">
        <v>5</v>
      </c>
    </row>
    <row r="602" spans="19:19">
      <c r="S602" s="20" t="s">
        <v>5</v>
      </c>
    </row>
    <row r="603" spans="19:19">
      <c r="S603" s="20" t="s">
        <v>5</v>
      </c>
    </row>
    <row r="604" spans="19:19">
      <c r="S604" s="20" t="s">
        <v>5</v>
      </c>
    </row>
    <row r="605" spans="19:19">
      <c r="S605" s="20" t="s">
        <v>5</v>
      </c>
    </row>
    <row r="606" spans="19:19">
      <c r="S606" s="20" t="s">
        <v>5</v>
      </c>
    </row>
    <row r="607" spans="19:19">
      <c r="S607" s="20" t="s">
        <v>5</v>
      </c>
    </row>
    <row r="608" spans="19:19">
      <c r="S608" s="20" t="s">
        <v>5</v>
      </c>
    </row>
    <row r="609" spans="19:19">
      <c r="S609" s="20" t="s">
        <v>5</v>
      </c>
    </row>
    <row r="610" spans="19:19">
      <c r="S610" s="20" t="s">
        <v>5</v>
      </c>
    </row>
    <row r="611" spans="19:19">
      <c r="S611" s="20" t="s">
        <v>5</v>
      </c>
    </row>
    <row r="612" spans="19:19">
      <c r="S612" s="20" t="s">
        <v>5</v>
      </c>
    </row>
    <row r="613" spans="19:19">
      <c r="S613" s="20" t="s">
        <v>5</v>
      </c>
    </row>
    <row r="614" spans="19:19">
      <c r="S614" s="20" t="s">
        <v>5</v>
      </c>
    </row>
    <row r="615" spans="19:19">
      <c r="S615" s="20" t="s">
        <v>5</v>
      </c>
    </row>
    <row r="616" spans="19:19">
      <c r="S616" s="20" t="s">
        <v>5</v>
      </c>
    </row>
    <row r="617" spans="19:19">
      <c r="S617" s="20" t="s">
        <v>5</v>
      </c>
    </row>
    <row r="618" spans="19:19">
      <c r="S618" s="20" t="s">
        <v>5</v>
      </c>
    </row>
    <row r="619" spans="19:19">
      <c r="S619" s="20" t="s">
        <v>5</v>
      </c>
    </row>
    <row r="620" spans="19:19">
      <c r="S620" s="20" t="s">
        <v>5</v>
      </c>
    </row>
    <row r="621" spans="19:19">
      <c r="S621" s="20" t="s">
        <v>5</v>
      </c>
    </row>
    <row r="622" spans="19:19">
      <c r="S622" s="20" t="s">
        <v>5</v>
      </c>
    </row>
    <row r="623" spans="19:19">
      <c r="S623" s="20" t="s">
        <v>5</v>
      </c>
    </row>
    <row r="624" spans="19:19">
      <c r="S624" s="20" t="s">
        <v>5</v>
      </c>
    </row>
    <row r="625" spans="19:19">
      <c r="S625" s="20" t="s">
        <v>5</v>
      </c>
    </row>
    <row r="626" spans="19:19">
      <c r="S626" s="20" t="s">
        <v>5</v>
      </c>
    </row>
    <row r="627" spans="19:19">
      <c r="S627" s="20" t="s">
        <v>5</v>
      </c>
    </row>
    <row r="628" spans="19:19">
      <c r="S628" s="20" t="s">
        <v>5</v>
      </c>
    </row>
    <row r="629" spans="19:19">
      <c r="S629" s="20" t="s">
        <v>5</v>
      </c>
    </row>
    <row r="630" spans="19:19">
      <c r="S630" s="20" t="s">
        <v>5</v>
      </c>
    </row>
    <row r="631" spans="19:19">
      <c r="S631" s="20" t="s">
        <v>5</v>
      </c>
    </row>
    <row r="632" spans="19:19">
      <c r="S632" s="20" t="s">
        <v>5</v>
      </c>
    </row>
    <row r="633" spans="19:19">
      <c r="S633" s="20" t="s">
        <v>5</v>
      </c>
    </row>
    <row r="634" spans="19:19">
      <c r="S634" s="20" t="s">
        <v>5</v>
      </c>
    </row>
    <row r="635" spans="19:19">
      <c r="S635" s="20" t="s">
        <v>5</v>
      </c>
    </row>
    <row r="636" spans="19:19">
      <c r="S636" s="20" t="s">
        <v>5</v>
      </c>
    </row>
    <row r="637" spans="19:19">
      <c r="S637" s="20" t="s">
        <v>5</v>
      </c>
    </row>
    <row r="638" spans="19:19">
      <c r="S638" s="20" t="s">
        <v>5</v>
      </c>
    </row>
    <row r="639" spans="19:19">
      <c r="S639" s="20" t="s">
        <v>5</v>
      </c>
    </row>
    <row r="640" spans="19:19">
      <c r="S640" s="20" t="s">
        <v>5</v>
      </c>
    </row>
    <row r="641" spans="19:19">
      <c r="S641" s="20" t="s">
        <v>5</v>
      </c>
    </row>
    <row r="642" spans="19:19">
      <c r="S642" s="20" t="s">
        <v>5</v>
      </c>
    </row>
    <row r="643" spans="19:19">
      <c r="S643" s="20" t="s">
        <v>5</v>
      </c>
    </row>
    <row r="644" spans="19:19">
      <c r="S644" s="20" t="s">
        <v>5</v>
      </c>
    </row>
    <row r="645" spans="19:19">
      <c r="S645" s="20" t="s">
        <v>5</v>
      </c>
    </row>
    <row r="646" spans="19:19">
      <c r="S646" s="20" t="s">
        <v>5</v>
      </c>
    </row>
    <row r="647" spans="19:19">
      <c r="S647" s="20" t="s">
        <v>5</v>
      </c>
    </row>
    <row r="648" spans="19:19">
      <c r="S648" s="20" t="s">
        <v>5</v>
      </c>
    </row>
    <row r="649" spans="19:19">
      <c r="S649" s="20" t="s">
        <v>5</v>
      </c>
    </row>
    <row r="650" spans="19:19">
      <c r="S650" s="20" t="s">
        <v>5</v>
      </c>
    </row>
    <row r="651" spans="19:19">
      <c r="S651" s="20" t="s">
        <v>5</v>
      </c>
    </row>
    <row r="652" spans="19:19">
      <c r="S652" s="20" t="s">
        <v>5</v>
      </c>
    </row>
    <row r="653" spans="19:19">
      <c r="S653" s="20" t="s">
        <v>5</v>
      </c>
    </row>
    <row r="654" spans="19:19">
      <c r="S654" s="20" t="s">
        <v>5</v>
      </c>
    </row>
    <row r="655" spans="19:19">
      <c r="S655" s="20" t="s">
        <v>5</v>
      </c>
    </row>
    <row r="656" spans="19:19">
      <c r="S656" s="20" t="s">
        <v>5</v>
      </c>
    </row>
    <row r="657" spans="19:19">
      <c r="S657" s="20" t="s">
        <v>5</v>
      </c>
    </row>
    <row r="658" spans="19:19">
      <c r="S658" s="20" t="s">
        <v>5</v>
      </c>
    </row>
    <row r="659" spans="19:19">
      <c r="S659" s="20" t="s">
        <v>5</v>
      </c>
    </row>
    <row r="660" spans="19:19">
      <c r="S660" s="20" t="s">
        <v>5</v>
      </c>
    </row>
    <row r="661" spans="19:19">
      <c r="S661" s="20" t="s">
        <v>5</v>
      </c>
    </row>
    <row r="662" spans="19:19">
      <c r="S662" s="20" t="s">
        <v>5</v>
      </c>
    </row>
    <row r="663" spans="19:19">
      <c r="S663" s="20" t="s">
        <v>5</v>
      </c>
    </row>
    <row r="664" spans="19:19">
      <c r="S664" s="20" t="s">
        <v>5</v>
      </c>
    </row>
    <row r="665" spans="19:19">
      <c r="S665" s="20" t="s">
        <v>5</v>
      </c>
    </row>
    <row r="666" spans="19:19">
      <c r="S666" s="20" t="s">
        <v>5</v>
      </c>
    </row>
    <row r="667" spans="19:19">
      <c r="S667" s="20" t="s">
        <v>5</v>
      </c>
    </row>
    <row r="668" spans="19:19">
      <c r="S668" s="20" t="s">
        <v>5</v>
      </c>
    </row>
    <row r="669" spans="19:19">
      <c r="S669" s="20" t="s">
        <v>5</v>
      </c>
    </row>
    <row r="670" spans="19:19">
      <c r="S670" s="20" t="s">
        <v>5</v>
      </c>
    </row>
    <row r="671" spans="19:19">
      <c r="S671" s="20" t="s">
        <v>5</v>
      </c>
    </row>
    <row r="672" spans="19:19">
      <c r="S672" s="20" t="s">
        <v>5</v>
      </c>
    </row>
    <row r="673" spans="19:19">
      <c r="S673" s="20" t="s">
        <v>5</v>
      </c>
    </row>
    <row r="674" spans="19:19">
      <c r="S674" s="20" t="s">
        <v>5</v>
      </c>
    </row>
    <row r="675" spans="19:19">
      <c r="S675" s="20" t="s">
        <v>5</v>
      </c>
    </row>
    <row r="676" spans="19:19">
      <c r="S676" s="20" t="s">
        <v>5</v>
      </c>
    </row>
    <row r="677" spans="19:19">
      <c r="S677" s="20" t="s">
        <v>5</v>
      </c>
    </row>
    <row r="678" spans="19:19">
      <c r="S678" s="20" t="s">
        <v>5</v>
      </c>
    </row>
    <row r="679" spans="19:19">
      <c r="S679" s="20" t="s">
        <v>5</v>
      </c>
    </row>
    <row r="680" spans="19:19">
      <c r="S680" s="20" t="s">
        <v>5</v>
      </c>
    </row>
    <row r="681" spans="19:19">
      <c r="S681" s="20" t="s">
        <v>5</v>
      </c>
    </row>
    <row r="682" spans="19:19">
      <c r="S682" s="20" t="s">
        <v>5</v>
      </c>
    </row>
    <row r="683" spans="19:19">
      <c r="S683" s="20" t="s">
        <v>5</v>
      </c>
    </row>
    <row r="684" spans="19:19">
      <c r="S684" s="20" t="s">
        <v>5</v>
      </c>
    </row>
    <row r="685" spans="19:19">
      <c r="S685" s="20" t="s">
        <v>5</v>
      </c>
    </row>
    <row r="686" spans="19:19">
      <c r="S686" s="20" t="s">
        <v>5</v>
      </c>
    </row>
    <row r="687" spans="19:19">
      <c r="S687" s="20" t="s">
        <v>5</v>
      </c>
    </row>
    <row r="688" spans="19:19">
      <c r="S688" s="20" t="s">
        <v>5</v>
      </c>
    </row>
    <row r="689" spans="19:19">
      <c r="S689" s="20" t="s">
        <v>5</v>
      </c>
    </row>
    <row r="690" spans="19:19">
      <c r="S690" s="20" t="s">
        <v>5</v>
      </c>
    </row>
    <row r="691" spans="19:19">
      <c r="S691" s="20" t="s">
        <v>5</v>
      </c>
    </row>
    <row r="692" spans="19:19">
      <c r="S692" s="20" t="s">
        <v>5</v>
      </c>
    </row>
    <row r="693" spans="19:19">
      <c r="S693" s="20" t="s">
        <v>5</v>
      </c>
    </row>
    <row r="694" spans="19:19">
      <c r="S694" s="20" t="s">
        <v>5</v>
      </c>
    </row>
    <row r="695" spans="19:19">
      <c r="S695" s="20" t="s">
        <v>5</v>
      </c>
    </row>
    <row r="696" spans="19:19">
      <c r="S696" s="20" t="s">
        <v>5</v>
      </c>
    </row>
    <row r="697" spans="19:19">
      <c r="S697" s="20" t="s">
        <v>5</v>
      </c>
    </row>
    <row r="698" spans="19:19">
      <c r="S698" s="20" t="s">
        <v>5</v>
      </c>
    </row>
    <row r="699" spans="19:19">
      <c r="S699" s="20" t="s">
        <v>5</v>
      </c>
    </row>
    <row r="700" spans="19:19">
      <c r="S700" s="20" t="s">
        <v>5</v>
      </c>
    </row>
    <row r="701" spans="19:19">
      <c r="S701" s="20" t="s">
        <v>5</v>
      </c>
    </row>
    <row r="702" spans="19:19">
      <c r="S702" s="20" t="s">
        <v>5</v>
      </c>
    </row>
    <row r="703" spans="19:19">
      <c r="S703" s="20" t="s">
        <v>5</v>
      </c>
    </row>
    <row r="704" spans="19:19">
      <c r="S704" s="20" t="s">
        <v>5</v>
      </c>
    </row>
    <row r="705" spans="19:19">
      <c r="S705" s="20" t="s">
        <v>5</v>
      </c>
    </row>
    <row r="706" spans="19:19">
      <c r="S706" s="20" t="s">
        <v>5</v>
      </c>
    </row>
    <row r="707" spans="19:19">
      <c r="S707" s="20" t="s">
        <v>5</v>
      </c>
    </row>
    <row r="708" spans="19:19">
      <c r="S708" s="20" t="s">
        <v>5</v>
      </c>
    </row>
    <row r="709" spans="19:19">
      <c r="S709" s="20" t="s">
        <v>5</v>
      </c>
    </row>
    <row r="710" spans="19:19">
      <c r="S710" s="20" t="s">
        <v>5</v>
      </c>
    </row>
    <row r="711" spans="19:19">
      <c r="S711" s="20" t="s">
        <v>5</v>
      </c>
    </row>
    <row r="712" spans="19:19">
      <c r="S712" s="20" t="s">
        <v>5</v>
      </c>
    </row>
    <row r="713" spans="19:19">
      <c r="S713" s="20" t="s">
        <v>5</v>
      </c>
    </row>
    <row r="714" spans="19:19">
      <c r="S714" s="20" t="s">
        <v>5</v>
      </c>
    </row>
    <row r="715" spans="19:19">
      <c r="S715" s="20" t="s">
        <v>5</v>
      </c>
    </row>
    <row r="716" spans="19:19">
      <c r="S716" s="20" t="s">
        <v>5</v>
      </c>
    </row>
    <row r="717" spans="19:19">
      <c r="S717" s="20" t="s">
        <v>5</v>
      </c>
    </row>
    <row r="718" spans="19:19">
      <c r="S718" s="20" t="s">
        <v>5</v>
      </c>
    </row>
    <row r="719" spans="19:19">
      <c r="S719" s="20" t="s">
        <v>5</v>
      </c>
    </row>
    <row r="720" spans="19:19">
      <c r="S720" s="20" t="s">
        <v>5</v>
      </c>
    </row>
    <row r="721" spans="19:19">
      <c r="S721" s="20" t="s">
        <v>5</v>
      </c>
    </row>
    <row r="722" spans="19:19">
      <c r="S722" s="20" t="s">
        <v>5</v>
      </c>
    </row>
    <row r="723" spans="19:19">
      <c r="S723" s="20" t="s">
        <v>5</v>
      </c>
    </row>
    <row r="724" spans="19:19">
      <c r="S724" s="20" t="s">
        <v>5</v>
      </c>
    </row>
    <row r="725" spans="19:19">
      <c r="S725" s="20" t="s">
        <v>5</v>
      </c>
    </row>
    <row r="726" spans="19:19">
      <c r="S726" s="20" t="s">
        <v>5</v>
      </c>
    </row>
    <row r="727" spans="19:19">
      <c r="S727" s="20" t="s">
        <v>5</v>
      </c>
    </row>
    <row r="728" spans="19:19">
      <c r="S728" s="20" t="s">
        <v>5</v>
      </c>
    </row>
    <row r="729" spans="19:19">
      <c r="S729" s="20" t="s">
        <v>5</v>
      </c>
    </row>
    <row r="730" spans="19:19">
      <c r="S730" s="20" t="s">
        <v>5</v>
      </c>
    </row>
    <row r="731" spans="19:19">
      <c r="S731" s="20" t="s">
        <v>5</v>
      </c>
    </row>
    <row r="732" spans="19:19">
      <c r="S732" s="20" t="s">
        <v>5</v>
      </c>
    </row>
    <row r="733" spans="19:19">
      <c r="S733" s="20" t="s">
        <v>5</v>
      </c>
    </row>
    <row r="734" spans="19:19">
      <c r="S734" s="20" t="s">
        <v>5</v>
      </c>
    </row>
    <row r="735" spans="19:19">
      <c r="S735" s="20" t="s">
        <v>5</v>
      </c>
    </row>
    <row r="736" spans="19:19">
      <c r="S736" s="20" t="s">
        <v>5</v>
      </c>
    </row>
    <row r="737" spans="19:19">
      <c r="S737" s="20" t="s">
        <v>5</v>
      </c>
    </row>
    <row r="738" spans="19:19">
      <c r="S738" s="20" t="s">
        <v>5</v>
      </c>
    </row>
    <row r="739" spans="19:19">
      <c r="S739" s="20" t="s">
        <v>5</v>
      </c>
    </row>
    <row r="740" spans="19:19">
      <c r="S740" s="20" t="s">
        <v>5</v>
      </c>
    </row>
    <row r="741" spans="19:19">
      <c r="S741" s="20" t="s">
        <v>5</v>
      </c>
    </row>
    <row r="742" spans="19:19">
      <c r="S742" s="20" t="s">
        <v>5</v>
      </c>
    </row>
    <row r="743" spans="19:19">
      <c r="S743" s="20" t="s">
        <v>5</v>
      </c>
    </row>
    <row r="744" spans="19:19">
      <c r="S744" s="20" t="s">
        <v>5</v>
      </c>
    </row>
    <row r="745" spans="19:19">
      <c r="S745" s="20" t="s">
        <v>5</v>
      </c>
    </row>
    <row r="746" spans="19:19">
      <c r="S746" s="20" t="s">
        <v>5</v>
      </c>
    </row>
    <row r="747" spans="19:19">
      <c r="S747" s="20" t="s">
        <v>5</v>
      </c>
    </row>
    <row r="748" spans="19:19">
      <c r="S748" s="20" t="s">
        <v>5</v>
      </c>
    </row>
    <row r="749" spans="19:19">
      <c r="S749" s="20" t="s">
        <v>5</v>
      </c>
    </row>
    <row r="750" spans="19:19">
      <c r="S750" s="20" t="s">
        <v>5</v>
      </c>
    </row>
    <row r="751" spans="19:19">
      <c r="S751" s="20" t="s">
        <v>5</v>
      </c>
    </row>
    <row r="752" spans="19:19">
      <c r="S752" s="20" t="s">
        <v>5</v>
      </c>
    </row>
    <row r="753" spans="19:19">
      <c r="S753" s="20" t="s">
        <v>5</v>
      </c>
    </row>
    <row r="754" spans="19:19">
      <c r="S754" s="20" t="s">
        <v>5</v>
      </c>
    </row>
    <row r="755" spans="19:19">
      <c r="S755" s="20" t="s">
        <v>5</v>
      </c>
    </row>
    <row r="756" spans="19:19">
      <c r="S756" s="20" t="s">
        <v>5</v>
      </c>
    </row>
    <row r="757" spans="19:19">
      <c r="S757" s="20" t="s">
        <v>5</v>
      </c>
    </row>
    <row r="758" spans="19:19">
      <c r="S758" s="20" t="s">
        <v>5</v>
      </c>
    </row>
    <row r="759" spans="19:19">
      <c r="S759" s="20" t="s">
        <v>5</v>
      </c>
    </row>
    <row r="760" spans="19:19">
      <c r="S760" s="20" t="s">
        <v>5</v>
      </c>
    </row>
    <row r="761" spans="19:19">
      <c r="S761" s="20" t="s">
        <v>5</v>
      </c>
    </row>
    <row r="762" spans="19:19">
      <c r="S762" s="20" t="s">
        <v>5</v>
      </c>
    </row>
    <row r="763" spans="19:19">
      <c r="S763" s="20" t="s">
        <v>5</v>
      </c>
    </row>
    <row r="764" spans="19:19">
      <c r="S764" s="20" t="s">
        <v>5</v>
      </c>
    </row>
    <row r="765" spans="19:19">
      <c r="S765" s="20" t="s">
        <v>5</v>
      </c>
    </row>
    <row r="766" spans="19:19">
      <c r="S766" s="20" t="s">
        <v>5</v>
      </c>
    </row>
    <row r="767" spans="19:19">
      <c r="S767" s="20" t="s">
        <v>5</v>
      </c>
    </row>
    <row r="768" spans="19:19">
      <c r="S768" s="20" t="s">
        <v>5</v>
      </c>
    </row>
    <row r="769" spans="19:19">
      <c r="S769" s="20" t="s">
        <v>5</v>
      </c>
    </row>
    <row r="770" spans="19:19">
      <c r="S770" s="20" t="s">
        <v>5</v>
      </c>
    </row>
    <row r="771" spans="19:19">
      <c r="S771" s="20" t="s">
        <v>5</v>
      </c>
    </row>
    <row r="772" spans="19:19">
      <c r="S772" s="20" t="s">
        <v>5</v>
      </c>
    </row>
    <row r="773" spans="19:19">
      <c r="S773" s="20" t="s">
        <v>5</v>
      </c>
    </row>
    <row r="774" spans="19:19">
      <c r="S774" s="20" t="s">
        <v>5</v>
      </c>
    </row>
    <row r="775" spans="19:19">
      <c r="S775" s="20" t="s">
        <v>5</v>
      </c>
    </row>
    <row r="776" spans="19:19">
      <c r="S776" s="20" t="s">
        <v>5</v>
      </c>
    </row>
    <row r="777" spans="19:19">
      <c r="S777" s="20" t="s">
        <v>5</v>
      </c>
    </row>
    <row r="778" spans="19:19">
      <c r="S778" s="20" t="s">
        <v>5</v>
      </c>
    </row>
    <row r="779" spans="19:19">
      <c r="S779" s="20" t="s">
        <v>5</v>
      </c>
    </row>
    <row r="780" spans="19:19">
      <c r="S780" s="20" t="s">
        <v>5</v>
      </c>
    </row>
    <row r="781" spans="19:19">
      <c r="S781" s="20" t="s">
        <v>5</v>
      </c>
    </row>
    <row r="782" spans="19:19">
      <c r="S782" s="20" t="s">
        <v>5</v>
      </c>
    </row>
    <row r="783" spans="19:19">
      <c r="S783" s="20" t="s">
        <v>5</v>
      </c>
    </row>
    <row r="784" spans="19:19">
      <c r="S784" s="20" t="s">
        <v>5</v>
      </c>
    </row>
    <row r="785" spans="19:19">
      <c r="S785" s="20" t="s">
        <v>5</v>
      </c>
    </row>
    <row r="786" spans="19:19">
      <c r="S786" s="20" t="s">
        <v>5</v>
      </c>
    </row>
    <row r="787" spans="19:19">
      <c r="S787" s="20" t="s">
        <v>5</v>
      </c>
    </row>
    <row r="788" spans="19:19">
      <c r="S788" s="20" t="s">
        <v>5</v>
      </c>
    </row>
    <row r="789" spans="19:19">
      <c r="S789" s="20" t="s">
        <v>5</v>
      </c>
    </row>
    <row r="790" spans="19:19">
      <c r="S790" s="20" t="s">
        <v>5</v>
      </c>
    </row>
    <row r="791" spans="19:19">
      <c r="S791" s="20" t="s">
        <v>5</v>
      </c>
    </row>
    <row r="792" spans="19:19">
      <c r="S792" s="20" t="s">
        <v>5</v>
      </c>
    </row>
    <row r="793" spans="19:19">
      <c r="S793" s="20" t="s">
        <v>5</v>
      </c>
    </row>
    <row r="794" spans="19:19">
      <c r="S794" s="20" t="s">
        <v>5</v>
      </c>
    </row>
    <row r="795" spans="19:19">
      <c r="S795" s="20" t="s">
        <v>5</v>
      </c>
    </row>
    <row r="796" spans="19:19">
      <c r="S796" s="20" t="s">
        <v>5</v>
      </c>
    </row>
    <row r="797" spans="19:19">
      <c r="S797" s="20" t="s">
        <v>5</v>
      </c>
    </row>
    <row r="798" spans="19:19">
      <c r="S798" s="20" t="s">
        <v>5</v>
      </c>
    </row>
    <row r="799" spans="19:19">
      <c r="S799" s="20" t="s">
        <v>5</v>
      </c>
    </row>
    <row r="800" spans="19:19">
      <c r="S800" s="20" t="s">
        <v>5</v>
      </c>
    </row>
    <row r="801" spans="19:19">
      <c r="S801" s="20" t="s">
        <v>5</v>
      </c>
    </row>
    <row r="802" spans="19:19">
      <c r="S802" s="20" t="s">
        <v>5</v>
      </c>
    </row>
    <row r="803" spans="19:19">
      <c r="S803" s="20" t="s">
        <v>5</v>
      </c>
    </row>
    <row r="804" spans="19:19">
      <c r="S804" s="20" t="s">
        <v>5</v>
      </c>
    </row>
    <row r="805" spans="19:19">
      <c r="S805" s="20" t="s">
        <v>5</v>
      </c>
    </row>
    <row r="806" spans="19:19">
      <c r="S806" s="20" t="s">
        <v>5</v>
      </c>
    </row>
    <row r="807" spans="19:19">
      <c r="S807" s="20" t="s">
        <v>5</v>
      </c>
    </row>
    <row r="808" spans="19:19">
      <c r="S808" s="20" t="s">
        <v>5</v>
      </c>
    </row>
    <row r="809" spans="19:19">
      <c r="S809" s="20" t="s">
        <v>5</v>
      </c>
    </row>
    <row r="810" spans="19:19">
      <c r="S810" s="20" t="s">
        <v>5</v>
      </c>
    </row>
    <row r="811" spans="19:19">
      <c r="S811" s="20" t="s">
        <v>5</v>
      </c>
    </row>
    <row r="812" spans="19:19">
      <c r="S812" s="20" t="s">
        <v>5</v>
      </c>
    </row>
    <row r="813" spans="19:19">
      <c r="S813" s="20" t="s">
        <v>5</v>
      </c>
    </row>
    <row r="814" spans="19:19">
      <c r="S814" s="20" t="s">
        <v>5</v>
      </c>
    </row>
    <row r="815" spans="19:19">
      <c r="S815" s="20" t="s">
        <v>5</v>
      </c>
    </row>
    <row r="816" spans="19:19">
      <c r="S816" s="20" t="s">
        <v>5</v>
      </c>
    </row>
    <row r="817" spans="19:19">
      <c r="S817" s="20" t="s">
        <v>5</v>
      </c>
    </row>
    <row r="818" spans="19:19">
      <c r="S818" s="20" t="s">
        <v>5</v>
      </c>
    </row>
    <row r="819" spans="19:19">
      <c r="S819" s="20" t="s">
        <v>5</v>
      </c>
    </row>
    <row r="820" spans="19:19">
      <c r="S820" s="20" t="s">
        <v>5</v>
      </c>
    </row>
    <row r="821" spans="19:19">
      <c r="S821" s="20" t="s">
        <v>5</v>
      </c>
    </row>
    <row r="822" spans="19:19">
      <c r="S822" s="20" t="s">
        <v>5</v>
      </c>
    </row>
    <row r="823" spans="19:19">
      <c r="S823" s="20" t="s">
        <v>5</v>
      </c>
    </row>
    <row r="824" spans="19:19">
      <c r="S824" s="20" t="s">
        <v>5</v>
      </c>
    </row>
    <row r="825" spans="19:19">
      <c r="S825" s="20" t="s">
        <v>5</v>
      </c>
    </row>
    <row r="826" spans="19:19">
      <c r="S826" s="20" t="s">
        <v>5</v>
      </c>
    </row>
    <row r="827" spans="19:19">
      <c r="S827" s="20" t="s">
        <v>5</v>
      </c>
    </row>
    <row r="828" spans="19:19">
      <c r="S828" s="20" t="s">
        <v>5</v>
      </c>
    </row>
    <row r="829" spans="19:19">
      <c r="S829" s="20" t="s">
        <v>5</v>
      </c>
    </row>
    <row r="830" spans="19:19">
      <c r="S830" s="20" t="s">
        <v>5</v>
      </c>
    </row>
    <row r="831" spans="19:19">
      <c r="S831" s="20" t="s">
        <v>5</v>
      </c>
    </row>
    <row r="832" spans="19:19">
      <c r="S832" s="20" t="s">
        <v>5</v>
      </c>
    </row>
    <row r="833" spans="19:19">
      <c r="S833" s="20" t="s">
        <v>5</v>
      </c>
    </row>
    <row r="834" spans="19:19">
      <c r="S834" s="20" t="s">
        <v>5</v>
      </c>
    </row>
    <row r="835" spans="19:19">
      <c r="S835" s="20" t="s">
        <v>5</v>
      </c>
    </row>
    <row r="836" spans="19:19">
      <c r="S836" s="20" t="s">
        <v>5</v>
      </c>
    </row>
    <row r="837" spans="19:19">
      <c r="S837" s="20" t="s">
        <v>5</v>
      </c>
    </row>
    <row r="838" spans="19:19">
      <c r="S838" s="20" t="s">
        <v>5</v>
      </c>
    </row>
    <row r="839" spans="19:19">
      <c r="S839" s="20" t="s">
        <v>5</v>
      </c>
    </row>
    <row r="840" spans="19:19">
      <c r="S840" s="20" t="s">
        <v>5</v>
      </c>
    </row>
    <row r="841" spans="19:19">
      <c r="S841" s="20" t="s">
        <v>5</v>
      </c>
    </row>
    <row r="842" spans="19:19">
      <c r="S842" s="20" t="s">
        <v>5</v>
      </c>
    </row>
    <row r="843" spans="19:19">
      <c r="S843" s="20" t="s">
        <v>5</v>
      </c>
    </row>
    <row r="844" spans="19:19">
      <c r="S844" s="20" t="s">
        <v>5</v>
      </c>
    </row>
    <row r="845" spans="19:19">
      <c r="S845" s="20" t="s">
        <v>5</v>
      </c>
    </row>
    <row r="846" spans="19:19">
      <c r="S846" s="20" t="s">
        <v>5</v>
      </c>
    </row>
    <row r="847" spans="19:19">
      <c r="S847" s="20" t="s">
        <v>5</v>
      </c>
    </row>
    <row r="848" spans="19:19">
      <c r="S848" s="20" t="s">
        <v>5</v>
      </c>
    </row>
    <row r="849" spans="19:19">
      <c r="S849" s="20" t="s">
        <v>5</v>
      </c>
    </row>
    <row r="850" spans="19:19">
      <c r="S850" s="20" t="s">
        <v>5</v>
      </c>
    </row>
    <row r="851" spans="19:19">
      <c r="S851" s="20" t="s">
        <v>5</v>
      </c>
    </row>
    <row r="852" spans="19:19">
      <c r="S852" s="20" t="s">
        <v>5</v>
      </c>
    </row>
    <row r="853" spans="19:19">
      <c r="S853" s="20" t="s">
        <v>5</v>
      </c>
    </row>
    <row r="854" spans="19:19">
      <c r="S854" s="20" t="s">
        <v>5</v>
      </c>
    </row>
    <row r="855" spans="19:19">
      <c r="S855" s="20" t="s">
        <v>5</v>
      </c>
    </row>
    <row r="856" spans="19:19">
      <c r="S856" s="20" t="s">
        <v>5</v>
      </c>
    </row>
    <row r="857" spans="19:19">
      <c r="S857" s="20" t="s">
        <v>5</v>
      </c>
    </row>
    <row r="858" spans="19:19">
      <c r="S858" s="20" t="s">
        <v>5</v>
      </c>
    </row>
    <row r="859" spans="19:19">
      <c r="S859" s="20" t="s">
        <v>5</v>
      </c>
    </row>
    <row r="860" spans="19:19">
      <c r="S860" s="20" t="s">
        <v>5</v>
      </c>
    </row>
    <row r="861" spans="19:19">
      <c r="S861" s="20" t="s">
        <v>5</v>
      </c>
    </row>
    <row r="862" spans="19:19">
      <c r="S862" s="20" t="s">
        <v>5</v>
      </c>
    </row>
    <row r="863" spans="19:19">
      <c r="S863" s="20" t="s">
        <v>5</v>
      </c>
    </row>
    <row r="864" spans="19:19">
      <c r="S864" s="20" t="s">
        <v>5</v>
      </c>
    </row>
    <row r="865" spans="19:19">
      <c r="S865" s="20" t="s">
        <v>5</v>
      </c>
    </row>
    <row r="866" spans="19:19">
      <c r="S866" s="20" t="s">
        <v>5</v>
      </c>
    </row>
    <row r="867" spans="19:19">
      <c r="S867" s="20" t="s">
        <v>5</v>
      </c>
    </row>
    <row r="868" spans="19:19">
      <c r="S868" s="20" t="s">
        <v>5</v>
      </c>
    </row>
    <row r="869" spans="19:19">
      <c r="S869" s="20" t="s">
        <v>5</v>
      </c>
    </row>
    <row r="870" spans="19:19">
      <c r="S870" s="20" t="s">
        <v>5</v>
      </c>
    </row>
    <row r="871" spans="19:19">
      <c r="S871" s="20" t="s">
        <v>5</v>
      </c>
    </row>
    <row r="872" spans="19:19">
      <c r="S872" s="20" t="s">
        <v>5</v>
      </c>
    </row>
    <row r="873" spans="19:19">
      <c r="S873" s="20" t="s">
        <v>5</v>
      </c>
    </row>
    <row r="874" spans="19:19">
      <c r="S874" s="20" t="s">
        <v>5</v>
      </c>
    </row>
    <row r="875" spans="19:19">
      <c r="S875" s="20" t="s">
        <v>5</v>
      </c>
    </row>
    <row r="876" spans="19:19">
      <c r="S876" s="20" t="s">
        <v>5</v>
      </c>
    </row>
    <row r="877" spans="19:19">
      <c r="S877" s="20" t="s">
        <v>5</v>
      </c>
    </row>
    <row r="878" spans="19:19">
      <c r="S878" s="20" t="s">
        <v>5</v>
      </c>
    </row>
    <row r="879" spans="19:19">
      <c r="S879" s="20" t="s">
        <v>5</v>
      </c>
    </row>
    <row r="880" spans="19:19">
      <c r="S880" s="20" t="s">
        <v>5</v>
      </c>
    </row>
    <row r="881" spans="19:19">
      <c r="S881" s="20" t="s">
        <v>5</v>
      </c>
    </row>
    <row r="882" spans="19:19">
      <c r="S882" s="20" t="s">
        <v>5</v>
      </c>
    </row>
    <row r="883" spans="19:19">
      <c r="S883" s="20" t="s">
        <v>5</v>
      </c>
    </row>
    <row r="884" spans="19:19">
      <c r="S884" s="20" t="s">
        <v>5</v>
      </c>
    </row>
    <row r="885" spans="19:19">
      <c r="S885" s="20" t="s">
        <v>5</v>
      </c>
    </row>
    <row r="886" spans="19:19">
      <c r="S886" s="20" t="s">
        <v>5</v>
      </c>
    </row>
    <row r="887" spans="19:19">
      <c r="S887" s="20" t="s">
        <v>5</v>
      </c>
    </row>
    <row r="888" spans="19:19">
      <c r="S888" s="20" t="s">
        <v>5</v>
      </c>
    </row>
    <row r="889" spans="19:19">
      <c r="S889" s="20" t="s">
        <v>5</v>
      </c>
    </row>
    <row r="890" spans="19:19">
      <c r="S890" s="20" t="s">
        <v>5</v>
      </c>
    </row>
    <row r="891" spans="19:19">
      <c r="S891" s="20" t="s">
        <v>5</v>
      </c>
    </row>
    <row r="892" spans="19:19">
      <c r="S892" s="20" t="s">
        <v>5</v>
      </c>
    </row>
    <row r="893" spans="19:19">
      <c r="S893" s="20" t="s">
        <v>5</v>
      </c>
    </row>
    <row r="894" spans="19:19">
      <c r="S894" s="20" t="s">
        <v>5</v>
      </c>
    </row>
    <row r="895" spans="19:19">
      <c r="S895" s="20" t="s">
        <v>5</v>
      </c>
    </row>
    <row r="896" spans="19:19">
      <c r="S896" s="20" t="s">
        <v>5</v>
      </c>
    </row>
    <row r="897" spans="19:19">
      <c r="S897" s="20" t="s">
        <v>5</v>
      </c>
    </row>
    <row r="898" spans="19:19">
      <c r="S898" s="20" t="s">
        <v>5</v>
      </c>
    </row>
    <row r="899" spans="19:19">
      <c r="S899" s="20" t="s">
        <v>5</v>
      </c>
    </row>
    <row r="900" spans="19:19">
      <c r="S900" s="20" t="s">
        <v>5</v>
      </c>
    </row>
    <row r="901" spans="19:19">
      <c r="S901" s="20" t="s">
        <v>5</v>
      </c>
    </row>
    <row r="902" spans="19:19">
      <c r="S902" s="20" t="s">
        <v>5</v>
      </c>
    </row>
    <row r="903" spans="19:19">
      <c r="S903" s="20" t="s">
        <v>5</v>
      </c>
    </row>
    <row r="904" spans="19:19">
      <c r="S904" s="20" t="s">
        <v>5</v>
      </c>
    </row>
    <row r="905" spans="19:19">
      <c r="S905" s="20" t="s">
        <v>5</v>
      </c>
    </row>
    <row r="906" spans="19:19">
      <c r="S906" s="20" t="s">
        <v>5</v>
      </c>
    </row>
    <row r="907" spans="19:19">
      <c r="S907" s="20" t="s">
        <v>5</v>
      </c>
    </row>
    <row r="908" spans="19:19">
      <c r="S908" s="20" t="s">
        <v>5</v>
      </c>
    </row>
    <row r="909" spans="19:19">
      <c r="S909" s="20" t="s">
        <v>5</v>
      </c>
    </row>
    <row r="910" spans="19:19">
      <c r="S910" s="20" t="s">
        <v>5</v>
      </c>
    </row>
    <row r="911" spans="19:19">
      <c r="S911" s="20" t="s">
        <v>5</v>
      </c>
    </row>
    <row r="912" spans="19:19">
      <c r="S912" s="20" t="s">
        <v>5</v>
      </c>
    </row>
    <row r="913" spans="19:19">
      <c r="S913" s="20" t="s">
        <v>5</v>
      </c>
    </row>
    <row r="914" spans="19:19">
      <c r="S914" s="20" t="s">
        <v>5</v>
      </c>
    </row>
    <row r="915" spans="19:19">
      <c r="S915" s="20" t="s">
        <v>5</v>
      </c>
    </row>
    <row r="916" spans="19:19">
      <c r="S916" s="20" t="s">
        <v>5</v>
      </c>
    </row>
    <row r="917" spans="19:19">
      <c r="S917" s="20" t="s">
        <v>5</v>
      </c>
    </row>
    <row r="918" spans="19:19">
      <c r="S918" s="20" t="s">
        <v>5</v>
      </c>
    </row>
    <row r="919" spans="19:19">
      <c r="S919" s="20" t="s">
        <v>5</v>
      </c>
    </row>
    <row r="920" spans="19:19">
      <c r="S920" s="20" t="s">
        <v>5</v>
      </c>
    </row>
    <row r="921" spans="19:19">
      <c r="S921" s="20" t="s">
        <v>5</v>
      </c>
    </row>
    <row r="922" spans="19:19">
      <c r="S922" s="20" t="s">
        <v>5</v>
      </c>
    </row>
    <row r="923" spans="19:19">
      <c r="S923" s="20" t="s">
        <v>5</v>
      </c>
    </row>
    <row r="924" spans="19:19">
      <c r="S924" s="20" t="s">
        <v>5</v>
      </c>
    </row>
    <row r="925" spans="19:19">
      <c r="S925" s="20" t="s">
        <v>5</v>
      </c>
    </row>
    <row r="926" spans="19:19">
      <c r="S926" s="20" t="s">
        <v>5</v>
      </c>
    </row>
    <row r="927" spans="19:19">
      <c r="S927" s="20" t="s">
        <v>5</v>
      </c>
    </row>
    <row r="928" spans="19:19">
      <c r="S928" s="20" t="s">
        <v>5</v>
      </c>
    </row>
    <row r="929" spans="19:19">
      <c r="S929" s="20" t="s">
        <v>5</v>
      </c>
    </row>
    <row r="930" spans="19:19">
      <c r="S930" s="20" t="s">
        <v>5</v>
      </c>
    </row>
    <row r="931" spans="19:19">
      <c r="S931" s="20" t="s">
        <v>5</v>
      </c>
    </row>
    <row r="932" spans="19:19">
      <c r="S932" s="20" t="s">
        <v>5</v>
      </c>
    </row>
    <row r="933" spans="19:19">
      <c r="S933" s="20" t="s">
        <v>5</v>
      </c>
    </row>
    <row r="934" spans="19:19">
      <c r="S934" s="20" t="s">
        <v>5</v>
      </c>
    </row>
    <row r="935" spans="19:19">
      <c r="S935" s="20" t="s">
        <v>5</v>
      </c>
    </row>
    <row r="936" spans="19:19">
      <c r="S936" s="20" t="s">
        <v>5</v>
      </c>
    </row>
    <row r="937" spans="19:19">
      <c r="S937" s="20" t="s">
        <v>5</v>
      </c>
    </row>
    <row r="938" spans="19:19">
      <c r="S938" s="20" t="s">
        <v>5</v>
      </c>
    </row>
    <row r="939" spans="19:19">
      <c r="S939" s="20" t="s">
        <v>5</v>
      </c>
    </row>
    <row r="940" spans="19:19">
      <c r="S940" s="20" t="s">
        <v>5</v>
      </c>
    </row>
    <row r="941" spans="19:19">
      <c r="S941" s="20" t="s">
        <v>5</v>
      </c>
    </row>
    <row r="942" spans="19:19">
      <c r="S942" s="20" t="s">
        <v>5</v>
      </c>
    </row>
    <row r="943" spans="19:19">
      <c r="S943" s="20" t="s">
        <v>5</v>
      </c>
    </row>
    <row r="944" spans="19:19">
      <c r="S944" s="20" t="s">
        <v>5</v>
      </c>
    </row>
    <row r="945" spans="19:19">
      <c r="S945" s="20" t="s">
        <v>5</v>
      </c>
    </row>
    <row r="946" spans="19:19">
      <c r="S946" s="20" t="s">
        <v>5</v>
      </c>
    </row>
    <row r="947" spans="19:19">
      <c r="S947" s="20" t="s">
        <v>5</v>
      </c>
    </row>
    <row r="948" spans="19:19">
      <c r="S948" s="20" t="s">
        <v>5</v>
      </c>
    </row>
    <row r="949" spans="19:19">
      <c r="S949" s="20" t="s">
        <v>5</v>
      </c>
    </row>
    <row r="950" spans="19:19">
      <c r="S950" s="20" t="s">
        <v>5</v>
      </c>
    </row>
    <row r="951" spans="19:19">
      <c r="S951" s="20" t="s">
        <v>5</v>
      </c>
    </row>
    <row r="952" spans="19:19">
      <c r="S952" s="20" t="s">
        <v>5</v>
      </c>
    </row>
    <row r="953" spans="19:19">
      <c r="S953" s="20" t="s">
        <v>5</v>
      </c>
    </row>
    <row r="954" spans="19:19">
      <c r="S954" s="20" t="s">
        <v>5</v>
      </c>
    </row>
    <row r="955" spans="19:19">
      <c r="S955" s="20" t="s">
        <v>5</v>
      </c>
    </row>
    <row r="956" spans="19:19">
      <c r="S956" s="20" t="s">
        <v>5</v>
      </c>
    </row>
    <row r="957" spans="19:19">
      <c r="S957" s="20" t="s">
        <v>5</v>
      </c>
    </row>
    <row r="958" spans="19:19">
      <c r="S958" s="20" t="s">
        <v>5</v>
      </c>
    </row>
    <row r="959" spans="19:19">
      <c r="S959" s="20" t="s">
        <v>5</v>
      </c>
    </row>
    <row r="960" spans="19:19">
      <c r="S960" s="20" t="s">
        <v>5</v>
      </c>
    </row>
    <row r="961" spans="19:19">
      <c r="S961" s="20" t="s">
        <v>5</v>
      </c>
    </row>
    <row r="962" spans="19:19">
      <c r="S962" s="20" t="s">
        <v>5</v>
      </c>
    </row>
    <row r="963" spans="19:19">
      <c r="S963" s="20" t="s">
        <v>5</v>
      </c>
    </row>
    <row r="964" spans="19:19">
      <c r="S964" s="20" t="s">
        <v>5</v>
      </c>
    </row>
    <row r="965" spans="19:19">
      <c r="S965" s="20" t="s">
        <v>5</v>
      </c>
    </row>
    <row r="966" spans="19:19">
      <c r="S966" s="20" t="s">
        <v>5</v>
      </c>
    </row>
    <row r="967" spans="19:19">
      <c r="S967" s="20" t="s">
        <v>5</v>
      </c>
    </row>
    <row r="968" spans="19:19">
      <c r="S968" s="20" t="s">
        <v>5</v>
      </c>
    </row>
    <row r="969" spans="19:19">
      <c r="S969" s="20" t="s">
        <v>5</v>
      </c>
    </row>
    <row r="970" spans="19:19">
      <c r="S970" s="20" t="s">
        <v>5</v>
      </c>
    </row>
    <row r="971" spans="19:19">
      <c r="S971" s="20" t="s">
        <v>5</v>
      </c>
    </row>
    <row r="972" spans="19:19">
      <c r="S972" s="20" t="s">
        <v>5</v>
      </c>
    </row>
    <row r="973" spans="19:19">
      <c r="S973" s="20" t="s">
        <v>5</v>
      </c>
    </row>
    <row r="974" spans="19:19">
      <c r="S974" s="20" t="s">
        <v>5</v>
      </c>
    </row>
    <row r="975" spans="19:19">
      <c r="S975" s="20" t="s">
        <v>5</v>
      </c>
    </row>
    <row r="976" spans="19:19">
      <c r="S976" s="20" t="s">
        <v>5</v>
      </c>
    </row>
    <row r="977" spans="19:19">
      <c r="S977" s="20" t="s">
        <v>5</v>
      </c>
    </row>
    <row r="978" spans="19:19">
      <c r="S978" s="20" t="s">
        <v>5</v>
      </c>
    </row>
    <row r="979" spans="19:19">
      <c r="S979" s="20" t="s">
        <v>5</v>
      </c>
    </row>
    <row r="980" spans="19:19">
      <c r="S980" s="20" t="s">
        <v>5</v>
      </c>
    </row>
    <row r="981" spans="19:19">
      <c r="S981" s="20" t="s">
        <v>5</v>
      </c>
    </row>
    <row r="982" spans="19:19">
      <c r="S982" s="20" t="s">
        <v>5</v>
      </c>
    </row>
    <row r="983" spans="19:19">
      <c r="S983" s="20" t="s">
        <v>5</v>
      </c>
    </row>
    <row r="984" spans="19:19">
      <c r="S984" s="20" t="s">
        <v>5</v>
      </c>
    </row>
    <row r="985" spans="19:19">
      <c r="S985" s="20" t="s">
        <v>5</v>
      </c>
    </row>
    <row r="986" spans="19:19">
      <c r="S986" s="20" t="s">
        <v>5</v>
      </c>
    </row>
    <row r="987" spans="19:19">
      <c r="S987" s="20" t="s">
        <v>5</v>
      </c>
    </row>
    <row r="988" spans="19:19">
      <c r="S988" s="20" t="s">
        <v>5</v>
      </c>
    </row>
    <row r="989" spans="19:19">
      <c r="S989" s="20" t="s">
        <v>5</v>
      </c>
    </row>
    <row r="990" spans="19:19">
      <c r="S990" s="20" t="s">
        <v>5</v>
      </c>
    </row>
    <row r="991" spans="19:19">
      <c r="S991" s="20" t="s">
        <v>5</v>
      </c>
    </row>
    <row r="992" spans="19:19">
      <c r="S992" s="20" t="s">
        <v>5</v>
      </c>
    </row>
    <row r="993" spans="19:19">
      <c r="S993" s="20" t="s">
        <v>5</v>
      </c>
    </row>
    <row r="994" spans="19:19">
      <c r="S994" s="20" t="s">
        <v>5</v>
      </c>
    </row>
    <row r="995" spans="19:19">
      <c r="S995" s="20" t="s">
        <v>5</v>
      </c>
    </row>
    <row r="996" spans="19:19">
      <c r="S996" s="20" t="s">
        <v>5</v>
      </c>
    </row>
    <row r="997" spans="19:19">
      <c r="S997" s="20" t="s">
        <v>5</v>
      </c>
    </row>
    <row r="998" spans="19:19">
      <c r="S998" s="20" t="s">
        <v>5</v>
      </c>
    </row>
    <row r="999" spans="19:19">
      <c r="S999" s="20" t="s">
        <v>5</v>
      </c>
    </row>
    <row r="1000" spans="19:19">
      <c r="S1000" s="20" t="s">
        <v>5</v>
      </c>
    </row>
    <row r="1001" spans="19:19">
      <c r="S1001" s="20" t="s">
        <v>5</v>
      </c>
    </row>
    <row r="1002" spans="19:19">
      <c r="S1002" s="20" t="s">
        <v>5</v>
      </c>
    </row>
    <row r="1003" spans="19:19">
      <c r="S1003" s="20" t="s">
        <v>5</v>
      </c>
    </row>
    <row r="1004" spans="19:19">
      <c r="S1004" s="20" t="s">
        <v>5</v>
      </c>
    </row>
    <row r="1005" spans="19:19">
      <c r="S1005" s="20" t="s">
        <v>5</v>
      </c>
    </row>
    <row r="1006" spans="19:19">
      <c r="S1006" s="20" t="s">
        <v>5</v>
      </c>
    </row>
    <row r="1007" spans="19:19">
      <c r="S1007" s="20" t="s">
        <v>5</v>
      </c>
    </row>
    <row r="1008" spans="19:19">
      <c r="S1008" s="20" t="s">
        <v>5</v>
      </c>
    </row>
    <row r="1009" spans="19:19">
      <c r="S1009" s="20" t="s">
        <v>5</v>
      </c>
    </row>
    <row r="1010" spans="19:19">
      <c r="S1010" s="20" t="s">
        <v>5</v>
      </c>
    </row>
    <row r="1011" spans="19:19">
      <c r="S1011" s="20" t="s">
        <v>5</v>
      </c>
    </row>
    <row r="1012" spans="19:19">
      <c r="S1012" s="20" t="s">
        <v>5</v>
      </c>
    </row>
    <row r="1013" spans="19:19">
      <c r="S1013" s="20" t="s">
        <v>5</v>
      </c>
    </row>
    <row r="1014" spans="19:19">
      <c r="S1014" s="20" t="s">
        <v>5</v>
      </c>
    </row>
    <row r="1015" spans="19:19">
      <c r="S1015" s="20" t="s">
        <v>5</v>
      </c>
    </row>
    <row r="1016" spans="19:19">
      <c r="S1016" s="20" t="s">
        <v>5</v>
      </c>
    </row>
    <row r="1017" spans="19:19">
      <c r="S1017" s="20" t="s">
        <v>5</v>
      </c>
    </row>
    <row r="1018" spans="19:19">
      <c r="S1018" s="20" t="s">
        <v>5</v>
      </c>
    </row>
    <row r="1019" spans="19:19">
      <c r="S1019" s="20" t="s">
        <v>5</v>
      </c>
    </row>
    <row r="1020" spans="19:19">
      <c r="S1020" s="20" t="s">
        <v>5</v>
      </c>
    </row>
    <row r="1021" spans="19:19">
      <c r="S1021" s="20" t="s">
        <v>5</v>
      </c>
    </row>
    <row r="1022" spans="19:19">
      <c r="S1022" s="20" t="s">
        <v>5</v>
      </c>
    </row>
    <row r="1023" spans="19:19">
      <c r="S1023" s="20" t="s">
        <v>5</v>
      </c>
    </row>
    <row r="1024" spans="19:19">
      <c r="S1024" s="20" t="s">
        <v>5</v>
      </c>
    </row>
    <row r="1025" spans="19:19">
      <c r="S1025" s="20" t="s">
        <v>5</v>
      </c>
    </row>
    <row r="1026" spans="19:19">
      <c r="S1026" s="20" t="s">
        <v>5</v>
      </c>
    </row>
    <row r="1027" spans="19:19">
      <c r="S1027" s="20" t="s">
        <v>5</v>
      </c>
    </row>
    <row r="1028" spans="19:19">
      <c r="S1028" s="20" t="s">
        <v>5</v>
      </c>
    </row>
    <row r="1029" spans="19:19">
      <c r="S1029" s="20" t="s">
        <v>5</v>
      </c>
    </row>
    <row r="1030" spans="19:19">
      <c r="S1030" s="20" t="s">
        <v>5</v>
      </c>
    </row>
    <row r="1031" spans="19:19">
      <c r="S1031" s="20" t="s">
        <v>5</v>
      </c>
    </row>
    <row r="1032" spans="19:19">
      <c r="S1032" s="20" t="s">
        <v>5</v>
      </c>
    </row>
    <row r="1033" spans="19:19">
      <c r="S1033" s="20" t="s">
        <v>5</v>
      </c>
    </row>
    <row r="1034" spans="19:19">
      <c r="S1034" s="20" t="s">
        <v>5</v>
      </c>
    </row>
    <row r="1035" spans="19:19">
      <c r="S1035" s="20" t="s">
        <v>5</v>
      </c>
    </row>
    <row r="1036" spans="19:19">
      <c r="S1036" s="20" t="s">
        <v>5</v>
      </c>
    </row>
    <row r="1037" spans="19:19">
      <c r="S1037" s="20" t="s">
        <v>5</v>
      </c>
    </row>
    <row r="1038" spans="19:19">
      <c r="S1038" s="20" t="s">
        <v>5</v>
      </c>
    </row>
    <row r="1039" spans="19:19">
      <c r="S1039" s="20" t="s">
        <v>5</v>
      </c>
    </row>
    <row r="1040" spans="19:19">
      <c r="S1040" s="20" t="s">
        <v>5</v>
      </c>
    </row>
    <row r="1041" spans="19:19">
      <c r="S1041" s="20" t="s">
        <v>5</v>
      </c>
    </row>
    <row r="1042" spans="19:19">
      <c r="S1042" s="20" t="s">
        <v>5</v>
      </c>
    </row>
    <row r="1043" spans="19:19">
      <c r="S1043" s="20" t="s">
        <v>5</v>
      </c>
    </row>
    <row r="1044" spans="19:19">
      <c r="S1044" s="20" t="s">
        <v>5</v>
      </c>
    </row>
    <row r="1045" spans="19:19">
      <c r="S1045" s="20" t="s">
        <v>5</v>
      </c>
    </row>
    <row r="1046" spans="19:19">
      <c r="S1046" s="20" t="s">
        <v>5</v>
      </c>
    </row>
    <row r="1047" spans="19:19">
      <c r="S1047" s="20" t="s">
        <v>5</v>
      </c>
    </row>
    <row r="1048" spans="19:19">
      <c r="S1048" s="20" t="s">
        <v>5</v>
      </c>
    </row>
    <row r="1049" spans="19:19">
      <c r="S1049" s="20" t="s">
        <v>5</v>
      </c>
    </row>
    <row r="1050" spans="19:19">
      <c r="S1050" s="20" t="s">
        <v>5</v>
      </c>
    </row>
    <row r="1051" spans="19:19">
      <c r="S1051" s="20" t="s">
        <v>5</v>
      </c>
    </row>
    <row r="1052" spans="19:19">
      <c r="S1052" s="20" t="s">
        <v>5</v>
      </c>
    </row>
    <row r="1053" spans="19:19">
      <c r="S1053" s="20" t="s">
        <v>5</v>
      </c>
    </row>
    <row r="1054" spans="19:19">
      <c r="S1054" s="20" t="s">
        <v>5</v>
      </c>
    </row>
    <row r="1055" spans="19:19">
      <c r="S1055" s="20" t="s">
        <v>5</v>
      </c>
    </row>
    <row r="1056" spans="19:19">
      <c r="S1056" s="20" t="s">
        <v>5</v>
      </c>
    </row>
    <row r="1057" spans="19:19">
      <c r="S1057" s="20" t="s">
        <v>5</v>
      </c>
    </row>
    <row r="1058" spans="19:19">
      <c r="S1058" s="20" t="s">
        <v>5</v>
      </c>
    </row>
    <row r="1059" spans="19:19">
      <c r="S1059" s="20" t="s">
        <v>5</v>
      </c>
    </row>
    <row r="1060" spans="19:19">
      <c r="S1060" s="20" t="s">
        <v>5</v>
      </c>
    </row>
    <row r="1061" spans="19:19">
      <c r="S1061" s="20" t="s">
        <v>5</v>
      </c>
    </row>
    <row r="1062" spans="19:19">
      <c r="S1062" s="20" t="s">
        <v>5</v>
      </c>
    </row>
    <row r="1063" spans="19:19">
      <c r="S1063" s="20" t="s">
        <v>5</v>
      </c>
    </row>
    <row r="1064" spans="19:19">
      <c r="S1064" s="20" t="s">
        <v>5</v>
      </c>
    </row>
    <row r="1065" spans="19:19">
      <c r="S1065" s="20" t="s">
        <v>5</v>
      </c>
    </row>
    <row r="1066" spans="19:19">
      <c r="S1066" s="20" t="s">
        <v>5</v>
      </c>
    </row>
    <row r="1067" spans="19:19">
      <c r="S1067" s="20" t="s">
        <v>5</v>
      </c>
    </row>
    <row r="1068" spans="19:19">
      <c r="S1068" s="20" t="s">
        <v>5</v>
      </c>
    </row>
    <row r="1069" spans="19:19">
      <c r="S1069" s="20" t="s">
        <v>5</v>
      </c>
    </row>
    <row r="1070" spans="19:19">
      <c r="S1070" s="20" t="s">
        <v>5</v>
      </c>
    </row>
    <row r="1071" spans="19:19">
      <c r="S1071" s="20" t="s">
        <v>5</v>
      </c>
    </row>
    <row r="1072" spans="19:19">
      <c r="S1072" s="20" t="s">
        <v>5</v>
      </c>
    </row>
    <row r="1073" spans="19:19">
      <c r="S1073" s="20" t="s">
        <v>5</v>
      </c>
    </row>
    <row r="1074" spans="19:19">
      <c r="S1074" s="20" t="s">
        <v>5</v>
      </c>
    </row>
    <row r="1075" spans="19:19">
      <c r="S1075" s="20" t="s">
        <v>5</v>
      </c>
    </row>
    <row r="1076" spans="19:19">
      <c r="S1076" s="20" t="s">
        <v>5</v>
      </c>
    </row>
    <row r="1077" spans="19:19">
      <c r="S1077" s="20" t="s">
        <v>5</v>
      </c>
    </row>
    <row r="1078" spans="19:19">
      <c r="S1078" s="20" t="s">
        <v>5</v>
      </c>
    </row>
    <row r="1079" spans="19:19">
      <c r="S1079" s="20" t="s">
        <v>5</v>
      </c>
    </row>
    <row r="1080" spans="19:19">
      <c r="S1080" s="20" t="s">
        <v>5</v>
      </c>
    </row>
    <row r="1081" spans="19:19">
      <c r="S1081" s="20" t="s">
        <v>5</v>
      </c>
    </row>
    <row r="1082" spans="19:19">
      <c r="S1082" s="20" t="s">
        <v>5</v>
      </c>
    </row>
    <row r="1083" spans="19:19">
      <c r="S1083" s="20" t="s">
        <v>5</v>
      </c>
    </row>
    <row r="1084" spans="19:19">
      <c r="S1084" s="20" t="s">
        <v>5</v>
      </c>
    </row>
    <row r="1085" spans="19:19">
      <c r="S1085" s="20" t="s">
        <v>5</v>
      </c>
    </row>
    <row r="1086" spans="19:19">
      <c r="S1086" s="20" t="s">
        <v>5</v>
      </c>
    </row>
    <row r="1087" spans="19:19">
      <c r="S1087" s="20" t="s">
        <v>5</v>
      </c>
    </row>
    <row r="1088" spans="19:19">
      <c r="S1088" s="20" t="s">
        <v>5</v>
      </c>
    </row>
    <row r="1089" spans="19:19">
      <c r="S1089" s="20" t="s">
        <v>5</v>
      </c>
    </row>
    <row r="1090" spans="19:19">
      <c r="S1090" s="20" t="s">
        <v>5</v>
      </c>
    </row>
    <row r="1091" spans="19:19">
      <c r="S1091" s="20" t="s">
        <v>5</v>
      </c>
    </row>
    <row r="1092" spans="19:19">
      <c r="S1092" s="20" t="s">
        <v>5</v>
      </c>
    </row>
    <row r="1093" spans="19:19">
      <c r="S1093" s="20" t="s">
        <v>5</v>
      </c>
    </row>
    <row r="1094" spans="19:19">
      <c r="S1094" s="20" t="s">
        <v>5</v>
      </c>
    </row>
    <row r="1095" spans="19:19">
      <c r="S1095" s="20" t="s">
        <v>5</v>
      </c>
    </row>
    <row r="1096" spans="19:19">
      <c r="S1096" s="20" t="s">
        <v>5</v>
      </c>
    </row>
    <row r="1097" spans="19:19">
      <c r="S1097" s="20" t="s">
        <v>5</v>
      </c>
    </row>
    <row r="1098" spans="19:19">
      <c r="S1098" s="20" t="s">
        <v>5</v>
      </c>
    </row>
    <row r="1099" spans="19:19">
      <c r="S1099" s="20" t="s">
        <v>5</v>
      </c>
    </row>
    <row r="1100" spans="19:19">
      <c r="S1100" s="20" t="s">
        <v>5</v>
      </c>
    </row>
    <row r="1101" spans="19:19">
      <c r="S1101" s="20" t="s">
        <v>5</v>
      </c>
    </row>
    <row r="1102" spans="19:19">
      <c r="S1102" s="20" t="s">
        <v>5</v>
      </c>
    </row>
    <row r="1103" spans="19:19">
      <c r="S1103" s="20" t="s">
        <v>5</v>
      </c>
    </row>
    <row r="1104" spans="19:19">
      <c r="S1104" s="20" t="s">
        <v>5</v>
      </c>
    </row>
    <row r="1105" spans="19:19">
      <c r="S1105" s="20" t="s">
        <v>5</v>
      </c>
    </row>
    <row r="1106" spans="19:19">
      <c r="S1106" s="20" t="s">
        <v>5</v>
      </c>
    </row>
    <row r="1107" spans="19:19">
      <c r="S1107" s="20" t="s">
        <v>5</v>
      </c>
    </row>
    <row r="1108" spans="19:19">
      <c r="S1108" s="20" t="s">
        <v>5</v>
      </c>
    </row>
    <row r="1109" spans="19:19">
      <c r="S1109" s="20" t="s">
        <v>5</v>
      </c>
    </row>
    <row r="1110" spans="19:19">
      <c r="S1110" s="20" t="s">
        <v>5</v>
      </c>
    </row>
    <row r="1111" spans="19:19">
      <c r="S1111" s="20" t="s">
        <v>5</v>
      </c>
    </row>
    <row r="1112" spans="19:19">
      <c r="S1112" s="20" t="s">
        <v>5</v>
      </c>
    </row>
    <row r="1113" spans="19:19">
      <c r="S1113" s="20" t="s">
        <v>5</v>
      </c>
    </row>
    <row r="1114" spans="19:19">
      <c r="S1114" s="20" t="s">
        <v>5</v>
      </c>
    </row>
    <row r="1115" spans="19:19">
      <c r="S1115" s="20" t="s">
        <v>5</v>
      </c>
    </row>
    <row r="1116" spans="19:19">
      <c r="S1116" s="20" t="s">
        <v>5</v>
      </c>
    </row>
    <row r="1117" spans="19:19">
      <c r="S1117" s="20" t="s">
        <v>5</v>
      </c>
    </row>
    <row r="1118" spans="19:19">
      <c r="S1118" s="20" t="s">
        <v>5</v>
      </c>
    </row>
    <row r="1119" spans="19:19">
      <c r="S1119" s="20" t="s">
        <v>5</v>
      </c>
    </row>
    <row r="1120" spans="19:19">
      <c r="S1120" s="20" t="s">
        <v>5</v>
      </c>
    </row>
    <row r="1121" spans="19:19">
      <c r="S1121" s="20" t="s">
        <v>5</v>
      </c>
    </row>
    <row r="1122" spans="19:19">
      <c r="S1122" s="20" t="s">
        <v>5</v>
      </c>
    </row>
    <row r="1123" spans="19:19">
      <c r="S1123" s="20" t="s">
        <v>5</v>
      </c>
    </row>
    <row r="1124" spans="19:19">
      <c r="S1124" s="20" t="s">
        <v>5</v>
      </c>
    </row>
    <row r="1125" spans="19:19">
      <c r="S1125" s="20" t="s">
        <v>5</v>
      </c>
    </row>
    <row r="1126" spans="19:19">
      <c r="S1126" s="20" t="s">
        <v>5</v>
      </c>
    </row>
    <row r="1127" spans="19:19">
      <c r="S1127" s="20" t="s">
        <v>5</v>
      </c>
    </row>
    <row r="1128" spans="19:19">
      <c r="S1128" s="20" t="s">
        <v>5</v>
      </c>
    </row>
    <row r="1129" spans="19:19">
      <c r="S1129" s="20" t="s">
        <v>5</v>
      </c>
    </row>
    <row r="1130" spans="19:19">
      <c r="S1130" s="20" t="s">
        <v>5</v>
      </c>
    </row>
    <row r="1131" spans="19:19">
      <c r="S1131" s="20" t="s">
        <v>5</v>
      </c>
    </row>
    <row r="1132" spans="19:19">
      <c r="S1132" s="20" t="s">
        <v>5</v>
      </c>
    </row>
    <row r="1133" spans="19:19">
      <c r="S1133" s="20" t="s">
        <v>5</v>
      </c>
    </row>
    <row r="1134" spans="19:19">
      <c r="S1134" s="20" t="s">
        <v>5</v>
      </c>
    </row>
    <row r="1135" spans="19:19">
      <c r="S1135" s="20" t="s">
        <v>5</v>
      </c>
    </row>
    <row r="1136" spans="19:19">
      <c r="S1136" s="20" t="s">
        <v>5</v>
      </c>
    </row>
    <row r="1137" spans="19:19">
      <c r="S1137" s="20" t="s">
        <v>5</v>
      </c>
    </row>
    <row r="1138" spans="19:19">
      <c r="S1138" s="20" t="s">
        <v>5</v>
      </c>
    </row>
    <row r="1139" spans="19:19">
      <c r="S1139" s="20" t="s">
        <v>5</v>
      </c>
    </row>
    <row r="1140" spans="19:19">
      <c r="S1140" s="20" t="s">
        <v>5</v>
      </c>
    </row>
    <row r="1141" spans="19:19">
      <c r="S1141" s="20" t="s">
        <v>5</v>
      </c>
    </row>
    <row r="1142" spans="19:19">
      <c r="S1142" s="20" t="s">
        <v>5</v>
      </c>
    </row>
    <row r="1143" spans="19:19">
      <c r="S1143" s="20" t="s">
        <v>5</v>
      </c>
    </row>
    <row r="1144" spans="19:19">
      <c r="S1144" s="20" t="s">
        <v>5</v>
      </c>
    </row>
    <row r="1145" spans="19:19">
      <c r="S1145" s="20" t="s">
        <v>5</v>
      </c>
    </row>
    <row r="1146" spans="19:19">
      <c r="S1146" s="20" t="s">
        <v>5</v>
      </c>
    </row>
    <row r="1147" spans="19:19">
      <c r="S1147" s="20" t="s">
        <v>5</v>
      </c>
    </row>
    <row r="1148" spans="19:19">
      <c r="S1148" s="20" t="s">
        <v>5</v>
      </c>
    </row>
    <row r="1149" spans="19:19">
      <c r="S1149" s="20" t="s">
        <v>5</v>
      </c>
    </row>
    <row r="1150" spans="19:19">
      <c r="S1150" s="20" t="s">
        <v>5</v>
      </c>
    </row>
    <row r="1151" spans="19:19">
      <c r="S1151" s="20" t="s">
        <v>5</v>
      </c>
    </row>
  </sheetData>
  <mergeCells count="3">
    <mergeCell ref="B3:M3"/>
    <mergeCell ref="R1:W1"/>
    <mergeCell ref="T2:W2"/>
  </mergeCells>
  <phoneticPr fontId="4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workbookViewId="0">
      <selection activeCell="O15" sqref="O15"/>
    </sheetView>
  </sheetViews>
  <sheetFormatPr defaultColWidth="8.8984375" defaultRowHeight="27.75"/>
  <cols>
    <col min="1" max="1" width="17.09765625" style="20" customWidth="1"/>
    <col min="2" max="2" width="12" style="20" customWidth="1"/>
    <col min="3" max="3" width="6.59765625" style="20" customWidth="1"/>
    <col min="4" max="4" width="7.3984375" style="20" customWidth="1"/>
    <col min="5" max="6" width="11.09765625" style="20" customWidth="1"/>
    <col min="7" max="7" width="8.09765625" style="20" customWidth="1"/>
    <col min="8" max="9" width="11.296875" style="20" customWidth="1"/>
    <col min="10" max="12" width="8.8984375" style="20"/>
    <col min="13" max="13" width="16.09765625" style="136" customWidth="1"/>
    <col min="14" max="14" width="15.8984375" style="136" customWidth="1"/>
    <col min="15" max="15" width="15.3984375" style="20" customWidth="1"/>
    <col min="16" max="16" width="16.296875" style="20" customWidth="1"/>
    <col min="17" max="17" width="9.09765625" style="20" customWidth="1"/>
    <col min="18" max="18" width="11" style="20" hidden="1" customWidth="1"/>
    <col min="19" max="20" width="9.09765625" style="20" customWidth="1"/>
    <col min="21" max="16384" width="8.8984375" style="20"/>
  </cols>
  <sheetData>
    <row r="1" spans="1:23">
      <c r="B1" s="77" t="s">
        <v>377</v>
      </c>
      <c r="M1" s="77"/>
      <c r="N1" s="309" t="s">
        <v>342</v>
      </c>
    </row>
    <row r="2" spans="1:23">
      <c r="A2" s="134"/>
      <c r="B2" s="78" t="s">
        <v>676</v>
      </c>
      <c r="C2" s="134"/>
      <c r="D2" s="134"/>
      <c r="E2" s="134"/>
      <c r="F2" s="134"/>
      <c r="G2" s="134"/>
      <c r="H2" s="134"/>
      <c r="I2" s="134"/>
      <c r="M2" s="80" t="s">
        <v>44</v>
      </c>
      <c r="N2" s="80" t="s">
        <v>10</v>
      </c>
      <c r="O2" s="80" t="s">
        <v>40</v>
      </c>
      <c r="P2" s="80" t="s">
        <v>13</v>
      </c>
      <c r="R2" s="135" t="s">
        <v>68</v>
      </c>
    </row>
    <row r="3" spans="1:23">
      <c r="A3" s="134"/>
      <c r="B3" s="23"/>
      <c r="C3" s="134"/>
      <c r="D3" s="134"/>
      <c r="E3" s="134"/>
      <c r="F3" s="134"/>
      <c r="G3" s="134"/>
      <c r="H3" s="134"/>
      <c r="I3" s="134"/>
      <c r="M3" s="85"/>
      <c r="N3" s="85"/>
      <c r="O3" s="85" t="s">
        <v>18</v>
      </c>
      <c r="P3" s="85"/>
      <c r="Q3" s="136"/>
      <c r="R3" s="136"/>
      <c r="S3" s="136"/>
      <c r="T3" s="136"/>
    </row>
    <row r="4" spans="1:23">
      <c r="A4" s="80" t="s">
        <v>9</v>
      </c>
      <c r="B4" s="80" t="s">
        <v>10</v>
      </c>
      <c r="C4" s="80" t="s">
        <v>15</v>
      </c>
      <c r="D4" s="80" t="s">
        <v>16</v>
      </c>
      <c r="E4" s="137" t="s">
        <v>41</v>
      </c>
      <c r="F4" s="137" t="s">
        <v>13</v>
      </c>
      <c r="G4" s="80" t="s">
        <v>17</v>
      </c>
      <c r="H4" s="138" t="s">
        <v>6</v>
      </c>
      <c r="I4" s="138" t="s">
        <v>13</v>
      </c>
      <c r="M4" s="139" t="s">
        <v>45</v>
      </c>
      <c r="N4" s="140">
        <v>53537</v>
      </c>
      <c r="O4" s="139">
        <v>40</v>
      </c>
      <c r="P4" s="141">
        <f t="shared" ref="P4:P10" si="0">O4*100000/N4</f>
        <v>74.714683303136155</v>
      </c>
      <c r="Q4" s="136"/>
      <c r="R4" s="142">
        <f>O4*100/O10</f>
        <v>10.416666666666666</v>
      </c>
      <c r="S4" s="143"/>
      <c r="T4" s="144"/>
    </row>
    <row r="5" spans="1:23">
      <c r="A5" s="85"/>
      <c r="B5" s="85"/>
      <c r="C5" s="85" t="s">
        <v>18</v>
      </c>
      <c r="D5" s="85" t="s">
        <v>18</v>
      </c>
      <c r="E5" s="145" t="s">
        <v>7</v>
      </c>
      <c r="F5" s="145" t="s">
        <v>7</v>
      </c>
      <c r="G5" s="85" t="s">
        <v>18</v>
      </c>
      <c r="H5" s="146" t="s">
        <v>18</v>
      </c>
      <c r="I5" s="146" t="s">
        <v>8</v>
      </c>
      <c r="L5" s="147"/>
      <c r="M5" s="139" t="s">
        <v>46</v>
      </c>
      <c r="N5" s="140">
        <v>66055</v>
      </c>
      <c r="O5" s="139">
        <v>79</v>
      </c>
      <c r="P5" s="141">
        <f t="shared" si="0"/>
        <v>119.59730527590644</v>
      </c>
      <c r="R5" s="142">
        <f>O5*100/O10</f>
        <v>20.572916666666668</v>
      </c>
      <c r="S5" s="143"/>
      <c r="T5" s="144"/>
      <c r="V5" s="148"/>
    </row>
    <row r="6" spans="1:23">
      <c r="A6" s="97" t="s">
        <v>21</v>
      </c>
      <c r="B6" s="98">
        <v>158338</v>
      </c>
      <c r="C6" s="149">
        <v>4</v>
      </c>
      <c r="D6" s="149">
        <v>0</v>
      </c>
      <c r="E6" s="150">
        <f>C6+D6</f>
        <v>4</v>
      </c>
      <c r="F6" s="151">
        <f>E6*100000/B6</f>
        <v>2.5262413318344303</v>
      </c>
      <c r="G6" s="149">
        <v>27</v>
      </c>
      <c r="H6" s="152">
        <f>C6+D6+G6</f>
        <v>31</v>
      </c>
      <c r="I6" s="153">
        <f>H6*100000/B6</f>
        <v>19.578370321716832</v>
      </c>
      <c r="L6" s="147"/>
      <c r="M6" s="139" t="s">
        <v>36</v>
      </c>
      <c r="N6" s="140">
        <v>70853</v>
      </c>
      <c r="O6" s="139">
        <v>118</v>
      </c>
      <c r="P6" s="141">
        <f t="shared" si="0"/>
        <v>166.54199539892454</v>
      </c>
      <c r="R6" s="142">
        <f>O6*100/O10</f>
        <v>30.729166666666668</v>
      </c>
      <c r="S6" s="154"/>
      <c r="T6" s="155"/>
      <c r="V6" s="148"/>
    </row>
    <row r="7" spans="1:23">
      <c r="A7" s="110" t="s">
        <v>57</v>
      </c>
      <c r="B7" s="111">
        <v>35323</v>
      </c>
      <c r="C7" s="156">
        <v>1</v>
      </c>
      <c r="D7" s="156">
        <v>0</v>
      </c>
      <c r="E7" s="157">
        <f>C7+D7</f>
        <v>1</v>
      </c>
      <c r="F7" s="158">
        <f>E7*100000/B7</f>
        <v>2.8310166180675482</v>
      </c>
      <c r="G7" s="156">
        <v>2</v>
      </c>
      <c r="H7" s="159">
        <f>C7+D7+G7</f>
        <v>3</v>
      </c>
      <c r="I7" s="160">
        <f>H7*100000/B7</f>
        <v>8.4930498542026438</v>
      </c>
      <c r="M7" s="139" t="s">
        <v>37</v>
      </c>
      <c r="N7" s="140">
        <v>157174</v>
      </c>
      <c r="O7" s="139">
        <v>82</v>
      </c>
      <c r="P7" s="141">
        <f t="shared" si="0"/>
        <v>52.171478743303602</v>
      </c>
      <c r="R7" s="142">
        <f>O7*100/O10</f>
        <v>21.354166666666668</v>
      </c>
      <c r="S7" s="143"/>
      <c r="T7" s="144"/>
      <c r="V7" s="148"/>
    </row>
    <row r="8" spans="1:23">
      <c r="A8" s="110" t="s">
        <v>22</v>
      </c>
      <c r="B8" s="111">
        <v>123015</v>
      </c>
      <c r="C8" s="156">
        <v>3</v>
      </c>
      <c r="D8" s="156">
        <v>0</v>
      </c>
      <c r="E8" s="157">
        <f t="shared" ref="E8:E27" si="1">C8+D8</f>
        <v>3</v>
      </c>
      <c r="F8" s="158">
        <f t="shared" ref="F8:F27" si="2">E8*100000/B8</f>
        <v>2.4387269845140835</v>
      </c>
      <c r="G8" s="156">
        <v>25</v>
      </c>
      <c r="H8" s="159">
        <f t="shared" ref="H8:H27" si="3">C8+D8+G8</f>
        <v>28</v>
      </c>
      <c r="I8" s="160">
        <f t="shared" ref="I8:I27" si="4">H8*100000/B8</f>
        <v>22.761451855464781</v>
      </c>
      <c r="M8" s="139" t="s">
        <v>38</v>
      </c>
      <c r="N8" s="140">
        <v>382915</v>
      </c>
      <c r="O8" s="139">
        <v>50</v>
      </c>
      <c r="P8" s="141">
        <f t="shared" si="0"/>
        <v>13.057728216444904</v>
      </c>
      <c r="R8" s="142">
        <f>O8*100/O10</f>
        <v>13.020833333333334</v>
      </c>
      <c r="S8" s="143"/>
      <c r="T8" s="144"/>
      <c r="V8" s="148"/>
    </row>
    <row r="9" spans="1:23">
      <c r="A9" s="116" t="s">
        <v>23</v>
      </c>
      <c r="B9" s="117">
        <v>97439</v>
      </c>
      <c r="C9" s="156">
        <v>9</v>
      </c>
      <c r="D9" s="156">
        <v>0</v>
      </c>
      <c r="E9" s="157">
        <f t="shared" si="1"/>
        <v>9</v>
      </c>
      <c r="F9" s="158">
        <f t="shared" si="2"/>
        <v>9.2365479941296602</v>
      </c>
      <c r="G9" s="156">
        <v>29</v>
      </c>
      <c r="H9" s="159">
        <f t="shared" si="3"/>
        <v>38</v>
      </c>
      <c r="I9" s="160">
        <f t="shared" si="4"/>
        <v>38.998758197436345</v>
      </c>
      <c r="M9" s="139" t="s">
        <v>39</v>
      </c>
      <c r="N9" s="140">
        <v>565479</v>
      </c>
      <c r="O9" s="139">
        <v>15</v>
      </c>
      <c r="P9" s="141">
        <f t="shared" si="0"/>
        <v>2.6526183996222672</v>
      </c>
      <c r="R9" s="142">
        <f>O9*100/O10</f>
        <v>3.90625</v>
      </c>
      <c r="T9" s="144"/>
      <c r="V9" s="148"/>
    </row>
    <row r="10" spans="1:23">
      <c r="A10" s="116" t="s">
        <v>31</v>
      </c>
      <c r="B10" s="117">
        <v>53664</v>
      </c>
      <c r="C10" s="156">
        <v>4</v>
      </c>
      <c r="D10" s="156">
        <v>1</v>
      </c>
      <c r="E10" s="157">
        <f t="shared" si="1"/>
        <v>5</v>
      </c>
      <c r="F10" s="158">
        <f t="shared" si="2"/>
        <v>9.3172331544424569</v>
      </c>
      <c r="G10" s="156">
        <v>43</v>
      </c>
      <c r="H10" s="159">
        <f t="shared" si="3"/>
        <v>48</v>
      </c>
      <c r="I10" s="160">
        <f t="shared" si="4"/>
        <v>89.445438282647586</v>
      </c>
      <c r="M10" s="161" t="s">
        <v>41</v>
      </c>
      <c r="N10" s="162">
        <f>SUM(N4:N9)</f>
        <v>1296013</v>
      </c>
      <c r="O10" s="162">
        <f>SUM(O4:O9)</f>
        <v>384</v>
      </c>
      <c r="P10" s="163">
        <f t="shared" si="0"/>
        <v>29.629332421819843</v>
      </c>
      <c r="R10" s="164">
        <f>SUM(R4:R9)</f>
        <v>100</v>
      </c>
      <c r="T10" s="144"/>
      <c r="V10" s="148"/>
    </row>
    <row r="11" spans="1:23">
      <c r="A11" s="116" t="s">
        <v>24</v>
      </c>
      <c r="B11" s="117">
        <v>79171</v>
      </c>
      <c r="C11" s="156">
        <v>10</v>
      </c>
      <c r="D11" s="156">
        <v>1</v>
      </c>
      <c r="E11" s="157">
        <f t="shared" si="1"/>
        <v>11</v>
      </c>
      <c r="F11" s="158">
        <f t="shared" si="2"/>
        <v>13.89397632971669</v>
      </c>
      <c r="G11" s="156">
        <v>37</v>
      </c>
      <c r="H11" s="159">
        <f t="shared" si="3"/>
        <v>48</v>
      </c>
      <c r="I11" s="160">
        <f t="shared" si="4"/>
        <v>60.628260347854642</v>
      </c>
      <c r="M11" s="165"/>
      <c r="T11" s="136"/>
    </row>
    <row r="12" spans="1:23">
      <c r="A12" s="116" t="s">
        <v>25</v>
      </c>
      <c r="B12" s="117">
        <v>67151</v>
      </c>
      <c r="C12" s="156">
        <v>0</v>
      </c>
      <c r="D12" s="156">
        <v>0</v>
      </c>
      <c r="E12" s="157">
        <f t="shared" si="1"/>
        <v>0</v>
      </c>
      <c r="F12" s="158">
        <f t="shared" si="2"/>
        <v>0</v>
      </c>
      <c r="G12" s="156">
        <v>4</v>
      </c>
      <c r="H12" s="159">
        <f t="shared" si="3"/>
        <v>4</v>
      </c>
      <c r="I12" s="160">
        <f t="shared" si="4"/>
        <v>5.9567243972539501</v>
      </c>
    </row>
    <row r="13" spans="1:23">
      <c r="A13" s="116" t="s">
        <v>26</v>
      </c>
      <c r="B13" s="117">
        <v>71114</v>
      </c>
      <c r="C13" s="156">
        <v>5</v>
      </c>
      <c r="D13" s="156">
        <v>0</v>
      </c>
      <c r="E13" s="157">
        <f t="shared" si="1"/>
        <v>5</v>
      </c>
      <c r="F13" s="158">
        <f t="shared" si="2"/>
        <v>7.0309643670725874</v>
      </c>
      <c r="G13" s="156">
        <v>18</v>
      </c>
      <c r="H13" s="159">
        <f t="shared" si="3"/>
        <v>23</v>
      </c>
      <c r="I13" s="160">
        <f t="shared" si="4"/>
        <v>32.342436088533901</v>
      </c>
      <c r="M13" s="166" t="s">
        <v>69</v>
      </c>
      <c r="N13" s="166" t="s">
        <v>10</v>
      </c>
      <c r="O13" s="166" t="s">
        <v>40</v>
      </c>
      <c r="P13" s="167" t="s">
        <v>13</v>
      </c>
    </row>
    <row r="14" spans="1:23">
      <c r="A14" s="116" t="s">
        <v>27</v>
      </c>
      <c r="B14" s="117">
        <v>107944</v>
      </c>
      <c r="C14" s="156">
        <v>12</v>
      </c>
      <c r="D14" s="156">
        <v>1</v>
      </c>
      <c r="E14" s="157">
        <f t="shared" si="1"/>
        <v>13</v>
      </c>
      <c r="F14" s="158">
        <f t="shared" si="2"/>
        <v>12.043281701623064</v>
      </c>
      <c r="G14" s="156">
        <v>63</v>
      </c>
      <c r="H14" s="159">
        <f t="shared" si="3"/>
        <v>76</v>
      </c>
      <c r="I14" s="160">
        <f t="shared" si="4"/>
        <v>70.406877640257918</v>
      </c>
      <c r="M14" s="168" t="s">
        <v>70</v>
      </c>
      <c r="N14" s="169">
        <v>641883</v>
      </c>
      <c r="O14" s="168">
        <v>193</v>
      </c>
      <c r="P14" s="141">
        <f>O14*100000/N14</f>
        <v>30.067784938999786</v>
      </c>
      <c r="R14" s="103"/>
    </row>
    <row r="15" spans="1:23">
      <c r="A15" s="116" t="s">
        <v>34</v>
      </c>
      <c r="B15" s="117">
        <v>58080</v>
      </c>
      <c r="C15" s="156">
        <v>6</v>
      </c>
      <c r="D15" s="156">
        <v>0</v>
      </c>
      <c r="E15" s="157">
        <f t="shared" si="1"/>
        <v>6</v>
      </c>
      <c r="F15" s="158">
        <f t="shared" si="2"/>
        <v>10.330578512396695</v>
      </c>
      <c r="G15" s="156">
        <v>12</v>
      </c>
      <c r="H15" s="159">
        <f t="shared" si="3"/>
        <v>18</v>
      </c>
      <c r="I15" s="160">
        <f t="shared" si="4"/>
        <v>30.991735537190081</v>
      </c>
      <c r="M15" s="168" t="s">
        <v>71</v>
      </c>
      <c r="N15" s="169">
        <v>654130</v>
      </c>
      <c r="O15" s="169">
        <f>O10-O14</f>
        <v>191</v>
      </c>
      <c r="P15" s="141">
        <f>O15*100000/N15</f>
        <v>29.199088866127529</v>
      </c>
      <c r="W15" s="20">
        <f>5/6</f>
        <v>0.83333333333333337</v>
      </c>
    </row>
    <row r="16" spans="1:23">
      <c r="A16" s="116" t="s">
        <v>32</v>
      </c>
      <c r="B16" s="117">
        <v>66469</v>
      </c>
      <c r="C16" s="156">
        <v>2</v>
      </c>
      <c r="D16" s="156">
        <v>0</v>
      </c>
      <c r="E16" s="157">
        <f t="shared" si="1"/>
        <v>2</v>
      </c>
      <c r="F16" s="158">
        <f t="shared" si="2"/>
        <v>3.008921452105493</v>
      </c>
      <c r="G16" s="156">
        <v>4</v>
      </c>
      <c r="H16" s="159">
        <f t="shared" si="3"/>
        <v>6</v>
      </c>
      <c r="I16" s="160">
        <f t="shared" si="4"/>
        <v>9.0267643563164786</v>
      </c>
      <c r="M16" s="170" t="s">
        <v>41</v>
      </c>
      <c r="N16" s="171">
        <f>N14+N15</f>
        <v>1296013</v>
      </c>
      <c r="O16" s="172">
        <f>O14+O15</f>
        <v>384</v>
      </c>
      <c r="P16" s="173">
        <f>O16*100000/N16</f>
        <v>29.629332421819843</v>
      </c>
    </row>
    <row r="17" spans="1:22">
      <c r="A17" s="116" t="s">
        <v>28</v>
      </c>
      <c r="B17" s="117">
        <v>118221</v>
      </c>
      <c r="C17" s="156">
        <v>4</v>
      </c>
      <c r="D17" s="156">
        <v>0</v>
      </c>
      <c r="E17" s="157">
        <f t="shared" si="1"/>
        <v>4</v>
      </c>
      <c r="F17" s="158">
        <f t="shared" si="2"/>
        <v>3.3834936263438813</v>
      </c>
      <c r="G17" s="156">
        <v>18</v>
      </c>
      <c r="H17" s="159">
        <f t="shared" si="3"/>
        <v>22</v>
      </c>
      <c r="I17" s="160">
        <f t="shared" si="4"/>
        <v>18.609214944891349</v>
      </c>
    </row>
    <row r="18" spans="1:22">
      <c r="A18" s="116" t="s">
        <v>29</v>
      </c>
      <c r="B18" s="117">
        <v>114296</v>
      </c>
      <c r="C18" s="156">
        <v>2</v>
      </c>
      <c r="D18" s="156">
        <v>0</v>
      </c>
      <c r="E18" s="157">
        <f t="shared" si="1"/>
        <v>2</v>
      </c>
      <c r="F18" s="158">
        <f t="shared" si="2"/>
        <v>1.7498425141737244</v>
      </c>
      <c r="G18" s="156">
        <v>14</v>
      </c>
      <c r="H18" s="159">
        <f t="shared" si="3"/>
        <v>16</v>
      </c>
      <c r="I18" s="160">
        <f t="shared" si="4"/>
        <v>13.998740113389795</v>
      </c>
      <c r="R18" s="103"/>
    </row>
    <row r="19" spans="1:22">
      <c r="A19" s="116" t="s">
        <v>33</v>
      </c>
      <c r="B19" s="117">
        <v>23133</v>
      </c>
      <c r="C19" s="156">
        <v>1</v>
      </c>
      <c r="D19" s="156">
        <v>0</v>
      </c>
      <c r="E19" s="157">
        <f t="shared" si="1"/>
        <v>1</v>
      </c>
      <c r="F19" s="158">
        <f t="shared" si="2"/>
        <v>4.3228288592054644</v>
      </c>
      <c r="G19" s="156">
        <v>1</v>
      </c>
      <c r="H19" s="159">
        <f t="shared" si="3"/>
        <v>2</v>
      </c>
      <c r="I19" s="160">
        <f t="shared" si="4"/>
        <v>8.6456577184109289</v>
      </c>
      <c r="S19" s="174"/>
      <c r="T19" s="175"/>
      <c r="U19" s="176"/>
    </row>
    <row r="20" spans="1:22">
      <c r="A20" s="116" t="s">
        <v>58</v>
      </c>
      <c r="B20" s="117">
        <v>27978</v>
      </c>
      <c r="C20" s="156">
        <v>0</v>
      </c>
      <c r="D20" s="156">
        <v>0</v>
      </c>
      <c r="E20" s="157">
        <f t="shared" si="1"/>
        <v>0</v>
      </c>
      <c r="F20" s="158">
        <f t="shared" si="2"/>
        <v>0</v>
      </c>
      <c r="G20" s="156">
        <v>3</v>
      </c>
      <c r="H20" s="159">
        <f t="shared" si="3"/>
        <v>3</v>
      </c>
      <c r="I20" s="160">
        <f t="shared" si="4"/>
        <v>10.72271070126528</v>
      </c>
      <c r="S20" s="174"/>
      <c r="T20" s="175"/>
      <c r="U20" s="176"/>
    </row>
    <row r="21" spans="1:22">
      <c r="A21" s="116" t="s">
        <v>30</v>
      </c>
      <c r="B21" s="117">
        <v>73717</v>
      </c>
      <c r="C21" s="156">
        <v>7</v>
      </c>
      <c r="D21" s="156">
        <v>0</v>
      </c>
      <c r="E21" s="157">
        <f t="shared" si="1"/>
        <v>7</v>
      </c>
      <c r="F21" s="158">
        <f t="shared" si="2"/>
        <v>9.4957743804007215</v>
      </c>
      <c r="G21" s="156">
        <v>6</v>
      </c>
      <c r="H21" s="159">
        <f t="shared" si="3"/>
        <v>13</v>
      </c>
      <c r="I21" s="160">
        <f t="shared" si="4"/>
        <v>17.63500956360134</v>
      </c>
      <c r="S21" s="174"/>
      <c r="T21" s="175"/>
      <c r="U21" s="176"/>
    </row>
    <row r="22" spans="1:22">
      <c r="A22" s="116" t="s">
        <v>35</v>
      </c>
      <c r="B22" s="117">
        <v>23154</v>
      </c>
      <c r="C22" s="156">
        <v>2</v>
      </c>
      <c r="D22" s="156">
        <v>0</v>
      </c>
      <c r="E22" s="157">
        <f t="shared" si="1"/>
        <v>2</v>
      </c>
      <c r="F22" s="158">
        <f t="shared" si="2"/>
        <v>8.6378163600241855</v>
      </c>
      <c r="G22" s="156">
        <v>14</v>
      </c>
      <c r="H22" s="159">
        <f t="shared" si="3"/>
        <v>16</v>
      </c>
      <c r="I22" s="160">
        <f t="shared" si="4"/>
        <v>69.102530880193484</v>
      </c>
      <c r="S22" s="174"/>
      <c r="T22" s="175"/>
      <c r="U22" s="176"/>
    </row>
    <row r="23" spans="1:22">
      <c r="A23" s="120" t="s">
        <v>59</v>
      </c>
      <c r="B23" s="117">
        <v>35967</v>
      </c>
      <c r="C23" s="156">
        <v>1</v>
      </c>
      <c r="D23" s="156">
        <v>0</v>
      </c>
      <c r="E23" s="157">
        <f t="shared" si="1"/>
        <v>1</v>
      </c>
      <c r="F23" s="158">
        <f t="shared" si="2"/>
        <v>2.7803264103205718</v>
      </c>
      <c r="G23" s="156">
        <v>4</v>
      </c>
      <c r="H23" s="159">
        <f t="shared" si="3"/>
        <v>5</v>
      </c>
      <c r="I23" s="160">
        <f t="shared" si="4"/>
        <v>13.901632051602858</v>
      </c>
      <c r="T23" s="174"/>
      <c r="U23" s="175"/>
      <c r="V23" s="176"/>
    </row>
    <row r="24" spans="1:22">
      <c r="A24" s="120" t="s">
        <v>60</v>
      </c>
      <c r="B24" s="117">
        <v>45248</v>
      </c>
      <c r="C24" s="156">
        <v>0</v>
      </c>
      <c r="D24" s="156">
        <v>0</v>
      </c>
      <c r="E24" s="157">
        <f t="shared" si="1"/>
        <v>0</v>
      </c>
      <c r="F24" s="158">
        <f t="shared" si="2"/>
        <v>0</v>
      </c>
      <c r="G24" s="156">
        <v>2</v>
      </c>
      <c r="H24" s="159">
        <f t="shared" si="3"/>
        <v>2</v>
      </c>
      <c r="I24" s="160">
        <f t="shared" si="4"/>
        <v>4.4200848656294198</v>
      </c>
      <c r="T24" s="174"/>
      <c r="U24" s="175"/>
      <c r="V24" s="176"/>
    </row>
    <row r="25" spans="1:22">
      <c r="A25" s="120" t="s">
        <v>61</v>
      </c>
      <c r="B25" s="117">
        <v>27365</v>
      </c>
      <c r="C25" s="156">
        <v>3</v>
      </c>
      <c r="D25" s="156">
        <v>0</v>
      </c>
      <c r="E25" s="157">
        <f t="shared" si="1"/>
        <v>3</v>
      </c>
      <c r="F25" s="158">
        <f t="shared" si="2"/>
        <v>10.962908825141604</v>
      </c>
      <c r="G25" s="156">
        <v>2</v>
      </c>
      <c r="H25" s="159">
        <f t="shared" si="3"/>
        <v>5</v>
      </c>
      <c r="I25" s="160">
        <f t="shared" si="4"/>
        <v>18.271514708569342</v>
      </c>
      <c r="T25" s="174"/>
      <c r="U25" s="175"/>
      <c r="V25" s="176"/>
    </row>
    <row r="26" spans="1:22">
      <c r="A26" s="120" t="s">
        <v>62</v>
      </c>
      <c r="B26" s="117">
        <v>24375</v>
      </c>
      <c r="C26" s="156">
        <v>0</v>
      </c>
      <c r="D26" s="156">
        <v>0</v>
      </c>
      <c r="E26" s="157">
        <f t="shared" si="1"/>
        <v>0</v>
      </c>
      <c r="F26" s="158">
        <f t="shared" si="2"/>
        <v>0</v>
      </c>
      <c r="G26" s="156">
        <v>0</v>
      </c>
      <c r="H26" s="159">
        <f t="shared" si="3"/>
        <v>0</v>
      </c>
      <c r="I26" s="160">
        <f t="shared" si="4"/>
        <v>0</v>
      </c>
      <c r="T26" s="174"/>
      <c r="U26" s="175"/>
      <c r="V26" s="176"/>
    </row>
    <row r="27" spans="1:22">
      <c r="A27" s="124" t="s">
        <v>63</v>
      </c>
      <c r="B27" s="117">
        <v>23189</v>
      </c>
      <c r="C27" s="119">
        <v>1</v>
      </c>
      <c r="D27" s="119">
        <v>0</v>
      </c>
      <c r="E27" s="157">
        <f t="shared" si="1"/>
        <v>1</v>
      </c>
      <c r="F27" s="158">
        <f t="shared" si="2"/>
        <v>4.3123894950191906</v>
      </c>
      <c r="G27" s="119">
        <v>7</v>
      </c>
      <c r="H27" s="159">
        <f t="shared" si="3"/>
        <v>8</v>
      </c>
      <c r="I27" s="160">
        <f t="shared" si="4"/>
        <v>34.499115960153524</v>
      </c>
      <c r="M27" s="135"/>
      <c r="N27" s="135"/>
      <c r="O27" s="23"/>
      <c r="P27" s="23"/>
      <c r="Q27" s="23"/>
      <c r="R27" s="23"/>
      <c r="S27" s="23"/>
      <c r="T27" s="174"/>
      <c r="U27" s="175"/>
      <c r="V27" s="176"/>
    </row>
    <row r="28" spans="1:22">
      <c r="A28" s="177" t="s">
        <v>64</v>
      </c>
      <c r="B28" s="178">
        <f>SUM(B7:B27)</f>
        <v>1296013</v>
      </c>
      <c r="C28" s="178">
        <f>SUM(C7:C27)</f>
        <v>73</v>
      </c>
      <c r="D28" s="178">
        <f>SUM(D7:D27)</f>
        <v>3</v>
      </c>
      <c r="E28" s="178">
        <f>SUM(E7:E27)</f>
        <v>76</v>
      </c>
      <c r="F28" s="179">
        <f>E28*100000/B28</f>
        <v>5.8641387084851768</v>
      </c>
      <c r="G28" s="178">
        <f>SUM(G7:G27)</f>
        <v>308</v>
      </c>
      <c r="H28" s="178">
        <f>C28+D28+G28</f>
        <v>384</v>
      </c>
      <c r="I28" s="179">
        <f>H28*100000/B28</f>
        <v>29.629332421819843</v>
      </c>
      <c r="T28" s="174"/>
      <c r="U28" s="175"/>
      <c r="V28" s="176"/>
    </row>
    <row r="29" spans="1:22">
      <c r="T29" s="174"/>
      <c r="U29" s="175"/>
      <c r="V29" s="176"/>
    </row>
    <row r="30" spans="1:22">
      <c r="A30" s="23"/>
      <c r="T30" s="174"/>
      <c r="U30" s="175"/>
      <c r="V30" s="176"/>
    </row>
    <row r="31" spans="1:22">
      <c r="A31" s="23"/>
      <c r="T31" s="174"/>
      <c r="U31" s="175"/>
      <c r="V31" s="176"/>
    </row>
    <row r="32" spans="1:22">
      <c r="T32" s="174"/>
      <c r="U32" s="175"/>
      <c r="V32" s="176"/>
    </row>
    <row r="33" spans="20:22">
      <c r="T33" s="174"/>
      <c r="U33" s="175"/>
      <c r="V33" s="176"/>
    </row>
    <row r="34" spans="20:22">
      <c r="T34" s="174"/>
      <c r="U34" s="175"/>
      <c r="V34" s="176"/>
    </row>
    <row r="35" spans="20:22">
      <c r="T35" s="174"/>
      <c r="U35" s="175"/>
      <c r="V35" s="176"/>
    </row>
    <row r="36" spans="20:22">
      <c r="T36" s="174"/>
      <c r="U36" s="175"/>
      <c r="V36" s="176"/>
    </row>
    <row r="37" spans="20:22">
      <c r="T37" s="174"/>
      <c r="U37" s="175"/>
      <c r="V37" s="176"/>
    </row>
  </sheetData>
  <phoneticPr fontId="4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22" workbookViewId="0">
      <selection activeCell="C31" sqref="C31:AD31"/>
    </sheetView>
  </sheetViews>
  <sheetFormatPr defaultColWidth="8.8984375" defaultRowHeight="27.75"/>
  <cols>
    <col min="1" max="1" width="18.09765625" style="20" customWidth="1"/>
    <col min="2" max="2" width="10.8984375" style="136" customWidth="1"/>
    <col min="3" max="21" width="9.09765625" style="136" customWidth="1"/>
    <col min="22" max="16384" width="8.8984375" style="20"/>
  </cols>
  <sheetData>
    <row r="1" spans="1:54">
      <c r="A1" s="77" t="s">
        <v>343</v>
      </c>
    </row>
    <row r="2" spans="1:54">
      <c r="A2" s="77"/>
      <c r="B2" s="183"/>
      <c r="C2" s="78" t="s">
        <v>677</v>
      </c>
      <c r="D2" s="135"/>
    </row>
    <row r="3" spans="1:54">
      <c r="A3" s="184" t="s">
        <v>9</v>
      </c>
      <c r="B3" s="185"/>
      <c r="C3" s="186"/>
      <c r="D3" s="186"/>
      <c r="E3" s="186"/>
      <c r="F3" s="187" t="s">
        <v>67</v>
      </c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9"/>
    </row>
    <row r="4" spans="1:54">
      <c r="A4" s="190"/>
      <c r="B4" s="191" t="s">
        <v>41</v>
      </c>
      <c r="C4" s="192" t="s">
        <v>94</v>
      </c>
      <c r="D4" s="192" t="s">
        <v>95</v>
      </c>
      <c r="E4" s="192" t="s">
        <v>96</v>
      </c>
      <c r="F4" s="192" t="s">
        <v>97</v>
      </c>
      <c r="G4" s="192" t="s">
        <v>98</v>
      </c>
      <c r="H4" s="192" t="s">
        <v>99</v>
      </c>
      <c r="I4" s="192" t="s">
        <v>100</v>
      </c>
      <c r="J4" s="192" t="s">
        <v>101</v>
      </c>
      <c r="K4" s="192" t="s">
        <v>102</v>
      </c>
      <c r="L4" s="192" t="s">
        <v>103</v>
      </c>
      <c r="M4" s="192" t="s">
        <v>104</v>
      </c>
      <c r="N4" s="192" t="s">
        <v>105</v>
      </c>
      <c r="O4" s="192" t="s">
        <v>106</v>
      </c>
      <c r="P4" s="192" t="s">
        <v>107</v>
      </c>
      <c r="Q4" s="192" t="s">
        <v>108</v>
      </c>
      <c r="R4" s="192" t="s">
        <v>109</v>
      </c>
      <c r="S4" s="192" t="s">
        <v>110</v>
      </c>
      <c r="T4" s="192" t="s">
        <v>111</v>
      </c>
      <c r="U4" s="192" t="s">
        <v>112</v>
      </c>
      <c r="V4" s="192" t="s">
        <v>113</v>
      </c>
      <c r="W4" s="192" t="s">
        <v>114</v>
      </c>
      <c r="X4" s="192" t="s">
        <v>115</v>
      </c>
      <c r="Y4" s="192" t="s">
        <v>116</v>
      </c>
      <c r="Z4" s="192" t="s">
        <v>117</v>
      </c>
      <c r="AA4" s="192" t="s">
        <v>118</v>
      </c>
      <c r="AB4" s="192" t="s">
        <v>119</v>
      </c>
      <c r="AC4" s="192" t="s">
        <v>120</v>
      </c>
      <c r="AD4" s="192" t="s">
        <v>121</v>
      </c>
      <c r="AE4" s="192" t="s">
        <v>122</v>
      </c>
      <c r="AF4" s="192" t="s">
        <v>123</v>
      </c>
      <c r="AG4" s="192" t="s">
        <v>124</v>
      </c>
      <c r="AH4" s="192" t="s">
        <v>125</v>
      </c>
      <c r="AI4" s="192" t="s">
        <v>126</v>
      </c>
      <c r="AJ4" s="192" t="s">
        <v>127</v>
      </c>
      <c r="AK4" s="192" t="s">
        <v>128</v>
      </c>
      <c r="AL4" s="192" t="s">
        <v>129</v>
      </c>
      <c r="AM4" s="192" t="s">
        <v>130</v>
      </c>
      <c r="AN4" s="192" t="s">
        <v>131</v>
      </c>
      <c r="AO4" s="192" t="s">
        <v>132</v>
      </c>
      <c r="AP4" s="192" t="s">
        <v>133</v>
      </c>
      <c r="AQ4" s="192" t="s">
        <v>134</v>
      </c>
      <c r="AR4" s="192" t="s">
        <v>135</v>
      </c>
      <c r="AS4" s="192" t="s">
        <v>136</v>
      </c>
      <c r="AT4" s="192" t="s">
        <v>137</v>
      </c>
      <c r="AU4" s="192" t="s">
        <v>138</v>
      </c>
      <c r="AV4" s="192" t="s">
        <v>139</v>
      </c>
      <c r="AW4" s="192" t="s">
        <v>140</v>
      </c>
      <c r="AX4" s="192" t="s">
        <v>141</v>
      </c>
      <c r="AY4" s="192" t="s">
        <v>142</v>
      </c>
      <c r="AZ4" s="192" t="s">
        <v>143</v>
      </c>
      <c r="BA4" s="192" t="s">
        <v>144</v>
      </c>
      <c r="BB4" s="192" t="s">
        <v>145</v>
      </c>
    </row>
    <row r="5" spans="1:54">
      <c r="A5" s="193" t="s">
        <v>21</v>
      </c>
      <c r="B5" s="126">
        <f>SUM(C5:BB5)</f>
        <v>31</v>
      </c>
      <c r="C5" s="139">
        <v>0</v>
      </c>
      <c r="D5" s="139">
        <v>0</v>
      </c>
      <c r="E5" s="139">
        <v>0</v>
      </c>
      <c r="F5" s="139">
        <v>1</v>
      </c>
      <c r="G5" s="139">
        <v>0</v>
      </c>
      <c r="H5" s="139">
        <v>0</v>
      </c>
      <c r="I5" s="139">
        <v>0</v>
      </c>
      <c r="J5" s="139">
        <v>0</v>
      </c>
      <c r="K5" s="139">
        <v>0</v>
      </c>
      <c r="L5" s="139">
        <v>0</v>
      </c>
      <c r="M5" s="139">
        <v>1</v>
      </c>
      <c r="N5" s="139">
        <v>0</v>
      </c>
      <c r="O5" s="139">
        <v>1</v>
      </c>
      <c r="P5" s="139">
        <v>2</v>
      </c>
      <c r="Q5" s="139">
        <v>2</v>
      </c>
      <c r="R5" s="139">
        <v>2</v>
      </c>
      <c r="S5" s="139">
        <v>0</v>
      </c>
      <c r="T5" s="139">
        <v>1</v>
      </c>
      <c r="U5" s="139">
        <v>0</v>
      </c>
      <c r="V5" s="139">
        <v>1</v>
      </c>
      <c r="W5" s="139">
        <v>1</v>
      </c>
      <c r="X5" s="139">
        <v>0</v>
      </c>
      <c r="Y5" s="139">
        <v>1</v>
      </c>
      <c r="Z5" s="139">
        <v>2</v>
      </c>
      <c r="AA5" s="139">
        <v>5</v>
      </c>
      <c r="AB5" s="139">
        <v>9</v>
      </c>
      <c r="AC5" s="139">
        <v>2</v>
      </c>
      <c r="AD5" s="139">
        <v>0</v>
      </c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</row>
    <row r="6" spans="1:54">
      <c r="A6" s="194" t="s">
        <v>23</v>
      </c>
      <c r="B6" s="126">
        <f t="shared" ref="B6:B24" si="0">SUM(C6:BB6)</f>
        <v>38</v>
      </c>
      <c r="C6" s="139">
        <v>0</v>
      </c>
      <c r="D6" s="139">
        <v>1</v>
      </c>
      <c r="E6" s="139">
        <v>0</v>
      </c>
      <c r="F6" s="139">
        <v>0</v>
      </c>
      <c r="G6" s="139">
        <v>0</v>
      </c>
      <c r="H6" s="139">
        <v>0</v>
      </c>
      <c r="I6" s="139">
        <v>0</v>
      </c>
      <c r="J6" s="139">
        <v>0</v>
      </c>
      <c r="K6" s="139">
        <v>0</v>
      </c>
      <c r="L6" s="139">
        <v>0</v>
      </c>
      <c r="M6" s="139">
        <v>0</v>
      </c>
      <c r="N6" s="139">
        <v>0</v>
      </c>
      <c r="O6" s="139">
        <v>0</v>
      </c>
      <c r="P6" s="139">
        <v>0</v>
      </c>
      <c r="Q6" s="139">
        <v>1</v>
      </c>
      <c r="R6" s="139">
        <v>0</v>
      </c>
      <c r="S6" s="139">
        <v>1</v>
      </c>
      <c r="T6" s="139">
        <v>0</v>
      </c>
      <c r="U6" s="139">
        <v>1</v>
      </c>
      <c r="V6" s="139">
        <v>0</v>
      </c>
      <c r="W6" s="139">
        <v>3</v>
      </c>
      <c r="X6" s="139">
        <v>1</v>
      </c>
      <c r="Y6" s="139">
        <v>4</v>
      </c>
      <c r="Z6" s="139">
        <v>3</v>
      </c>
      <c r="AA6" s="139">
        <v>4</v>
      </c>
      <c r="AB6" s="139">
        <v>7</v>
      </c>
      <c r="AC6" s="139">
        <v>11</v>
      </c>
      <c r="AD6" s="139">
        <v>1</v>
      </c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</row>
    <row r="7" spans="1:54">
      <c r="A7" s="194" t="s">
        <v>31</v>
      </c>
      <c r="B7" s="126">
        <f t="shared" si="0"/>
        <v>48</v>
      </c>
      <c r="C7" s="139">
        <v>1</v>
      </c>
      <c r="D7" s="139">
        <v>0</v>
      </c>
      <c r="E7" s="139">
        <v>0</v>
      </c>
      <c r="F7" s="139">
        <v>0</v>
      </c>
      <c r="G7" s="139">
        <v>0</v>
      </c>
      <c r="H7" s="139">
        <v>0</v>
      </c>
      <c r="I7" s="139">
        <v>1</v>
      </c>
      <c r="J7" s="139">
        <v>1</v>
      </c>
      <c r="K7" s="139">
        <v>0</v>
      </c>
      <c r="L7" s="139">
        <v>1</v>
      </c>
      <c r="M7" s="139">
        <v>1</v>
      </c>
      <c r="N7" s="139">
        <v>0</v>
      </c>
      <c r="O7" s="139">
        <v>0</v>
      </c>
      <c r="P7" s="139">
        <v>0</v>
      </c>
      <c r="Q7" s="139">
        <v>0</v>
      </c>
      <c r="R7" s="139">
        <v>1</v>
      </c>
      <c r="S7" s="139">
        <v>0</v>
      </c>
      <c r="T7" s="139">
        <v>1</v>
      </c>
      <c r="U7" s="139">
        <v>0</v>
      </c>
      <c r="V7" s="139">
        <v>2</v>
      </c>
      <c r="W7" s="139">
        <v>2</v>
      </c>
      <c r="X7" s="139">
        <v>0</v>
      </c>
      <c r="Y7" s="139">
        <v>1</v>
      </c>
      <c r="Z7" s="139">
        <v>7</v>
      </c>
      <c r="AA7" s="139">
        <v>6</v>
      </c>
      <c r="AB7" s="139">
        <v>8</v>
      </c>
      <c r="AC7" s="139">
        <v>14</v>
      </c>
      <c r="AD7" s="139">
        <v>1</v>
      </c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</row>
    <row r="8" spans="1:54">
      <c r="A8" s="194" t="s">
        <v>24</v>
      </c>
      <c r="B8" s="126">
        <f t="shared" si="0"/>
        <v>48</v>
      </c>
      <c r="C8" s="139">
        <v>0</v>
      </c>
      <c r="D8" s="139">
        <v>0</v>
      </c>
      <c r="E8" s="139">
        <v>0</v>
      </c>
      <c r="F8" s="139">
        <v>0</v>
      </c>
      <c r="G8" s="139">
        <v>0</v>
      </c>
      <c r="H8" s="139">
        <v>0</v>
      </c>
      <c r="I8" s="139">
        <v>0</v>
      </c>
      <c r="J8" s="139">
        <v>0</v>
      </c>
      <c r="K8" s="139">
        <v>0</v>
      </c>
      <c r="L8" s="139">
        <v>0</v>
      </c>
      <c r="M8" s="139">
        <v>0</v>
      </c>
      <c r="N8" s="139">
        <v>0</v>
      </c>
      <c r="O8" s="139">
        <v>0</v>
      </c>
      <c r="P8" s="139">
        <v>1</v>
      </c>
      <c r="Q8" s="139">
        <v>0</v>
      </c>
      <c r="R8" s="139">
        <v>0</v>
      </c>
      <c r="S8" s="139">
        <v>1</v>
      </c>
      <c r="T8" s="139">
        <v>2</v>
      </c>
      <c r="U8" s="139">
        <v>1</v>
      </c>
      <c r="V8" s="139">
        <v>2</v>
      </c>
      <c r="W8" s="139">
        <v>3</v>
      </c>
      <c r="X8" s="139">
        <v>2</v>
      </c>
      <c r="Y8" s="139">
        <v>0</v>
      </c>
      <c r="Z8" s="139">
        <v>2</v>
      </c>
      <c r="AA8" s="139">
        <v>13</v>
      </c>
      <c r="AB8" s="139">
        <v>11</v>
      </c>
      <c r="AC8" s="139">
        <v>9</v>
      </c>
      <c r="AD8" s="139">
        <v>1</v>
      </c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</row>
    <row r="9" spans="1:54">
      <c r="A9" s="194" t="s">
        <v>25</v>
      </c>
      <c r="B9" s="126">
        <f t="shared" si="0"/>
        <v>4</v>
      </c>
      <c r="C9" s="139">
        <v>0</v>
      </c>
      <c r="D9" s="139">
        <v>0</v>
      </c>
      <c r="E9" s="139">
        <v>1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  <c r="K9" s="139">
        <v>0</v>
      </c>
      <c r="L9" s="139">
        <v>0</v>
      </c>
      <c r="M9" s="139">
        <v>0</v>
      </c>
      <c r="N9" s="139">
        <v>0</v>
      </c>
      <c r="O9" s="139">
        <v>0</v>
      </c>
      <c r="P9" s="139">
        <v>0</v>
      </c>
      <c r="Q9" s="139">
        <v>1</v>
      </c>
      <c r="R9" s="139">
        <v>0</v>
      </c>
      <c r="S9" s="139">
        <v>0</v>
      </c>
      <c r="T9" s="139">
        <v>0</v>
      </c>
      <c r="U9" s="139">
        <v>0</v>
      </c>
      <c r="V9" s="139">
        <v>0</v>
      </c>
      <c r="W9" s="139">
        <v>0</v>
      </c>
      <c r="X9" s="139">
        <v>0</v>
      </c>
      <c r="Y9" s="139">
        <v>0</v>
      </c>
      <c r="Z9" s="139">
        <v>1</v>
      </c>
      <c r="AA9" s="139">
        <v>0</v>
      </c>
      <c r="AB9" s="139">
        <v>1</v>
      </c>
      <c r="AC9" s="139">
        <v>0</v>
      </c>
      <c r="AD9" s="139">
        <v>0</v>
      </c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</row>
    <row r="10" spans="1:54">
      <c r="A10" s="194" t="s">
        <v>26</v>
      </c>
      <c r="B10" s="126">
        <f t="shared" si="0"/>
        <v>23</v>
      </c>
      <c r="C10" s="139">
        <v>0</v>
      </c>
      <c r="D10" s="139">
        <v>0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1</v>
      </c>
      <c r="L10" s="139">
        <v>0</v>
      </c>
      <c r="M10" s="139">
        <v>0</v>
      </c>
      <c r="N10" s="139">
        <v>4</v>
      </c>
      <c r="O10" s="139">
        <v>1</v>
      </c>
      <c r="P10" s="139">
        <v>2</v>
      </c>
      <c r="Q10" s="139">
        <v>2</v>
      </c>
      <c r="R10" s="139">
        <v>1</v>
      </c>
      <c r="S10" s="139">
        <v>0</v>
      </c>
      <c r="T10" s="139">
        <v>0</v>
      </c>
      <c r="U10" s="139">
        <v>0</v>
      </c>
      <c r="V10" s="139">
        <v>0</v>
      </c>
      <c r="W10" s="139">
        <v>0</v>
      </c>
      <c r="X10" s="139">
        <v>0</v>
      </c>
      <c r="Y10" s="139">
        <v>1</v>
      </c>
      <c r="Z10" s="139">
        <v>0</v>
      </c>
      <c r="AA10" s="139">
        <v>4</v>
      </c>
      <c r="AB10" s="139">
        <v>2</v>
      </c>
      <c r="AC10" s="139">
        <v>3</v>
      </c>
      <c r="AD10" s="139">
        <v>2</v>
      </c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</row>
    <row r="11" spans="1:54">
      <c r="A11" s="194" t="s">
        <v>27</v>
      </c>
      <c r="B11" s="126">
        <f t="shared" si="0"/>
        <v>76</v>
      </c>
      <c r="C11" s="139">
        <v>0</v>
      </c>
      <c r="D11" s="139">
        <v>0</v>
      </c>
      <c r="E11" s="139">
        <v>0</v>
      </c>
      <c r="F11" s="139">
        <v>0</v>
      </c>
      <c r="G11" s="139">
        <v>0</v>
      </c>
      <c r="H11" s="139">
        <v>0</v>
      </c>
      <c r="I11" s="139">
        <v>1</v>
      </c>
      <c r="J11" s="139">
        <v>0</v>
      </c>
      <c r="K11" s="139">
        <v>0</v>
      </c>
      <c r="L11" s="139">
        <v>0</v>
      </c>
      <c r="M11" s="139">
        <v>0</v>
      </c>
      <c r="N11" s="139">
        <v>1</v>
      </c>
      <c r="O11" s="139">
        <v>1</v>
      </c>
      <c r="P11" s="139">
        <v>4</v>
      </c>
      <c r="Q11" s="139">
        <v>1</v>
      </c>
      <c r="R11" s="139">
        <v>1</v>
      </c>
      <c r="S11" s="139">
        <v>0</v>
      </c>
      <c r="T11" s="139">
        <v>0</v>
      </c>
      <c r="U11" s="139">
        <v>0</v>
      </c>
      <c r="V11" s="139">
        <v>3</v>
      </c>
      <c r="W11" s="139">
        <v>0</v>
      </c>
      <c r="X11" s="139">
        <v>4</v>
      </c>
      <c r="Y11" s="139">
        <v>6</v>
      </c>
      <c r="Z11" s="139">
        <v>7</v>
      </c>
      <c r="AA11" s="139">
        <v>12</v>
      </c>
      <c r="AB11" s="139">
        <v>21</v>
      </c>
      <c r="AC11" s="139">
        <v>14</v>
      </c>
      <c r="AD11" s="139">
        <v>0</v>
      </c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</row>
    <row r="12" spans="1:54">
      <c r="A12" s="194" t="s">
        <v>34</v>
      </c>
      <c r="B12" s="126">
        <f t="shared" si="0"/>
        <v>18</v>
      </c>
      <c r="C12" s="139">
        <v>0</v>
      </c>
      <c r="D12" s="139">
        <v>0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1</v>
      </c>
      <c r="S12" s="139">
        <v>2</v>
      </c>
      <c r="T12" s="139">
        <v>1</v>
      </c>
      <c r="U12" s="139">
        <v>2</v>
      </c>
      <c r="V12" s="139">
        <v>0</v>
      </c>
      <c r="W12" s="139">
        <v>0</v>
      </c>
      <c r="X12" s="139">
        <v>0</v>
      </c>
      <c r="Y12" s="139">
        <v>3</v>
      </c>
      <c r="Z12" s="139">
        <v>3</v>
      </c>
      <c r="AA12" s="139">
        <v>3</v>
      </c>
      <c r="AB12" s="139">
        <v>1</v>
      </c>
      <c r="AC12" s="139">
        <v>2</v>
      </c>
      <c r="AD12" s="139">
        <v>0</v>
      </c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</row>
    <row r="13" spans="1:54">
      <c r="A13" s="194" t="s">
        <v>32</v>
      </c>
      <c r="B13" s="126">
        <f t="shared" si="0"/>
        <v>6</v>
      </c>
      <c r="C13" s="139">
        <v>0</v>
      </c>
      <c r="D13" s="139">
        <v>0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1</v>
      </c>
      <c r="W13" s="139">
        <v>2</v>
      </c>
      <c r="X13" s="139">
        <v>0</v>
      </c>
      <c r="Y13" s="139">
        <v>0</v>
      </c>
      <c r="Z13" s="139">
        <v>2</v>
      </c>
      <c r="AA13" s="139">
        <v>0</v>
      </c>
      <c r="AB13" s="139">
        <v>1</v>
      </c>
      <c r="AC13" s="139">
        <v>0</v>
      </c>
      <c r="AD13" s="139">
        <v>0</v>
      </c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</row>
    <row r="14" spans="1:54">
      <c r="A14" s="194" t="s">
        <v>28</v>
      </c>
      <c r="B14" s="126">
        <f t="shared" si="0"/>
        <v>22</v>
      </c>
      <c r="C14" s="139">
        <v>1</v>
      </c>
      <c r="D14" s="139">
        <v>0</v>
      </c>
      <c r="E14" s="139">
        <v>0</v>
      </c>
      <c r="F14" s="139">
        <v>1</v>
      </c>
      <c r="G14" s="139">
        <v>1</v>
      </c>
      <c r="H14" s="139">
        <v>1</v>
      </c>
      <c r="I14" s="139">
        <v>3</v>
      </c>
      <c r="J14" s="139">
        <v>0</v>
      </c>
      <c r="K14" s="139">
        <v>0</v>
      </c>
      <c r="L14" s="139">
        <v>1</v>
      </c>
      <c r="M14" s="139">
        <v>1</v>
      </c>
      <c r="N14" s="139">
        <v>3</v>
      </c>
      <c r="O14" s="139">
        <v>1</v>
      </c>
      <c r="P14" s="139">
        <v>1</v>
      </c>
      <c r="Q14" s="139">
        <v>1</v>
      </c>
      <c r="R14" s="139">
        <v>1</v>
      </c>
      <c r="S14" s="139">
        <v>1</v>
      </c>
      <c r="T14" s="139">
        <v>0</v>
      </c>
      <c r="U14" s="139">
        <v>0</v>
      </c>
      <c r="V14" s="139">
        <v>1</v>
      </c>
      <c r="W14" s="139">
        <v>0</v>
      </c>
      <c r="X14" s="139">
        <v>2</v>
      </c>
      <c r="Y14" s="139">
        <v>0</v>
      </c>
      <c r="Z14" s="139">
        <v>0</v>
      </c>
      <c r="AA14" s="139">
        <v>1</v>
      </c>
      <c r="AB14" s="139">
        <v>0</v>
      </c>
      <c r="AC14" s="139">
        <v>1</v>
      </c>
      <c r="AD14" s="139">
        <v>0</v>
      </c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</row>
    <row r="15" spans="1:54">
      <c r="A15" s="194" t="s">
        <v>29</v>
      </c>
      <c r="B15" s="126">
        <f t="shared" si="0"/>
        <v>16</v>
      </c>
      <c r="C15" s="139">
        <v>0</v>
      </c>
      <c r="D15" s="139">
        <v>0</v>
      </c>
      <c r="E15" s="139">
        <v>1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1</v>
      </c>
      <c r="P15" s="139">
        <v>0</v>
      </c>
      <c r="Q15" s="139">
        <v>1</v>
      </c>
      <c r="R15" s="139">
        <v>0</v>
      </c>
      <c r="S15" s="139">
        <v>1</v>
      </c>
      <c r="T15" s="139">
        <v>0</v>
      </c>
      <c r="U15" s="139">
        <v>0</v>
      </c>
      <c r="V15" s="139">
        <v>0</v>
      </c>
      <c r="W15" s="139">
        <v>1</v>
      </c>
      <c r="X15" s="139">
        <v>0</v>
      </c>
      <c r="Y15" s="139">
        <v>2</v>
      </c>
      <c r="Z15" s="139">
        <v>2</v>
      </c>
      <c r="AA15" s="139">
        <v>6</v>
      </c>
      <c r="AB15" s="139">
        <v>1</v>
      </c>
      <c r="AC15" s="139">
        <v>0</v>
      </c>
      <c r="AD15" s="139">
        <v>0</v>
      </c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</row>
    <row r="16" spans="1:54">
      <c r="A16" s="194" t="s">
        <v>33</v>
      </c>
      <c r="B16" s="126">
        <f t="shared" si="0"/>
        <v>2</v>
      </c>
      <c r="C16" s="139">
        <v>0</v>
      </c>
      <c r="D16" s="139">
        <v>0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1</v>
      </c>
      <c r="Z16" s="139">
        <v>0</v>
      </c>
      <c r="AA16" s="139">
        <v>1</v>
      </c>
      <c r="AB16" s="139">
        <v>0</v>
      </c>
      <c r="AC16" s="139">
        <v>0</v>
      </c>
      <c r="AD16" s="139">
        <v>0</v>
      </c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</row>
    <row r="17" spans="1:55">
      <c r="A17" s="194" t="s">
        <v>58</v>
      </c>
      <c r="B17" s="126">
        <f t="shared" si="0"/>
        <v>3</v>
      </c>
      <c r="C17" s="139">
        <v>0</v>
      </c>
      <c r="D17" s="139">
        <v>0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2</v>
      </c>
      <c r="AB17" s="139">
        <v>1</v>
      </c>
      <c r="AC17" s="139">
        <v>0</v>
      </c>
      <c r="AD17" s="139">
        <v>0</v>
      </c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</row>
    <row r="18" spans="1:55">
      <c r="A18" s="194" t="s">
        <v>30</v>
      </c>
      <c r="B18" s="126">
        <f t="shared" si="0"/>
        <v>13</v>
      </c>
      <c r="C18" s="139">
        <v>0</v>
      </c>
      <c r="D18" s="139">
        <v>0</v>
      </c>
      <c r="E18" s="139">
        <v>0</v>
      </c>
      <c r="F18" s="139">
        <v>0</v>
      </c>
      <c r="G18" s="139">
        <v>1</v>
      </c>
      <c r="H18" s="139">
        <v>1</v>
      </c>
      <c r="I18" s="139">
        <v>2</v>
      </c>
      <c r="J18" s="139">
        <v>3</v>
      </c>
      <c r="K18" s="139">
        <v>1</v>
      </c>
      <c r="L18" s="139">
        <v>0</v>
      </c>
      <c r="M18" s="139">
        <v>0</v>
      </c>
      <c r="N18" s="139">
        <v>1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1</v>
      </c>
      <c r="V18" s="139">
        <v>1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2</v>
      </c>
      <c r="AD18" s="139">
        <v>0</v>
      </c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</row>
    <row r="19" spans="1:55">
      <c r="A19" s="194" t="s">
        <v>35</v>
      </c>
      <c r="B19" s="126">
        <f t="shared" si="0"/>
        <v>16</v>
      </c>
      <c r="C19" s="139">
        <v>0</v>
      </c>
      <c r="D19" s="139">
        <v>0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1</v>
      </c>
      <c r="W19" s="139">
        <v>0</v>
      </c>
      <c r="X19" s="139">
        <v>0</v>
      </c>
      <c r="Y19" s="139">
        <v>1</v>
      </c>
      <c r="Z19" s="139">
        <v>1</v>
      </c>
      <c r="AA19" s="139">
        <v>4</v>
      </c>
      <c r="AB19" s="139">
        <v>2</v>
      </c>
      <c r="AC19" s="139">
        <v>6</v>
      </c>
      <c r="AD19" s="139">
        <v>1</v>
      </c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</row>
    <row r="20" spans="1:55">
      <c r="A20" s="194" t="s">
        <v>59</v>
      </c>
      <c r="B20" s="126">
        <f t="shared" si="0"/>
        <v>5</v>
      </c>
      <c r="C20" s="139">
        <v>0</v>
      </c>
      <c r="D20" s="139">
        <v>0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2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1</v>
      </c>
      <c r="X20" s="139">
        <v>0</v>
      </c>
      <c r="Y20" s="139">
        <v>0</v>
      </c>
      <c r="Z20" s="139">
        <v>0</v>
      </c>
      <c r="AA20" s="139">
        <v>0</v>
      </c>
      <c r="AB20" s="139">
        <v>2</v>
      </c>
      <c r="AC20" s="139">
        <v>0</v>
      </c>
      <c r="AD20" s="139">
        <v>0</v>
      </c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</row>
    <row r="21" spans="1:55">
      <c r="A21" s="194" t="s">
        <v>60</v>
      </c>
      <c r="B21" s="126">
        <f t="shared" si="0"/>
        <v>2</v>
      </c>
      <c r="C21" s="139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1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1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</row>
    <row r="22" spans="1:55">
      <c r="A22" s="194" t="s">
        <v>61</v>
      </c>
      <c r="B22" s="126">
        <f t="shared" si="0"/>
        <v>5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1</v>
      </c>
      <c r="K22" s="139">
        <v>0</v>
      </c>
      <c r="L22" s="139">
        <v>1</v>
      </c>
      <c r="M22" s="139">
        <v>1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1</v>
      </c>
      <c r="T22" s="139">
        <v>1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  <c r="AC22" s="139">
        <v>0</v>
      </c>
      <c r="AD22" s="139">
        <v>0</v>
      </c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</row>
    <row r="23" spans="1:55">
      <c r="A23" s="194" t="s">
        <v>62</v>
      </c>
      <c r="B23" s="126">
        <f t="shared" si="0"/>
        <v>0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39">
        <v>0</v>
      </c>
      <c r="W23" s="139">
        <v>0</v>
      </c>
      <c r="X23" s="139">
        <v>0</v>
      </c>
      <c r="Y23" s="139">
        <v>0</v>
      </c>
      <c r="Z23" s="139">
        <v>0</v>
      </c>
      <c r="AA23" s="139">
        <v>0</v>
      </c>
      <c r="AB23" s="139">
        <v>0</v>
      </c>
      <c r="AC23" s="139">
        <v>0</v>
      </c>
      <c r="AD23" s="139">
        <v>0</v>
      </c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</row>
    <row r="24" spans="1:55">
      <c r="A24" s="194" t="s">
        <v>63</v>
      </c>
      <c r="B24" s="126">
        <f t="shared" si="0"/>
        <v>8</v>
      </c>
      <c r="C24" s="139">
        <v>0</v>
      </c>
      <c r="D24" s="139">
        <v>0</v>
      </c>
      <c r="E24" s="139">
        <v>0</v>
      </c>
      <c r="F24" s="139">
        <v>0</v>
      </c>
      <c r="G24" s="139">
        <v>0</v>
      </c>
      <c r="H24" s="139">
        <v>0</v>
      </c>
      <c r="I24" s="139">
        <v>1</v>
      </c>
      <c r="J24" s="139">
        <v>0</v>
      </c>
      <c r="K24" s="139">
        <v>0</v>
      </c>
      <c r="L24" s="139">
        <v>0</v>
      </c>
      <c r="M24" s="139">
        <v>0</v>
      </c>
      <c r="N24" s="139">
        <v>2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1</v>
      </c>
      <c r="V24" s="139">
        <v>0</v>
      </c>
      <c r="W24" s="139">
        <v>0</v>
      </c>
      <c r="X24" s="139">
        <v>0</v>
      </c>
      <c r="Y24" s="139">
        <v>2</v>
      </c>
      <c r="Z24" s="139">
        <v>0</v>
      </c>
      <c r="AA24" s="139">
        <v>0</v>
      </c>
      <c r="AB24" s="139">
        <v>0</v>
      </c>
      <c r="AC24" s="139">
        <v>2</v>
      </c>
      <c r="AD24" s="139">
        <v>0</v>
      </c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</row>
    <row r="25" spans="1:55" s="197" customFormat="1">
      <c r="A25" s="195" t="s">
        <v>64</v>
      </c>
      <c r="B25" s="196">
        <f>SUM(B5:B24)</f>
        <v>384</v>
      </c>
      <c r="C25" s="196">
        <f t="shared" ref="C25:R25" si="1">SUM(C5:C24)</f>
        <v>2</v>
      </c>
      <c r="D25" s="196">
        <f t="shared" si="1"/>
        <v>1</v>
      </c>
      <c r="E25" s="196">
        <f t="shared" si="1"/>
        <v>2</v>
      </c>
      <c r="F25" s="196">
        <f t="shared" si="1"/>
        <v>2</v>
      </c>
      <c r="G25" s="196">
        <f t="shared" si="1"/>
        <v>2</v>
      </c>
      <c r="H25" s="196">
        <f t="shared" si="1"/>
        <v>2</v>
      </c>
      <c r="I25" s="196">
        <f t="shared" si="1"/>
        <v>8</v>
      </c>
      <c r="J25" s="196">
        <f t="shared" si="1"/>
        <v>5</v>
      </c>
      <c r="K25" s="196">
        <f t="shared" si="1"/>
        <v>2</v>
      </c>
      <c r="L25" s="196">
        <f t="shared" si="1"/>
        <v>5</v>
      </c>
      <c r="M25" s="196">
        <f t="shared" si="1"/>
        <v>4</v>
      </c>
      <c r="N25" s="196">
        <f t="shared" si="1"/>
        <v>11</v>
      </c>
      <c r="O25" s="196">
        <f t="shared" si="1"/>
        <v>5</v>
      </c>
      <c r="P25" s="196">
        <f t="shared" si="1"/>
        <v>10</v>
      </c>
      <c r="Q25" s="196">
        <f t="shared" si="1"/>
        <v>10</v>
      </c>
      <c r="R25" s="196">
        <f t="shared" si="1"/>
        <v>7</v>
      </c>
      <c r="S25" s="196">
        <f t="shared" ref="S25:BB25" si="2">SUM(S5:S24)</f>
        <v>7</v>
      </c>
      <c r="T25" s="196">
        <f t="shared" si="2"/>
        <v>6</v>
      </c>
      <c r="U25" s="196">
        <f t="shared" si="2"/>
        <v>6</v>
      </c>
      <c r="V25" s="196">
        <f t="shared" si="2"/>
        <v>12</v>
      </c>
      <c r="W25" s="196">
        <f t="shared" si="2"/>
        <v>13</v>
      </c>
      <c r="X25" s="196">
        <f t="shared" si="2"/>
        <v>10</v>
      </c>
      <c r="Y25" s="196">
        <f t="shared" si="2"/>
        <v>22</v>
      </c>
      <c r="Z25" s="196">
        <f t="shared" si="2"/>
        <v>30</v>
      </c>
      <c r="AA25" s="196">
        <f t="shared" si="2"/>
        <v>61</v>
      </c>
      <c r="AB25" s="196">
        <f t="shared" si="2"/>
        <v>67</v>
      </c>
      <c r="AC25" s="196">
        <f t="shared" si="2"/>
        <v>66</v>
      </c>
      <c r="AD25" s="196">
        <f t="shared" si="2"/>
        <v>6</v>
      </c>
      <c r="AE25" s="196">
        <f t="shared" si="2"/>
        <v>0</v>
      </c>
      <c r="AF25" s="196">
        <f t="shared" si="2"/>
        <v>0</v>
      </c>
      <c r="AG25" s="196">
        <f t="shared" si="2"/>
        <v>0</v>
      </c>
      <c r="AH25" s="196">
        <f t="shared" si="2"/>
        <v>0</v>
      </c>
      <c r="AI25" s="196">
        <f t="shared" si="2"/>
        <v>0</v>
      </c>
      <c r="AJ25" s="196">
        <f t="shared" si="2"/>
        <v>0</v>
      </c>
      <c r="AK25" s="196">
        <f t="shared" si="2"/>
        <v>0</v>
      </c>
      <c r="AL25" s="196">
        <f t="shared" si="2"/>
        <v>0</v>
      </c>
      <c r="AM25" s="196">
        <f t="shared" si="2"/>
        <v>0</v>
      </c>
      <c r="AN25" s="196">
        <f t="shared" si="2"/>
        <v>0</v>
      </c>
      <c r="AO25" s="196">
        <f t="shared" si="2"/>
        <v>0</v>
      </c>
      <c r="AP25" s="196">
        <f t="shared" si="2"/>
        <v>0</v>
      </c>
      <c r="AQ25" s="196">
        <f t="shared" si="2"/>
        <v>0</v>
      </c>
      <c r="AR25" s="196">
        <f t="shared" si="2"/>
        <v>0</v>
      </c>
      <c r="AS25" s="196">
        <f t="shared" si="2"/>
        <v>0</v>
      </c>
      <c r="AT25" s="196">
        <f t="shared" si="2"/>
        <v>0</v>
      </c>
      <c r="AU25" s="196">
        <f t="shared" si="2"/>
        <v>0</v>
      </c>
      <c r="AV25" s="196">
        <f t="shared" si="2"/>
        <v>0</v>
      </c>
      <c r="AW25" s="196">
        <f t="shared" si="2"/>
        <v>0</v>
      </c>
      <c r="AX25" s="196">
        <f t="shared" si="2"/>
        <v>0</v>
      </c>
      <c r="AY25" s="196">
        <f t="shared" si="2"/>
        <v>0</v>
      </c>
      <c r="AZ25" s="196">
        <f t="shared" si="2"/>
        <v>0</v>
      </c>
      <c r="BA25" s="196">
        <f t="shared" si="2"/>
        <v>0</v>
      </c>
      <c r="BB25" s="196">
        <f t="shared" si="2"/>
        <v>0</v>
      </c>
    </row>
    <row r="26" spans="1:55">
      <c r="AL26" s="198"/>
      <c r="AM26" s="199"/>
      <c r="AN26" s="200"/>
      <c r="AO26" s="199"/>
      <c r="AP26" s="199"/>
      <c r="AQ26" s="199"/>
      <c r="AR26" s="199"/>
      <c r="AS26" s="199"/>
      <c r="AT26" s="199"/>
      <c r="AU26" s="200"/>
      <c r="AV26" s="199"/>
      <c r="AW26" s="200"/>
      <c r="AX26" s="199"/>
    </row>
    <row r="27" spans="1:55">
      <c r="Z27" s="147"/>
    </row>
    <row r="28" spans="1:55" s="201" customFormat="1">
      <c r="H28" s="202" t="s">
        <v>344</v>
      </c>
      <c r="J28" s="203"/>
      <c r="K28" s="203"/>
      <c r="L28" s="203"/>
      <c r="S28" s="204"/>
      <c r="T28" s="204"/>
    </row>
    <row r="29" spans="1:55" s="201" customFormat="1">
      <c r="G29" s="205" t="s">
        <v>678</v>
      </c>
      <c r="J29" s="203"/>
      <c r="K29" s="203"/>
      <c r="L29" s="203"/>
      <c r="Q29" s="202"/>
    </row>
    <row r="30" spans="1:55" s="201" customFormat="1">
      <c r="A30" s="206" t="s">
        <v>67</v>
      </c>
      <c r="B30" s="207" t="s">
        <v>41</v>
      </c>
      <c r="C30" s="208" t="s">
        <v>94</v>
      </c>
      <c r="D30" s="208" t="s">
        <v>95</v>
      </c>
      <c r="E30" s="208" t="s">
        <v>96</v>
      </c>
      <c r="F30" s="208" t="s">
        <v>97</v>
      </c>
      <c r="G30" s="208" t="s">
        <v>98</v>
      </c>
      <c r="H30" s="208" t="s">
        <v>99</v>
      </c>
      <c r="I30" s="208" t="s">
        <v>100</v>
      </c>
      <c r="J30" s="208" t="s">
        <v>101</v>
      </c>
      <c r="K30" s="208" t="s">
        <v>102</v>
      </c>
      <c r="L30" s="208" t="s">
        <v>103</v>
      </c>
      <c r="M30" s="208" t="s">
        <v>104</v>
      </c>
      <c r="N30" s="208" t="s">
        <v>105</v>
      </c>
      <c r="O30" s="208" t="s">
        <v>106</v>
      </c>
      <c r="P30" s="208" t="s">
        <v>107</v>
      </c>
      <c r="Q30" s="208" t="s">
        <v>108</v>
      </c>
      <c r="R30" s="208" t="s">
        <v>109</v>
      </c>
      <c r="S30" s="208" t="s">
        <v>110</v>
      </c>
      <c r="T30" s="208" t="s">
        <v>111</v>
      </c>
      <c r="U30" s="208" t="s">
        <v>112</v>
      </c>
      <c r="V30" s="208" t="s">
        <v>113</v>
      </c>
      <c r="W30" s="208" t="s">
        <v>114</v>
      </c>
      <c r="X30" s="208" t="s">
        <v>115</v>
      </c>
      <c r="Y30" s="208" t="s">
        <v>116</v>
      </c>
      <c r="Z30" s="208" t="s">
        <v>117</v>
      </c>
      <c r="AA30" s="208" t="s">
        <v>118</v>
      </c>
      <c r="AB30" s="208" t="s">
        <v>119</v>
      </c>
      <c r="AC30" s="208" t="s">
        <v>120</v>
      </c>
      <c r="AD30" s="208" t="s">
        <v>121</v>
      </c>
      <c r="AE30" s="208" t="s">
        <v>122</v>
      </c>
      <c r="AF30" s="208" t="s">
        <v>123</v>
      </c>
      <c r="AG30" s="208" t="s">
        <v>124</v>
      </c>
      <c r="AH30" s="208" t="s">
        <v>125</v>
      </c>
      <c r="AI30" s="208" t="s">
        <v>126</v>
      </c>
      <c r="AJ30" s="208" t="s">
        <v>127</v>
      </c>
      <c r="AK30" s="208" t="s">
        <v>128</v>
      </c>
      <c r="AL30" s="208" t="s">
        <v>129</v>
      </c>
      <c r="AM30" s="208" t="s">
        <v>130</v>
      </c>
      <c r="AN30" s="208" t="s">
        <v>131</v>
      </c>
      <c r="AO30" s="208" t="s">
        <v>132</v>
      </c>
      <c r="AP30" s="208" t="s">
        <v>133</v>
      </c>
      <c r="AQ30" s="208" t="s">
        <v>134</v>
      </c>
      <c r="AR30" s="208" t="s">
        <v>135</v>
      </c>
      <c r="AS30" s="208" t="s">
        <v>136</v>
      </c>
      <c r="AT30" s="208" t="s">
        <v>137</v>
      </c>
      <c r="AU30" s="208" t="s">
        <v>138</v>
      </c>
      <c r="AV30" s="208" t="s">
        <v>139</v>
      </c>
      <c r="AW30" s="208" t="s">
        <v>140</v>
      </c>
      <c r="AX30" s="208" t="s">
        <v>141</v>
      </c>
      <c r="AY30" s="208" t="s">
        <v>142</v>
      </c>
      <c r="AZ30" s="208" t="s">
        <v>143</v>
      </c>
      <c r="BA30" s="209" t="s">
        <v>144</v>
      </c>
      <c r="BB30" s="208" t="s">
        <v>145</v>
      </c>
      <c r="BC30" s="210"/>
    </row>
    <row r="31" spans="1:55" s="215" customFormat="1">
      <c r="A31" s="211" t="s">
        <v>345</v>
      </c>
      <c r="B31" s="212">
        <f>SUM(C31:BB31)</f>
        <v>384</v>
      </c>
      <c r="C31" s="213">
        <f>C25</f>
        <v>2</v>
      </c>
      <c r="D31" s="213">
        <f t="shared" ref="D31:BB31" si="3">D25</f>
        <v>1</v>
      </c>
      <c r="E31" s="213">
        <f t="shared" si="3"/>
        <v>2</v>
      </c>
      <c r="F31" s="213">
        <f t="shared" si="3"/>
        <v>2</v>
      </c>
      <c r="G31" s="213">
        <f t="shared" si="3"/>
        <v>2</v>
      </c>
      <c r="H31" s="213">
        <f t="shared" si="3"/>
        <v>2</v>
      </c>
      <c r="I31" s="213">
        <f t="shared" si="3"/>
        <v>8</v>
      </c>
      <c r="J31" s="213">
        <f t="shared" si="3"/>
        <v>5</v>
      </c>
      <c r="K31" s="213">
        <f t="shared" si="3"/>
        <v>2</v>
      </c>
      <c r="L31" s="213">
        <f t="shared" si="3"/>
        <v>5</v>
      </c>
      <c r="M31" s="213">
        <f t="shared" si="3"/>
        <v>4</v>
      </c>
      <c r="N31" s="213">
        <f t="shared" si="3"/>
        <v>11</v>
      </c>
      <c r="O31" s="213">
        <f t="shared" si="3"/>
        <v>5</v>
      </c>
      <c r="P31" s="213">
        <f t="shared" si="3"/>
        <v>10</v>
      </c>
      <c r="Q31" s="213">
        <f t="shared" si="3"/>
        <v>10</v>
      </c>
      <c r="R31" s="213">
        <f t="shared" si="3"/>
        <v>7</v>
      </c>
      <c r="S31" s="213">
        <f t="shared" si="3"/>
        <v>7</v>
      </c>
      <c r="T31" s="213">
        <f t="shared" si="3"/>
        <v>6</v>
      </c>
      <c r="U31" s="213">
        <f t="shared" si="3"/>
        <v>6</v>
      </c>
      <c r="V31" s="213">
        <f t="shared" si="3"/>
        <v>12</v>
      </c>
      <c r="W31" s="213">
        <f t="shared" si="3"/>
        <v>13</v>
      </c>
      <c r="X31" s="213">
        <f t="shared" si="3"/>
        <v>10</v>
      </c>
      <c r="Y31" s="213">
        <f t="shared" si="3"/>
        <v>22</v>
      </c>
      <c r="Z31" s="213">
        <f t="shared" si="3"/>
        <v>30</v>
      </c>
      <c r="AA31" s="213">
        <f t="shared" si="3"/>
        <v>61</v>
      </c>
      <c r="AB31" s="213">
        <f t="shared" si="3"/>
        <v>67</v>
      </c>
      <c r="AC31" s="213">
        <f t="shared" si="3"/>
        <v>66</v>
      </c>
      <c r="AD31" s="213">
        <f t="shared" si="3"/>
        <v>6</v>
      </c>
      <c r="AE31" s="213">
        <f t="shared" si="3"/>
        <v>0</v>
      </c>
      <c r="AF31" s="213">
        <f t="shared" si="3"/>
        <v>0</v>
      </c>
      <c r="AG31" s="213">
        <f t="shared" si="3"/>
        <v>0</v>
      </c>
      <c r="AH31" s="213">
        <f t="shared" si="3"/>
        <v>0</v>
      </c>
      <c r="AI31" s="213">
        <f t="shared" si="3"/>
        <v>0</v>
      </c>
      <c r="AJ31" s="213">
        <f t="shared" si="3"/>
        <v>0</v>
      </c>
      <c r="AK31" s="213">
        <f t="shared" si="3"/>
        <v>0</v>
      </c>
      <c r="AL31" s="213">
        <f t="shared" si="3"/>
        <v>0</v>
      </c>
      <c r="AM31" s="213">
        <f t="shared" si="3"/>
        <v>0</v>
      </c>
      <c r="AN31" s="213">
        <f t="shared" si="3"/>
        <v>0</v>
      </c>
      <c r="AO31" s="213">
        <f t="shared" si="3"/>
        <v>0</v>
      </c>
      <c r="AP31" s="213">
        <f t="shared" si="3"/>
        <v>0</v>
      </c>
      <c r="AQ31" s="213">
        <f t="shared" si="3"/>
        <v>0</v>
      </c>
      <c r="AR31" s="213">
        <f t="shared" si="3"/>
        <v>0</v>
      </c>
      <c r="AS31" s="213">
        <f t="shared" si="3"/>
        <v>0</v>
      </c>
      <c r="AT31" s="213">
        <f t="shared" si="3"/>
        <v>0</v>
      </c>
      <c r="AU31" s="213">
        <f t="shared" si="3"/>
        <v>0</v>
      </c>
      <c r="AV31" s="213">
        <f t="shared" si="3"/>
        <v>0</v>
      </c>
      <c r="AW31" s="213">
        <f t="shared" si="3"/>
        <v>0</v>
      </c>
      <c r="AX31" s="213">
        <f t="shared" si="3"/>
        <v>0</v>
      </c>
      <c r="AY31" s="213">
        <f t="shared" si="3"/>
        <v>0</v>
      </c>
      <c r="AZ31" s="213">
        <f t="shared" si="3"/>
        <v>0</v>
      </c>
      <c r="BA31" s="213">
        <f t="shared" si="3"/>
        <v>0</v>
      </c>
      <c r="BB31" s="213">
        <f t="shared" si="3"/>
        <v>0</v>
      </c>
      <c r="BC31" s="214"/>
    </row>
    <row r="32" spans="1:55" s="219" customFormat="1">
      <c r="A32" s="211" t="s">
        <v>330</v>
      </c>
      <c r="B32" s="212">
        <f>SUM(C32:BB32)</f>
        <v>606</v>
      </c>
      <c r="C32" s="216">
        <v>1</v>
      </c>
      <c r="D32" s="216">
        <v>1</v>
      </c>
      <c r="E32" s="216">
        <v>6</v>
      </c>
      <c r="F32" s="216">
        <v>6</v>
      </c>
      <c r="G32" s="216">
        <v>2</v>
      </c>
      <c r="H32" s="216">
        <v>5</v>
      </c>
      <c r="I32" s="216">
        <v>1</v>
      </c>
      <c r="J32" s="216">
        <v>2</v>
      </c>
      <c r="K32" s="216">
        <v>2</v>
      </c>
      <c r="L32" s="216">
        <v>0</v>
      </c>
      <c r="M32" s="216">
        <v>0</v>
      </c>
      <c r="N32" s="216">
        <v>0</v>
      </c>
      <c r="O32" s="216">
        <v>1</v>
      </c>
      <c r="P32" s="216">
        <v>2</v>
      </c>
      <c r="Q32" s="216">
        <v>0</v>
      </c>
      <c r="R32" s="216">
        <v>4</v>
      </c>
      <c r="S32" s="216">
        <v>0</v>
      </c>
      <c r="T32" s="216">
        <v>6</v>
      </c>
      <c r="U32" s="216">
        <v>1</v>
      </c>
      <c r="V32" s="216">
        <v>7</v>
      </c>
      <c r="W32" s="216">
        <v>11</v>
      </c>
      <c r="X32" s="216">
        <v>19</v>
      </c>
      <c r="Y32" s="216">
        <v>45</v>
      </c>
      <c r="Z32" s="216">
        <v>38</v>
      </c>
      <c r="AA32" s="216">
        <v>34</v>
      </c>
      <c r="AB32" s="216">
        <v>39</v>
      </c>
      <c r="AC32" s="216">
        <v>35</v>
      </c>
      <c r="AD32" s="216">
        <v>19</v>
      </c>
      <c r="AE32" s="216">
        <v>15</v>
      </c>
      <c r="AF32" s="216">
        <v>20</v>
      </c>
      <c r="AG32" s="216">
        <v>26</v>
      </c>
      <c r="AH32" s="216">
        <v>18</v>
      </c>
      <c r="AI32" s="216">
        <v>31</v>
      </c>
      <c r="AJ32" s="216">
        <v>23</v>
      </c>
      <c r="AK32" s="216">
        <v>28</v>
      </c>
      <c r="AL32" s="216">
        <v>26</v>
      </c>
      <c r="AM32" s="216">
        <v>20</v>
      </c>
      <c r="AN32" s="216">
        <v>17</v>
      </c>
      <c r="AO32" s="216">
        <v>9</v>
      </c>
      <c r="AP32" s="216">
        <v>10</v>
      </c>
      <c r="AQ32" s="216">
        <v>13</v>
      </c>
      <c r="AR32" s="216">
        <v>6</v>
      </c>
      <c r="AS32" s="216">
        <v>5</v>
      </c>
      <c r="AT32" s="216">
        <v>11</v>
      </c>
      <c r="AU32" s="216">
        <v>11</v>
      </c>
      <c r="AV32" s="216">
        <v>6</v>
      </c>
      <c r="AW32" s="216">
        <v>8</v>
      </c>
      <c r="AX32" s="216">
        <v>2</v>
      </c>
      <c r="AY32" s="216">
        <v>8</v>
      </c>
      <c r="AZ32" s="216">
        <v>5</v>
      </c>
      <c r="BA32" s="217">
        <v>0</v>
      </c>
      <c r="BB32" s="216">
        <v>1</v>
      </c>
      <c r="BC32" s="218"/>
    </row>
    <row r="33" spans="1:67" s="205" customFormat="1">
      <c r="A33" s="220">
        <v>2564</v>
      </c>
      <c r="B33" s="212">
        <f>SUM(C33:BB33)</f>
        <v>280</v>
      </c>
      <c r="C33" s="220">
        <v>2</v>
      </c>
      <c r="D33" s="220">
        <v>2</v>
      </c>
      <c r="E33" s="220">
        <v>0</v>
      </c>
      <c r="F33" s="220">
        <v>1</v>
      </c>
      <c r="G33" s="220">
        <v>0</v>
      </c>
      <c r="H33" s="220">
        <v>0</v>
      </c>
      <c r="I33" s="220">
        <v>1</v>
      </c>
      <c r="J33" s="220">
        <v>1</v>
      </c>
      <c r="K33" s="220">
        <v>1</v>
      </c>
      <c r="L33" s="220">
        <v>1</v>
      </c>
      <c r="M33" s="220">
        <v>1</v>
      </c>
      <c r="N33" s="220">
        <v>3</v>
      </c>
      <c r="O33" s="220">
        <v>1</v>
      </c>
      <c r="P33" s="220">
        <v>0</v>
      </c>
      <c r="Q33" s="220">
        <v>1</v>
      </c>
      <c r="R33" s="220">
        <v>2</v>
      </c>
      <c r="S33" s="220">
        <v>0</v>
      </c>
      <c r="T33" s="220">
        <v>1</v>
      </c>
      <c r="U33" s="220">
        <v>2</v>
      </c>
      <c r="V33" s="220">
        <v>0</v>
      </c>
      <c r="W33" s="220">
        <v>8</v>
      </c>
      <c r="X33" s="220">
        <v>14</v>
      </c>
      <c r="Y33" s="220">
        <v>11</v>
      </c>
      <c r="Z33" s="220">
        <v>13</v>
      </c>
      <c r="AA33" s="220">
        <v>6</v>
      </c>
      <c r="AB33" s="220">
        <v>12</v>
      </c>
      <c r="AC33" s="220">
        <v>5</v>
      </c>
      <c r="AD33" s="220">
        <v>5</v>
      </c>
      <c r="AE33" s="220">
        <v>11</v>
      </c>
      <c r="AF33" s="220">
        <v>6</v>
      </c>
      <c r="AG33" s="220">
        <v>11</v>
      </c>
      <c r="AH33" s="220">
        <v>6</v>
      </c>
      <c r="AI33" s="220">
        <v>13</v>
      </c>
      <c r="AJ33" s="220">
        <v>12</v>
      </c>
      <c r="AK33" s="220">
        <v>12</v>
      </c>
      <c r="AL33" s="220">
        <v>13</v>
      </c>
      <c r="AM33" s="220">
        <v>23</v>
      </c>
      <c r="AN33" s="220">
        <v>14</v>
      </c>
      <c r="AO33" s="220">
        <v>6</v>
      </c>
      <c r="AP33" s="220">
        <v>11</v>
      </c>
      <c r="AQ33" s="220">
        <v>12</v>
      </c>
      <c r="AR33" s="220">
        <v>13</v>
      </c>
      <c r="AS33" s="220">
        <v>8</v>
      </c>
      <c r="AT33" s="220">
        <v>3</v>
      </c>
      <c r="AU33" s="220">
        <v>1</v>
      </c>
      <c r="AV33" s="220">
        <v>4</v>
      </c>
      <c r="AW33" s="220">
        <v>0</v>
      </c>
      <c r="AX33" s="220">
        <v>1</v>
      </c>
      <c r="AY33" s="220">
        <v>5</v>
      </c>
      <c r="AZ33" s="220">
        <v>1</v>
      </c>
      <c r="BA33" s="220">
        <v>0</v>
      </c>
      <c r="BB33" s="220">
        <v>0</v>
      </c>
      <c r="BC33" s="221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</row>
    <row r="34" spans="1:67" s="226" customFormat="1">
      <c r="A34" s="222">
        <v>2563</v>
      </c>
      <c r="B34" s="212">
        <v>615</v>
      </c>
      <c r="C34" s="223">
        <v>18</v>
      </c>
      <c r="D34" s="223">
        <v>14</v>
      </c>
      <c r="E34" s="223">
        <v>10</v>
      </c>
      <c r="F34" s="223">
        <v>10</v>
      </c>
      <c r="G34" s="223">
        <v>12</v>
      </c>
      <c r="H34" s="223">
        <v>9</v>
      </c>
      <c r="I34" s="223">
        <v>17</v>
      </c>
      <c r="J34" s="223">
        <v>13</v>
      </c>
      <c r="K34" s="223">
        <v>9</v>
      </c>
      <c r="L34" s="223">
        <v>15</v>
      </c>
      <c r="M34" s="223">
        <v>16</v>
      </c>
      <c r="N34" s="223">
        <v>16</v>
      </c>
      <c r="O34" s="223">
        <v>20</v>
      </c>
      <c r="P34" s="223">
        <v>13</v>
      </c>
      <c r="Q34" s="223">
        <v>25</v>
      </c>
      <c r="R34" s="223">
        <v>36</v>
      </c>
      <c r="S34" s="223">
        <v>45</v>
      </c>
      <c r="T34" s="223">
        <v>37</v>
      </c>
      <c r="U34" s="223">
        <v>58</v>
      </c>
      <c r="V34" s="223">
        <v>40</v>
      </c>
      <c r="W34" s="223">
        <v>51</v>
      </c>
      <c r="X34" s="223">
        <v>44</v>
      </c>
      <c r="Y34" s="223">
        <v>49</v>
      </c>
      <c r="Z34" s="223">
        <v>48</v>
      </c>
      <c r="AA34" s="223">
        <v>47</v>
      </c>
      <c r="AB34" s="223">
        <v>78</v>
      </c>
      <c r="AC34" s="223">
        <v>75</v>
      </c>
      <c r="AD34" s="223">
        <v>85</v>
      </c>
      <c r="AE34" s="223">
        <v>92</v>
      </c>
      <c r="AF34" s="223">
        <v>68</v>
      </c>
      <c r="AG34" s="223">
        <v>60</v>
      </c>
      <c r="AH34" s="223">
        <v>66</v>
      </c>
      <c r="AI34" s="223">
        <v>83</v>
      </c>
      <c r="AJ34" s="223">
        <v>52</v>
      </c>
      <c r="AK34" s="223">
        <v>71</v>
      </c>
      <c r="AL34" s="223">
        <v>56</v>
      </c>
      <c r="AM34" s="223">
        <v>39</v>
      </c>
      <c r="AN34" s="223">
        <v>34</v>
      </c>
      <c r="AO34" s="223">
        <v>25</v>
      </c>
      <c r="AP34" s="223">
        <v>14</v>
      </c>
      <c r="AQ34" s="223">
        <v>6</v>
      </c>
      <c r="AR34" s="223">
        <v>8</v>
      </c>
      <c r="AS34" s="223">
        <v>14</v>
      </c>
      <c r="AT34" s="223">
        <v>11</v>
      </c>
      <c r="AU34" s="223">
        <v>9</v>
      </c>
      <c r="AV34" s="223">
        <v>6</v>
      </c>
      <c r="AW34" s="223">
        <v>2</v>
      </c>
      <c r="AX34" s="223">
        <v>5</v>
      </c>
      <c r="AY34" s="223">
        <v>1</v>
      </c>
      <c r="AZ34" s="223">
        <v>1</v>
      </c>
      <c r="BA34" s="224">
        <v>2</v>
      </c>
      <c r="BB34" s="223">
        <v>3</v>
      </c>
      <c r="BC34" s="225"/>
    </row>
    <row r="35" spans="1:67" s="228" customFormat="1">
      <c r="A35" s="222">
        <v>2562</v>
      </c>
      <c r="B35" s="212">
        <v>1184</v>
      </c>
      <c r="C35" s="222">
        <v>17</v>
      </c>
      <c r="D35" s="222">
        <v>12</v>
      </c>
      <c r="E35" s="222">
        <v>14</v>
      </c>
      <c r="F35" s="222">
        <v>15</v>
      </c>
      <c r="G35" s="222">
        <v>11</v>
      </c>
      <c r="H35" s="222">
        <v>20</v>
      </c>
      <c r="I35" s="222">
        <v>15</v>
      </c>
      <c r="J35" s="222">
        <v>28</v>
      </c>
      <c r="K35" s="222">
        <v>20</v>
      </c>
      <c r="L35" s="222">
        <v>22</v>
      </c>
      <c r="M35" s="222">
        <v>18</v>
      </c>
      <c r="N35" s="222">
        <v>15</v>
      </c>
      <c r="O35" s="222">
        <v>21</v>
      </c>
      <c r="P35" s="222">
        <v>13</v>
      </c>
      <c r="Q35" s="222">
        <v>33</v>
      </c>
      <c r="R35" s="222">
        <v>25</v>
      </c>
      <c r="S35" s="222">
        <v>17</v>
      </c>
      <c r="T35" s="222">
        <v>25</v>
      </c>
      <c r="U35" s="222">
        <v>68</v>
      </c>
      <c r="V35" s="222">
        <v>87</v>
      </c>
      <c r="W35" s="222">
        <v>103</v>
      </c>
      <c r="X35" s="222">
        <v>153</v>
      </c>
      <c r="Y35" s="222">
        <v>188</v>
      </c>
      <c r="Z35" s="222">
        <v>196</v>
      </c>
      <c r="AA35" s="222">
        <v>236</v>
      </c>
      <c r="AB35" s="222">
        <v>255</v>
      </c>
      <c r="AC35" s="222">
        <v>196</v>
      </c>
      <c r="AD35" s="222">
        <v>199</v>
      </c>
      <c r="AE35" s="222">
        <v>175</v>
      </c>
      <c r="AF35" s="222">
        <v>161</v>
      </c>
      <c r="AG35" s="222">
        <v>146</v>
      </c>
      <c r="AH35" s="222">
        <v>125</v>
      </c>
      <c r="AI35" s="222">
        <v>119</v>
      </c>
      <c r="AJ35" s="222">
        <v>81</v>
      </c>
      <c r="AK35" s="222">
        <v>104</v>
      </c>
      <c r="AL35" s="222">
        <v>97</v>
      </c>
      <c r="AM35" s="222">
        <v>129</v>
      </c>
      <c r="AN35" s="222">
        <v>105</v>
      </c>
      <c r="AO35" s="222">
        <v>103</v>
      </c>
      <c r="AP35" s="222">
        <v>79</v>
      </c>
      <c r="AQ35" s="222">
        <v>78</v>
      </c>
      <c r="AR35" s="222">
        <v>46</v>
      </c>
      <c r="AS35" s="222">
        <v>44</v>
      </c>
      <c r="AT35" s="222">
        <v>44</v>
      </c>
      <c r="AU35" s="222">
        <v>38</v>
      </c>
      <c r="AV35" s="222">
        <v>26</v>
      </c>
      <c r="AW35" s="222">
        <v>18</v>
      </c>
      <c r="AX35" s="222">
        <v>18</v>
      </c>
      <c r="AY35" s="222">
        <v>12</v>
      </c>
      <c r="AZ35" s="222">
        <v>12</v>
      </c>
      <c r="BA35" s="227">
        <v>7</v>
      </c>
      <c r="BB35" s="222">
        <v>8</v>
      </c>
      <c r="BC35" s="225"/>
    </row>
    <row r="36" spans="1:67" s="228" customFormat="1">
      <c r="A36" s="222">
        <v>2561</v>
      </c>
      <c r="B36" s="212">
        <v>2015</v>
      </c>
      <c r="C36" s="222">
        <v>2</v>
      </c>
      <c r="D36" s="222">
        <v>1</v>
      </c>
      <c r="E36" s="222">
        <v>1</v>
      </c>
      <c r="F36" s="222">
        <v>0</v>
      </c>
      <c r="G36" s="222">
        <v>1</v>
      </c>
      <c r="H36" s="222">
        <v>2</v>
      </c>
      <c r="I36" s="222">
        <v>3</v>
      </c>
      <c r="J36" s="222">
        <v>1</v>
      </c>
      <c r="K36" s="222">
        <v>0</v>
      </c>
      <c r="L36" s="222">
        <v>3</v>
      </c>
      <c r="M36" s="222">
        <v>2</v>
      </c>
      <c r="N36" s="222">
        <v>1</v>
      </c>
      <c r="O36" s="222">
        <v>1</v>
      </c>
      <c r="P36" s="222">
        <v>7</v>
      </c>
      <c r="Q36" s="222">
        <v>5</v>
      </c>
      <c r="R36" s="222">
        <v>6</v>
      </c>
      <c r="S36" s="222">
        <v>9</v>
      </c>
      <c r="T36" s="222">
        <v>24</v>
      </c>
      <c r="U36" s="222">
        <v>40</v>
      </c>
      <c r="V36" s="222">
        <v>63</v>
      </c>
      <c r="W36" s="222">
        <v>49</v>
      </c>
      <c r="X36" s="222">
        <v>61</v>
      </c>
      <c r="Y36" s="222">
        <v>74</v>
      </c>
      <c r="Z36" s="222">
        <v>105</v>
      </c>
      <c r="AA36" s="222">
        <v>96</v>
      </c>
      <c r="AB36" s="222">
        <v>88</v>
      </c>
      <c r="AC36" s="222">
        <v>74</v>
      </c>
      <c r="AD36" s="222">
        <v>46</v>
      </c>
      <c r="AE36" s="222">
        <v>55</v>
      </c>
      <c r="AF36" s="222">
        <v>51</v>
      </c>
      <c r="AG36" s="222">
        <v>66</v>
      </c>
      <c r="AH36" s="222">
        <v>53</v>
      </c>
      <c r="AI36" s="222">
        <v>46</v>
      </c>
      <c r="AJ36" s="222">
        <v>42</v>
      </c>
      <c r="AK36" s="222">
        <v>58</v>
      </c>
      <c r="AL36" s="222">
        <v>27</v>
      </c>
      <c r="AM36" s="222">
        <v>37</v>
      </c>
      <c r="AN36" s="222">
        <v>20</v>
      </c>
      <c r="AO36" s="222">
        <v>21</v>
      </c>
      <c r="AP36" s="222">
        <v>12</v>
      </c>
      <c r="AQ36" s="222">
        <v>8</v>
      </c>
      <c r="AR36" s="222">
        <v>10</v>
      </c>
      <c r="AS36" s="222">
        <v>6</v>
      </c>
      <c r="AT36" s="222">
        <v>11</v>
      </c>
      <c r="AU36" s="222">
        <v>10</v>
      </c>
      <c r="AV36" s="222">
        <v>14</v>
      </c>
      <c r="AW36" s="222">
        <v>14</v>
      </c>
      <c r="AX36" s="222">
        <v>11</v>
      </c>
      <c r="AY36" s="222">
        <v>18</v>
      </c>
      <c r="AZ36" s="222">
        <v>18</v>
      </c>
      <c r="BA36" s="227">
        <v>14</v>
      </c>
      <c r="BB36" s="222">
        <v>4</v>
      </c>
      <c r="BC36" s="225"/>
    </row>
    <row r="37" spans="1:67" s="232" customFormat="1">
      <c r="A37" s="229" t="s">
        <v>331</v>
      </c>
      <c r="B37" s="196">
        <f>SUM(C37:BB37)</f>
        <v>1175</v>
      </c>
      <c r="C37" s="230">
        <f>MEDIAN(C32:C36)</f>
        <v>2</v>
      </c>
      <c r="D37" s="230">
        <f t="shared" ref="D37:BB37" si="4">MEDIAN(D32:D36)</f>
        <v>2</v>
      </c>
      <c r="E37" s="230">
        <f t="shared" si="4"/>
        <v>6</v>
      </c>
      <c r="F37" s="230">
        <f t="shared" si="4"/>
        <v>6</v>
      </c>
      <c r="G37" s="230">
        <f t="shared" si="4"/>
        <v>2</v>
      </c>
      <c r="H37" s="230">
        <f t="shared" si="4"/>
        <v>5</v>
      </c>
      <c r="I37" s="230">
        <f t="shared" si="4"/>
        <v>3</v>
      </c>
      <c r="J37" s="230">
        <f t="shared" si="4"/>
        <v>2</v>
      </c>
      <c r="K37" s="230">
        <f t="shared" si="4"/>
        <v>2</v>
      </c>
      <c r="L37" s="230">
        <f t="shared" si="4"/>
        <v>3</v>
      </c>
      <c r="M37" s="230">
        <f t="shared" si="4"/>
        <v>2</v>
      </c>
      <c r="N37" s="230">
        <f t="shared" si="4"/>
        <v>3</v>
      </c>
      <c r="O37" s="230">
        <f t="shared" si="4"/>
        <v>1</v>
      </c>
      <c r="P37" s="230">
        <f t="shared" si="4"/>
        <v>7</v>
      </c>
      <c r="Q37" s="230">
        <f t="shared" si="4"/>
        <v>5</v>
      </c>
      <c r="R37" s="230">
        <f t="shared" si="4"/>
        <v>6</v>
      </c>
      <c r="S37" s="230">
        <f t="shared" si="4"/>
        <v>9</v>
      </c>
      <c r="T37" s="230">
        <f t="shared" si="4"/>
        <v>24</v>
      </c>
      <c r="U37" s="230">
        <f t="shared" si="4"/>
        <v>40</v>
      </c>
      <c r="V37" s="230">
        <f t="shared" si="4"/>
        <v>40</v>
      </c>
      <c r="W37" s="230">
        <f t="shared" si="4"/>
        <v>49</v>
      </c>
      <c r="X37" s="230">
        <f t="shared" si="4"/>
        <v>44</v>
      </c>
      <c r="Y37" s="230">
        <f t="shared" si="4"/>
        <v>49</v>
      </c>
      <c r="Z37" s="230">
        <f t="shared" si="4"/>
        <v>48</v>
      </c>
      <c r="AA37" s="230">
        <f t="shared" si="4"/>
        <v>47</v>
      </c>
      <c r="AB37" s="230">
        <f t="shared" si="4"/>
        <v>78</v>
      </c>
      <c r="AC37" s="230">
        <f t="shared" si="4"/>
        <v>74</v>
      </c>
      <c r="AD37" s="230">
        <f t="shared" si="4"/>
        <v>46</v>
      </c>
      <c r="AE37" s="230">
        <f t="shared" si="4"/>
        <v>55</v>
      </c>
      <c r="AF37" s="230">
        <f t="shared" si="4"/>
        <v>51</v>
      </c>
      <c r="AG37" s="230">
        <f t="shared" si="4"/>
        <v>60</v>
      </c>
      <c r="AH37" s="230">
        <f t="shared" si="4"/>
        <v>53</v>
      </c>
      <c r="AI37" s="230">
        <f t="shared" si="4"/>
        <v>46</v>
      </c>
      <c r="AJ37" s="230">
        <f t="shared" si="4"/>
        <v>42</v>
      </c>
      <c r="AK37" s="230">
        <f t="shared" si="4"/>
        <v>58</v>
      </c>
      <c r="AL37" s="230">
        <f t="shared" si="4"/>
        <v>27</v>
      </c>
      <c r="AM37" s="230">
        <f t="shared" si="4"/>
        <v>37</v>
      </c>
      <c r="AN37" s="230">
        <f t="shared" si="4"/>
        <v>20</v>
      </c>
      <c r="AO37" s="230">
        <f t="shared" si="4"/>
        <v>21</v>
      </c>
      <c r="AP37" s="230">
        <f t="shared" si="4"/>
        <v>12</v>
      </c>
      <c r="AQ37" s="230">
        <f t="shared" si="4"/>
        <v>12</v>
      </c>
      <c r="AR37" s="230">
        <f t="shared" si="4"/>
        <v>10</v>
      </c>
      <c r="AS37" s="230">
        <f t="shared" si="4"/>
        <v>8</v>
      </c>
      <c r="AT37" s="230">
        <f t="shared" si="4"/>
        <v>11</v>
      </c>
      <c r="AU37" s="230">
        <f t="shared" si="4"/>
        <v>10</v>
      </c>
      <c r="AV37" s="230">
        <f t="shared" si="4"/>
        <v>6</v>
      </c>
      <c r="AW37" s="230">
        <f t="shared" si="4"/>
        <v>8</v>
      </c>
      <c r="AX37" s="230">
        <f t="shared" si="4"/>
        <v>5</v>
      </c>
      <c r="AY37" s="230">
        <f t="shared" si="4"/>
        <v>8</v>
      </c>
      <c r="AZ37" s="230">
        <f t="shared" si="4"/>
        <v>5</v>
      </c>
      <c r="BA37" s="230">
        <f t="shared" si="4"/>
        <v>2</v>
      </c>
      <c r="BB37" s="230">
        <f t="shared" si="4"/>
        <v>3</v>
      </c>
      <c r="BC37" s="231"/>
      <c r="BE37" s="231"/>
    </row>
    <row r="38" spans="1:67">
      <c r="B38" s="20"/>
      <c r="C38" s="20"/>
      <c r="D38" s="20"/>
      <c r="E38" s="20"/>
      <c r="F38" s="20"/>
      <c r="G38" s="20"/>
      <c r="H38" s="20"/>
      <c r="I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67">
      <c r="A39" s="23"/>
      <c r="B39" s="233"/>
      <c r="C39" s="233"/>
      <c r="D39" s="23"/>
      <c r="E39" s="23"/>
      <c r="F39" s="23"/>
      <c r="G39" s="23"/>
      <c r="H39" s="23"/>
      <c r="I39" s="23"/>
      <c r="J39" s="135"/>
      <c r="K39" s="135"/>
      <c r="L39" s="234"/>
      <c r="M39" s="20"/>
      <c r="N39" s="20"/>
      <c r="O39" s="20"/>
      <c r="P39" s="20"/>
      <c r="Q39" s="20"/>
      <c r="R39" s="77"/>
      <c r="S39" s="20"/>
      <c r="T39" s="20"/>
      <c r="U39" s="20"/>
    </row>
    <row r="41" spans="1:67"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</row>
    <row r="42" spans="1:67"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</row>
    <row r="43" spans="1:67"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5"/>
      <c r="AP43" s="235"/>
      <c r="AQ43" s="235"/>
      <c r="AR43" s="235"/>
      <c r="AS43" s="235"/>
      <c r="AT43" s="235"/>
      <c r="AU43" s="235"/>
      <c r="AV43" s="235"/>
      <c r="AW43" s="235"/>
      <c r="AX43" s="235"/>
      <c r="AY43" s="235"/>
      <c r="AZ43" s="235"/>
      <c r="BA43" s="235"/>
      <c r="BB43" s="235"/>
      <c r="BC43" s="235"/>
      <c r="BD43" s="235"/>
      <c r="BE43" s="235"/>
    </row>
    <row r="44" spans="1:67"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5"/>
      <c r="AP44" s="235"/>
      <c r="AQ44" s="235"/>
      <c r="AR44" s="235"/>
      <c r="AS44" s="235"/>
      <c r="AT44" s="235"/>
      <c r="AU44" s="235"/>
      <c r="AV44" s="235"/>
      <c r="AW44" s="235"/>
      <c r="AX44" s="235"/>
      <c r="AY44" s="235"/>
      <c r="AZ44" s="235"/>
      <c r="BA44" s="235"/>
      <c r="BB44" s="235"/>
      <c r="BC44" s="235"/>
      <c r="BD44" s="235"/>
      <c r="BE44" s="235"/>
    </row>
    <row r="45" spans="1:67"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</row>
    <row r="46" spans="1:67"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5"/>
      <c r="BD46" s="235"/>
      <c r="BE46" s="235"/>
    </row>
    <row r="47" spans="1:67"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5"/>
      <c r="BD47" s="235"/>
      <c r="BE47" s="235"/>
    </row>
    <row r="48" spans="1:67"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  <c r="AO48" s="235"/>
      <c r="AP48" s="235"/>
      <c r="AQ48" s="235"/>
      <c r="AR48" s="235"/>
      <c r="AS48" s="235"/>
      <c r="AT48" s="235"/>
      <c r="AU48" s="235"/>
      <c r="AV48" s="235"/>
      <c r="AW48" s="235"/>
      <c r="AX48" s="235"/>
      <c r="AY48" s="235"/>
      <c r="AZ48" s="235"/>
      <c r="BA48" s="235"/>
      <c r="BB48" s="235"/>
      <c r="BC48" s="235"/>
      <c r="BD48" s="235"/>
      <c r="BE48" s="235"/>
    </row>
    <row r="49" spans="5:57"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235"/>
    </row>
    <row r="50" spans="5:57"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35"/>
      <c r="AT50" s="235"/>
      <c r="AU50" s="235"/>
      <c r="AV50" s="235"/>
      <c r="AW50" s="235"/>
      <c r="AX50" s="235"/>
      <c r="AY50" s="235"/>
      <c r="AZ50" s="235"/>
      <c r="BA50" s="235"/>
      <c r="BB50" s="235"/>
      <c r="BC50" s="235"/>
      <c r="BD50" s="235"/>
      <c r="BE50" s="235"/>
    </row>
    <row r="51" spans="5:57"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  <c r="BC51" s="235"/>
      <c r="BD51" s="235"/>
      <c r="BE51" s="235"/>
    </row>
    <row r="52" spans="5:57"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  <c r="AQ52" s="235"/>
      <c r="AR52" s="235"/>
      <c r="AS52" s="235"/>
      <c r="AT52" s="235"/>
      <c r="AU52" s="235"/>
      <c r="AV52" s="235"/>
      <c r="AW52" s="235"/>
      <c r="AX52" s="235"/>
      <c r="AY52" s="235"/>
      <c r="AZ52" s="235"/>
      <c r="BA52" s="235"/>
      <c r="BB52" s="235"/>
      <c r="BC52" s="235"/>
      <c r="BD52" s="235"/>
      <c r="BE52" s="235"/>
    </row>
    <row r="53" spans="5:57"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  <c r="AQ53" s="235"/>
      <c r="AR53" s="235"/>
      <c r="AS53" s="235"/>
      <c r="AT53" s="235"/>
      <c r="AU53" s="235"/>
      <c r="AV53" s="235"/>
      <c r="AW53" s="235"/>
      <c r="AX53" s="235"/>
      <c r="AY53" s="235"/>
      <c r="AZ53" s="235"/>
      <c r="BA53" s="235"/>
      <c r="BB53" s="235"/>
      <c r="BC53" s="235"/>
      <c r="BD53" s="235"/>
      <c r="BE53" s="235"/>
    </row>
    <row r="54" spans="5:57"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235"/>
      <c r="AJ54" s="235"/>
      <c r="AK54" s="235"/>
      <c r="AL54" s="235"/>
      <c r="AM54" s="235"/>
      <c r="AN54" s="235"/>
      <c r="AO54" s="235"/>
      <c r="AP54" s="235"/>
      <c r="AQ54" s="235"/>
      <c r="AR54" s="235"/>
      <c r="AS54" s="235"/>
      <c r="AT54" s="235"/>
      <c r="AU54" s="235"/>
      <c r="AV54" s="235"/>
      <c r="AW54" s="235"/>
      <c r="AX54" s="235"/>
      <c r="AY54" s="235"/>
      <c r="AZ54" s="235"/>
      <c r="BA54" s="235"/>
      <c r="BB54" s="235"/>
      <c r="BC54" s="235"/>
      <c r="BD54" s="235"/>
      <c r="BE54" s="235"/>
    </row>
    <row r="55" spans="5:57"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5"/>
      <c r="AB55" s="235"/>
      <c r="AC55" s="235"/>
      <c r="AD55" s="235"/>
      <c r="AE55" s="235"/>
      <c r="AF55" s="235"/>
      <c r="AG55" s="235"/>
      <c r="AH55" s="235"/>
      <c r="AI55" s="235"/>
      <c r="AJ55" s="235"/>
      <c r="AK55" s="235"/>
      <c r="AL55" s="235"/>
      <c r="AM55" s="235"/>
      <c r="AN55" s="235"/>
      <c r="AO55" s="235"/>
      <c r="AP55" s="235"/>
      <c r="AQ55" s="235"/>
      <c r="AR55" s="235"/>
      <c r="AS55" s="235"/>
      <c r="AT55" s="235"/>
      <c r="AU55" s="235"/>
      <c r="AV55" s="235"/>
      <c r="AW55" s="235"/>
      <c r="AX55" s="235"/>
      <c r="AY55" s="235"/>
      <c r="AZ55" s="235"/>
      <c r="BA55" s="235"/>
      <c r="BB55" s="235"/>
      <c r="BC55" s="235"/>
      <c r="BD55" s="235"/>
      <c r="BE55" s="235"/>
    </row>
    <row r="56" spans="5:57"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5"/>
      <c r="AB56" s="235"/>
      <c r="AC56" s="235"/>
      <c r="AD56" s="235"/>
      <c r="AE56" s="235"/>
      <c r="AF56" s="235"/>
      <c r="AG56" s="235"/>
      <c r="AH56" s="235"/>
      <c r="AI56" s="235"/>
      <c r="AJ56" s="235"/>
      <c r="AK56" s="235"/>
      <c r="AL56" s="235"/>
      <c r="AM56" s="235"/>
      <c r="AN56" s="235"/>
      <c r="AO56" s="235"/>
      <c r="AP56" s="235"/>
      <c r="AQ56" s="235"/>
      <c r="AR56" s="235"/>
      <c r="AS56" s="235"/>
      <c r="AT56" s="235"/>
      <c r="AU56" s="235"/>
      <c r="AV56" s="235"/>
      <c r="AW56" s="235"/>
      <c r="AX56" s="235"/>
      <c r="AY56" s="235"/>
      <c r="AZ56" s="235"/>
      <c r="BA56" s="235"/>
      <c r="BB56" s="235"/>
      <c r="BC56" s="235"/>
      <c r="BD56" s="235"/>
      <c r="BE56" s="235"/>
    </row>
    <row r="57" spans="5:57"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  <c r="S57" s="235"/>
      <c r="T57" s="235"/>
      <c r="U57" s="235"/>
      <c r="V57" s="235"/>
      <c r="W57" s="235"/>
      <c r="X57" s="235"/>
      <c r="Y57" s="235"/>
      <c r="Z57" s="235"/>
      <c r="AA57" s="235"/>
      <c r="AB57" s="235"/>
      <c r="AC57" s="235"/>
      <c r="AD57" s="235"/>
      <c r="AE57" s="235"/>
      <c r="AF57" s="235"/>
      <c r="AG57" s="235"/>
      <c r="AH57" s="235"/>
      <c r="AI57" s="235"/>
      <c r="AJ57" s="235"/>
      <c r="AK57" s="235"/>
      <c r="AL57" s="235"/>
      <c r="AM57" s="235"/>
      <c r="AN57" s="235"/>
      <c r="AO57" s="235"/>
      <c r="AP57" s="235"/>
      <c r="AQ57" s="235"/>
      <c r="AR57" s="235"/>
      <c r="AS57" s="235"/>
      <c r="AT57" s="235"/>
      <c r="AU57" s="235"/>
      <c r="AV57" s="235"/>
      <c r="AW57" s="235"/>
      <c r="AX57" s="235"/>
      <c r="AY57" s="235"/>
      <c r="AZ57" s="235"/>
      <c r="BA57" s="235"/>
      <c r="BB57" s="235"/>
      <c r="BC57" s="235"/>
      <c r="BD57" s="235"/>
      <c r="BE57" s="235"/>
    </row>
    <row r="58" spans="5:57"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235"/>
      <c r="W58" s="235"/>
      <c r="X58" s="235"/>
      <c r="Y58" s="235"/>
      <c r="Z58" s="235"/>
      <c r="AA58" s="235"/>
      <c r="AB58" s="235"/>
      <c r="AC58" s="235"/>
      <c r="AD58" s="235"/>
      <c r="AE58" s="235"/>
      <c r="AF58" s="235"/>
      <c r="AG58" s="235"/>
      <c r="AH58" s="235"/>
      <c r="AI58" s="235"/>
      <c r="AJ58" s="235"/>
      <c r="AK58" s="235"/>
      <c r="AL58" s="235"/>
      <c r="AM58" s="235"/>
      <c r="AN58" s="235"/>
      <c r="AO58" s="235"/>
      <c r="AP58" s="235"/>
      <c r="AQ58" s="235"/>
      <c r="AR58" s="235"/>
      <c r="AS58" s="235"/>
      <c r="AT58" s="235"/>
      <c r="AU58" s="235"/>
      <c r="AV58" s="235"/>
      <c r="AW58" s="235"/>
      <c r="AX58" s="235"/>
      <c r="AY58" s="235"/>
      <c r="AZ58" s="235"/>
      <c r="BA58" s="235"/>
      <c r="BB58" s="235"/>
      <c r="BC58" s="235"/>
      <c r="BD58" s="235"/>
      <c r="BE58" s="235"/>
    </row>
    <row r="59" spans="5:57"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  <c r="T59" s="235"/>
      <c r="U59" s="235"/>
      <c r="V59" s="235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5"/>
      <c r="AP59" s="235"/>
      <c r="AQ59" s="235"/>
      <c r="AR59" s="235"/>
      <c r="AS59" s="235"/>
      <c r="AT59" s="235"/>
      <c r="AU59" s="235"/>
      <c r="AV59" s="235"/>
      <c r="AW59" s="235"/>
      <c r="AX59" s="235"/>
      <c r="AY59" s="235"/>
      <c r="AZ59" s="235"/>
      <c r="BA59" s="235"/>
      <c r="BB59" s="235"/>
      <c r="BC59" s="235"/>
      <c r="BD59" s="235"/>
      <c r="BE59" s="235"/>
    </row>
    <row r="60" spans="5:57"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  <c r="AE60" s="236"/>
      <c r="AF60" s="236"/>
      <c r="AG60" s="236"/>
      <c r="AH60" s="236"/>
      <c r="AI60" s="236"/>
      <c r="AJ60" s="236"/>
      <c r="AK60" s="236"/>
      <c r="AL60" s="236"/>
      <c r="AM60" s="236"/>
      <c r="AN60" s="236"/>
      <c r="AO60" s="236"/>
      <c r="AP60" s="236"/>
      <c r="AQ60" s="236"/>
      <c r="AR60" s="236"/>
      <c r="AS60" s="236"/>
      <c r="AT60" s="236"/>
      <c r="AU60" s="236"/>
      <c r="AV60" s="236"/>
      <c r="AW60" s="236"/>
      <c r="AX60" s="236"/>
      <c r="AY60" s="236"/>
      <c r="AZ60" s="236"/>
      <c r="BA60" s="236"/>
      <c r="BB60" s="236"/>
      <c r="BC60" s="236"/>
      <c r="BD60" s="236"/>
      <c r="BE60" s="236"/>
    </row>
    <row r="62" spans="5:57"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7"/>
      <c r="T62" s="237"/>
      <c r="U62" s="237"/>
      <c r="V62" s="237"/>
      <c r="W62" s="237"/>
      <c r="X62" s="237"/>
      <c r="Y62" s="237"/>
      <c r="Z62" s="237"/>
      <c r="AA62" s="237"/>
      <c r="AB62" s="237"/>
      <c r="AC62" s="237"/>
      <c r="AD62" s="237"/>
      <c r="AE62" s="237"/>
      <c r="AF62" s="237"/>
      <c r="AG62" s="237"/>
      <c r="AH62" s="237"/>
      <c r="AI62" s="237"/>
      <c r="AJ62" s="237"/>
      <c r="AK62" s="237"/>
      <c r="AL62" s="237"/>
      <c r="AM62" s="237"/>
      <c r="AN62" s="237"/>
      <c r="AO62" s="237"/>
      <c r="AP62" s="237"/>
      <c r="AQ62" s="237"/>
      <c r="AR62" s="237"/>
      <c r="AS62" s="237"/>
      <c r="AT62" s="237"/>
      <c r="AU62" s="237"/>
      <c r="AV62" s="237"/>
      <c r="AW62" s="237"/>
      <c r="AX62" s="237"/>
      <c r="AY62" s="237"/>
      <c r="AZ62" s="237"/>
      <c r="BA62" s="237"/>
      <c r="BB62" s="237"/>
      <c r="BC62" s="237"/>
      <c r="BD62" s="237"/>
    </row>
  </sheetData>
  <phoneticPr fontId="5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>
    <tabColor rgb="FF00FF00"/>
  </sheetPr>
  <dimension ref="A1:Q225"/>
  <sheetViews>
    <sheetView workbookViewId="0"/>
  </sheetViews>
  <sheetFormatPr defaultColWidth="8.8984375" defaultRowHeight="18.75"/>
  <cols>
    <col min="1" max="2" width="14.3984375" style="238" customWidth="1"/>
    <col min="3" max="3" width="12.59765625" style="239" bestFit="1" customWidth="1"/>
    <col min="4" max="4" width="10.8984375" style="239" customWidth="1"/>
    <col min="5" max="8" width="7.09765625" style="239" customWidth="1"/>
    <col min="9" max="9" width="10" style="239" customWidth="1"/>
    <col min="10" max="10" width="8.8984375" style="238"/>
    <col min="11" max="11" width="27.59765625" style="238" customWidth="1"/>
    <col min="12" max="16" width="8.8984375" style="238"/>
    <col min="17" max="17" width="11.69921875" style="238" customWidth="1"/>
    <col min="18" max="16384" width="8.8984375" style="238"/>
  </cols>
  <sheetData>
    <row r="1" spans="1:17">
      <c r="A1" s="1" t="s">
        <v>679</v>
      </c>
    </row>
    <row r="2" spans="1:17">
      <c r="A2" s="2" t="s">
        <v>193</v>
      </c>
      <c r="B2" s="2" t="s">
        <v>194</v>
      </c>
      <c r="C2" s="3" t="s">
        <v>681</v>
      </c>
      <c r="D2" s="4" t="s">
        <v>682</v>
      </c>
      <c r="E2" s="4" t="s">
        <v>616</v>
      </c>
      <c r="F2" s="4" t="s">
        <v>628</v>
      </c>
      <c r="G2" s="4" t="s">
        <v>646</v>
      </c>
      <c r="H2" s="4" t="s">
        <v>683</v>
      </c>
      <c r="I2" s="14" t="s">
        <v>195</v>
      </c>
    </row>
    <row r="3" spans="1:17" ht="20.25" customHeight="1">
      <c r="A3" s="18" t="s">
        <v>21</v>
      </c>
      <c r="B3" s="18" t="s">
        <v>155</v>
      </c>
      <c r="C3" s="16">
        <v>1</v>
      </c>
      <c r="D3" s="17">
        <v>2</v>
      </c>
      <c r="E3" s="15">
        <v>0</v>
      </c>
      <c r="F3" s="15">
        <v>0</v>
      </c>
      <c r="G3" s="15">
        <v>2</v>
      </c>
      <c r="H3" s="15">
        <v>0</v>
      </c>
      <c r="I3" s="344">
        <v>3</v>
      </c>
      <c r="J3" s="240"/>
      <c r="K3" s="1" t="s">
        <v>196</v>
      </c>
    </row>
    <row r="4" spans="1:17" ht="20.25" customHeight="1">
      <c r="A4" s="18" t="s">
        <v>21</v>
      </c>
      <c r="B4" s="18" t="s">
        <v>170</v>
      </c>
      <c r="C4" s="16">
        <v>1</v>
      </c>
      <c r="D4" s="17">
        <v>3</v>
      </c>
      <c r="E4" s="15">
        <v>2</v>
      </c>
      <c r="F4" s="15">
        <v>0</v>
      </c>
      <c r="G4" s="15">
        <v>1</v>
      </c>
      <c r="H4" s="15">
        <v>0</v>
      </c>
      <c r="I4" s="21">
        <v>3</v>
      </c>
      <c r="J4" s="240"/>
      <c r="K4" s="341" t="s">
        <v>197</v>
      </c>
      <c r="L4" s="341"/>
      <c r="M4" s="341"/>
      <c r="N4" s="341"/>
      <c r="O4" s="341"/>
      <c r="P4" s="341"/>
      <c r="Q4" s="341"/>
    </row>
    <row r="5" spans="1:17" ht="20.25" customHeight="1">
      <c r="A5" s="18" t="s">
        <v>21</v>
      </c>
      <c r="B5" s="18" t="s">
        <v>146</v>
      </c>
      <c r="C5" s="16">
        <v>4</v>
      </c>
      <c r="D5" s="17">
        <v>7</v>
      </c>
      <c r="E5" s="15">
        <v>1</v>
      </c>
      <c r="F5" s="15">
        <v>4</v>
      </c>
      <c r="G5" s="15">
        <v>2</v>
      </c>
      <c r="H5" s="15">
        <v>0</v>
      </c>
      <c r="I5" s="21">
        <v>3</v>
      </c>
      <c r="J5" s="240"/>
      <c r="K5" s="5" t="s">
        <v>198</v>
      </c>
    </row>
    <row r="6" spans="1:17" ht="20.25" hidden="1" customHeight="1">
      <c r="A6" s="18" t="s">
        <v>21</v>
      </c>
      <c r="B6" s="18" t="s">
        <v>199</v>
      </c>
      <c r="C6" s="16">
        <v>0</v>
      </c>
      <c r="D6" s="17">
        <v>0</v>
      </c>
      <c r="E6" s="15">
        <v>0</v>
      </c>
      <c r="F6" s="15">
        <v>0</v>
      </c>
      <c r="G6" s="15">
        <v>0</v>
      </c>
      <c r="H6" s="15">
        <v>0</v>
      </c>
      <c r="I6" s="19">
        <v>0</v>
      </c>
      <c r="J6" s="240"/>
      <c r="K6" s="13" t="s">
        <v>200</v>
      </c>
    </row>
    <row r="7" spans="1:17" ht="20.25" hidden="1" customHeight="1">
      <c r="A7" s="18" t="s">
        <v>21</v>
      </c>
      <c r="B7" s="18" t="s">
        <v>201</v>
      </c>
      <c r="C7" s="16">
        <v>0</v>
      </c>
      <c r="D7" s="17">
        <v>0</v>
      </c>
      <c r="E7" s="15">
        <v>0</v>
      </c>
      <c r="F7" s="15">
        <v>0</v>
      </c>
      <c r="G7" s="15">
        <v>0</v>
      </c>
      <c r="H7" s="15">
        <v>0</v>
      </c>
      <c r="I7" s="19">
        <v>0</v>
      </c>
      <c r="J7" s="240"/>
      <c r="K7" s="1" t="s">
        <v>202</v>
      </c>
    </row>
    <row r="8" spans="1:17" ht="20.25" hidden="1" customHeight="1">
      <c r="A8" s="18" t="s">
        <v>21</v>
      </c>
      <c r="B8" s="18" t="s">
        <v>203</v>
      </c>
      <c r="C8" s="16">
        <v>0</v>
      </c>
      <c r="D8" s="17">
        <v>0</v>
      </c>
      <c r="E8" s="15">
        <v>0</v>
      </c>
      <c r="F8" s="15">
        <v>0</v>
      </c>
      <c r="G8" s="15">
        <v>0</v>
      </c>
      <c r="H8" s="15">
        <v>0</v>
      </c>
      <c r="I8" s="19">
        <v>0</v>
      </c>
      <c r="J8" s="240"/>
    </row>
    <row r="9" spans="1:17" ht="20.25" hidden="1" customHeight="1">
      <c r="A9" s="18" t="s">
        <v>21</v>
      </c>
      <c r="B9" s="18" t="s">
        <v>204</v>
      </c>
      <c r="C9" s="16">
        <v>1</v>
      </c>
      <c r="D9" s="17">
        <v>1</v>
      </c>
      <c r="E9" s="15">
        <v>1</v>
      </c>
      <c r="F9" s="15">
        <v>0</v>
      </c>
      <c r="G9" s="15">
        <v>0</v>
      </c>
      <c r="H9" s="15">
        <v>0</v>
      </c>
      <c r="I9" s="22">
        <v>2</v>
      </c>
      <c r="J9" s="240"/>
    </row>
    <row r="10" spans="1:17" ht="20.25" customHeight="1">
      <c r="A10" s="18" t="s">
        <v>21</v>
      </c>
      <c r="B10" s="18" t="s">
        <v>205</v>
      </c>
      <c r="C10" s="16">
        <v>0</v>
      </c>
      <c r="D10" s="17">
        <v>1</v>
      </c>
      <c r="E10" s="15">
        <v>0</v>
      </c>
      <c r="F10" s="15">
        <v>0</v>
      </c>
      <c r="G10" s="15">
        <v>1</v>
      </c>
      <c r="H10" s="15">
        <v>0</v>
      </c>
      <c r="I10" s="21">
        <v>3</v>
      </c>
      <c r="J10" s="240"/>
    </row>
    <row r="11" spans="1:17" ht="20.25" customHeight="1">
      <c r="A11" s="18" t="s">
        <v>21</v>
      </c>
      <c r="B11" s="18" t="s">
        <v>168</v>
      </c>
      <c r="C11" s="16">
        <v>1</v>
      </c>
      <c r="D11" s="17">
        <v>1</v>
      </c>
      <c r="E11" s="15">
        <v>0</v>
      </c>
      <c r="F11" s="15">
        <v>0</v>
      </c>
      <c r="G11" s="15">
        <v>1</v>
      </c>
      <c r="H11" s="15">
        <v>0</v>
      </c>
      <c r="I11" s="21">
        <v>3</v>
      </c>
      <c r="J11" s="240"/>
    </row>
    <row r="12" spans="1:17" ht="20.25" hidden="1" customHeight="1">
      <c r="A12" s="18" t="s">
        <v>21</v>
      </c>
      <c r="B12" s="18" t="s">
        <v>206</v>
      </c>
      <c r="C12" s="16">
        <v>1</v>
      </c>
      <c r="D12" s="17">
        <v>0</v>
      </c>
      <c r="E12" s="15">
        <v>0</v>
      </c>
      <c r="F12" s="15">
        <v>0</v>
      </c>
      <c r="G12" s="15">
        <v>0</v>
      </c>
      <c r="H12" s="15">
        <v>0</v>
      </c>
      <c r="I12" s="313">
        <v>1</v>
      </c>
      <c r="J12" s="240"/>
    </row>
    <row r="13" spans="1:17" ht="20.25" hidden="1" customHeight="1">
      <c r="A13" s="18" t="s">
        <v>21</v>
      </c>
      <c r="B13" s="18" t="s">
        <v>171</v>
      </c>
      <c r="C13" s="16">
        <v>3</v>
      </c>
      <c r="D13" s="17">
        <v>0</v>
      </c>
      <c r="E13" s="15">
        <v>0</v>
      </c>
      <c r="F13" s="15">
        <v>0</v>
      </c>
      <c r="G13" s="15">
        <v>0</v>
      </c>
      <c r="H13" s="15">
        <v>0</v>
      </c>
      <c r="I13" s="313">
        <v>1</v>
      </c>
      <c r="J13" s="240"/>
    </row>
    <row r="14" spans="1:17" ht="20.25" hidden="1" customHeight="1">
      <c r="A14" s="18" t="s">
        <v>21</v>
      </c>
      <c r="B14" s="18" t="s">
        <v>147</v>
      </c>
      <c r="C14" s="16">
        <v>0</v>
      </c>
      <c r="D14" s="17">
        <v>2</v>
      </c>
      <c r="E14" s="15">
        <v>0</v>
      </c>
      <c r="F14" s="15">
        <v>2</v>
      </c>
      <c r="G14" s="15">
        <v>0</v>
      </c>
      <c r="H14" s="15">
        <v>0</v>
      </c>
      <c r="I14" s="22">
        <v>2</v>
      </c>
      <c r="J14" s="240"/>
    </row>
    <row r="15" spans="1:17" ht="20.25" hidden="1" customHeight="1">
      <c r="A15" s="18" t="s">
        <v>21</v>
      </c>
      <c r="B15" s="18" t="s">
        <v>207</v>
      </c>
      <c r="C15" s="16">
        <v>2</v>
      </c>
      <c r="D15" s="17">
        <v>0</v>
      </c>
      <c r="E15" s="15">
        <v>0</v>
      </c>
      <c r="F15" s="15">
        <v>0</v>
      </c>
      <c r="G15" s="15">
        <v>0</v>
      </c>
      <c r="H15" s="15">
        <v>0</v>
      </c>
      <c r="I15" s="313">
        <v>1</v>
      </c>
      <c r="J15" s="240"/>
    </row>
    <row r="16" spans="1:17" ht="20.25" hidden="1" customHeight="1">
      <c r="A16" s="18" t="s">
        <v>21</v>
      </c>
      <c r="B16" s="18" t="s">
        <v>208</v>
      </c>
      <c r="C16" s="16">
        <v>0</v>
      </c>
      <c r="D16" s="17">
        <v>0</v>
      </c>
      <c r="E16" s="15">
        <v>0</v>
      </c>
      <c r="F16" s="15">
        <v>0</v>
      </c>
      <c r="G16" s="15">
        <v>0</v>
      </c>
      <c r="H16" s="15">
        <v>0</v>
      </c>
      <c r="I16" s="19">
        <v>0</v>
      </c>
      <c r="J16" s="240"/>
    </row>
    <row r="17" spans="1:10" ht="20.25" hidden="1" customHeight="1">
      <c r="A17" s="18" t="s">
        <v>21</v>
      </c>
      <c r="B17" s="18" t="s">
        <v>186</v>
      </c>
      <c r="C17" s="16">
        <v>0</v>
      </c>
      <c r="D17" s="17">
        <v>0</v>
      </c>
      <c r="E17" s="15">
        <v>0</v>
      </c>
      <c r="F17" s="15">
        <v>0</v>
      </c>
      <c r="G17" s="15">
        <v>0</v>
      </c>
      <c r="H17" s="15">
        <v>0</v>
      </c>
      <c r="I17" s="19">
        <v>0</v>
      </c>
      <c r="J17" s="240"/>
    </row>
    <row r="18" spans="1:10" ht="20.25" customHeight="1">
      <c r="A18" s="18" t="s">
        <v>23</v>
      </c>
      <c r="B18" s="18" t="s">
        <v>23</v>
      </c>
      <c r="C18" s="16">
        <v>3</v>
      </c>
      <c r="D18" s="17">
        <v>2</v>
      </c>
      <c r="E18" s="15">
        <v>0</v>
      </c>
      <c r="F18" s="15">
        <v>0</v>
      </c>
      <c r="G18" s="15">
        <v>2</v>
      </c>
      <c r="H18" s="15">
        <v>0</v>
      </c>
      <c r="I18" s="21">
        <v>3</v>
      </c>
      <c r="J18" s="240"/>
    </row>
    <row r="19" spans="1:10" ht="20.25" customHeight="1">
      <c r="A19" s="18" t="s">
        <v>23</v>
      </c>
      <c r="B19" s="18" t="s">
        <v>173</v>
      </c>
      <c r="C19" s="16">
        <v>0</v>
      </c>
      <c r="D19" s="17">
        <v>1</v>
      </c>
      <c r="E19" s="15">
        <v>0</v>
      </c>
      <c r="F19" s="15">
        <v>0</v>
      </c>
      <c r="G19" s="15">
        <v>1</v>
      </c>
      <c r="H19" s="15">
        <v>0</v>
      </c>
      <c r="I19" s="21">
        <v>3</v>
      </c>
      <c r="J19" s="240"/>
    </row>
    <row r="20" spans="1:10" ht="20.25" hidden="1" customHeight="1">
      <c r="A20" s="18" t="s">
        <v>23</v>
      </c>
      <c r="B20" s="18" t="s">
        <v>209</v>
      </c>
      <c r="C20" s="16">
        <v>0</v>
      </c>
      <c r="D20" s="17">
        <v>1</v>
      </c>
      <c r="E20" s="15">
        <v>0</v>
      </c>
      <c r="F20" s="15">
        <v>1</v>
      </c>
      <c r="G20" s="15">
        <v>0</v>
      </c>
      <c r="H20" s="15">
        <v>0</v>
      </c>
      <c r="I20" s="22">
        <v>2</v>
      </c>
      <c r="J20" s="240"/>
    </row>
    <row r="21" spans="1:10" ht="20.25" hidden="1" customHeight="1">
      <c r="A21" s="18" t="s">
        <v>23</v>
      </c>
      <c r="B21" s="18" t="s">
        <v>210</v>
      </c>
      <c r="C21" s="16">
        <v>0</v>
      </c>
      <c r="D21" s="17">
        <v>0</v>
      </c>
      <c r="E21" s="15">
        <v>0</v>
      </c>
      <c r="F21" s="15">
        <v>0</v>
      </c>
      <c r="G21" s="15">
        <v>0</v>
      </c>
      <c r="H21" s="15">
        <v>0</v>
      </c>
      <c r="I21" s="19">
        <v>0</v>
      </c>
      <c r="J21" s="240"/>
    </row>
    <row r="22" spans="1:10" ht="20.25" customHeight="1">
      <c r="A22" s="18" t="s">
        <v>23</v>
      </c>
      <c r="B22" s="18" t="s">
        <v>211</v>
      </c>
      <c r="C22" s="16">
        <v>5</v>
      </c>
      <c r="D22" s="17">
        <v>3</v>
      </c>
      <c r="E22" s="15">
        <v>2</v>
      </c>
      <c r="F22" s="15">
        <v>0</v>
      </c>
      <c r="G22" s="15">
        <v>1</v>
      </c>
      <c r="H22" s="15">
        <v>0</v>
      </c>
      <c r="I22" s="21">
        <v>3</v>
      </c>
      <c r="J22" s="240"/>
    </row>
    <row r="23" spans="1:10" ht="20.25" customHeight="1">
      <c r="A23" s="18" t="s">
        <v>23</v>
      </c>
      <c r="B23" s="18" t="s">
        <v>212</v>
      </c>
      <c r="C23" s="16">
        <v>0</v>
      </c>
      <c r="D23" s="17">
        <v>4</v>
      </c>
      <c r="E23" s="15">
        <v>1</v>
      </c>
      <c r="F23" s="15">
        <v>1</v>
      </c>
      <c r="G23" s="15">
        <v>2</v>
      </c>
      <c r="H23" s="15">
        <v>0</v>
      </c>
      <c r="I23" s="21">
        <v>3</v>
      </c>
      <c r="J23" s="240"/>
    </row>
    <row r="24" spans="1:10" ht="20.25" hidden="1" customHeight="1">
      <c r="A24" s="18" t="s">
        <v>23</v>
      </c>
      <c r="B24" s="18" t="s">
        <v>171</v>
      </c>
      <c r="C24" s="16">
        <v>0</v>
      </c>
      <c r="D24" s="17">
        <v>0</v>
      </c>
      <c r="E24" s="15">
        <v>0</v>
      </c>
      <c r="F24" s="15">
        <v>0</v>
      </c>
      <c r="G24" s="15">
        <v>0</v>
      </c>
      <c r="H24" s="15">
        <v>0</v>
      </c>
      <c r="I24" s="19">
        <v>0</v>
      </c>
      <c r="J24" s="240"/>
    </row>
    <row r="25" spans="1:10" ht="20.25" customHeight="1">
      <c r="A25" s="18" t="s">
        <v>23</v>
      </c>
      <c r="B25" s="18" t="s">
        <v>213</v>
      </c>
      <c r="C25" s="16">
        <v>0</v>
      </c>
      <c r="D25" s="17">
        <v>2</v>
      </c>
      <c r="E25" s="15">
        <v>0</v>
      </c>
      <c r="F25" s="15">
        <v>1</v>
      </c>
      <c r="G25" s="15">
        <v>1</v>
      </c>
      <c r="H25" s="15">
        <v>0</v>
      </c>
      <c r="I25" s="21">
        <v>3</v>
      </c>
      <c r="J25" s="240"/>
    </row>
    <row r="26" spans="1:10" ht="20.25" customHeight="1">
      <c r="A26" s="18" t="s">
        <v>23</v>
      </c>
      <c r="B26" s="18" t="s">
        <v>214</v>
      </c>
      <c r="C26" s="16">
        <v>0</v>
      </c>
      <c r="D26" s="17">
        <v>2</v>
      </c>
      <c r="E26" s="15">
        <v>0</v>
      </c>
      <c r="F26" s="15">
        <v>0</v>
      </c>
      <c r="G26" s="15">
        <v>1</v>
      </c>
      <c r="H26" s="15">
        <v>1</v>
      </c>
      <c r="I26" s="21">
        <v>3</v>
      </c>
      <c r="J26" s="240"/>
    </row>
    <row r="27" spans="1:10" ht="20.25" customHeight="1">
      <c r="A27" s="18" t="s">
        <v>23</v>
      </c>
      <c r="B27" s="18" t="s">
        <v>215</v>
      </c>
      <c r="C27" s="16">
        <v>2</v>
      </c>
      <c r="D27" s="17">
        <v>6</v>
      </c>
      <c r="E27" s="15">
        <v>0</v>
      </c>
      <c r="F27" s="15">
        <v>0</v>
      </c>
      <c r="G27" s="15">
        <v>4</v>
      </c>
      <c r="H27" s="15">
        <v>2</v>
      </c>
      <c r="I27" s="21">
        <v>3</v>
      </c>
      <c r="J27" s="240"/>
    </row>
    <row r="28" spans="1:10" ht="20.25" hidden="1" customHeight="1">
      <c r="A28" s="18" t="s">
        <v>23</v>
      </c>
      <c r="B28" s="18" t="s">
        <v>191</v>
      </c>
      <c r="C28" s="16">
        <v>0</v>
      </c>
      <c r="D28" s="17">
        <v>0</v>
      </c>
      <c r="E28" s="15">
        <v>0</v>
      </c>
      <c r="F28" s="15">
        <v>0</v>
      </c>
      <c r="G28" s="15">
        <v>0</v>
      </c>
      <c r="H28" s="15">
        <v>0</v>
      </c>
      <c r="I28" s="19">
        <v>0</v>
      </c>
      <c r="J28" s="240"/>
    </row>
    <row r="29" spans="1:10" ht="20.25" hidden="1" customHeight="1">
      <c r="A29" s="18" t="s">
        <v>23</v>
      </c>
      <c r="B29" s="18" t="s">
        <v>216</v>
      </c>
      <c r="C29" s="16">
        <v>3</v>
      </c>
      <c r="D29" s="17">
        <v>4</v>
      </c>
      <c r="E29" s="15">
        <v>1</v>
      </c>
      <c r="F29" s="15">
        <v>3</v>
      </c>
      <c r="G29" s="15">
        <v>0</v>
      </c>
      <c r="H29" s="15">
        <v>0</v>
      </c>
      <c r="I29" s="22">
        <v>2</v>
      </c>
      <c r="J29" s="240"/>
    </row>
    <row r="30" spans="1:10" ht="20.25" hidden="1" customHeight="1">
      <c r="A30" s="18" t="s">
        <v>23</v>
      </c>
      <c r="B30" s="18" t="s">
        <v>217</v>
      </c>
      <c r="C30" s="16">
        <v>0</v>
      </c>
      <c r="D30" s="17">
        <v>0</v>
      </c>
      <c r="E30" s="15">
        <v>0</v>
      </c>
      <c r="F30" s="15">
        <v>0</v>
      </c>
      <c r="G30" s="15">
        <v>0</v>
      </c>
      <c r="H30" s="15">
        <v>0</v>
      </c>
      <c r="I30" s="19">
        <v>0</v>
      </c>
      <c r="J30" s="240"/>
    </row>
    <row r="31" spans="1:10" ht="20.25" customHeight="1">
      <c r="A31" s="18" t="s">
        <v>31</v>
      </c>
      <c r="B31" s="18" t="s">
        <v>218</v>
      </c>
      <c r="C31" s="16">
        <v>2</v>
      </c>
      <c r="D31" s="17">
        <v>3</v>
      </c>
      <c r="E31" s="15">
        <v>0</v>
      </c>
      <c r="F31" s="15">
        <v>1</v>
      </c>
      <c r="G31" s="15">
        <v>0</v>
      </c>
      <c r="H31" s="15">
        <v>2</v>
      </c>
      <c r="I31" s="21">
        <v>3</v>
      </c>
      <c r="J31" s="240"/>
    </row>
    <row r="32" spans="1:10" ht="20.25" customHeight="1">
      <c r="A32" s="18" t="s">
        <v>31</v>
      </c>
      <c r="B32" s="18" t="s">
        <v>219</v>
      </c>
      <c r="C32" s="16">
        <v>0</v>
      </c>
      <c r="D32" s="17">
        <v>3</v>
      </c>
      <c r="E32" s="15">
        <v>1</v>
      </c>
      <c r="F32" s="15">
        <v>1</v>
      </c>
      <c r="G32" s="15">
        <v>0</v>
      </c>
      <c r="H32" s="15">
        <v>1</v>
      </c>
      <c r="I32" s="21">
        <v>3</v>
      </c>
      <c r="J32" s="240"/>
    </row>
    <row r="33" spans="1:10" ht="20.25" hidden="1" customHeight="1">
      <c r="A33" s="18" t="s">
        <v>31</v>
      </c>
      <c r="B33" s="18" t="s">
        <v>190</v>
      </c>
      <c r="C33" s="16">
        <v>1</v>
      </c>
      <c r="D33" s="17">
        <v>0</v>
      </c>
      <c r="E33" s="15">
        <v>0</v>
      </c>
      <c r="F33" s="15">
        <v>0</v>
      </c>
      <c r="G33" s="15">
        <v>0</v>
      </c>
      <c r="H33" s="15">
        <v>0</v>
      </c>
      <c r="I33" s="313">
        <v>1</v>
      </c>
      <c r="J33" s="240"/>
    </row>
    <row r="34" spans="1:10" ht="20.25" customHeight="1">
      <c r="A34" s="18" t="s">
        <v>31</v>
      </c>
      <c r="B34" s="18" t="s">
        <v>220</v>
      </c>
      <c r="C34" s="16">
        <v>2</v>
      </c>
      <c r="D34" s="17">
        <v>13</v>
      </c>
      <c r="E34" s="15">
        <v>5</v>
      </c>
      <c r="F34" s="15">
        <v>2</v>
      </c>
      <c r="G34" s="15">
        <v>2</v>
      </c>
      <c r="H34" s="15">
        <v>4</v>
      </c>
      <c r="I34" s="21">
        <v>3</v>
      </c>
      <c r="J34" s="240"/>
    </row>
    <row r="35" spans="1:10" ht="20.25" hidden="1" customHeight="1">
      <c r="A35" s="18" t="s">
        <v>31</v>
      </c>
      <c r="B35" s="18" t="s">
        <v>221</v>
      </c>
      <c r="C35" s="16">
        <v>0</v>
      </c>
      <c r="D35" s="17">
        <v>0</v>
      </c>
      <c r="E35" s="15">
        <v>0</v>
      </c>
      <c r="F35" s="15">
        <v>0</v>
      </c>
      <c r="G35" s="15">
        <v>0</v>
      </c>
      <c r="H35" s="15">
        <v>0</v>
      </c>
      <c r="I35" s="19">
        <v>0</v>
      </c>
      <c r="J35" s="240"/>
    </row>
    <row r="36" spans="1:10" ht="20.25" hidden="1" customHeight="1">
      <c r="A36" s="18" t="s">
        <v>31</v>
      </c>
      <c r="B36" s="18" t="s">
        <v>185</v>
      </c>
      <c r="C36" s="16">
        <v>1</v>
      </c>
      <c r="D36" s="17">
        <v>0</v>
      </c>
      <c r="E36" s="15">
        <v>0</v>
      </c>
      <c r="F36" s="15">
        <v>0</v>
      </c>
      <c r="G36" s="15">
        <v>0</v>
      </c>
      <c r="H36" s="15">
        <v>0</v>
      </c>
      <c r="I36" s="313">
        <v>1</v>
      </c>
      <c r="J36" s="240"/>
    </row>
    <row r="37" spans="1:10" ht="20.25" customHeight="1">
      <c r="A37" s="18" t="s">
        <v>31</v>
      </c>
      <c r="B37" s="18" t="s">
        <v>222</v>
      </c>
      <c r="C37" s="16">
        <v>4</v>
      </c>
      <c r="D37" s="17">
        <v>6</v>
      </c>
      <c r="E37" s="15">
        <v>1</v>
      </c>
      <c r="F37" s="15">
        <v>1</v>
      </c>
      <c r="G37" s="15">
        <v>2</v>
      </c>
      <c r="H37" s="15">
        <v>2</v>
      </c>
      <c r="I37" s="21">
        <v>3</v>
      </c>
      <c r="J37" s="240"/>
    </row>
    <row r="38" spans="1:10" ht="20.25" customHeight="1">
      <c r="A38" s="18" t="s">
        <v>31</v>
      </c>
      <c r="B38" s="18" t="s">
        <v>223</v>
      </c>
      <c r="C38" s="16">
        <v>2</v>
      </c>
      <c r="D38" s="17">
        <v>11</v>
      </c>
      <c r="E38" s="15">
        <v>1</v>
      </c>
      <c r="F38" s="15">
        <v>2</v>
      </c>
      <c r="G38" s="15">
        <v>2</v>
      </c>
      <c r="H38" s="15">
        <v>6</v>
      </c>
      <c r="I38" s="21">
        <v>3</v>
      </c>
      <c r="J38" s="240"/>
    </row>
    <row r="39" spans="1:10" ht="20.25" customHeight="1">
      <c r="A39" s="18" t="s">
        <v>24</v>
      </c>
      <c r="B39" s="18" t="s">
        <v>224</v>
      </c>
      <c r="C39" s="16">
        <v>0</v>
      </c>
      <c r="D39" s="17">
        <v>2</v>
      </c>
      <c r="E39" s="15">
        <v>0</v>
      </c>
      <c r="F39" s="15">
        <v>0</v>
      </c>
      <c r="G39" s="15">
        <v>1</v>
      </c>
      <c r="H39" s="15">
        <v>1</v>
      </c>
      <c r="I39" s="21">
        <v>3</v>
      </c>
      <c r="J39" s="240"/>
    </row>
    <row r="40" spans="1:10" ht="20.25" customHeight="1">
      <c r="A40" s="18" t="s">
        <v>24</v>
      </c>
      <c r="B40" s="18" t="s">
        <v>148</v>
      </c>
      <c r="C40" s="16">
        <v>0</v>
      </c>
      <c r="D40" s="17">
        <v>2</v>
      </c>
      <c r="E40" s="15">
        <v>0</v>
      </c>
      <c r="F40" s="15">
        <v>1</v>
      </c>
      <c r="G40" s="15">
        <v>1</v>
      </c>
      <c r="H40" s="15">
        <v>0</v>
      </c>
      <c r="I40" s="21">
        <v>3</v>
      </c>
      <c r="J40" s="240"/>
    </row>
    <row r="41" spans="1:10" ht="20.25" customHeight="1">
      <c r="A41" s="18" t="s">
        <v>24</v>
      </c>
      <c r="B41" s="18" t="s">
        <v>159</v>
      </c>
      <c r="C41" s="16">
        <v>1</v>
      </c>
      <c r="D41" s="17">
        <v>1</v>
      </c>
      <c r="E41" s="15">
        <v>0</v>
      </c>
      <c r="F41" s="15">
        <v>0</v>
      </c>
      <c r="G41" s="15">
        <v>1</v>
      </c>
      <c r="H41" s="15">
        <v>0</v>
      </c>
      <c r="I41" s="21">
        <v>3</v>
      </c>
      <c r="J41" s="240"/>
    </row>
    <row r="42" spans="1:10" ht="20.25" hidden="1" customHeight="1">
      <c r="A42" s="18" t="s">
        <v>24</v>
      </c>
      <c r="B42" s="18" t="s">
        <v>165</v>
      </c>
      <c r="C42" s="16">
        <v>2</v>
      </c>
      <c r="D42" s="17">
        <v>0</v>
      </c>
      <c r="E42" s="15">
        <v>0</v>
      </c>
      <c r="F42" s="15">
        <v>0</v>
      </c>
      <c r="G42" s="15">
        <v>0</v>
      </c>
      <c r="H42" s="15">
        <v>0</v>
      </c>
      <c r="I42" s="313">
        <v>1</v>
      </c>
      <c r="J42" s="240"/>
    </row>
    <row r="43" spans="1:10" ht="20.25" hidden="1" customHeight="1">
      <c r="A43" s="18" t="s">
        <v>24</v>
      </c>
      <c r="B43" s="18" t="s">
        <v>225</v>
      </c>
      <c r="C43" s="16">
        <v>0</v>
      </c>
      <c r="D43" s="17">
        <v>0</v>
      </c>
      <c r="E43" s="15">
        <v>0</v>
      </c>
      <c r="F43" s="15">
        <v>0</v>
      </c>
      <c r="G43" s="15">
        <v>0</v>
      </c>
      <c r="H43" s="15">
        <v>0</v>
      </c>
      <c r="I43" s="19">
        <v>0</v>
      </c>
      <c r="J43" s="240"/>
    </row>
    <row r="44" spans="1:10" ht="20.25" hidden="1" customHeight="1">
      <c r="A44" s="18" t="s">
        <v>24</v>
      </c>
      <c r="B44" s="18" t="s">
        <v>166</v>
      </c>
      <c r="C44" s="16">
        <v>2</v>
      </c>
      <c r="D44" s="17">
        <v>0</v>
      </c>
      <c r="E44" s="15">
        <v>0</v>
      </c>
      <c r="F44" s="15">
        <v>0</v>
      </c>
      <c r="G44" s="15">
        <v>0</v>
      </c>
      <c r="H44" s="15">
        <v>0</v>
      </c>
      <c r="I44" s="313">
        <v>1</v>
      </c>
      <c r="J44" s="240"/>
    </row>
    <row r="45" spans="1:10" ht="20.25" customHeight="1">
      <c r="A45" s="18" t="s">
        <v>24</v>
      </c>
      <c r="B45" s="18" t="s">
        <v>226</v>
      </c>
      <c r="C45" s="16">
        <v>1</v>
      </c>
      <c r="D45" s="17">
        <v>5</v>
      </c>
      <c r="E45" s="15">
        <v>0</v>
      </c>
      <c r="F45" s="15">
        <v>1</v>
      </c>
      <c r="G45" s="15">
        <v>3</v>
      </c>
      <c r="H45" s="15">
        <v>1</v>
      </c>
      <c r="I45" s="21">
        <v>3</v>
      </c>
      <c r="J45" s="240"/>
    </row>
    <row r="46" spans="1:10" ht="20.25" customHeight="1">
      <c r="A46" s="18" t="s">
        <v>24</v>
      </c>
      <c r="B46" s="18" t="s">
        <v>149</v>
      </c>
      <c r="C46" s="16">
        <v>0</v>
      </c>
      <c r="D46" s="17">
        <v>5</v>
      </c>
      <c r="E46" s="15">
        <v>0</v>
      </c>
      <c r="F46" s="15">
        <v>2</v>
      </c>
      <c r="G46" s="15">
        <v>3</v>
      </c>
      <c r="H46" s="15">
        <v>0</v>
      </c>
      <c r="I46" s="21">
        <v>3</v>
      </c>
      <c r="J46" s="240"/>
    </row>
    <row r="47" spans="1:10" ht="20.25" customHeight="1">
      <c r="A47" s="18" t="s">
        <v>24</v>
      </c>
      <c r="B47" s="18" t="s">
        <v>227</v>
      </c>
      <c r="C47" s="16">
        <v>0</v>
      </c>
      <c r="D47" s="17">
        <v>2</v>
      </c>
      <c r="E47" s="15">
        <v>0</v>
      </c>
      <c r="F47" s="15">
        <v>0</v>
      </c>
      <c r="G47" s="15">
        <v>2</v>
      </c>
      <c r="H47" s="15">
        <v>0</v>
      </c>
      <c r="I47" s="21">
        <v>3</v>
      </c>
      <c r="J47" s="240"/>
    </row>
    <row r="48" spans="1:10" ht="20.25" customHeight="1">
      <c r="A48" s="18" t="s">
        <v>24</v>
      </c>
      <c r="B48" s="18" t="s">
        <v>228</v>
      </c>
      <c r="C48" s="16">
        <v>1</v>
      </c>
      <c r="D48" s="17">
        <v>4</v>
      </c>
      <c r="E48" s="15">
        <v>2</v>
      </c>
      <c r="F48" s="15">
        <v>1</v>
      </c>
      <c r="G48" s="15">
        <v>1</v>
      </c>
      <c r="H48" s="15">
        <v>0</v>
      </c>
      <c r="I48" s="21">
        <v>3</v>
      </c>
      <c r="J48" s="240"/>
    </row>
    <row r="49" spans="1:10" ht="20.25" customHeight="1">
      <c r="A49" s="18" t="s">
        <v>24</v>
      </c>
      <c r="B49" s="18" t="s">
        <v>229</v>
      </c>
      <c r="C49" s="16">
        <v>5</v>
      </c>
      <c r="D49" s="17">
        <v>13</v>
      </c>
      <c r="E49" s="15">
        <v>2</v>
      </c>
      <c r="F49" s="15">
        <v>6</v>
      </c>
      <c r="G49" s="15">
        <v>5</v>
      </c>
      <c r="H49" s="15">
        <v>0</v>
      </c>
      <c r="I49" s="21">
        <v>3</v>
      </c>
      <c r="J49" s="240"/>
    </row>
    <row r="50" spans="1:10" ht="20.25" customHeight="1">
      <c r="A50" s="18" t="s">
        <v>24</v>
      </c>
      <c r="B50" s="18" t="s">
        <v>230</v>
      </c>
      <c r="C50" s="16">
        <v>0</v>
      </c>
      <c r="D50" s="17">
        <v>1</v>
      </c>
      <c r="E50" s="15">
        <v>0</v>
      </c>
      <c r="F50" s="15">
        <v>0</v>
      </c>
      <c r="G50" s="15">
        <v>1</v>
      </c>
      <c r="H50" s="15">
        <v>0</v>
      </c>
      <c r="I50" s="21">
        <v>3</v>
      </c>
      <c r="J50" s="240"/>
    </row>
    <row r="51" spans="1:10" ht="20.25" hidden="1" customHeight="1">
      <c r="A51" s="18" t="s">
        <v>25</v>
      </c>
      <c r="B51" s="18" t="s">
        <v>231</v>
      </c>
      <c r="C51" s="16">
        <v>1</v>
      </c>
      <c r="D51" s="17">
        <v>0</v>
      </c>
      <c r="E51" s="15">
        <v>0</v>
      </c>
      <c r="F51" s="15">
        <v>0</v>
      </c>
      <c r="G51" s="15">
        <v>0</v>
      </c>
      <c r="H51" s="15">
        <v>0</v>
      </c>
      <c r="I51" s="313">
        <v>1</v>
      </c>
      <c r="J51" s="240"/>
    </row>
    <row r="52" spans="1:10" ht="20.25" hidden="1" customHeight="1">
      <c r="A52" s="18" t="s">
        <v>25</v>
      </c>
      <c r="B52" s="18" t="s">
        <v>232</v>
      </c>
      <c r="C52" s="16">
        <v>0</v>
      </c>
      <c r="D52" s="17">
        <v>0</v>
      </c>
      <c r="E52" s="15">
        <v>0</v>
      </c>
      <c r="F52" s="15">
        <v>0</v>
      </c>
      <c r="G52" s="15">
        <v>0</v>
      </c>
      <c r="H52" s="15">
        <v>0</v>
      </c>
      <c r="I52" s="19">
        <v>0</v>
      </c>
      <c r="J52" s="240"/>
    </row>
    <row r="53" spans="1:10" ht="20.25" customHeight="1">
      <c r="A53" s="18" t="s">
        <v>25</v>
      </c>
      <c r="B53" s="18" t="s">
        <v>158</v>
      </c>
      <c r="C53" s="16">
        <v>1</v>
      </c>
      <c r="D53" s="17">
        <v>1</v>
      </c>
      <c r="E53" s="15">
        <v>0</v>
      </c>
      <c r="F53" s="15">
        <v>0</v>
      </c>
      <c r="G53" s="15">
        <v>1</v>
      </c>
      <c r="H53" s="15">
        <v>0</v>
      </c>
      <c r="I53" s="21">
        <v>3</v>
      </c>
      <c r="J53" s="240"/>
    </row>
    <row r="54" spans="1:10" ht="20.25" hidden="1" customHeight="1">
      <c r="A54" s="18" t="s">
        <v>25</v>
      </c>
      <c r="B54" s="18" t="s">
        <v>25</v>
      </c>
      <c r="C54" s="16">
        <v>0</v>
      </c>
      <c r="D54" s="17">
        <v>0</v>
      </c>
      <c r="E54" s="15">
        <v>0</v>
      </c>
      <c r="F54" s="15">
        <v>0</v>
      </c>
      <c r="G54" s="15">
        <v>0</v>
      </c>
      <c r="H54" s="15">
        <v>0</v>
      </c>
      <c r="I54" s="19">
        <v>0</v>
      </c>
      <c r="J54" s="240"/>
    </row>
    <row r="55" spans="1:10" ht="20.25" hidden="1" customHeight="1">
      <c r="A55" s="18" t="s">
        <v>25</v>
      </c>
      <c r="B55" s="18" t="s">
        <v>184</v>
      </c>
      <c r="C55" s="16">
        <v>0</v>
      </c>
      <c r="D55" s="17">
        <v>0</v>
      </c>
      <c r="E55" s="15">
        <v>0</v>
      </c>
      <c r="F55" s="15">
        <v>0</v>
      </c>
      <c r="G55" s="15">
        <v>0</v>
      </c>
      <c r="H55" s="15">
        <v>0</v>
      </c>
      <c r="I55" s="19">
        <v>0</v>
      </c>
      <c r="J55" s="240"/>
    </row>
    <row r="56" spans="1:10" ht="20.25" hidden="1" customHeight="1">
      <c r="A56" s="18" t="s">
        <v>25</v>
      </c>
      <c r="B56" s="18" t="s">
        <v>233</v>
      </c>
      <c r="C56" s="16">
        <v>1</v>
      </c>
      <c r="D56" s="17">
        <v>0</v>
      </c>
      <c r="E56" s="15">
        <v>0</v>
      </c>
      <c r="F56" s="15">
        <v>0</v>
      </c>
      <c r="G56" s="15">
        <v>0</v>
      </c>
      <c r="H56" s="15">
        <v>0</v>
      </c>
      <c r="I56" s="313">
        <v>1</v>
      </c>
      <c r="J56" s="240"/>
    </row>
    <row r="57" spans="1:10" ht="20.25" hidden="1" customHeight="1">
      <c r="A57" s="18" t="s">
        <v>25</v>
      </c>
      <c r="B57" s="18" t="s">
        <v>234</v>
      </c>
      <c r="C57" s="16">
        <v>0</v>
      </c>
      <c r="D57" s="17">
        <v>0</v>
      </c>
      <c r="E57" s="15">
        <v>0</v>
      </c>
      <c r="F57" s="15">
        <v>0</v>
      </c>
      <c r="G57" s="15">
        <v>0</v>
      </c>
      <c r="H57" s="15">
        <v>0</v>
      </c>
      <c r="I57" s="19">
        <v>0</v>
      </c>
      <c r="J57" s="240"/>
    </row>
    <row r="58" spans="1:10" ht="20.25" hidden="1" customHeight="1">
      <c r="A58" s="18" t="s">
        <v>25</v>
      </c>
      <c r="B58" s="18" t="s">
        <v>235</v>
      </c>
      <c r="C58" s="16">
        <v>0</v>
      </c>
      <c r="D58" s="17">
        <v>0</v>
      </c>
      <c r="E58" s="15">
        <v>0</v>
      </c>
      <c r="F58" s="15">
        <v>0</v>
      </c>
      <c r="G58" s="15">
        <v>0</v>
      </c>
      <c r="H58" s="15">
        <v>0</v>
      </c>
      <c r="I58" s="19">
        <v>0</v>
      </c>
      <c r="J58" s="240"/>
    </row>
    <row r="59" spans="1:10" ht="20.25" hidden="1" customHeight="1">
      <c r="A59" s="18" t="s">
        <v>25</v>
      </c>
      <c r="B59" s="18" t="s">
        <v>236</v>
      </c>
      <c r="C59" s="16">
        <v>0</v>
      </c>
      <c r="D59" s="17">
        <v>0</v>
      </c>
      <c r="E59" s="15">
        <v>0</v>
      </c>
      <c r="F59" s="15">
        <v>0</v>
      </c>
      <c r="G59" s="15">
        <v>0</v>
      </c>
      <c r="H59" s="15">
        <v>0</v>
      </c>
      <c r="I59" s="19">
        <v>0</v>
      </c>
      <c r="J59" s="240"/>
    </row>
    <row r="60" spans="1:10" ht="20.25" hidden="1" customHeight="1">
      <c r="A60" s="18" t="s">
        <v>25</v>
      </c>
      <c r="B60" s="18" t="s">
        <v>150</v>
      </c>
      <c r="C60" s="16">
        <v>0</v>
      </c>
      <c r="D60" s="17">
        <v>0</v>
      </c>
      <c r="E60" s="15">
        <v>0</v>
      </c>
      <c r="F60" s="15">
        <v>0</v>
      </c>
      <c r="G60" s="15">
        <v>0</v>
      </c>
      <c r="H60" s="15">
        <v>0</v>
      </c>
      <c r="I60" s="19">
        <v>0</v>
      </c>
      <c r="J60" s="240"/>
    </row>
    <row r="61" spans="1:10" ht="20.25" hidden="1" customHeight="1">
      <c r="A61" s="18" t="s">
        <v>25</v>
      </c>
      <c r="B61" s="18" t="s">
        <v>237</v>
      </c>
      <c r="C61" s="16">
        <v>0</v>
      </c>
      <c r="D61" s="17">
        <v>0</v>
      </c>
      <c r="E61" s="15">
        <v>0</v>
      </c>
      <c r="F61" s="15">
        <v>0</v>
      </c>
      <c r="G61" s="15">
        <v>0</v>
      </c>
      <c r="H61" s="15">
        <v>0</v>
      </c>
      <c r="I61" s="19">
        <v>0</v>
      </c>
      <c r="J61" s="240"/>
    </row>
    <row r="62" spans="1:10" ht="20.25" hidden="1" customHeight="1">
      <c r="A62" s="18" t="s">
        <v>25</v>
      </c>
      <c r="B62" s="18" t="s">
        <v>32</v>
      </c>
      <c r="C62" s="16">
        <v>0</v>
      </c>
      <c r="D62" s="17">
        <v>0</v>
      </c>
      <c r="E62" s="15">
        <v>0</v>
      </c>
      <c r="F62" s="15">
        <v>0</v>
      </c>
      <c r="G62" s="15">
        <v>0</v>
      </c>
      <c r="H62" s="15">
        <v>0</v>
      </c>
      <c r="I62" s="19">
        <v>0</v>
      </c>
      <c r="J62" s="240"/>
    </row>
    <row r="63" spans="1:10" ht="20.25" customHeight="1">
      <c r="A63" s="18" t="s">
        <v>26</v>
      </c>
      <c r="B63" s="18" t="s">
        <v>26</v>
      </c>
      <c r="C63" s="16">
        <v>0</v>
      </c>
      <c r="D63" s="17">
        <v>1</v>
      </c>
      <c r="E63" s="15">
        <v>0</v>
      </c>
      <c r="F63" s="15">
        <v>0</v>
      </c>
      <c r="G63" s="15">
        <v>0</v>
      </c>
      <c r="H63" s="15">
        <v>1</v>
      </c>
      <c r="I63" s="21">
        <v>3</v>
      </c>
      <c r="J63" s="240"/>
    </row>
    <row r="64" spans="1:10" ht="20.25" customHeight="1">
      <c r="A64" s="18" t="s">
        <v>26</v>
      </c>
      <c r="B64" s="18" t="s">
        <v>238</v>
      </c>
      <c r="C64" s="16">
        <v>0</v>
      </c>
      <c r="D64" s="17">
        <v>3</v>
      </c>
      <c r="E64" s="15">
        <v>0</v>
      </c>
      <c r="F64" s="15">
        <v>0</v>
      </c>
      <c r="G64" s="15">
        <v>0</v>
      </c>
      <c r="H64" s="15">
        <v>3</v>
      </c>
      <c r="I64" s="21">
        <v>3</v>
      </c>
      <c r="J64" s="240"/>
    </row>
    <row r="65" spans="1:10" ht="20.25" customHeight="1">
      <c r="A65" s="18" t="s">
        <v>26</v>
      </c>
      <c r="B65" s="18" t="s">
        <v>239</v>
      </c>
      <c r="C65" s="16">
        <v>2</v>
      </c>
      <c r="D65" s="17">
        <v>5</v>
      </c>
      <c r="E65" s="15">
        <v>2</v>
      </c>
      <c r="F65" s="15">
        <v>2</v>
      </c>
      <c r="G65" s="15">
        <v>1</v>
      </c>
      <c r="H65" s="15">
        <v>0</v>
      </c>
      <c r="I65" s="21">
        <v>3</v>
      </c>
      <c r="J65" s="240"/>
    </row>
    <row r="66" spans="1:10" ht="20.25" hidden="1" customHeight="1">
      <c r="A66" s="18" t="s">
        <v>26</v>
      </c>
      <c r="B66" s="18" t="s">
        <v>240</v>
      </c>
      <c r="C66" s="16">
        <v>0</v>
      </c>
      <c r="D66" s="17">
        <v>0</v>
      </c>
      <c r="E66" s="15">
        <v>0</v>
      </c>
      <c r="F66" s="15">
        <v>0</v>
      </c>
      <c r="G66" s="15">
        <v>0</v>
      </c>
      <c r="H66" s="15">
        <v>0</v>
      </c>
      <c r="I66" s="19">
        <v>0</v>
      </c>
      <c r="J66" s="240"/>
    </row>
    <row r="67" spans="1:10" ht="20.25" hidden="1" customHeight="1">
      <c r="A67" s="18" t="s">
        <v>26</v>
      </c>
      <c r="B67" s="18" t="s">
        <v>241</v>
      </c>
      <c r="C67" s="16">
        <v>0</v>
      </c>
      <c r="D67" s="17">
        <v>0</v>
      </c>
      <c r="E67" s="15">
        <v>0</v>
      </c>
      <c r="F67" s="15">
        <v>0</v>
      </c>
      <c r="G67" s="15">
        <v>0</v>
      </c>
      <c r="H67" s="15">
        <v>0</v>
      </c>
      <c r="I67" s="19">
        <v>0</v>
      </c>
      <c r="J67" s="240"/>
    </row>
    <row r="68" spans="1:10" ht="20.25" hidden="1" customHeight="1">
      <c r="A68" s="18" t="s">
        <v>26</v>
      </c>
      <c r="B68" s="18" t="s">
        <v>242</v>
      </c>
      <c r="C68" s="16">
        <v>0</v>
      </c>
      <c r="D68" s="17">
        <v>0</v>
      </c>
      <c r="E68" s="15">
        <v>0</v>
      </c>
      <c r="F68" s="15">
        <v>0</v>
      </c>
      <c r="G68" s="15">
        <v>0</v>
      </c>
      <c r="H68" s="15">
        <v>0</v>
      </c>
      <c r="I68" s="19">
        <v>0</v>
      </c>
      <c r="J68" s="240"/>
    </row>
    <row r="69" spans="1:10" ht="20.25" hidden="1" customHeight="1">
      <c r="A69" s="18" t="s">
        <v>26</v>
      </c>
      <c r="B69" s="18" t="s">
        <v>243</v>
      </c>
      <c r="C69" s="16">
        <v>0</v>
      </c>
      <c r="D69" s="17">
        <v>0</v>
      </c>
      <c r="E69" s="15">
        <v>0</v>
      </c>
      <c r="F69" s="15">
        <v>0</v>
      </c>
      <c r="G69" s="15">
        <v>0</v>
      </c>
      <c r="H69" s="15">
        <v>0</v>
      </c>
      <c r="I69" s="19">
        <v>0</v>
      </c>
      <c r="J69" s="240"/>
    </row>
    <row r="70" spans="1:10" ht="20.25" hidden="1" customHeight="1">
      <c r="A70" s="18" t="s">
        <v>26</v>
      </c>
      <c r="B70" s="18" t="s">
        <v>34</v>
      </c>
      <c r="C70" s="16">
        <v>1</v>
      </c>
      <c r="D70" s="17">
        <v>0</v>
      </c>
      <c r="E70" s="15">
        <v>0</v>
      </c>
      <c r="F70" s="15">
        <v>0</v>
      </c>
      <c r="G70" s="15">
        <v>0</v>
      </c>
      <c r="H70" s="15">
        <v>0</v>
      </c>
      <c r="I70" s="313">
        <v>1</v>
      </c>
      <c r="J70" s="240"/>
    </row>
    <row r="71" spans="1:10" ht="20.25" hidden="1" customHeight="1">
      <c r="A71" s="18" t="s">
        <v>26</v>
      </c>
      <c r="B71" s="18" t="s">
        <v>244</v>
      </c>
      <c r="C71" s="16">
        <v>0</v>
      </c>
      <c r="D71" s="17">
        <v>0</v>
      </c>
      <c r="E71" s="15">
        <v>0</v>
      </c>
      <c r="F71" s="15">
        <v>0</v>
      </c>
      <c r="G71" s="15">
        <v>0</v>
      </c>
      <c r="H71" s="15">
        <v>0</v>
      </c>
      <c r="I71" s="19">
        <v>0</v>
      </c>
      <c r="J71" s="240"/>
    </row>
    <row r="72" spans="1:10" ht="20.25" hidden="1" customHeight="1">
      <c r="A72" s="18" t="s">
        <v>26</v>
      </c>
      <c r="B72" s="18" t="s">
        <v>245</v>
      </c>
      <c r="C72" s="16">
        <v>0</v>
      </c>
      <c r="D72" s="17">
        <v>0</v>
      </c>
      <c r="E72" s="15">
        <v>0</v>
      </c>
      <c r="F72" s="15">
        <v>0</v>
      </c>
      <c r="G72" s="15">
        <v>0</v>
      </c>
      <c r="H72" s="15">
        <v>0</v>
      </c>
      <c r="I72" s="19">
        <v>0</v>
      </c>
      <c r="J72" s="240"/>
    </row>
    <row r="73" spans="1:10" ht="20.25" hidden="1" customHeight="1">
      <c r="A73" s="18" t="s">
        <v>26</v>
      </c>
      <c r="B73" s="18" t="s">
        <v>246</v>
      </c>
      <c r="C73" s="16">
        <v>0</v>
      </c>
      <c r="D73" s="17">
        <v>1</v>
      </c>
      <c r="E73" s="15">
        <v>0</v>
      </c>
      <c r="F73" s="15">
        <v>1</v>
      </c>
      <c r="G73" s="15">
        <v>0</v>
      </c>
      <c r="H73" s="15">
        <v>0</v>
      </c>
      <c r="I73" s="22">
        <v>2</v>
      </c>
      <c r="J73" s="240"/>
    </row>
    <row r="74" spans="1:10" ht="20.25" hidden="1" customHeight="1">
      <c r="A74" s="18" t="s">
        <v>26</v>
      </c>
      <c r="B74" s="18" t="s">
        <v>247</v>
      </c>
      <c r="C74" s="16">
        <v>0</v>
      </c>
      <c r="D74" s="17">
        <v>0</v>
      </c>
      <c r="E74" s="15">
        <v>0</v>
      </c>
      <c r="F74" s="15">
        <v>0</v>
      </c>
      <c r="G74" s="15">
        <v>0</v>
      </c>
      <c r="H74" s="15">
        <v>0</v>
      </c>
      <c r="I74" s="19">
        <v>0</v>
      </c>
      <c r="J74" s="240"/>
    </row>
    <row r="75" spans="1:10" ht="20.25" customHeight="1">
      <c r="A75" s="18" t="s">
        <v>26</v>
      </c>
      <c r="B75" s="18" t="s">
        <v>248</v>
      </c>
      <c r="C75" s="16">
        <v>9</v>
      </c>
      <c r="D75" s="17">
        <v>1</v>
      </c>
      <c r="E75" s="15">
        <v>0</v>
      </c>
      <c r="F75" s="15">
        <v>0</v>
      </c>
      <c r="G75" s="15">
        <v>0</v>
      </c>
      <c r="H75" s="15">
        <v>1</v>
      </c>
      <c r="I75" s="21">
        <v>3</v>
      </c>
      <c r="J75" s="240"/>
    </row>
    <row r="76" spans="1:10" ht="20.25" customHeight="1">
      <c r="A76" s="18" t="s">
        <v>27</v>
      </c>
      <c r="B76" s="18" t="s">
        <v>192</v>
      </c>
      <c r="C76" s="16">
        <v>2</v>
      </c>
      <c r="D76" s="17">
        <v>5</v>
      </c>
      <c r="E76" s="15">
        <v>2</v>
      </c>
      <c r="F76" s="15">
        <v>2</v>
      </c>
      <c r="G76" s="15">
        <v>1</v>
      </c>
      <c r="H76" s="15">
        <v>0</v>
      </c>
      <c r="I76" s="21">
        <v>3</v>
      </c>
      <c r="J76" s="240"/>
    </row>
    <row r="77" spans="1:10" ht="20.25" hidden="1" customHeight="1">
      <c r="A77" s="18" t="s">
        <v>27</v>
      </c>
      <c r="B77" s="18" t="s">
        <v>249</v>
      </c>
      <c r="C77" s="16">
        <v>0</v>
      </c>
      <c r="D77" s="17">
        <v>0</v>
      </c>
      <c r="E77" s="15">
        <v>0</v>
      </c>
      <c r="F77" s="15">
        <v>0</v>
      </c>
      <c r="G77" s="15">
        <v>0</v>
      </c>
      <c r="H77" s="15">
        <v>0</v>
      </c>
      <c r="I77" s="19">
        <v>0</v>
      </c>
      <c r="J77" s="240"/>
    </row>
    <row r="78" spans="1:10" ht="20.25" customHeight="1">
      <c r="A78" s="18" t="s">
        <v>27</v>
      </c>
      <c r="B78" s="18" t="s">
        <v>250</v>
      </c>
      <c r="C78" s="16">
        <v>0</v>
      </c>
      <c r="D78" s="17">
        <v>1</v>
      </c>
      <c r="E78" s="15">
        <v>0</v>
      </c>
      <c r="F78" s="15">
        <v>0</v>
      </c>
      <c r="G78" s="15">
        <v>1</v>
      </c>
      <c r="H78" s="15">
        <v>0</v>
      </c>
      <c r="I78" s="21">
        <v>3</v>
      </c>
      <c r="J78" s="240"/>
    </row>
    <row r="79" spans="1:10" ht="20.25" hidden="1" customHeight="1">
      <c r="A79" s="18" t="s">
        <v>27</v>
      </c>
      <c r="B79" s="18" t="s">
        <v>183</v>
      </c>
      <c r="C79" s="16">
        <v>1</v>
      </c>
      <c r="D79" s="17">
        <v>0</v>
      </c>
      <c r="E79" s="15">
        <v>0</v>
      </c>
      <c r="F79" s="15">
        <v>0</v>
      </c>
      <c r="G79" s="15">
        <v>0</v>
      </c>
      <c r="H79" s="15">
        <v>0</v>
      </c>
      <c r="I79" s="313">
        <v>1</v>
      </c>
      <c r="J79" s="240"/>
    </row>
    <row r="80" spans="1:10" ht="20.25" customHeight="1">
      <c r="A80" s="18" t="s">
        <v>27</v>
      </c>
      <c r="B80" s="18" t="s">
        <v>162</v>
      </c>
      <c r="C80" s="16">
        <v>10</v>
      </c>
      <c r="D80" s="17">
        <v>27</v>
      </c>
      <c r="E80" s="15">
        <v>4</v>
      </c>
      <c r="F80" s="15">
        <v>8</v>
      </c>
      <c r="G80" s="15">
        <v>12</v>
      </c>
      <c r="H80" s="15">
        <v>3</v>
      </c>
      <c r="I80" s="21">
        <v>3</v>
      </c>
      <c r="J80" s="240"/>
    </row>
    <row r="81" spans="1:10" ht="20.25" customHeight="1">
      <c r="A81" s="18" t="s">
        <v>27</v>
      </c>
      <c r="B81" s="18" t="s">
        <v>251</v>
      </c>
      <c r="C81" s="16">
        <v>4</v>
      </c>
      <c r="D81" s="17">
        <v>4</v>
      </c>
      <c r="E81" s="15">
        <v>0</v>
      </c>
      <c r="F81" s="15">
        <v>1</v>
      </c>
      <c r="G81" s="15">
        <v>3</v>
      </c>
      <c r="H81" s="15">
        <v>0</v>
      </c>
      <c r="I81" s="21">
        <v>3</v>
      </c>
      <c r="J81" s="240"/>
    </row>
    <row r="82" spans="1:10" ht="20.25" hidden="1" customHeight="1">
      <c r="A82" s="18" t="s">
        <v>27</v>
      </c>
      <c r="B82" s="18" t="s">
        <v>252</v>
      </c>
      <c r="C82" s="16">
        <v>0</v>
      </c>
      <c r="D82" s="17">
        <v>0</v>
      </c>
      <c r="E82" s="15">
        <v>0</v>
      </c>
      <c r="F82" s="15">
        <v>0</v>
      </c>
      <c r="G82" s="15">
        <v>0</v>
      </c>
      <c r="H82" s="15">
        <v>0</v>
      </c>
      <c r="I82" s="19">
        <v>0</v>
      </c>
      <c r="J82" s="240"/>
    </row>
    <row r="83" spans="1:10" ht="20.25" hidden="1" customHeight="1">
      <c r="A83" s="18" t="s">
        <v>27</v>
      </c>
      <c r="B83" s="18" t="s">
        <v>188</v>
      </c>
      <c r="C83" s="16">
        <v>0</v>
      </c>
      <c r="D83" s="17">
        <v>0</v>
      </c>
      <c r="E83" s="15">
        <v>0</v>
      </c>
      <c r="F83" s="15">
        <v>0</v>
      </c>
      <c r="G83" s="15">
        <v>0</v>
      </c>
      <c r="H83" s="15">
        <v>0</v>
      </c>
      <c r="I83" s="19">
        <v>0</v>
      </c>
      <c r="J83" s="240"/>
    </row>
    <row r="84" spans="1:10" ht="20.25" hidden="1" customHeight="1">
      <c r="A84" s="18" t="s">
        <v>27</v>
      </c>
      <c r="B84" s="18" t="s">
        <v>253</v>
      </c>
      <c r="C84" s="16">
        <v>0</v>
      </c>
      <c r="D84" s="17">
        <v>1</v>
      </c>
      <c r="E84" s="15">
        <v>0</v>
      </c>
      <c r="F84" s="15">
        <v>1</v>
      </c>
      <c r="G84" s="15">
        <v>0</v>
      </c>
      <c r="H84" s="15">
        <v>0</v>
      </c>
      <c r="I84" s="22">
        <v>2</v>
      </c>
      <c r="J84" s="240"/>
    </row>
    <row r="85" spans="1:10" ht="20.25" customHeight="1">
      <c r="A85" s="18" t="s">
        <v>27</v>
      </c>
      <c r="B85" s="18" t="s">
        <v>254</v>
      </c>
      <c r="C85" s="16">
        <v>5</v>
      </c>
      <c r="D85" s="17">
        <v>2</v>
      </c>
      <c r="E85" s="15">
        <v>1</v>
      </c>
      <c r="F85" s="15">
        <v>0</v>
      </c>
      <c r="G85" s="15">
        <v>1</v>
      </c>
      <c r="H85" s="15">
        <v>0</v>
      </c>
      <c r="I85" s="21">
        <v>3</v>
      </c>
      <c r="J85" s="240"/>
    </row>
    <row r="86" spans="1:10" ht="20.25" hidden="1" customHeight="1">
      <c r="A86" s="18" t="s">
        <v>27</v>
      </c>
      <c r="B86" s="18" t="s">
        <v>255</v>
      </c>
      <c r="C86" s="16">
        <v>1</v>
      </c>
      <c r="D86" s="17">
        <v>0</v>
      </c>
      <c r="E86" s="15">
        <v>0</v>
      </c>
      <c r="F86" s="15">
        <v>0</v>
      </c>
      <c r="G86" s="15">
        <v>0</v>
      </c>
      <c r="H86" s="15">
        <v>0</v>
      </c>
      <c r="I86" s="313">
        <v>1</v>
      </c>
      <c r="J86" s="240"/>
    </row>
    <row r="87" spans="1:10" ht="20.25" customHeight="1">
      <c r="A87" s="18" t="s">
        <v>27</v>
      </c>
      <c r="B87" s="18" t="s">
        <v>256</v>
      </c>
      <c r="C87" s="16">
        <v>1</v>
      </c>
      <c r="D87" s="17">
        <v>8</v>
      </c>
      <c r="E87" s="15">
        <v>2</v>
      </c>
      <c r="F87" s="15">
        <v>1</v>
      </c>
      <c r="G87" s="15">
        <v>5</v>
      </c>
      <c r="H87" s="15">
        <v>0</v>
      </c>
      <c r="I87" s="21">
        <v>3</v>
      </c>
      <c r="J87" s="240"/>
    </row>
    <row r="88" spans="1:10" ht="20.25" customHeight="1">
      <c r="A88" s="18" t="s">
        <v>27</v>
      </c>
      <c r="B88" s="18" t="s">
        <v>257</v>
      </c>
      <c r="C88" s="16">
        <v>2</v>
      </c>
      <c r="D88" s="17">
        <v>1</v>
      </c>
      <c r="E88" s="15">
        <v>0</v>
      </c>
      <c r="F88" s="15">
        <v>0</v>
      </c>
      <c r="G88" s="15">
        <v>1</v>
      </c>
      <c r="H88" s="15">
        <v>0</v>
      </c>
      <c r="I88" s="21">
        <v>3</v>
      </c>
      <c r="J88" s="240"/>
    </row>
    <row r="89" spans="1:10" ht="20.25" hidden="1" customHeight="1">
      <c r="A89" s="18" t="s">
        <v>27</v>
      </c>
      <c r="B89" s="18" t="s">
        <v>154</v>
      </c>
      <c r="C89" s="16">
        <v>1</v>
      </c>
      <c r="D89" s="17">
        <v>0</v>
      </c>
      <c r="E89" s="15">
        <v>0</v>
      </c>
      <c r="F89" s="15">
        <v>0</v>
      </c>
      <c r="G89" s="15">
        <v>0</v>
      </c>
      <c r="H89" s="15">
        <v>0</v>
      </c>
      <c r="I89" s="313">
        <v>1</v>
      </c>
      <c r="J89" s="240"/>
    </row>
    <row r="90" spans="1:10" ht="20.25" customHeight="1">
      <c r="A90" s="18" t="s">
        <v>34</v>
      </c>
      <c r="B90" s="18" t="s">
        <v>258</v>
      </c>
      <c r="C90" s="16">
        <v>5</v>
      </c>
      <c r="D90" s="17">
        <v>6</v>
      </c>
      <c r="E90" s="15">
        <v>3</v>
      </c>
      <c r="F90" s="15">
        <v>2</v>
      </c>
      <c r="G90" s="15">
        <v>1</v>
      </c>
      <c r="H90" s="15">
        <v>0</v>
      </c>
      <c r="I90" s="21">
        <v>3</v>
      </c>
      <c r="J90" s="240"/>
    </row>
    <row r="91" spans="1:10" ht="20.25" customHeight="1">
      <c r="A91" s="18" t="s">
        <v>34</v>
      </c>
      <c r="B91" s="18" t="s">
        <v>259</v>
      </c>
      <c r="C91" s="16">
        <v>0</v>
      </c>
      <c r="D91" s="17">
        <v>3</v>
      </c>
      <c r="E91" s="15">
        <v>1</v>
      </c>
      <c r="F91" s="15">
        <v>0</v>
      </c>
      <c r="G91" s="15">
        <v>1</v>
      </c>
      <c r="H91" s="15">
        <v>1</v>
      </c>
      <c r="I91" s="21">
        <v>3</v>
      </c>
      <c r="J91" s="240"/>
    </row>
    <row r="92" spans="1:10" ht="20.25" hidden="1" customHeight="1">
      <c r="A92" s="18" t="s">
        <v>34</v>
      </c>
      <c r="B92" s="18" t="s">
        <v>260</v>
      </c>
      <c r="C92" s="16">
        <v>1</v>
      </c>
      <c r="D92" s="17">
        <v>0</v>
      </c>
      <c r="E92" s="15">
        <v>0</v>
      </c>
      <c r="F92" s="15">
        <v>0</v>
      </c>
      <c r="G92" s="15">
        <v>0</v>
      </c>
      <c r="H92" s="15">
        <v>0</v>
      </c>
      <c r="I92" s="313">
        <v>1</v>
      </c>
      <c r="J92" s="240"/>
    </row>
    <row r="93" spans="1:10" ht="20.25" hidden="1" customHeight="1">
      <c r="A93" s="18" t="s">
        <v>34</v>
      </c>
      <c r="B93" s="18" t="s">
        <v>261</v>
      </c>
      <c r="C93" s="16">
        <v>1</v>
      </c>
      <c r="D93" s="17">
        <v>0</v>
      </c>
      <c r="E93" s="15">
        <v>0</v>
      </c>
      <c r="F93" s="15">
        <v>0</v>
      </c>
      <c r="G93" s="15">
        <v>0</v>
      </c>
      <c r="H93" s="15">
        <v>0</v>
      </c>
      <c r="I93" s="313">
        <v>1</v>
      </c>
      <c r="J93" s="240"/>
    </row>
    <row r="94" spans="1:10" ht="20.25" hidden="1" customHeight="1">
      <c r="A94" s="18" t="s">
        <v>34</v>
      </c>
      <c r="B94" s="18" t="s">
        <v>262</v>
      </c>
      <c r="C94" s="16">
        <v>1</v>
      </c>
      <c r="D94" s="17">
        <v>0</v>
      </c>
      <c r="E94" s="15">
        <v>0</v>
      </c>
      <c r="F94" s="15">
        <v>0</v>
      </c>
      <c r="G94" s="15">
        <v>0</v>
      </c>
      <c r="H94" s="15">
        <v>0</v>
      </c>
      <c r="I94" s="313">
        <v>1</v>
      </c>
      <c r="J94" s="240"/>
    </row>
    <row r="95" spans="1:10" ht="20.25" hidden="1" customHeight="1">
      <c r="A95" s="18" t="s">
        <v>34</v>
      </c>
      <c r="B95" s="18" t="s">
        <v>263</v>
      </c>
      <c r="C95" s="16">
        <v>1</v>
      </c>
      <c r="D95" s="17">
        <v>0</v>
      </c>
      <c r="E95" s="15">
        <v>0</v>
      </c>
      <c r="F95" s="15">
        <v>0</v>
      </c>
      <c r="G95" s="15">
        <v>0</v>
      </c>
      <c r="H95" s="15">
        <v>0</v>
      </c>
      <c r="I95" s="313">
        <v>1</v>
      </c>
      <c r="J95" s="240"/>
    </row>
    <row r="96" spans="1:10" ht="20.25" hidden="1" customHeight="1">
      <c r="A96" s="18" t="s">
        <v>34</v>
      </c>
      <c r="B96" s="18" t="s">
        <v>264</v>
      </c>
      <c r="C96" s="16">
        <v>0</v>
      </c>
      <c r="D96" s="17">
        <v>0</v>
      </c>
      <c r="E96" s="15">
        <v>0</v>
      </c>
      <c r="F96" s="15">
        <v>0</v>
      </c>
      <c r="G96" s="15">
        <v>0</v>
      </c>
      <c r="H96" s="15">
        <v>0</v>
      </c>
      <c r="I96" s="19">
        <v>0</v>
      </c>
      <c r="J96" s="240"/>
    </row>
    <row r="97" spans="1:10" ht="20.25" hidden="1" customHeight="1">
      <c r="A97" s="18" t="s">
        <v>34</v>
      </c>
      <c r="B97" s="18" t="s">
        <v>265</v>
      </c>
      <c r="C97" s="16">
        <v>0</v>
      </c>
      <c r="D97" s="17">
        <v>0</v>
      </c>
      <c r="E97" s="15">
        <v>0</v>
      </c>
      <c r="F97" s="15">
        <v>0</v>
      </c>
      <c r="G97" s="15">
        <v>0</v>
      </c>
      <c r="H97" s="15">
        <v>0</v>
      </c>
      <c r="I97" s="19">
        <v>0</v>
      </c>
      <c r="J97" s="240"/>
    </row>
    <row r="98" spans="1:10" ht="20.25" hidden="1" customHeight="1">
      <c r="A98" s="18" t="s">
        <v>34</v>
      </c>
      <c r="B98" s="18" t="s">
        <v>266</v>
      </c>
      <c r="C98" s="16">
        <v>0</v>
      </c>
      <c r="D98" s="17">
        <v>0</v>
      </c>
      <c r="E98" s="15">
        <v>0</v>
      </c>
      <c r="F98" s="15">
        <v>0</v>
      </c>
      <c r="G98" s="15">
        <v>0</v>
      </c>
      <c r="H98" s="15">
        <v>0</v>
      </c>
      <c r="I98" s="19">
        <v>0</v>
      </c>
      <c r="J98" s="240"/>
    </row>
    <row r="99" spans="1:10" ht="20.25" hidden="1" customHeight="1">
      <c r="A99" s="18" t="s">
        <v>32</v>
      </c>
      <c r="B99" s="18" t="s">
        <v>32</v>
      </c>
      <c r="C99" s="16">
        <v>0</v>
      </c>
      <c r="D99" s="17">
        <v>0</v>
      </c>
      <c r="E99" s="15">
        <v>0</v>
      </c>
      <c r="F99" s="15">
        <v>0</v>
      </c>
      <c r="G99" s="15">
        <v>0</v>
      </c>
      <c r="H99" s="15">
        <v>0</v>
      </c>
      <c r="I99" s="19">
        <v>0</v>
      </c>
      <c r="J99" s="240"/>
    </row>
    <row r="100" spans="1:10" ht="20.25" hidden="1" customHeight="1">
      <c r="A100" s="18" t="s">
        <v>32</v>
      </c>
      <c r="B100" s="18" t="s">
        <v>267</v>
      </c>
      <c r="C100" s="16">
        <v>0</v>
      </c>
      <c r="D100" s="17">
        <v>0</v>
      </c>
      <c r="E100" s="15">
        <v>0</v>
      </c>
      <c r="F100" s="15">
        <v>0</v>
      </c>
      <c r="G100" s="15">
        <v>0</v>
      </c>
      <c r="H100" s="15">
        <v>0</v>
      </c>
      <c r="I100" s="19">
        <v>0</v>
      </c>
      <c r="J100" s="240"/>
    </row>
    <row r="101" spans="1:10" ht="20.25" customHeight="1">
      <c r="A101" s="18" t="s">
        <v>32</v>
      </c>
      <c r="B101" s="18" t="s">
        <v>268</v>
      </c>
      <c r="C101" s="16">
        <v>1</v>
      </c>
      <c r="D101" s="17">
        <v>1</v>
      </c>
      <c r="E101" s="15">
        <v>0</v>
      </c>
      <c r="F101" s="15">
        <v>0</v>
      </c>
      <c r="G101" s="15">
        <v>1</v>
      </c>
      <c r="H101" s="15">
        <v>0</v>
      </c>
      <c r="I101" s="21">
        <v>3</v>
      </c>
      <c r="J101" s="240"/>
    </row>
    <row r="102" spans="1:10" ht="20.25" hidden="1" customHeight="1">
      <c r="A102" s="18" t="s">
        <v>32</v>
      </c>
      <c r="B102" s="18" t="s">
        <v>269</v>
      </c>
      <c r="C102" s="16">
        <v>1</v>
      </c>
      <c r="D102" s="17">
        <v>1</v>
      </c>
      <c r="E102" s="15">
        <v>1</v>
      </c>
      <c r="F102" s="15">
        <v>0</v>
      </c>
      <c r="G102" s="15">
        <v>0</v>
      </c>
      <c r="H102" s="15">
        <v>0</v>
      </c>
      <c r="I102" s="22">
        <v>2</v>
      </c>
      <c r="J102" s="240"/>
    </row>
    <row r="103" spans="1:10" ht="20.25" hidden="1" customHeight="1">
      <c r="A103" s="18" t="s">
        <v>32</v>
      </c>
      <c r="B103" s="18" t="s">
        <v>243</v>
      </c>
      <c r="C103" s="16">
        <v>0</v>
      </c>
      <c r="D103" s="17">
        <v>0</v>
      </c>
      <c r="E103" s="15">
        <v>0</v>
      </c>
      <c r="F103" s="15">
        <v>0</v>
      </c>
      <c r="G103" s="15">
        <v>0</v>
      </c>
      <c r="H103" s="15">
        <v>0</v>
      </c>
      <c r="I103" s="19">
        <v>0</v>
      </c>
      <c r="J103" s="240"/>
    </row>
    <row r="104" spans="1:10" ht="20.25" hidden="1" customHeight="1">
      <c r="A104" s="18" t="s">
        <v>32</v>
      </c>
      <c r="B104" s="18" t="s">
        <v>270</v>
      </c>
      <c r="C104" s="16">
        <v>0</v>
      </c>
      <c r="D104" s="17">
        <v>0</v>
      </c>
      <c r="E104" s="15">
        <v>0</v>
      </c>
      <c r="F104" s="15">
        <v>0</v>
      </c>
      <c r="G104" s="15">
        <v>0</v>
      </c>
      <c r="H104" s="15">
        <v>0</v>
      </c>
      <c r="I104" s="19">
        <v>0</v>
      </c>
      <c r="J104" s="240"/>
    </row>
    <row r="105" spans="1:10" ht="20.25" hidden="1" customHeight="1">
      <c r="A105" s="18" t="s">
        <v>32</v>
      </c>
      <c r="B105" s="18" t="s">
        <v>170</v>
      </c>
      <c r="C105" s="16">
        <v>1</v>
      </c>
      <c r="D105" s="17">
        <v>1</v>
      </c>
      <c r="E105" s="15">
        <v>1</v>
      </c>
      <c r="F105" s="15">
        <v>0</v>
      </c>
      <c r="G105" s="15">
        <v>0</v>
      </c>
      <c r="H105" s="15">
        <v>0</v>
      </c>
      <c r="I105" s="22">
        <v>2</v>
      </c>
      <c r="J105" s="240"/>
    </row>
    <row r="106" spans="1:10" ht="20.25" hidden="1" customHeight="1">
      <c r="A106" s="18" t="s">
        <v>32</v>
      </c>
      <c r="B106" s="18" t="s">
        <v>271</v>
      </c>
      <c r="C106" s="16">
        <v>0</v>
      </c>
      <c r="D106" s="17">
        <v>0</v>
      </c>
      <c r="E106" s="15">
        <v>0</v>
      </c>
      <c r="F106" s="15">
        <v>0</v>
      </c>
      <c r="G106" s="15">
        <v>0</v>
      </c>
      <c r="H106" s="15">
        <v>0</v>
      </c>
      <c r="I106" s="19">
        <v>0</v>
      </c>
      <c r="J106" s="240"/>
    </row>
    <row r="107" spans="1:10" ht="20.25" hidden="1" customHeight="1">
      <c r="A107" s="18" t="s">
        <v>32</v>
      </c>
      <c r="B107" s="18" t="s">
        <v>272</v>
      </c>
      <c r="C107" s="16">
        <v>0</v>
      </c>
      <c r="D107" s="17">
        <v>0</v>
      </c>
      <c r="E107" s="15">
        <v>0</v>
      </c>
      <c r="F107" s="15">
        <v>0</v>
      </c>
      <c r="G107" s="15">
        <v>0</v>
      </c>
      <c r="H107" s="15">
        <v>0</v>
      </c>
      <c r="I107" s="19">
        <v>0</v>
      </c>
      <c r="J107" s="240"/>
    </row>
    <row r="108" spans="1:10" ht="20.25" hidden="1" customHeight="1">
      <c r="A108" s="18" t="s">
        <v>28</v>
      </c>
      <c r="B108" s="18" t="s">
        <v>273</v>
      </c>
      <c r="C108" s="16">
        <v>0</v>
      </c>
      <c r="D108" s="17">
        <v>0</v>
      </c>
      <c r="E108" s="15">
        <v>0</v>
      </c>
      <c r="F108" s="15">
        <v>0</v>
      </c>
      <c r="G108" s="15">
        <v>0</v>
      </c>
      <c r="H108" s="15">
        <v>0</v>
      </c>
      <c r="I108" s="19">
        <v>0</v>
      </c>
      <c r="J108" s="240"/>
    </row>
    <row r="109" spans="1:10" ht="20.25" hidden="1" customHeight="1">
      <c r="A109" s="18" t="s">
        <v>28</v>
      </c>
      <c r="B109" s="18" t="s">
        <v>274</v>
      </c>
      <c r="C109" s="16">
        <v>0</v>
      </c>
      <c r="D109" s="17">
        <v>0</v>
      </c>
      <c r="E109" s="15">
        <v>0</v>
      </c>
      <c r="F109" s="15">
        <v>0</v>
      </c>
      <c r="G109" s="15">
        <v>0</v>
      </c>
      <c r="H109" s="15">
        <v>0</v>
      </c>
      <c r="I109" s="19">
        <v>0</v>
      </c>
      <c r="J109" s="240"/>
    </row>
    <row r="110" spans="1:10" ht="20.25" hidden="1" customHeight="1">
      <c r="A110" s="18" t="s">
        <v>28</v>
      </c>
      <c r="B110" s="18" t="s">
        <v>167</v>
      </c>
      <c r="C110" s="16">
        <v>11</v>
      </c>
      <c r="D110" s="17">
        <v>0</v>
      </c>
      <c r="E110" s="15">
        <v>0</v>
      </c>
      <c r="F110" s="15">
        <v>0</v>
      </c>
      <c r="G110" s="15">
        <v>0</v>
      </c>
      <c r="H110" s="15">
        <v>0</v>
      </c>
      <c r="I110" s="313">
        <v>1</v>
      </c>
      <c r="J110" s="240"/>
    </row>
    <row r="111" spans="1:10" ht="20.25" hidden="1" customHeight="1">
      <c r="A111" s="18" t="s">
        <v>28</v>
      </c>
      <c r="B111" s="18" t="s">
        <v>275</v>
      </c>
      <c r="C111" s="16">
        <v>0</v>
      </c>
      <c r="D111" s="17">
        <v>0</v>
      </c>
      <c r="E111" s="15">
        <v>0</v>
      </c>
      <c r="F111" s="15">
        <v>0</v>
      </c>
      <c r="G111" s="15">
        <v>0</v>
      </c>
      <c r="H111" s="15">
        <v>0</v>
      </c>
      <c r="I111" s="19">
        <v>0</v>
      </c>
      <c r="J111" s="240"/>
    </row>
    <row r="112" spans="1:10" ht="20.25" hidden="1" customHeight="1">
      <c r="A112" s="18" t="s">
        <v>28</v>
      </c>
      <c r="B112" s="18" t="s">
        <v>276</v>
      </c>
      <c r="C112" s="16">
        <v>0</v>
      </c>
      <c r="D112" s="17">
        <v>0</v>
      </c>
      <c r="E112" s="15">
        <v>0</v>
      </c>
      <c r="F112" s="15">
        <v>0</v>
      </c>
      <c r="G112" s="15">
        <v>0</v>
      </c>
      <c r="H112" s="15">
        <v>0</v>
      </c>
      <c r="I112" s="19">
        <v>0</v>
      </c>
      <c r="J112" s="240"/>
    </row>
    <row r="113" spans="1:10" ht="20.25" hidden="1" customHeight="1">
      <c r="A113" s="18" t="s">
        <v>28</v>
      </c>
      <c r="B113" s="18" t="s">
        <v>277</v>
      </c>
      <c r="C113" s="16">
        <v>2</v>
      </c>
      <c r="D113" s="17">
        <v>0</v>
      </c>
      <c r="E113" s="15">
        <v>0</v>
      </c>
      <c r="F113" s="15">
        <v>0</v>
      </c>
      <c r="G113" s="15">
        <v>0</v>
      </c>
      <c r="H113" s="15">
        <v>0</v>
      </c>
      <c r="I113" s="313">
        <v>1</v>
      </c>
      <c r="J113" s="240"/>
    </row>
    <row r="114" spans="1:10" ht="20.25" hidden="1" customHeight="1">
      <c r="A114" s="18" t="s">
        <v>28</v>
      </c>
      <c r="B114" s="18" t="s">
        <v>278</v>
      </c>
      <c r="C114" s="16">
        <v>0</v>
      </c>
      <c r="D114" s="17">
        <v>0</v>
      </c>
      <c r="E114" s="15">
        <v>0</v>
      </c>
      <c r="F114" s="15">
        <v>0</v>
      </c>
      <c r="G114" s="15">
        <v>0</v>
      </c>
      <c r="H114" s="15">
        <v>0</v>
      </c>
      <c r="I114" s="19">
        <v>0</v>
      </c>
      <c r="J114" s="240"/>
    </row>
    <row r="115" spans="1:10" ht="20.25" hidden="1" customHeight="1">
      <c r="A115" s="18" t="s">
        <v>28</v>
      </c>
      <c r="B115" s="18" t="s">
        <v>151</v>
      </c>
      <c r="C115" s="16">
        <v>0</v>
      </c>
      <c r="D115" s="17">
        <v>0</v>
      </c>
      <c r="E115" s="15">
        <v>0</v>
      </c>
      <c r="F115" s="15">
        <v>0</v>
      </c>
      <c r="G115" s="15">
        <v>0</v>
      </c>
      <c r="H115" s="15">
        <v>0</v>
      </c>
      <c r="I115" s="19">
        <v>0</v>
      </c>
      <c r="J115" s="240"/>
    </row>
    <row r="116" spans="1:10" ht="20.25" hidden="1" customHeight="1">
      <c r="A116" s="18" t="s">
        <v>28</v>
      </c>
      <c r="B116" s="18" t="s">
        <v>251</v>
      </c>
      <c r="C116" s="16">
        <v>0</v>
      </c>
      <c r="D116" s="17">
        <v>0</v>
      </c>
      <c r="E116" s="15">
        <v>0</v>
      </c>
      <c r="F116" s="15">
        <v>0</v>
      </c>
      <c r="G116" s="15">
        <v>0</v>
      </c>
      <c r="H116" s="15">
        <v>0</v>
      </c>
      <c r="I116" s="19">
        <v>0</v>
      </c>
      <c r="J116" s="240"/>
    </row>
    <row r="117" spans="1:10" ht="20.25" customHeight="1">
      <c r="A117" s="18" t="s">
        <v>28</v>
      </c>
      <c r="B117" s="18" t="s">
        <v>279</v>
      </c>
      <c r="C117" s="16">
        <v>0</v>
      </c>
      <c r="D117" s="17">
        <v>2</v>
      </c>
      <c r="E117" s="15">
        <v>1</v>
      </c>
      <c r="F117" s="15">
        <v>0</v>
      </c>
      <c r="G117" s="15">
        <v>0</v>
      </c>
      <c r="H117" s="15">
        <v>1</v>
      </c>
      <c r="I117" s="21">
        <v>3</v>
      </c>
      <c r="J117" s="240"/>
    </row>
    <row r="118" spans="1:10" ht="20.25" hidden="1" customHeight="1">
      <c r="A118" s="18" t="s">
        <v>28</v>
      </c>
      <c r="B118" s="18" t="s">
        <v>182</v>
      </c>
      <c r="C118" s="16">
        <v>2</v>
      </c>
      <c r="D118" s="17">
        <v>0</v>
      </c>
      <c r="E118" s="15">
        <v>0</v>
      </c>
      <c r="F118" s="15">
        <v>0</v>
      </c>
      <c r="G118" s="15">
        <v>0</v>
      </c>
      <c r="H118" s="15">
        <v>0</v>
      </c>
      <c r="I118" s="313">
        <v>1</v>
      </c>
      <c r="J118" s="240"/>
    </row>
    <row r="119" spans="1:10" ht="20.25" hidden="1" customHeight="1">
      <c r="A119" s="18" t="s">
        <v>28</v>
      </c>
      <c r="B119" s="18" t="s">
        <v>175</v>
      </c>
      <c r="C119" s="16">
        <v>0</v>
      </c>
      <c r="D119" s="17">
        <v>0</v>
      </c>
      <c r="E119" s="15">
        <v>0</v>
      </c>
      <c r="F119" s="15">
        <v>0</v>
      </c>
      <c r="G119" s="15">
        <v>0</v>
      </c>
      <c r="H119" s="15">
        <v>0</v>
      </c>
      <c r="I119" s="19">
        <v>0</v>
      </c>
      <c r="J119" s="240"/>
    </row>
    <row r="120" spans="1:10" ht="20.25" hidden="1" customHeight="1">
      <c r="A120" s="18" t="s">
        <v>28</v>
      </c>
      <c r="B120" s="18" t="s">
        <v>280</v>
      </c>
      <c r="C120" s="16">
        <v>0</v>
      </c>
      <c r="D120" s="17">
        <v>0</v>
      </c>
      <c r="E120" s="15">
        <v>0</v>
      </c>
      <c r="F120" s="15">
        <v>0</v>
      </c>
      <c r="G120" s="15">
        <v>0</v>
      </c>
      <c r="H120" s="15">
        <v>0</v>
      </c>
      <c r="I120" s="19">
        <v>0</v>
      </c>
      <c r="J120" s="240"/>
    </row>
    <row r="121" spans="1:10" ht="20.25" hidden="1" customHeight="1">
      <c r="A121" s="18" t="s">
        <v>28</v>
      </c>
      <c r="B121" s="18" t="s">
        <v>281</v>
      </c>
      <c r="C121" s="16">
        <v>1</v>
      </c>
      <c r="D121" s="17">
        <v>0</v>
      </c>
      <c r="E121" s="15">
        <v>0</v>
      </c>
      <c r="F121" s="15">
        <v>0</v>
      </c>
      <c r="G121" s="15">
        <v>0</v>
      </c>
      <c r="H121" s="15">
        <v>0</v>
      </c>
      <c r="I121" s="313">
        <v>1</v>
      </c>
      <c r="J121" s="240"/>
    </row>
    <row r="122" spans="1:10" ht="20.25" hidden="1" customHeight="1">
      <c r="A122" s="18" t="s">
        <v>28</v>
      </c>
      <c r="B122" s="18" t="s">
        <v>282</v>
      </c>
      <c r="C122" s="16">
        <v>0</v>
      </c>
      <c r="D122" s="17">
        <v>0</v>
      </c>
      <c r="E122" s="15">
        <v>0</v>
      </c>
      <c r="F122" s="15">
        <v>0</v>
      </c>
      <c r="G122" s="15">
        <v>0</v>
      </c>
      <c r="H122" s="15">
        <v>0</v>
      </c>
      <c r="I122" s="19">
        <v>0</v>
      </c>
      <c r="J122" s="240"/>
    </row>
    <row r="123" spans="1:10" ht="20.25" hidden="1" customHeight="1">
      <c r="A123" s="18" t="s">
        <v>28</v>
      </c>
      <c r="B123" s="18" t="s">
        <v>283</v>
      </c>
      <c r="C123" s="16">
        <v>0</v>
      </c>
      <c r="D123" s="17">
        <v>0</v>
      </c>
      <c r="E123" s="15">
        <v>0</v>
      </c>
      <c r="F123" s="15">
        <v>0</v>
      </c>
      <c r="G123" s="15">
        <v>0</v>
      </c>
      <c r="H123" s="15">
        <v>0</v>
      </c>
      <c r="I123" s="19">
        <v>0</v>
      </c>
      <c r="J123" s="240"/>
    </row>
    <row r="124" spans="1:10" ht="20.25" hidden="1" customHeight="1">
      <c r="A124" s="18" t="s">
        <v>28</v>
      </c>
      <c r="B124" s="18" t="s">
        <v>157</v>
      </c>
      <c r="C124" s="16">
        <v>1</v>
      </c>
      <c r="D124" s="17">
        <v>0</v>
      </c>
      <c r="E124" s="15">
        <v>0</v>
      </c>
      <c r="F124" s="15">
        <v>0</v>
      </c>
      <c r="G124" s="15">
        <v>0</v>
      </c>
      <c r="H124" s="15">
        <v>0</v>
      </c>
      <c r="I124" s="313">
        <v>1</v>
      </c>
      <c r="J124" s="240"/>
    </row>
    <row r="125" spans="1:10" ht="20.25" hidden="1" customHeight="1">
      <c r="A125" s="18" t="s">
        <v>28</v>
      </c>
      <c r="B125" s="18" t="s">
        <v>174</v>
      </c>
      <c r="C125" s="16">
        <v>3</v>
      </c>
      <c r="D125" s="17">
        <v>0</v>
      </c>
      <c r="E125" s="15">
        <v>0</v>
      </c>
      <c r="F125" s="15">
        <v>0</v>
      </c>
      <c r="G125" s="15">
        <v>0</v>
      </c>
      <c r="H125" s="15">
        <v>0</v>
      </c>
      <c r="I125" s="313">
        <v>1</v>
      </c>
      <c r="J125" s="240"/>
    </row>
    <row r="126" spans="1:10" ht="20.25" hidden="1" customHeight="1">
      <c r="A126" s="18" t="s">
        <v>29</v>
      </c>
      <c r="B126" s="18" t="s">
        <v>181</v>
      </c>
      <c r="C126" s="16">
        <v>1</v>
      </c>
      <c r="D126" s="17">
        <v>1</v>
      </c>
      <c r="E126" s="15">
        <v>0</v>
      </c>
      <c r="F126" s="15">
        <v>1</v>
      </c>
      <c r="G126" s="15">
        <v>0</v>
      </c>
      <c r="H126" s="15">
        <v>0</v>
      </c>
      <c r="I126" s="22">
        <v>2</v>
      </c>
      <c r="J126" s="240"/>
    </row>
    <row r="127" spans="1:10" ht="20.25" hidden="1" customHeight="1">
      <c r="A127" s="18" t="s">
        <v>29</v>
      </c>
      <c r="B127" s="18" t="s">
        <v>284</v>
      </c>
      <c r="C127" s="16">
        <v>0</v>
      </c>
      <c r="D127" s="17">
        <v>0</v>
      </c>
      <c r="E127" s="15">
        <v>0</v>
      </c>
      <c r="F127" s="15">
        <v>0</v>
      </c>
      <c r="G127" s="15">
        <v>0</v>
      </c>
      <c r="H127" s="15">
        <v>0</v>
      </c>
      <c r="I127" s="19">
        <v>0</v>
      </c>
      <c r="J127" s="240"/>
    </row>
    <row r="128" spans="1:10" ht="20.25" hidden="1" customHeight="1">
      <c r="A128" s="18" t="s">
        <v>29</v>
      </c>
      <c r="B128" s="18" t="s">
        <v>285</v>
      </c>
      <c r="C128" s="16">
        <v>0</v>
      </c>
      <c r="D128" s="17">
        <v>0</v>
      </c>
      <c r="E128" s="15">
        <v>0</v>
      </c>
      <c r="F128" s="15">
        <v>0</v>
      </c>
      <c r="G128" s="15">
        <v>0</v>
      </c>
      <c r="H128" s="15">
        <v>0</v>
      </c>
      <c r="I128" s="19">
        <v>0</v>
      </c>
      <c r="J128" s="240"/>
    </row>
    <row r="129" spans="1:10" ht="20.25" hidden="1" customHeight="1">
      <c r="A129" s="18" t="s">
        <v>29</v>
      </c>
      <c r="B129" s="18" t="s">
        <v>169</v>
      </c>
      <c r="C129" s="16">
        <v>1</v>
      </c>
      <c r="D129" s="17">
        <v>0</v>
      </c>
      <c r="E129" s="15">
        <v>0</v>
      </c>
      <c r="F129" s="15">
        <v>0</v>
      </c>
      <c r="G129" s="15">
        <v>0</v>
      </c>
      <c r="H129" s="15">
        <v>0</v>
      </c>
      <c r="I129" s="313">
        <v>1</v>
      </c>
      <c r="J129" s="240"/>
    </row>
    <row r="130" spans="1:10" ht="20.25" hidden="1" customHeight="1">
      <c r="A130" s="18" t="s">
        <v>29</v>
      </c>
      <c r="B130" s="18" t="s">
        <v>286</v>
      </c>
      <c r="C130" s="16">
        <v>0</v>
      </c>
      <c r="D130" s="17">
        <v>0</v>
      </c>
      <c r="E130" s="15">
        <v>0</v>
      </c>
      <c r="F130" s="15">
        <v>0</v>
      </c>
      <c r="G130" s="15">
        <v>0</v>
      </c>
      <c r="H130" s="15">
        <v>0</v>
      </c>
      <c r="I130" s="19">
        <v>0</v>
      </c>
      <c r="J130" s="240"/>
    </row>
    <row r="131" spans="1:10" ht="20.25" hidden="1" customHeight="1">
      <c r="A131" s="18" t="s">
        <v>29</v>
      </c>
      <c r="B131" s="18" t="s">
        <v>287</v>
      </c>
      <c r="C131" s="16">
        <v>0</v>
      </c>
      <c r="D131" s="17">
        <v>0</v>
      </c>
      <c r="E131" s="15">
        <v>0</v>
      </c>
      <c r="F131" s="15">
        <v>0</v>
      </c>
      <c r="G131" s="15">
        <v>0</v>
      </c>
      <c r="H131" s="15">
        <v>0</v>
      </c>
      <c r="I131" s="19">
        <v>0</v>
      </c>
      <c r="J131" s="240"/>
    </row>
    <row r="132" spans="1:10" ht="20.25" hidden="1" customHeight="1">
      <c r="A132" s="18" t="s">
        <v>29</v>
      </c>
      <c r="B132" s="18" t="s">
        <v>288</v>
      </c>
      <c r="C132" s="16">
        <v>0</v>
      </c>
      <c r="D132" s="17">
        <v>0</v>
      </c>
      <c r="E132" s="15">
        <v>0</v>
      </c>
      <c r="F132" s="15">
        <v>0</v>
      </c>
      <c r="G132" s="15">
        <v>0</v>
      </c>
      <c r="H132" s="15">
        <v>0</v>
      </c>
      <c r="I132" s="19">
        <v>0</v>
      </c>
      <c r="J132" s="240"/>
    </row>
    <row r="133" spans="1:10" ht="20.25" hidden="1" customHeight="1">
      <c r="A133" s="18" t="s">
        <v>29</v>
      </c>
      <c r="B133" s="18" t="s">
        <v>289</v>
      </c>
      <c r="C133" s="16">
        <v>1</v>
      </c>
      <c r="D133" s="17">
        <v>0</v>
      </c>
      <c r="E133" s="15">
        <v>0</v>
      </c>
      <c r="F133" s="15">
        <v>0</v>
      </c>
      <c r="G133" s="15">
        <v>0</v>
      </c>
      <c r="H133" s="15">
        <v>0</v>
      </c>
      <c r="I133" s="313">
        <v>1</v>
      </c>
      <c r="J133" s="240"/>
    </row>
    <row r="134" spans="1:10" ht="20.25" hidden="1" customHeight="1">
      <c r="A134" s="18" t="s">
        <v>29</v>
      </c>
      <c r="B134" s="18" t="s">
        <v>224</v>
      </c>
      <c r="C134" s="16">
        <v>0</v>
      </c>
      <c r="D134" s="17">
        <v>1</v>
      </c>
      <c r="E134" s="15">
        <v>1</v>
      </c>
      <c r="F134" s="15">
        <v>0</v>
      </c>
      <c r="G134" s="15">
        <v>0</v>
      </c>
      <c r="H134" s="15">
        <v>0</v>
      </c>
      <c r="I134" s="22">
        <v>2</v>
      </c>
      <c r="J134" s="240"/>
    </row>
    <row r="135" spans="1:10" ht="20.25" customHeight="1">
      <c r="A135" s="18" t="s">
        <v>29</v>
      </c>
      <c r="B135" s="18" t="s">
        <v>163</v>
      </c>
      <c r="C135" s="16">
        <v>4</v>
      </c>
      <c r="D135" s="17">
        <v>6</v>
      </c>
      <c r="E135" s="15">
        <v>5</v>
      </c>
      <c r="F135" s="15">
        <v>0</v>
      </c>
      <c r="G135" s="15">
        <v>1</v>
      </c>
      <c r="H135" s="15">
        <v>0</v>
      </c>
      <c r="I135" s="21">
        <v>3</v>
      </c>
      <c r="J135" s="240"/>
    </row>
    <row r="136" spans="1:10" ht="20.25" hidden="1" customHeight="1">
      <c r="A136" s="18" t="s">
        <v>29</v>
      </c>
      <c r="B136" s="18" t="s">
        <v>290</v>
      </c>
      <c r="C136" s="16">
        <v>0</v>
      </c>
      <c r="D136" s="17">
        <v>0</v>
      </c>
      <c r="E136" s="15">
        <v>0</v>
      </c>
      <c r="F136" s="15">
        <v>0</v>
      </c>
      <c r="G136" s="15">
        <v>0</v>
      </c>
      <c r="H136" s="15">
        <v>0</v>
      </c>
      <c r="I136" s="19">
        <v>0</v>
      </c>
      <c r="J136" s="240"/>
    </row>
    <row r="137" spans="1:10" ht="20.25" hidden="1" customHeight="1">
      <c r="A137" s="18" t="s">
        <v>29</v>
      </c>
      <c r="B137" s="18" t="s">
        <v>291</v>
      </c>
      <c r="C137" s="16">
        <v>0</v>
      </c>
      <c r="D137" s="17">
        <v>0</v>
      </c>
      <c r="E137" s="15">
        <v>0</v>
      </c>
      <c r="F137" s="15">
        <v>0</v>
      </c>
      <c r="G137" s="15">
        <v>0</v>
      </c>
      <c r="H137" s="15">
        <v>0</v>
      </c>
      <c r="I137" s="19">
        <v>0</v>
      </c>
      <c r="J137" s="240"/>
    </row>
    <row r="138" spans="1:10" ht="20.25" hidden="1" customHeight="1">
      <c r="A138" s="18" t="s">
        <v>29</v>
      </c>
      <c r="B138" s="18" t="s">
        <v>161</v>
      </c>
      <c r="C138" s="16">
        <v>0</v>
      </c>
      <c r="D138" s="17">
        <v>0</v>
      </c>
      <c r="E138" s="15">
        <v>0</v>
      </c>
      <c r="F138" s="15">
        <v>0</v>
      </c>
      <c r="G138" s="15">
        <v>0</v>
      </c>
      <c r="H138" s="15">
        <v>0</v>
      </c>
      <c r="I138" s="19">
        <v>0</v>
      </c>
      <c r="J138" s="240"/>
    </row>
    <row r="139" spans="1:10" ht="20.25" hidden="1" customHeight="1">
      <c r="A139" s="18" t="s">
        <v>29</v>
      </c>
      <c r="B139" s="18" t="s">
        <v>292</v>
      </c>
      <c r="C139" s="16">
        <v>1</v>
      </c>
      <c r="D139" s="17">
        <v>0</v>
      </c>
      <c r="E139" s="15">
        <v>0</v>
      </c>
      <c r="F139" s="15">
        <v>0</v>
      </c>
      <c r="G139" s="15">
        <v>0</v>
      </c>
      <c r="H139" s="15">
        <v>0</v>
      </c>
      <c r="I139" s="313">
        <v>1</v>
      </c>
      <c r="J139" s="240"/>
    </row>
    <row r="140" spans="1:10" ht="20.25" hidden="1" customHeight="1">
      <c r="A140" s="18" t="s">
        <v>29</v>
      </c>
      <c r="B140" s="18" t="s">
        <v>293</v>
      </c>
      <c r="C140" s="16">
        <v>0</v>
      </c>
      <c r="D140" s="17">
        <v>0</v>
      </c>
      <c r="E140" s="15">
        <v>0</v>
      </c>
      <c r="F140" s="15">
        <v>0</v>
      </c>
      <c r="G140" s="15">
        <v>0</v>
      </c>
      <c r="H140" s="15">
        <v>0</v>
      </c>
      <c r="I140" s="19">
        <v>0</v>
      </c>
      <c r="J140" s="240"/>
    </row>
    <row r="141" spans="1:10" ht="20.25" hidden="1" customHeight="1">
      <c r="A141" s="18" t="s">
        <v>33</v>
      </c>
      <c r="B141" s="18" t="s">
        <v>148</v>
      </c>
      <c r="C141" s="16">
        <v>0</v>
      </c>
      <c r="D141" s="17">
        <v>0</v>
      </c>
      <c r="E141" s="15">
        <v>0</v>
      </c>
      <c r="F141" s="15">
        <v>0</v>
      </c>
      <c r="G141" s="15">
        <v>0</v>
      </c>
      <c r="H141" s="15">
        <v>0</v>
      </c>
      <c r="I141" s="19">
        <v>0</v>
      </c>
      <c r="J141" s="240"/>
    </row>
    <row r="142" spans="1:10" ht="20.25" hidden="1" customHeight="1">
      <c r="A142" s="18" t="s">
        <v>33</v>
      </c>
      <c r="B142" s="18" t="s">
        <v>160</v>
      </c>
      <c r="C142" s="16">
        <v>0</v>
      </c>
      <c r="D142" s="17">
        <v>0</v>
      </c>
      <c r="E142" s="15">
        <v>0</v>
      </c>
      <c r="F142" s="15">
        <v>0</v>
      </c>
      <c r="G142" s="15">
        <v>0</v>
      </c>
      <c r="H142" s="15">
        <v>0</v>
      </c>
      <c r="I142" s="19">
        <v>0</v>
      </c>
      <c r="J142" s="240"/>
    </row>
    <row r="143" spans="1:10" ht="20.25" hidden="1" customHeight="1">
      <c r="A143" s="18" t="s">
        <v>33</v>
      </c>
      <c r="B143" s="18" t="s">
        <v>294</v>
      </c>
      <c r="C143" s="16">
        <v>0</v>
      </c>
      <c r="D143" s="17">
        <v>0</v>
      </c>
      <c r="E143" s="15">
        <v>0</v>
      </c>
      <c r="F143" s="15">
        <v>0</v>
      </c>
      <c r="G143" s="15">
        <v>0</v>
      </c>
      <c r="H143" s="15">
        <v>0</v>
      </c>
      <c r="I143" s="19">
        <v>0</v>
      </c>
      <c r="J143" s="240"/>
    </row>
    <row r="144" spans="1:10" ht="20.25" hidden="1" customHeight="1">
      <c r="A144" s="18" t="s">
        <v>33</v>
      </c>
      <c r="B144" s="18" t="s">
        <v>295</v>
      </c>
      <c r="C144" s="16">
        <v>1</v>
      </c>
      <c r="D144" s="17">
        <v>1</v>
      </c>
      <c r="E144" s="15">
        <v>1</v>
      </c>
      <c r="F144" s="15">
        <v>0</v>
      </c>
      <c r="G144" s="15">
        <v>0</v>
      </c>
      <c r="H144" s="15">
        <v>0</v>
      </c>
      <c r="I144" s="22">
        <v>2</v>
      </c>
      <c r="J144" s="240"/>
    </row>
    <row r="145" spans="1:10" ht="20.25" hidden="1" customHeight="1">
      <c r="A145" s="18" t="s">
        <v>33</v>
      </c>
      <c r="B145" s="18" t="s">
        <v>33</v>
      </c>
      <c r="C145" s="16">
        <v>0</v>
      </c>
      <c r="D145" s="17">
        <v>0</v>
      </c>
      <c r="E145" s="15">
        <v>0</v>
      </c>
      <c r="F145" s="15">
        <v>0</v>
      </c>
      <c r="G145" s="15">
        <v>0</v>
      </c>
      <c r="H145" s="15">
        <v>0</v>
      </c>
      <c r="I145" s="19">
        <v>0</v>
      </c>
      <c r="J145" s="240"/>
    </row>
    <row r="146" spans="1:10" ht="20.25" hidden="1" customHeight="1">
      <c r="A146" s="18" t="s">
        <v>58</v>
      </c>
      <c r="B146" s="18" t="s">
        <v>58</v>
      </c>
      <c r="C146" s="16">
        <v>0</v>
      </c>
      <c r="D146" s="17">
        <v>0</v>
      </c>
      <c r="E146" s="15">
        <v>0</v>
      </c>
      <c r="F146" s="15">
        <v>0</v>
      </c>
      <c r="G146" s="15">
        <v>0</v>
      </c>
      <c r="H146" s="15">
        <v>0</v>
      </c>
      <c r="I146" s="19">
        <v>0</v>
      </c>
      <c r="J146" s="240"/>
    </row>
    <row r="147" spans="1:10" ht="20.25" hidden="1" customHeight="1">
      <c r="A147" s="18" t="s">
        <v>58</v>
      </c>
      <c r="B147" s="18" t="s">
        <v>156</v>
      </c>
      <c r="C147" s="16">
        <v>0</v>
      </c>
      <c r="D147" s="17">
        <v>0</v>
      </c>
      <c r="E147" s="15">
        <v>0</v>
      </c>
      <c r="F147" s="15">
        <v>0</v>
      </c>
      <c r="G147" s="15">
        <v>0</v>
      </c>
      <c r="H147" s="15">
        <v>0</v>
      </c>
      <c r="I147" s="19">
        <v>0</v>
      </c>
      <c r="J147" s="240"/>
    </row>
    <row r="148" spans="1:10" ht="20.25" hidden="1" customHeight="1">
      <c r="A148" s="18" t="s">
        <v>58</v>
      </c>
      <c r="B148" s="18" t="s">
        <v>296</v>
      </c>
      <c r="C148" s="16">
        <v>0</v>
      </c>
      <c r="D148" s="17">
        <v>2</v>
      </c>
      <c r="E148" s="15">
        <v>2</v>
      </c>
      <c r="F148" s="15">
        <v>0</v>
      </c>
      <c r="G148" s="15">
        <v>0</v>
      </c>
      <c r="H148" s="15">
        <v>0</v>
      </c>
      <c r="I148" s="22">
        <v>2</v>
      </c>
      <c r="J148" s="240"/>
    </row>
    <row r="149" spans="1:10" ht="20.25" hidden="1" customHeight="1">
      <c r="A149" s="18" t="s">
        <v>58</v>
      </c>
      <c r="B149" s="18" t="s">
        <v>178</v>
      </c>
      <c r="C149" s="16">
        <v>0</v>
      </c>
      <c r="D149" s="17">
        <v>1</v>
      </c>
      <c r="E149" s="15">
        <v>0</v>
      </c>
      <c r="F149" s="15">
        <v>1</v>
      </c>
      <c r="G149" s="15">
        <v>0</v>
      </c>
      <c r="H149" s="15">
        <v>0</v>
      </c>
      <c r="I149" s="22">
        <v>2</v>
      </c>
      <c r="J149" s="240"/>
    </row>
    <row r="150" spans="1:10" ht="20.25" hidden="1" customHeight="1">
      <c r="A150" s="18" t="s">
        <v>58</v>
      </c>
      <c r="B150" s="18" t="s">
        <v>297</v>
      </c>
      <c r="C150" s="16">
        <v>0</v>
      </c>
      <c r="D150" s="17">
        <v>0</v>
      </c>
      <c r="E150" s="15">
        <v>0</v>
      </c>
      <c r="F150" s="15">
        <v>0</v>
      </c>
      <c r="G150" s="15">
        <v>0</v>
      </c>
      <c r="H150" s="15">
        <v>0</v>
      </c>
      <c r="I150" s="19">
        <v>0</v>
      </c>
      <c r="J150" s="240"/>
    </row>
    <row r="151" spans="1:10" ht="20.25" customHeight="1">
      <c r="A151" s="18" t="s">
        <v>30</v>
      </c>
      <c r="B151" s="18" t="s">
        <v>30</v>
      </c>
      <c r="C151" s="16">
        <v>1</v>
      </c>
      <c r="D151" s="17">
        <v>2</v>
      </c>
      <c r="E151" s="15">
        <v>0</v>
      </c>
      <c r="F151" s="15">
        <v>0</v>
      </c>
      <c r="G151" s="15">
        <v>0</v>
      </c>
      <c r="H151" s="15">
        <v>2</v>
      </c>
      <c r="I151" s="21">
        <v>3</v>
      </c>
      <c r="J151" s="240"/>
    </row>
    <row r="152" spans="1:10" ht="20.25" hidden="1" customHeight="1">
      <c r="A152" s="18" t="s">
        <v>30</v>
      </c>
      <c r="B152" s="18" t="s">
        <v>298</v>
      </c>
      <c r="C152" s="16">
        <v>2</v>
      </c>
      <c r="D152" s="17">
        <v>0</v>
      </c>
      <c r="E152" s="15">
        <v>0</v>
      </c>
      <c r="F152" s="15">
        <v>0</v>
      </c>
      <c r="G152" s="15">
        <v>0</v>
      </c>
      <c r="H152" s="15">
        <v>0</v>
      </c>
      <c r="I152" s="313">
        <v>1</v>
      </c>
      <c r="J152" s="240"/>
    </row>
    <row r="153" spans="1:10" ht="20.25" hidden="1" customHeight="1">
      <c r="A153" s="18" t="s">
        <v>30</v>
      </c>
      <c r="B153" s="18" t="s">
        <v>172</v>
      </c>
      <c r="C153" s="16">
        <v>0</v>
      </c>
      <c r="D153" s="17">
        <v>0</v>
      </c>
      <c r="E153" s="15">
        <v>0</v>
      </c>
      <c r="F153" s="15">
        <v>0</v>
      </c>
      <c r="G153" s="15">
        <v>0</v>
      </c>
      <c r="H153" s="15">
        <v>0</v>
      </c>
      <c r="I153" s="19">
        <v>0</v>
      </c>
      <c r="J153" s="240"/>
    </row>
    <row r="154" spans="1:10" ht="20.25" hidden="1" customHeight="1">
      <c r="A154" s="18" t="s">
        <v>30</v>
      </c>
      <c r="B154" s="18" t="s">
        <v>299</v>
      </c>
      <c r="C154" s="16">
        <v>0</v>
      </c>
      <c r="D154" s="17">
        <v>0</v>
      </c>
      <c r="E154" s="15">
        <v>0</v>
      </c>
      <c r="F154" s="15">
        <v>0</v>
      </c>
      <c r="G154" s="15">
        <v>0</v>
      </c>
      <c r="H154" s="15">
        <v>0</v>
      </c>
      <c r="I154" s="19">
        <v>0</v>
      </c>
      <c r="J154" s="240"/>
    </row>
    <row r="155" spans="1:10" ht="20.25" hidden="1" customHeight="1">
      <c r="A155" s="18" t="s">
        <v>30</v>
      </c>
      <c r="B155" s="18" t="s">
        <v>300</v>
      </c>
      <c r="C155" s="16">
        <v>0</v>
      </c>
      <c r="D155" s="17">
        <v>0</v>
      </c>
      <c r="E155" s="15">
        <v>0</v>
      </c>
      <c r="F155" s="15">
        <v>0</v>
      </c>
      <c r="G155" s="15">
        <v>0</v>
      </c>
      <c r="H155" s="15">
        <v>0</v>
      </c>
      <c r="I155" s="19">
        <v>0</v>
      </c>
      <c r="J155" s="240"/>
    </row>
    <row r="156" spans="1:10" ht="20.25" hidden="1" customHeight="1">
      <c r="A156" s="18" t="s">
        <v>30</v>
      </c>
      <c r="B156" s="18" t="s">
        <v>301</v>
      </c>
      <c r="C156" s="16">
        <v>3</v>
      </c>
      <c r="D156" s="17">
        <v>0</v>
      </c>
      <c r="E156" s="15">
        <v>0</v>
      </c>
      <c r="F156" s="15">
        <v>0</v>
      </c>
      <c r="G156" s="15">
        <v>0</v>
      </c>
      <c r="H156" s="15">
        <v>0</v>
      </c>
      <c r="I156" s="313">
        <v>1</v>
      </c>
      <c r="J156" s="240"/>
    </row>
    <row r="157" spans="1:10" ht="20.25" hidden="1" customHeight="1">
      <c r="A157" s="18" t="s">
        <v>30</v>
      </c>
      <c r="B157" s="18" t="s">
        <v>302</v>
      </c>
      <c r="C157" s="16">
        <v>1</v>
      </c>
      <c r="D157" s="17">
        <v>0</v>
      </c>
      <c r="E157" s="15">
        <v>0</v>
      </c>
      <c r="F157" s="15">
        <v>0</v>
      </c>
      <c r="G157" s="15">
        <v>0</v>
      </c>
      <c r="H157" s="15">
        <v>0</v>
      </c>
      <c r="I157" s="313">
        <v>1</v>
      </c>
      <c r="J157" s="240"/>
    </row>
    <row r="158" spans="1:10" ht="20.25" hidden="1" customHeight="1">
      <c r="A158" s="18" t="s">
        <v>30</v>
      </c>
      <c r="B158" s="18" t="s">
        <v>187</v>
      </c>
      <c r="C158" s="16">
        <v>0</v>
      </c>
      <c r="D158" s="17">
        <v>0</v>
      </c>
      <c r="E158" s="15">
        <v>0</v>
      </c>
      <c r="F158" s="15">
        <v>0</v>
      </c>
      <c r="G158" s="15">
        <v>0</v>
      </c>
      <c r="H158" s="15">
        <v>0</v>
      </c>
      <c r="I158" s="19">
        <v>0</v>
      </c>
      <c r="J158" s="240"/>
    </row>
    <row r="159" spans="1:10" ht="20.25" hidden="1" customHeight="1">
      <c r="A159" s="18" t="s">
        <v>30</v>
      </c>
      <c r="B159" s="18" t="s">
        <v>223</v>
      </c>
      <c r="C159" s="16">
        <v>4</v>
      </c>
      <c r="D159" s="17">
        <v>0</v>
      </c>
      <c r="E159" s="15">
        <v>0</v>
      </c>
      <c r="F159" s="15">
        <v>0</v>
      </c>
      <c r="G159" s="15">
        <v>0</v>
      </c>
      <c r="H159" s="15">
        <v>0</v>
      </c>
      <c r="I159" s="313">
        <v>1</v>
      </c>
      <c r="J159" s="240"/>
    </row>
    <row r="160" spans="1:10" ht="20.25" hidden="1" customHeight="1">
      <c r="A160" s="18" t="s">
        <v>30</v>
      </c>
      <c r="B160" s="18" t="s">
        <v>303</v>
      </c>
      <c r="C160" s="16">
        <v>0</v>
      </c>
      <c r="D160" s="17">
        <v>0</v>
      </c>
      <c r="E160" s="15">
        <v>0</v>
      </c>
      <c r="F160" s="15">
        <v>0</v>
      </c>
      <c r="G160" s="15">
        <v>0</v>
      </c>
      <c r="H160" s="15">
        <v>0</v>
      </c>
      <c r="I160" s="19">
        <v>0</v>
      </c>
      <c r="J160" s="240"/>
    </row>
    <row r="161" spans="1:10" ht="20.25" hidden="1" customHeight="1">
      <c r="A161" s="18" t="s">
        <v>35</v>
      </c>
      <c r="B161" s="18" t="s">
        <v>35</v>
      </c>
      <c r="C161" s="16">
        <v>0</v>
      </c>
      <c r="D161" s="17">
        <v>0</v>
      </c>
      <c r="E161" s="15">
        <v>0</v>
      </c>
      <c r="F161" s="15">
        <v>0</v>
      </c>
      <c r="G161" s="15">
        <v>0</v>
      </c>
      <c r="H161" s="15">
        <v>0</v>
      </c>
      <c r="I161" s="19">
        <v>0</v>
      </c>
      <c r="J161" s="240"/>
    </row>
    <row r="162" spans="1:10" ht="20.25" customHeight="1">
      <c r="A162" s="18" t="s">
        <v>35</v>
      </c>
      <c r="B162" s="18" t="s">
        <v>304</v>
      </c>
      <c r="C162" s="16">
        <v>1</v>
      </c>
      <c r="D162" s="17">
        <v>14</v>
      </c>
      <c r="E162" s="15">
        <v>3</v>
      </c>
      <c r="F162" s="15">
        <v>2</v>
      </c>
      <c r="G162" s="15">
        <v>4</v>
      </c>
      <c r="H162" s="15">
        <v>5</v>
      </c>
      <c r="I162" s="21">
        <v>3</v>
      </c>
      <c r="J162" s="240"/>
    </row>
    <row r="163" spans="1:10" ht="20.25" hidden="1" customHeight="1">
      <c r="A163" s="18" t="s">
        <v>35</v>
      </c>
      <c r="B163" s="18" t="s">
        <v>305</v>
      </c>
      <c r="C163" s="16">
        <v>0</v>
      </c>
      <c r="D163" s="17">
        <v>0</v>
      </c>
      <c r="E163" s="15">
        <v>0</v>
      </c>
      <c r="F163" s="15">
        <v>0</v>
      </c>
      <c r="G163" s="15">
        <v>0</v>
      </c>
      <c r="H163" s="15">
        <v>0</v>
      </c>
      <c r="I163" s="19">
        <v>0</v>
      </c>
      <c r="J163" s="240"/>
    </row>
    <row r="164" spans="1:10" ht="20.25" hidden="1" customHeight="1">
      <c r="A164" s="18" t="s">
        <v>35</v>
      </c>
      <c r="B164" s="18" t="s">
        <v>306</v>
      </c>
      <c r="C164" s="16">
        <v>1</v>
      </c>
      <c r="D164" s="17">
        <v>0</v>
      </c>
      <c r="E164" s="15">
        <v>0</v>
      </c>
      <c r="F164" s="15">
        <v>0</v>
      </c>
      <c r="G164" s="15">
        <v>0</v>
      </c>
      <c r="H164" s="15">
        <v>0</v>
      </c>
      <c r="I164" s="313">
        <v>1</v>
      </c>
      <c r="J164" s="240"/>
    </row>
    <row r="165" spans="1:10" ht="20.25" hidden="1" customHeight="1">
      <c r="A165" s="18" t="s">
        <v>59</v>
      </c>
      <c r="B165" s="18" t="s">
        <v>251</v>
      </c>
      <c r="C165" s="16">
        <v>0</v>
      </c>
      <c r="D165" s="17">
        <v>0</v>
      </c>
      <c r="E165" s="15">
        <v>0</v>
      </c>
      <c r="F165" s="15">
        <v>0</v>
      </c>
      <c r="G165" s="15">
        <v>0</v>
      </c>
      <c r="H165" s="15">
        <v>0</v>
      </c>
      <c r="I165" s="19">
        <v>0</v>
      </c>
      <c r="J165" s="240"/>
    </row>
    <row r="166" spans="1:10" ht="20.25" hidden="1" customHeight="1">
      <c r="A166" s="18" t="s">
        <v>59</v>
      </c>
      <c r="B166" s="18" t="s">
        <v>59</v>
      </c>
      <c r="C166" s="16">
        <v>1</v>
      </c>
      <c r="D166" s="17">
        <v>1</v>
      </c>
      <c r="E166" s="15">
        <v>0</v>
      </c>
      <c r="F166" s="15">
        <v>1</v>
      </c>
      <c r="G166" s="15">
        <v>0</v>
      </c>
      <c r="H166" s="15">
        <v>0</v>
      </c>
      <c r="I166" s="22">
        <v>2</v>
      </c>
      <c r="J166" s="240"/>
    </row>
    <row r="167" spans="1:10" ht="20.25" hidden="1" customHeight="1">
      <c r="A167" s="18" t="s">
        <v>59</v>
      </c>
      <c r="B167" s="18" t="s">
        <v>176</v>
      </c>
      <c r="C167" s="16">
        <v>0</v>
      </c>
      <c r="D167" s="17">
        <v>0</v>
      </c>
      <c r="E167" s="15">
        <v>0</v>
      </c>
      <c r="F167" s="15">
        <v>0</v>
      </c>
      <c r="G167" s="15">
        <v>0</v>
      </c>
      <c r="H167" s="15">
        <v>0</v>
      </c>
      <c r="I167" s="19">
        <v>0</v>
      </c>
      <c r="J167" s="240"/>
    </row>
    <row r="168" spans="1:10" ht="20.25" hidden="1" customHeight="1">
      <c r="A168" s="18" t="s">
        <v>59</v>
      </c>
      <c r="B168" s="18" t="s">
        <v>162</v>
      </c>
      <c r="C168" s="16">
        <v>0</v>
      </c>
      <c r="D168" s="17">
        <v>0</v>
      </c>
      <c r="E168" s="15">
        <v>0</v>
      </c>
      <c r="F168" s="15">
        <v>0</v>
      </c>
      <c r="G168" s="15">
        <v>0</v>
      </c>
      <c r="H168" s="15">
        <v>0</v>
      </c>
      <c r="I168" s="19">
        <v>0</v>
      </c>
      <c r="J168" s="240"/>
    </row>
    <row r="169" spans="1:10" ht="20.25" customHeight="1">
      <c r="A169" s="18" t="s">
        <v>59</v>
      </c>
      <c r="B169" s="18" t="s">
        <v>179</v>
      </c>
      <c r="C169" s="16">
        <v>2</v>
      </c>
      <c r="D169" s="17">
        <v>1</v>
      </c>
      <c r="E169" s="15">
        <v>0</v>
      </c>
      <c r="F169" s="15">
        <v>0</v>
      </c>
      <c r="G169" s="15">
        <v>1</v>
      </c>
      <c r="H169" s="15">
        <v>0</v>
      </c>
      <c r="I169" s="21">
        <v>3</v>
      </c>
      <c r="J169" s="240"/>
    </row>
    <row r="170" spans="1:10" ht="20.25" hidden="1" customHeight="1">
      <c r="A170" s="18" t="s">
        <v>59</v>
      </c>
      <c r="B170" s="18" t="s">
        <v>164</v>
      </c>
      <c r="C170" s="16">
        <v>0</v>
      </c>
      <c r="D170" s="17">
        <v>0</v>
      </c>
      <c r="E170" s="15">
        <v>0</v>
      </c>
      <c r="F170" s="15">
        <v>0</v>
      </c>
      <c r="G170" s="15">
        <v>0</v>
      </c>
      <c r="H170" s="15">
        <v>0</v>
      </c>
      <c r="I170" s="19">
        <v>0</v>
      </c>
      <c r="J170" s="240"/>
    </row>
    <row r="171" spans="1:10" ht="20.25" hidden="1" customHeight="1">
      <c r="A171" s="18" t="s">
        <v>59</v>
      </c>
      <c r="B171" s="18" t="s">
        <v>180</v>
      </c>
      <c r="C171" s="16">
        <v>0</v>
      </c>
      <c r="D171" s="17">
        <v>0</v>
      </c>
      <c r="E171" s="15">
        <v>0</v>
      </c>
      <c r="F171" s="15">
        <v>0</v>
      </c>
      <c r="G171" s="15">
        <v>0</v>
      </c>
      <c r="H171" s="15">
        <v>0</v>
      </c>
      <c r="I171" s="19">
        <v>0</v>
      </c>
      <c r="J171" s="240"/>
    </row>
    <row r="172" spans="1:10" ht="20.25" hidden="1" customHeight="1">
      <c r="A172" s="18" t="s">
        <v>59</v>
      </c>
      <c r="B172" s="18" t="s">
        <v>307</v>
      </c>
      <c r="C172" s="16">
        <v>0</v>
      </c>
      <c r="D172" s="17">
        <v>0</v>
      </c>
      <c r="E172" s="15">
        <v>0</v>
      </c>
      <c r="F172" s="15">
        <v>0</v>
      </c>
      <c r="G172" s="15">
        <v>0</v>
      </c>
      <c r="H172" s="15">
        <v>0</v>
      </c>
      <c r="I172" s="19">
        <v>0</v>
      </c>
      <c r="J172" s="240"/>
    </row>
    <row r="173" spans="1:10" ht="20.25" hidden="1" customHeight="1">
      <c r="A173" s="18" t="s">
        <v>60</v>
      </c>
      <c r="B173" s="18" t="s">
        <v>308</v>
      </c>
      <c r="C173" s="16">
        <v>0</v>
      </c>
      <c r="D173" s="17">
        <v>0</v>
      </c>
      <c r="E173" s="15">
        <v>0</v>
      </c>
      <c r="F173" s="15">
        <v>0</v>
      </c>
      <c r="G173" s="15">
        <v>0</v>
      </c>
      <c r="H173" s="15">
        <v>0</v>
      </c>
      <c r="I173" s="19">
        <v>0</v>
      </c>
      <c r="J173" s="240"/>
    </row>
    <row r="174" spans="1:10" ht="20.25" hidden="1" customHeight="1">
      <c r="A174" s="18" t="s">
        <v>60</v>
      </c>
      <c r="B174" s="18" t="s">
        <v>309</v>
      </c>
      <c r="C174" s="16">
        <v>0</v>
      </c>
      <c r="D174" s="17">
        <v>0</v>
      </c>
      <c r="E174" s="15">
        <v>0</v>
      </c>
      <c r="F174" s="15">
        <v>0</v>
      </c>
      <c r="G174" s="15">
        <v>0</v>
      </c>
      <c r="H174" s="15">
        <v>0</v>
      </c>
      <c r="I174" s="19">
        <v>0</v>
      </c>
      <c r="J174" s="240"/>
    </row>
    <row r="175" spans="1:10" ht="20.25" hidden="1" customHeight="1">
      <c r="A175" s="18" t="s">
        <v>60</v>
      </c>
      <c r="B175" s="18" t="s">
        <v>310</v>
      </c>
      <c r="C175" s="16">
        <v>0</v>
      </c>
      <c r="D175" s="17">
        <v>0</v>
      </c>
      <c r="E175" s="15">
        <v>0</v>
      </c>
      <c r="F175" s="15">
        <v>0</v>
      </c>
      <c r="G175" s="15">
        <v>0</v>
      </c>
      <c r="H175" s="15">
        <v>0</v>
      </c>
      <c r="I175" s="19">
        <v>0</v>
      </c>
      <c r="J175" s="240"/>
    </row>
    <row r="176" spans="1:10" ht="20.25" hidden="1" customHeight="1">
      <c r="A176" s="18" t="s">
        <v>60</v>
      </c>
      <c r="B176" s="18" t="s">
        <v>60</v>
      </c>
      <c r="C176" s="16">
        <v>1</v>
      </c>
      <c r="D176" s="17">
        <v>0</v>
      </c>
      <c r="E176" s="15">
        <v>0</v>
      </c>
      <c r="F176" s="15">
        <v>0</v>
      </c>
      <c r="G176" s="15">
        <v>0</v>
      </c>
      <c r="H176" s="15">
        <v>0</v>
      </c>
      <c r="I176" s="313">
        <v>1</v>
      </c>
      <c r="J176" s="240"/>
    </row>
    <row r="177" spans="1:10" ht="20.25" hidden="1" customHeight="1">
      <c r="A177" s="18" t="s">
        <v>60</v>
      </c>
      <c r="B177" s="18" t="s">
        <v>311</v>
      </c>
      <c r="C177" s="16">
        <v>0</v>
      </c>
      <c r="D177" s="17">
        <v>0</v>
      </c>
      <c r="E177" s="15">
        <v>0</v>
      </c>
      <c r="F177" s="15">
        <v>0</v>
      </c>
      <c r="G177" s="15">
        <v>0</v>
      </c>
      <c r="H177" s="15">
        <v>0</v>
      </c>
      <c r="I177" s="19">
        <v>0</v>
      </c>
      <c r="J177" s="240"/>
    </row>
    <row r="178" spans="1:10" ht="20.25" hidden="1" customHeight="1">
      <c r="A178" s="18" t="s">
        <v>60</v>
      </c>
      <c r="B178" s="18" t="s">
        <v>312</v>
      </c>
      <c r="C178" s="16">
        <v>0</v>
      </c>
      <c r="D178" s="17">
        <v>0</v>
      </c>
      <c r="E178" s="15">
        <v>0</v>
      </c>
      <c r="F178" s="15">
        <v>0</v>
      </c>
      <c r="G178" s="15">
        <v>0</v>
      </c>
      <c r="H178" s="15">
        <v>0</v>
      </c>
      <c r="I178" s="19">
        <v>0</v>
      </c>
      <c r="J178" s="240"/>
    </row>
    <row r="179" spans="1:10" ht="20.25" hidden="1" customHeight="1">
      <c r="A179" s="18" t="s">
        <v>60</v>
      </c>
      <c r="B179" s="18" t="s">
        <v>313</v>
      </c>
      <c r="C179" s="16">
        <v>1</v>
      </c>
      <c r="D179" s="17">
        <v>0</v>
      </c>
      <c r="E179" s="15">
        <v>0</v>
      </c>
      <c r="F179" s="15">
        <v>0</v>
      </c>
      <c r="G179" s="15">
        <v>0</v>
      </c>
      <c r="H179" s="15">
        <v>0</v>
      </c>
      <c r="I179" s="313">
        <v>1</v>
      </c>
      <c r="J179" s="240"/>
    </row>
    <row r="180" spans="1:10" ht="20.25" hidden="1" customHeight="1">
      <c r="A180" s="18" t="s">
        <v>60</v>
      </c>
      <c r="B180" s="18" t="s">
        <v>314</v>
      </c>
      <c r="C180" s="16">
        <v>0</v>
      </c>
      <c r="D180" s="17">
        <v>0</v>
      </c>
      <c r="E180" s="15">
        <v>0</v>
      </c>
      <c r="F180" s="15">
        <v>0</v>
      </c>
      <c r="G180" s="15">
        <v>0</v>
      </c>
      <c r="H180" s="15">
        <v>0</v>
      </c>
      <c r="I180" s="19">
        <v>0</v>
      </c>
      <c r="J180" s="240"/>
    </row>
    <row r="181" spans="1:10" ht="20.25" hidden="1" customHeight="1">
      <c r="A181" s="18" t="s">
        <v>61</v>
      </c>
      <c r="B181" s="18" t="s">
        <v>61</v>
      </c>
      <c r="C181" s="16">
        <v>0</v>
      </c>
      <c r="D181" s="17">
        <v>0</v>
      </c>
      <c r="E181" s="15">
        <v>0</v>
      </c>
      <c r="F181" s="15">
        <v>0</v>
      </c>
      <c r="G181" s="15">
        <v>0</v>
      </c>
      <c r="H181" s="15">
        <v>0</v>
      </c>
      <c r="I181" s="19">
        <v>0</v>
      </c>
      <c r="J181" s="240"/>
    </row>
    <row r="182" spans="1:10" ht="20.25" hidden="1" customHeight="1">
      <c r="A182" s="18" t="s">
        <v>61</v>
      </c>
      <c r="B182" s="18" t="s">
        <v>315</v>
      </c>
      <c r="C182" s="16">
        <v>0</v>
      </c>
      <c r="D182" s="17">
        <v>0</v>
      </c>
      <c r="E182" s="15">
        <v>0</v>
      </c>
      <c r="F182" s="15">
        <v>0</v>
      </c>
      <c r="G182" s="15">
        <v>0</v>
      </c>
      <c r="H182" s="15">
        <v>0</v>
      </c>
      <c r="I182" s="19">
        <v>0</v>
      </c>
      <c r="J182" s="240"/>
    </row>
    <row r="183" spans="1:10" ht="20.25" hidden="1" customHeight="1">
      <c r="A183" s="18" t="s">
        <v>61</v>
      </c>
      <c r="B183" s="18" t="s">
        <v>177</v>
      </c>
      <c r="C183" s="16">
        <v>1</v>
      </c>
      <c r="D183" s="17">
        <v>0</v>
      </c>
      <c r="E183" s="15">
        <v>0</v>
      </c>
      <c r="F183" s="15">
        <v>0</v>
      </c>
      <c r="G183" s="15">
        <v>0</v>
      </c>
      <c r="H183" s="15">
        <v>0</v>
      </c>
      <c r="I183" s="313">
        <v>1</v>
      </c>
      <c r="J183" s="240"/>
    </row>
    <row r="184" spans="1:10" ht="20.25" hidden="1" customHeight="1">
      <c r="A184" s="18" t="s">
        <v>61</v>
      </c>
      <c r="B184" s="18" t="s">
        <v>316</v>
      </c>
      <c r="C184" s="16">
        <v>1</v>
      </c>
      <c r="D184" s="17">
        <v>0</v>
      </c>
      <c r="E184" s="15">
        <v>0</v>
      </c>
      <c r="F184" s="15">
        <v>0</v>
      </c>
      <c r="G184" s="15">
        <v>0</v>
      </c>
      <c r="H184" s="15">
        <v>0</v>
      </c>
      <c r="I184" s="313">
        <v>1</v>
      </c>
      <c r="J184" s="240"/>
    </row>
    <row r="185" spans="1:10" ht="20.25" hidden="1" customHeight="1">
      <c r="A185" s="18" t="s">
        <v>61</v>
      </c>
      <c r="B185" s="18" t="s">
        <v>317</v>
      </c>
      <c r="C185" s="16">
        <v>1</v>
      </c>
      <c r="D185" s="17">
        <v>0</v>
      </c>
      <c r="E185" s="15">
        <v>0</v>
      </c>
      <c r="F185" s="15">
        <v>0</v>
      </c>
      <c r="G185" s="15">
        <v>0</v>
      </c>
      <c r="H185" s="15">
        <v>0</v>
      </c>
      <c r="I185" s="313">
        <v>1</v>
      </c>
      <c r="J185" s="240"/>
    </row>
    <row r="186" spans="1:10" ht="20.25" hidden="1" customHeight="1">
      <c r="A186" s="18" t="s">
        <v>61</v>
      </c>
      <c r="B186" s="18" t="s">
        <v>318</v>
      </c>
      <c r="C186" s="16">
        <v>2</v>
      </c>
      <c r="D186" s="17">
        <v>0</v>
      </c>
      <c r="E186" s="15">
        <v>0</v>
      </c>
      <c r="F186" s="15">
        <v>0</v>
      </c>
      <c r="G186" s="15">
        <v>0</v>
      </c>
      <c r="H186" s="15">
        <v>0</v>
      </c>
      <c r="I186" s="313">
        <v>1</v>
      </c>
      <c r="J186" s="240"/>
    </row>
    <row r="187" spans="1:10" ht="20.25" hidden="1" customHeight="1">
      <c r="A187" s="18" t="s">
        <v>62</v>
      </c>
      <c r="B187" s="18" t="s">
        <v>62</v>
      </c>
      <c r="C187" s="16">
        <v>0</v>
      </c>
      <c r="D187" s="17">
        <v>0</v>
      </c>
      <c r="E187" s="15">
        <v>0</v>
      </c>
      <c r="F187" s="15">
        <v>0</v>
      </c>
      <c r="G187" s="15">
        <v>0</v>
      </c>
      <c r="H187" s="15">
        <v>0</v>
      </c>
      <c r="I187" s="19">
        <v>0</v>
      </c>
      <c r="J187" s="240"/>
    </row>
    <row r="188" spans="1:10" ht="20.25" hidden="1" customHeight="1">
      <c r="A188" s="18" t="s">
        <v>62</v>
      </c>
      <c r="B188" s="18" t="s">
        <v>319</v>
      </c>
      <c r="C188" s="16">
        <v>0</v>
      </c>
      <c r="D188" s="17">
        <v>0</v>
      </c>
      <c r="E188" s="15">
        <v>0</v>
      </c>
      <c r="F188" s="15">
        <v>0</v>
      </c>
      <c r="G188" s="15">
        <v>0</v>
      </c>
      <c r="H188" s="15">
        <v>0</v>
      </c>
      <c r="I188" s="19">
        <v>0</v>
      </c>
      <c r="J188" s="240"/>
    </row>
    <row r="189" spans="1:10" ht="20.25" hidden="1" customHeight="1">
      <c r="A189" s="18" t="s">
        <v>62</v>
      </c>
      <c r="B189" s="18" t="s">
        <v>320</v>
      </c>
      <c r="C189" s="16">
        <v>0</v>
      </c>
      <c r="D189" s="17">
        <v>0</v>
      </c>
      <c r="E189" s="15">
        <v>0</v>
      </c>
      <c r="F189" s="15">
        <v>0</v>
      </c>
      <c r="G189" s="15">
        <v>0</v>
      </c>
      <c r="H189" s="15">
        <v>0</v>
      </c>
      <c r="I189" s="19">
        <v>0</v>
      </c>
      <c r="J189" s="240"/>
    </row>
    <row r="190" spans="1:10" ht="20.25" hidden="1" customHeight="1">
      <c r="A190" s="18" t="s">
        <v>62</v>
      </c>
      <c r="B190" s="18" t="s">
        <v>321</v>
      </c>
      <c r="C190" s="16">
        <v>0</v>
      </c>
      <c r="D190" s="17">
        <v>0</v>
      </c>
      <c r="E190" s="15">
        <v>0</v>
      </c>
      <c r="F190" s="15">
        <v>0</v>
      </c>
      <c r="G190" s="15">
        <v>0</v>
      </c>
      <c r="H190" s="15">
        <v>0</v>
      </c>
      <c r="I190" s="19">
        <v>0</v>
      </c>
      <c r="J190" s="240"/>
    </row>
    <row r="191" spans="1:10" ht="20.25" hidden="1" customHeight="1">
      <c r="A191" s="18" t="s">
        <v>63</v>
      </c>
      <c r="B191" s="18" t="s">
        <v>63</v>
      </c>
      <c r="C191" s="16">
        <v>1</v>
      </c>
      <c r="D191" s="17">
        <v>0</v>
      </c>
      <c r="E191" s="15">
        <v>0</v>
      </c>
      <c r="F191" s="15">
        <v>0</v>
      </c>
      <c r="G191" s="15">
        <v>0</v>
      </c>
      <c r="H191" s="15">
        <v>0</v>
      </c>
      <c r="I191" s="313">
        <v>1</v>
      </c>
      <c r="J191" s="240"/>
    </row>
    <row r="192" spans="1:10" ht="20.25" customHeight="1">
      <c r="A192" s="18" t="s">
        <v>63</v>
      </c>
      <c r="B192" s="18" t="s">
        <v>322</v>
      </c>
      <c r="C192" s="16">
        <v>0</v>
      </c>
      <c r="D192" s="17">
        <v>1</v>
      </c>
      <c r="E192" s="15">
        <v>0</v>
      </c>
      <c r="F192" s="15">
        <v>0</v>
      </c>
      <c r="G192" s="15">
        <v>1</v>
      </c>
      <c r="H192" s="15">
        <v>0</v>
      </c>
      <c r="I192" s="21">
        <v>3</v>
      </c>
      <c r="J192" s="240"/>
    </row>
    <row r="193" spans="1:10" ht="20.25" hidden="1" customHeight="1">
      <c r="A193" s="18" t="s">
        <v>63</v>
      </c>
      <c r="B193" s="18" t="s">
        <v>267</v>
      </c>
      <c r="C193" s="16">
        <v>2</v>
      </c>
      <c r="D193" s="17">
        <v>0</v>
      </c>
      <c r="E193" s="15">
        <v>0</v>
      </c>
      <c r="F193" s="15">
        <v>0</v>
      </c>
      <c r="G193" s="15">
        <v>0</v>
      </c>
      <c r="H193" s="15">
        <v>0</v>
      </c>
      <c r="I193" s="313">
        <v>1</v>
      </c>
      <c r="J193" s="240"/>
    </row>
    <row r="194" spans="1:10" ht="20.25" hidden="1" customHeight="1">
      <c r="A194" s="18" t="s">
        <v>63</v>
      </c>
      <c r="B194" s="18" t="s">
        <v>323</v>
      </c>
      <c r="C194" s="16">
        <v>1</v>
      </c>
      <c r="D194" s="17">
        <v>0</v>
      </c>
      <c r="E194" s="15">
        <v>0</v>
      </c>
      <c r="F194" s="15">
        <v>0</v>
      </c>
      <c r="G194" s="15">
        <v>0</v>
      </c>
      <c r="H194" s="15">
        <v>0</v>
      </c>
      <c r="I194" s="313">
        <v>1</v>
      </c>
      <c r="J194" s="240"/>
    </row>
    <row r="195" spans="1:10" ht="20.25" customHeight="1">
      <c r="A195" s="18" t="s">
        <v>63</v>
      </c>
      <c r="B195" s="18" t="s">
        <v>324</v>
      </c>
      <c r="C195" s="16">
        <v>2</v>
      </c>
      <c r="D195" s="17">
        <v>1</v>
      </c>
      <c r="E195" s="15">
        <v>0</v>
      </c>
      <c r="F195" s="15">
        <v>0</v>
      </c>
      <c r="G195" s="15">
        <v>0</v>
      </c>
      <c r="H195" s="15">
        <v>1</v>
      </c>
      <c r="I195" s="21">
        <v>3</v>
      </c>
      <c r="J195" s="240"/>
    </row>
    <row r="196" spans="1:10" hidden="1">
      <c r="A196" s="6" t="s">
        <v>325</v>
      </c>
      <c r="B196" s="7"/>
      <c r="C196" s="8">
        <f>SUM(C3:C195)</f>
        <v>163</v>
      </c>
      <c r="D196" s="245">
        <f>E196+F196+G196+H196</f>
        <v>220</v>
      </c>
      <c r="E196" s="9">
        <f>SUM(E3:E195)</f>
        <v>50</v>
      </c>
      <c r="F196" s="9">
        <f>SUM(F3:F195)</f>
        <v>53</v>
      </c>
      <c r="G196" s="9">
        <f>SUM(G3:G195)</f>
        <v>79</v>
      </c>
      <c r="H196" s="9">
        <f>SUM(H3:H195)</f>
        <v>38</v>
      </c>
      <c r="I196" s="241"/>
      <c r="J196" s="10"/>
    </row>
    <row r="197" spans="1:10" hidden="1">
      <c r="A197" s="11" t="s">
        <v>680</v>
      </c>
      <c r="B197" s="12"/>
      <c r="C197" s="342">
        <f>C196+D196</f>
        <v>383</v>
      </c>
      <c r="D197" s="343"/>
      <c r="I197" s="242"/>
    </row>
    <row r="198" spans="1:10">
      <c r="I198" s="242"/>
    </row>
    <row r="199" spans="1:10">
      <c r="I199" s="242"/>
      <c r="J199" s="243"/>
    </row>
    <row r="200" spans="1:10">
      <c r="I200" s="242"/>
    </row>
    <row r="201" spans="1:10">
      <c r="I201" s="242"/>
    </row>
    <row r="202" spans="1:10">
      <c r="I202" s="242"/>
    </row>
    <row r="203" spans="1:10">
      <c r="A203" s="244"/>
      <c r="I203" s="242"/>
    </row>
    <row r="204" spans="1:10">
      <c r="I204" s="242"/>
    </row>
    <row r="205" spans="1:10">
      <c r="I205" s="242"/>
    </row>
    <row r="206" spans="1:10">
      <c r="I206" s="242"/>
    </row>
    <row r="207" spans="1:10">
      <c r="I207" s="242"/>
    </row>
    <row r="208" spans="1:10">
      <c r="I208" s="242"/>
    </row>
    <row r="209" spans="9:9">
      <c r="I209" s="242"/>
    </row>
    <row r="210" spans="9:9">
      <c r="I210" s="242"/>
    </row>
    <row r="211" spans="9:9">
      <c r="I211" s="242"/>
    </row>
    <row r="212" spans="9:9">
      <c r="I212" s="242"/>
    </row>
    <row r="213" spans="9:9">
      <c r="I213" s="242"/>
    </row>
    <row r="214" spans="9:9">
      <c r="I214" s="242"/>
    </row>
    <row r="215" spans="9:9">
      <c r="I215" s="242"/>
    </row>
    <row r="216" spans="9:9">
      <c r="I216" s="242"/>
    </row>
    <row r="217" spans="9:9">
      <c r="I217" s="242"/>
    </row>
    <row r="218" spans="9:9">
      <c r="I218" s="242"/>
    </row>
    <row r="219" spans="9:9">
      <c r="I219" s="242"/>
    </row>
    <row r="220" spans="9:9">
      <c r="I220" s="242"/>
    </row>
    <row r="221" spans="9:9">
      <c r="I221" s="242"/>
    </row>
    <row r="222" spans="9:9">
      <c r="I222" s="242"/>
    </row>
    <row r="223" spans="9:9">
      <c r="I223" s="242"/>
    </row>
    <row r="224" spans="9:9">
      <c r="I224" s="242"/>
    </row>
    <row r="225" spans="9:9">
      <c r="I225" s="242"/>
    </row>
  </sheetData>
  <autoFilter ref="A2:Q197">
    <filterColumn colId="2"/>
    <filterColumn colId="8">
      <filters>
        <filter val="3"/>
      </filters>
    </filterColumn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F334"/>
  <sheetViews>
    <sheetView zoomScale="90" zoomScaleNormal="90" workbookViewId="0">
      <selection activeCell="A3" sqref="A3"/>
    </sheetView>
  </sheetViews>
  <sheetFormatPr defaultColWidth="9.09765625" defaultRowHeight="30.75"/>
  <cols>
    <col min="1" max="1" width="15.3984375" style="307" customWidth="1"/>
    <col min="2" max="2" width="16.3984375" style="307" customWidth="1"/>
    <col min="3" max="3" width="10.5" style="307" customWidth="1"/>
    <col min="4" max="30" width="4" style="307" customWidth="1"/>
    <col min="31" max="31" width="4.69921875" style="307" customWidth="1"/>
    <col min="32" max="32" width="10.09765625" style="307" bestFit="1" customWidth="1"/>
    <col min="33" max="49" width="4.69921875" style="307" customWidth="1"/>
    <col min="50" max="50" width="16.296875" style="307" bestFit="1" customWidth="1"/>
    <col min="51" max="16384" width="9.09765625" style="307"/>
  </cols>
  <sheetData>
    <row r="1" spans="1:32">
      <c r="A1" s="306" t="s">
        <v>348</v>
      </c>
      <c r="B1" s="306"/>
    </row>
    <row r="2" spans="1:32">
      <c r="B2" s="308" t="s">
        <v>684</v>
      </c>
    </row>
    <row r="3" spans="1:3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spans="1:32">
      <c r="A4" s="314" t="s">
        <v>327</v>
      </c>
      <c r="B4" s="315"/>
      <c r="C4" s="315"/>
      <c r="D4" s="314" t="s">
        <v>328</v>
      </c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316"/>
    </row>
    <row r="5" spans="1:32">
      <c r="A5" s="314" t="s">
        <v>9</v>
      </c>
      <c r="B5" s="314" t="s">
        <v>42</v>
      </c>
      <c r="C5" s="314" t="s">
        <v>326</v>
      </c>
      <c r="D5" s="314">
        <v>1</v>
      </c>
      <c r="E5" s="317">
        <v>2</v>
      </c>
      <c r="F5" s="317">
        <v>3</v>
      </c>
      <c r="G5" s="317">
        <v>4</v>
      </c>
      <c r="H5" s="317">
        <v>5</v>
      </c>
      <c r="I5" s="317">
        <v>6</v>
      </c>
      <c r="J5" s="317">
        <v>7</v>
      </c>
      <c r="K5" s="317">
        <v>8</v>
      </c>
      <c r="L5" s="317">
        <v>9</v>
      </c>
      <c r="M5" s="317">
        <v>10</v>
      </c>
      <c r="N5" s="317">
        <v>11</v>
      </c>
      <c r="O5" s="317">
        <v>12</v>
      </c>
      <c r="P5" s="317">
        <v>13</v>
      </c>
      <c r="Q5" s="317">
        <v>14</v>
      </c>
      <c r="R5" s="317">
        <v>15</v>
      </c>
      <c r="S5" s="317">
        <v>16</v>
      </c>
      <c r="T5" s="317">
        <v>17</v>
      </c>
      <c r="U5" s="317">
        <v>18</v>
      </c>
      <c r="V5" s="317">
        <v>19</v>
      </c>
      <c r="W5" s="317">
        <v>20</v>
      </c>
      <c r="X5" s="317">
        <v>21</v>
      </c>
      <c r="Y5" s="317">
        <v>22</v>
      </c>
      <c r="Z5" s="317">
        <v>23</v>
      </c>
      <c r="AA5" s="317">
        <v>24</v>
      </c>
      <c r="AB5" s="317">
        <v>25</v>
      </c>
      <c r="AC5" s="317">
        <v>26</v>
      </c>
      <c r="AD5" s="317">
        <v>27</v>
      </c>
      <c r="AE5" s="317">
        <v>28</v>
      </c>
      <c r="AF5" s="318" t="s">
        <v>501</v>
      </c>
    </row>
    <row r="6" spans="1:32">
      <c r="A6" s="345" t="s">
        <v>23</v>
      </c>
      <c r="B6" s="345" t="s">
        <v>215</v>
      </c>
      <c r="C6" s="345" t="s">
        <v>489</v>
      </c>
      <c r="D6" s="346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7"/>
      <c r="T6" s="347"/>
      <c r="U6" s="347"/>
      <c r="V6" s="347"/>
      <c r="W6" s="347"/>
      <c r="X6" s="347">
        <v>2</v>
      </c>
      <c r="Y6" s="347"/>
      <c r="Z6" s="347"/>
      <c r="AA6" s="347"/>
      <c r="AB6" s="347"/>
      <c r="AC6" s="347">
        <v>1</v>
      </c>
      <c r="AD6" s="347">
        <v>2</v>
      </c>
      <c r="AE6" s="347">
        <v>1</v>
      </c>
      <c r="AF6" s="348">
        <v>6</v>
      </c>
    </row>
    <row r="7" spans="1:32">
      <c r="A7" s="349"/>
      <c r="B7" s="349"/>
      <c r="C7" s="350" t="s">
        <v>647</v>
      </c>
      <c r="D7" s="351"/>
      <c r="E7" s="352"/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352"/>
      <c r="Z7" s="352"/>
      <c r="AA7" s="352"/>
      <c r="AB7" s="352"/>
      <c r="AC7" s="352">
        <v>2</v>
      </c>
      <c r="AD7" s="352"/>
      <c r="AE7" s="352"/>
      <c r="AF7" s="353">
        <v>2</v>
      </c>
    </row>
    <row r="8" spans="1:32">
      <c r="A8" s="349"/>
      <c r="B8" s="356" t="s">
        <v>504</v>
      </c>
      <c r="C8" s="357"/>
      <c r="D8" s="358"/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359"/>
      <c r="W8" s="359"/>
      <c r="X8" s="359">
        <v>2</v>
      </c>
      <c r="Y8" s="359"/>
      <c r="Z8" s="359"/>
      <c r="AA8" s="359"/>
      <c r="AB8" s="359"/>
      <c r="AC8" s="359">
        <v>3</v>
      </c>
      <c r="AD8" s="359">
        <v>2</v>
      </c>
      <c r="AE8" s="359">
        <v>1</v>
      </c>
      <c r="AF8" s="360">
        <v>8</v>
      </c>
    </row>
    <row r="9" spans="1:32">
      <c r="A9" s="349"/>
      <c r="B9" s="345" t="s">
        <v>211</v>
      </c>
      <c r="C9" s="345" t="s">
        <v>211</v>
      </c>
      <c r="D9" s="346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7"/>
      <c r="S9" s="347"/>
      <c r="T9" s="347"/>
      <c r="U9" s="347"/>
      <c r="V9" s="347"/>
      <c r="W9" s="347"/>
      <c r="X9" s="347"/>
      <c r="Y9" s="347"/>
      <c r="Z9" s="347"/>
      <c r="AA9" s="347"/>
      <c r="AB9" s="347">
        <v>1</v>
      </c>
      <c r="AC9" s="347"/>
      <c r="AD9" s="347"/>
      <c r="AE9" s="347"/>
      <c r="AF9" s="348">
        <v>1</v>
      </c>
    </row>
    <row r="10" spans="1:32">
      <c r="A10" s="349"/>
      <c r="B10" s="349"/>
      <c r="C10" s="350" t="s">
        <v>497</v>
      </c>
      <c r="D10" s="351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>
        <v>1</v>
      </c>
      <c r="Y10" s="352">
        <v>1</v>
      </c>
      <c r="Z10" s="352">
        <v>3</v>
      </c>
      <c r="AA10" s="352">
        <v>1</v>
      </c>
      <c r="AB10" s="352"/>
      <c r="AC10" s="352"/>
      <c r="AD10" s="352">
        <v>1</v>
      </c>
      <c r="AE10" s="352"/>
      <c r="AF10" s="353">
        <v>7</v>
      </c>
    </row>
    <row r="11" spans="1:32">
      <c r="A11" s="349"/>
      <c r="B11" s="356" t="s">
        <v>502</v>
      </c>
      <c r="C11" s="357"/>
      <c r="D11" s="358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>
        <v>1</v>
      </c>
      <c r="Y11" s="359">
        <v>1</v>
      </c>
      <c r="Z11" s="359">
        <v>3</v>
      </c>
      <c r="AA11" s="359">
        <v>1</v>
      </c>
      <c r="AB11" s="359">
        <v>1</v>
      </c>
      <c r="AC11" s="359"/>
      <c r="AD11" s="359">
        <v>1</v>
      </c>
      <c r="AE11" s="359"/>
      <c r="AF11" s="360">
        <v>8</v>
      </c>
    </row>
    <row r="12" spans="1:32">
      <c r="A12" s="349"/>
      <c r="B12" s="345" t="s">
        <v>216</v>
      </c>
      <c r="C12" s="345" t="s">
        <v>382</v>
      </c>
      <c r="D12" s="346"/>
      <c r="E12" s="347"/>
      <c r="F12" s="347"/>
      <c r="G12" s="347"/>
      <c r="H12" s="347"/>
      <c r="I12" s="347"/>
      <c r="J12" s="347"/>
      <c r="K12" s="347"/>
      <c r="L12" s="347"/>
      <c r="M12" s="347"/>
      <c r="N12" s="347"/>
      <c r="O12" s="347"/>
      <c r="P12" s="347"/>
      <c r="Q12" s="347"/>
      <c r="R12" s="347">
        <v>1</v>
      </c>
      <c r="S12" s="347"/>
      <c r="T12" s="347"/>
      <c r="U12" s="347"/>
      <c r="V12" s="347"/>
      <c r="W12" s="347"/>
      <c r="X12" s="347"/>
      <c r="Y12" s="347"/>
      <c r="Z12" s="347">
        <v>1</v>
      </c>
      <c r="AA12" s="347">
        <v>1</v>
      </c>
      <c r="AB12" s="347">
        <v>1</v>
      </c>
      <c r="AC12" s="347">
        <v>2</v>
      </c>
      <c r="AD12" s="347"/>
      <c r="AE12" s="347"/>
      <c r="AF12" s="348">
        <v>6</v>
      </c>
    </row>
    <row r="13" spans="1:32">
      <c r="A13" s="349"/>
      <c r="B13" s="349"/>
      <c r="C13" s="350" t="s">
        <v>617</v>
      </c>
      <c r="D13" s="351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352"/>
      <c r="Z13" s="352"/>
      <c r="AA13" s="352">
        <v>1</v>
      </c>
      <c r="AB13" s="352"/>
      <c r="AC13" s="352"/>
      <c r="AD13" s="352"/>
      <c r="AE13" s="352"/>
      <c r="AF13" s="353">
        <v>1</v>
      </c>
    </row>
    <row r="14" spans="1:32">
      <c r="A14" s="349"/>
      <c r="B14" s="356" t="s">
        <v>505</v>
      </c>
      <c r="C14" s="357"/>
      <c r="D14" s="358"/>
      <c r="E14" s="359"/>
      <c r="F14" s="359"/>
      <c r="G14" s="359"/>
      <c r="H14" s="359"/>
      <c r="I14" s="359"/>
      <c r="J14" s="359"/>
      <c r="K14" s="359"/>
      <c r="L14" s="359"/>
      <c r="M14" s="359"/>
      <c r="N14" s="359"/>
      <c r="O14" s="359"/>
      <c r="P14" s="359"/>
      <c r="Q14" s="359"/>
      <c r="R14" s="359">
        <v>1</v>
      </c>
      <c r="S14" s="359"/>
      <c r="T14" s="359"/>
      <c r="U14" s="359"/>
      <c r="V14" s="359"/>
      <c r="W14" s="359"/>
      <c r="X14" s="359"/>
      <c r="Y14" s="359"/>
      <c r="Z14" s="359">
        <v>1</v>
      </c>
      <c r="AA14" s="359">
        <v>2</v>
      </c>
      <c r="AB14" s="359">
        <v>1</v>
      </c>
      <c r="AC14" s="359">
        <v>2</v>
      </c>
      <c r="AD14" s="359"/>
      <c r="AE14" s="359"/>
      <c r="AF14" s="360">
        <v>7</v>
      </c>
    </row>
    <row r="15" spans="1:32">
      <c r="A15" s="349"/>
      <c r="B15" s="345" t="s">
        <v>23</v>
      </c>
      <c r="C15" s="345" t="s">
        <v>23</v>
      </c>
      <c r="D15" s="346"/>
      <c r="E15" s="347"/>
      <c r="F15" s="347"/>
      <c r="G15" s="347"/>
      <c r="H15" s="347"/>
      <c r="I15" s="347"/>
      <c r="J15" s="347"/>
      <c r="K15" s="347"/>
      <c r="L15" s="347"/>
      <c r="M15" s="347"/>
      <c r="N15" s="347"/>
      <c r="O15" s="347"/>
      <c r="P15" s="347"/>
      <c r="Q15" s="347"/>
      <c r="R15" s="347"/>
      <c r="S15" s="347"/>
      <c r="T15" s="347"/>
      <c r="U15" s="347"/>
      <c r="V15" s="347">
        <v>1</v>
      </c>
      <c r="W15" s="347"/>
      <c r="X15" s="347"/>
      <c r="Y15" s="347"/>
      <c r="Z15" s="347"/>
      <c r="AA15" s="347"/>
      <c r="AB15" s="347"/>
      <c r="AC15" s="347"/>
      <c r="AD15" s="347"/>
      <c r="AE15" s="347"/>
      <c r="AF15" s="348">
        <v>1</v>
      </c>
    </row>
    <row r="16" spans="1:32">
      <c r="A16" s="349"/>
      <c r="B16" s="349"/>
      <c r="C16" s="350" t="s">
        <v>171</v>
      </c>
      <c r="D16" s="351"/>
      <c r="E16" s="352">
        <v>1</v>
      </c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352"/>
      <c r="Z16" s="352"/>
      <c r="AA16" s="352"/>
      <c r="AB16" s="352"/>
      <c r="AC16" s="352"/>
      <c r="AD16" s="352">
        <v>1</v>
      </c>
      <c r="AE16" s="352"/>
      <c r="AF16" s="353">
        <v>2</v>
      </c>
    </row>
    <row r="17" spans="1:32">
      <c r="A17" s="349"/>
      <c r="B17" s="349"/>
      <c r="C17" s="350" t="s">
        <v>393</v>
      </c>
      <c r="D17" s="351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>
        <v>1</v>
      </c>
      <c r="U17" s="352"/>
      <c r="V17" s="352"/>
      <c r="W17" s="352"/>
      <c r="X17" s="352"/>
      <c r="Y17" s="352"/>
      <c r="Z17" s="352"/>
      <c r="AA17" s="352"/>
      <c r="AB17" s="352"/>
      <c r="AC17" s="352"/>
      <c r="AD17" s="352">
        <v>1</v>
      </c>
      <c r="AE17" s="352"/>
      <c r="AF17" s="353">
        <v>2</v>
      </c>
    </row>
    <row r="18" spans="1:32">
      <c r="A18" s="349"/>
      <c r="B18" s="356" t="s">
        <v>503</v>
      </c>
      <c r="C18" s="357"/>
      <c r="D18" s="358"/>
      <c r="E18" s="359">
        <v>1</v>
      </c>
      <c r="F18" s="359"/>
      <c r="G18" s="359"/>
      <c r="H18" s="359"/>
      <c r="I18" s="359"/>
      <c r="J18" s="359"/>
      <c r="K18" s="359"/>
      <c r="L18" s="359"/>
      <c r="M18" s="359"/>
      <c r="N18" s="359"/>
      <c r="O18" s="359"/>
      <c r="P18" s="359"/>
      <c r="Q18" s="359"/>
      <c r="R18" s="359"/>
      <c r="S18" s="359"/>
      <c r="T18" s="359">
        <v>1</v>
      </c>
      <c r="U18" s="359"/>
      <c r="V18" s="359">
        <v>1</v>
      </c>
      <c r="W18" s="359"/>
      <c r="X18" s="359"/>
      <c r="Y18" s="359"/>
      <c r="Z18" s="359"/>
      <c r="AA18" s="359"/>
      <c r="AB18" s="359"/>
      <c r="AC18" s="359"/>
      <c r="AD18" s="359">
        <v>2</v>
      </c>
      <c r="AE18" s="359"/>
      <c r="AF18" s="360">
        <v>5</v>
      </c>
    </row>
    <row r="19" spans="1:32">
      <c r="A19" s="349"/>
      <c r="B19" s="345" t="s">
        <v>212</v>
      </c>
      <c r="C19" s="345" t="s">
        <v>648</v>
      </c>
      <c r="D19" s="346"/>
      <c r="E19" s="347"/>
      <c r="F19" s="347"/>
      <c r="G19" s="347"/>
      <c r="H19" s="347"/>
      <c r="I19" s="347"/>
      <c r="J19" s="347"/>
      <c r="K19" s="347"/>
      <c r="L19" s="347"/>
      <c r="M19" s="347"/>
      <c r="N19" s="347"/>
      <c r="O19" s="347"/>
      <c r="P19" s="347"/>
      <c r="Q19" s="347"/>
      <c r="R19" s="347"/>
      <c r="S19" s="347"/>
      <c r="T19" s="347"/>
      <c r="U19" s="347"/>
      <c r="V19" s="347"/>
      <c r="W19" s="347"/>
      <c r="X19" s="347"/>
      <c r="Y19" s="347"/>
      <c r="Z19" s="347"/>
      <c r="AA19" s="347"/>
      <c r="AB19" s="347"/>
      <c r="AC19" s="347">
        <v>1</v>
      </c>
      <c r="AD19" s="347"/>
      <c r="AE19" s="347"/>
      <c r="AF19" s="348">
        <v>1</v>
      </c>
    </row>
    <row r="20" spans="1:32">
      <c r="A20" s="349"/>
      <c r="B20" s="349"/>
      <c r="C20" s="350" t="s">
        <v>685</v>
      </c>
      <c r="D20" s="351"/>
      <c r="E20" s="352"/>
      <c r="F20" s="352"/>
      <c r="G20" s="352"/>
      <c r="H20" s="352"/>
      <c r="I20" s="352"/>
      <c r="J20" s="352"/>
      <c r="K20" s="352"/>
      <c r="L20" s="352"/>
      <c r="M20" s="352"/>
      <c r="N20" s="352"/>
      <c r="O20" s="352"/>
      <c r="P20" s="352"/>
      <c r="Q20" s="352"/>
      <c r="R20" s="352"/>
      <c r="S20" s="352"/>
      <c r="T20" s="352"/>
      <c r="U20" s="352"/>
      <c r="V20" s="352"/>
      <c r="W20" s="352"/>
      <c r="X20" s="352"/>
      <c r="Y20" s="352"/>
      <c r="Z20" s="352"/>
      <c r="AA20" s="352"/>
      <c r="AB20" s="352"/>
      <c r="AC20" s="352"/>
      <c r="AD20" s="352">
        <v>1</v>
      </c>
      <c r="AE20" s="352"/>
      <c r="AF20" s="353">
        <v>1</v>
      </c>
    </row>
    <row r="21" spans="1:32">
      <c r="A21" s="349"/>
      <c r="B21" s="349"/>
      <c r="C21" s="350" t="s">
        <v>618</v>
      </c>
      <c r="D21" s="351"/>
      <c r="E21" s="352"/>
      <c r="F21" s="352"/>
      <c r="G21" s="352"/>
      <c r="H21" s="352"/>
      <c r="I21" s="352"/>
      <c r="J21" s="352"/>
      <c r="K21" s="352"/>
      <c r="L21" s="352"/>
      <c r="M21" s="352"/>
      <c r="N21" s="352"/>
      <c r="O21" s="352"/>
      <c r="P21" s="352"/>
      <c r="Q21" s="352"/>
      <c r="R21" s="352"/>
      <c r="S21" s="352"/>
      <c r="T21" s="352"/>
      <c r="U21" s="352"/>
      <c r="V21" s="352"/>
      <c r="W21" s="352"/>
      <c r="X21" s="352"/>
      <c r="Y21" s="352"/>
      <c r="Z21" s="352"/>
      <c r="AA21" s="352"/>
      <c r="AB21" s="352">
        <v>1</v>
      </c>
      <c r="AC21" s="352"/>
      <c r="AD21" s="352">
        <v>1</v>
      </c>
      <c r="AE21" s="352"/>
      <c r="AF21" s="353">
        <v>2</v>
      </c>
    </row>
    <row r="22" spans="1:32">
      <c r="A22" s="349"/>
      <c r="B22" s="356" t="s">
        <v>629</v>
      </c>
      <c r="C22" s="357"/>
      <c r="D22" s="358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59"/>
      <c r="S22" s="359"/>
      <c r="T22" s="359"/>
      <c r="U22" s="359"/>
      <c r="V22" s="359"/>
      <c r="W22" s="359"/>
      <c r="X22" s="359"/>
      <c r="Y22" s="359"/>
      <c r="Z22" s="359"/>
      <c r="AA22" s="359"/>
      <c r="AB22" s="359">
        <v>1</v>
      </c>
      <c r="AC22" s="359">
        <v>1</v>
      </c>
      <c r="AD22" s="359">
        <v>2</v>
      </c>
      <c r="AE22" s="359"/>
      <c r="AF22" s="360">
        <v>4</v>
      </c>
    </row>
    <row r="23" spans="1:32">
      <c r="A23" s="349"/>
      <c r="B23" s="345" t="s">
        <v>214</v>
      </c>
      <c r="C23" s="345" t="s">
        <v>649</v>
      </c>
      <c r="D23" s="346"/>
      <c r="E23" s="347"/>
      <c r="F23" s="347"/>
      <c r="G23" s="347"/>
      <c r="H23" s="347"/>
      <c r="I23" s="347"/>
      <c r="J23" s="347"/>
      <c r="K23" s="347"/>
      <c r="L23" s="347"/>
      <c r="M23" s="347"/>
      <c r="N23" s="347"/>
      <c r="O23" s="347"/>
      <c r="P23" s="347"/>
      <c r="Q23" s="347"/>
      <c r="R23" s="347"/>
      <c r="S23" s="347"/>
      <c r="T23" s="347"/>
      <c r="U23" s="347"/>
      <c r="V23" s="347"/>
      <c r="W23" s="347"/>
      <c r="X23" s="347"/>
      <c r="Y23" s="347"/>
      <c r="Z23" s="347"/>
      <c r="AA23" s="347"/>
      <c r="AB23" s="347"/>
      <c r="AC23" s="347"/>
      <c r="AD23" s="347">
        <v>1</v>
      </c>
      <c r="AE23" s="347"/>
      <c r="AF23" s="348">
        <v>1</v>
      </c>
    </row>
    <row r="24" spans="1:32">
      <c r="A24" s="349"/>
      <c r="B24" s="349"/>
      <c r="C24" s="350" t="s">
        <v>686</v>
      </c>
      <c r="D24" s="351"/>
      <c r="E24" s="352"/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52"/>
      <c r="Q24" s="352"/>
      <c r="R24" s="352"/>
      <c r="S24" s="352"/>
      <c r="T24" s="352"/>
      <c r="U24" s="352"/>
      <c r="V24" s="352"/>
      <c r="W24" s="352"/>
      <c r="X24" s="352"/>
      <c r="Y24" s="352"/>
      <c r="Z24" s="352"/>
      <c r="AA24" s="352"/>
      <c r="AB24" s="352"/>
      <c r="AC24" s="352"/>
      <c r="AD24" s="352">
        <v>1</v>
      </c>
      <c r="AE24" s="352"/>
      <c r="AF24" s="353">
        <v>1</v>
      </c>
    </row>
    <row r="25" spans="1:32">
      <c r="A25" s="349"/>
      <c r="B25" s="356" t="s">
        <v>650</v>
      </c>
      <c r="C25" s="357"/>
      <c r="D25" s="358"/>
      <c r="E25" s="359"/>
      <c r="F25" s="359"/>
      <c r="G25" s="359"/>
      <c r="H25" s="359"/>
      <c r="I25" s="359"/>
      <c r="J25" s="359"/>
      <c r="K25" s="359"/>
      <c r="L25" s="359"/>
      <c r="M25" s="359"/>
      <c r="N25" s="359"/>
      <c r="O25" s="359"/>
      <c r="P25" s="359"/>
      <c r="Q25" s="359"/>
      <c r="R25" s="359"/>
      <c r="S25" s="359"/>
      <c r="T25" s="359"/>
      <c r="U25" s="359"/>
      <c r="V25" s="359"/>
      <c r="W25" s="359"/>
      <c r="X25" s="359"/>
      <c r="Y25" s="359"/>
      <c r="Z25" s="359"/>
      <c r="AA25" s="359"/>
      <c r="AB25" s="359"/>
      <c r="AC25" s="359"/>
      <c r="AD25" s="359">
        <v>2</v>
      </c>
      <c r="AE25" s="359"/>
      <c r="AF25" s="360">
        <v>2</v>
      </c>
    </row>
    <row r="26" spans="1:32">
      <c r="A26" s="349"/>
      <c r="B26" s="345" t="s">
        <v>213</v>
      </c>
      <c r="C26" s="345" t="s">
        <v>687</v>
      </c>
      <c r="D26" s="346"/>
      <c r="E26" s="347"/>
      <c r="F26" s="347"/>
      <c r="G26" s="347"/>
      <c r="H26" s="347"/>
      <c r="I26" s="347"/>
      <c r="J26" s="347"/>
      <c r="K26" s="347"/>
      <c r="L26" s="347"/>
      <c r="M26" s="347"/>
      <c r="N26" s="347"/>
      <c r="O26" s="347"/>
      <c r="P26" s="347"/>
      <c r="Q26" s="347"/>
      <c r="R26" s="347"/>
      <c r="S26" s="347"/>
      <c r="T26" s="347"/>
      <c r="U26" s="347"/>
      <c r="V26" s="347"/>
      <c r="W26" s="347"/>
      <c r="X26" s="347"/>
      <c r="Y26" s="347"/>
      <c r="Z26" s="347"/>
      <c r="AA26" s="347"/>
      <c r="AB26" s="347"/>
      <c r="AC26" s="347"/>
      <c r="AD26" s="347">
        <v>1</v>
      </c>
      <c r="AE26" s="347"/>
      <c r="AF26" s="348">
        <v>1</v>
      </c>
    </row>
    <row r="27" spans="1:32">
      <c r="A27" s="349"/>
      <c r="B27" s="349"/>
      <c r="C27" s="350" t="s">
        <v>653</v>
      </c>
      <c r="D27" s="351"/>
      <c r="E27" s="352"/>
      <c r="F27" s="352"/>
      <c r="G27" s="352"/>
      <c r="H27" s="352"/>
      <c r="I27" s="352"/>
      <c r="J27" s="352"/>
      <c r="K27" s="352"/>
      <c r="L27" s="352"/>
      <c r="M27" s="352"/>
      <c r="N27" s="352"/>
      <c r="O27" s="352"/>
      <c r="P27" s="352"/>
      <c r="Q27" s="352"/>
      <c r="R27" s="352"/>
      <c r="S27" s="352"/>
      <c r="T27" s="352"/>
      <c r="U27" s="352"/>
      <c r="V27" s="352"/>
      <c r="W27" s="352"/>
      <c r="X27" s="352"/>
      <c r="Y27" s="352"/>
      <c r="Z27" s="352"/>
      <c r="AA27" s="352"/>
      <c r="AB27" s="352"/>
      <c r="AC27" s="352">
        <v>1</v>
      </c>
      <c r="AD27" s="352"/>
      <c r="AE27" s="352"/>
      <c r="AF27" s="353">
        <v>1</v>
      </c>
    </row>
    <row r="28" spans="1:32">
      <c r="A28" s="349"/>
      <c r="B28" s="356" t="s">
        <v>654</v>
      </c>
      <c r="C28" s="357"/>
      <c r="D28" s="358"/>
      <c r="E28" s="359"/>
      <c r="F28" s="359"/>
      <c r="G28" s="359"/>
      <c r="H28" s="359"/>
      <c r="I28" s="359"/>
      <c r="J28" s="359"/>
      <c r="K28" s="359"/>
      <c r="L28" s="359"/>
      <c r="M28" s="359"/>
      <c r="N28" s="359"/>
      <c r="O28" s="359"/>
      <c r="P28" s="359"/>
      <c r="Q28" s="359"/>
      <c r="R28" s="359"/>
      <c r="S28" s="359"/>
      <c r="T28" s="359"/>
      <c r="U28" s="359"/>
      <c r="V28" s="359"/>
      <c r="W28" s="359"/>
      <c r="X28" s="359"/>
      <c r="Y28" s="359"/>
      <c r="Z28" s="359"/>
      <c r="AA28" s="359"/>
      <c r="AB28" s="359"/>
      <c r="AC28" s="359">
        <v>1</v>
      </c>
      <c r="AD28" s="359">
        <v>1</v>
      </c>
      <c r="AE28" s="359"/>
      <c r="AF28" s="360">
        <v>2</v>
      </c>
    </row>
    <row r="29" spans="1:32">
      <c r="A29" s="349"/>
      <c r="B29" s="345" t="s">
        <v>173</v>
      </c>
      <c r="C29" s="345" t="s">
        <v>688</v>
      </c>
      <c r="D29" s="346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7"/>
      <c r="S29" s="347"/>
      <c r="T29" s="347"/>
      <c r="U29" s="347"/>
      <c r="V29" s="347"/>
      <c r="W29" s="347"/>
      <c r="X29" s="347"/>
      <c r="Y29" s="347"/>
      <c r="Z29" s="347"/>
      <c r="AA29" s="347"/>
      <c r="AB29" s="347"/>
      <c r="AC29" s="347"/>
      <c r="AD29" s="347">
        <v>1</v>
      </c>
      <c r="AE29" s="347"/>
      <c r="AF29" s="348">
        <v>1</v>
      </c>
    </row>
    <row r="30" spans="1:32">
      <c r="A30" s="349"/>
      <c r="B30" s="356" t="s">
        <v>689</v>
      </c>
      <c r="C30" s="357"/>
      <c r="D30" s="358"/>
      <c r="E30" s="359"/>
      <c r="F30" s="359"/>
      <c r="G30" s="359"/>
      <c r="H30" s="359"/>
      <c r="I30" s="359"/>
      <c r="J30" s="359"/>
      <c r="K30" s="359"/>
      <c r="L30" s="359"/>
      <c r="M30" s="359"/>
      <c r="N30" s="359"/>
      <c r="O30" s="359"/>
      <c r="P30" s="359"/>
      <c r="Q30" s="359"/>
      <c r="R30" s="359"/>
      <c r="S30" s="359"/>
      <c r="T30" s="359"/>
      <c r="U30" s="359"/>
      <c r="V30" s="359"/>
      <c r="W30" s="359"/>
      <c r="X30" s="359"/>
      <c r="Y30" s="359"/>
      <c r="Z30" s="359"/>
      <c r="AA30" s="359"/>
      <c r="AB30" s="359"/>
      <c r="AC30" s="359"/>
      <c r="AD30" s="359">
        <v>1</v>
      </c>
      <c r="AE30" s="359"/>
      <c r="AF30" s="360">
        <v>1</v>
      </c>
    </row>
    <row r="31" spans="1:32">
      <c r="A31" s="349"/>
      <c r="B31" s="345" t="s">
        <v>209</v>
      </c>
      <c r="C31" s="345" t="s">
        <v>651</v>
      </c>
      <c r="D31" s="346"/>
      <c r="E31" s="347"/>
      <c r="F31" s="347"/>
      <c r="G31" s="347"/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47"/>
      <c r="T31" s="347"/>
      <c r="U31" s="347"/>
      <c r="V31" s="347"/>
      <c r="W31" s="347"/>
      <c r="X31" s="347"/>
      <c r="Y31" s="347"/>
      <c r="Z31" s="347"/>
      <c r="AA31" s="347"/>
      <c r="AB31" s="347">
        <v>1</v>
      </c>
      <c r="AC31" s="347"/>
      <c r="AD31" s="347"/>
      <c r="AE31" s="347"/>
      <c r="AF31" s="348">
        <v>1</v>
      </c>
    </row>
    <row r="32" spans="1:32">
      <c r="A32" s="349"/>
      <c r="B32" s="356" t="s">
        <v>652</v>
      </c>
      <c r="C32" s="357"/>
      <c r="D32" s="358"/>
      <c r="E32" s="359"/>
      <c r="F32" s="359"/>
      <c r="G32" s="359"/>
      <c r="H32" s="359"/>
      <c r="I32" s="359"/>
      <c r="J32" s="359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59"/>
      <c r="V32" s="359"/>
      <c r="W32" s="359"/>
      <c r="X32" s="359"/>
      <c r="Y32" s="359"/>
      <c r="Z32" s="359"/>
      <c r="AA32" s="359"/>
      <c r="AB32" s="359">
        <v>1</v>
      </c>
      <c r="AC32" s="359"/>
      <c r="AD32" s="359"/>
      <c r="AE32" s="359"/>
      <c r="AF32" s="360">
        <v>1</v>
      </c>
    </row>
    <row r="33" spans="1:32">
      <c r="A33" s="327" t="s">
        <v>503</v>
      </c>
      <c r="B33" s="328"/>
      <c r="C33" s="328"/>
      <c r="D33" s="329"/>
      <c r="E33" s="330">
        <v>1</v>
      </c>
      <c r="F33" s="330"/>
      <c r="G33" s="330"/>
      <c r="H33" s="330"/>
      <c r="I33" s="330"/>
      <c r="J33" s="330"/>
      <c r="K33" s="330"/>
      <c r="L33" s="330"/>
      <c r="M33" s="330"/>
      <c r="N33" s="330"/>
      <c r="O33" s="330"/>
      <c r="P33" s="330"/>
      <c r="Q33" s="330"/>
      <c r="R33" s="330">
        <v>1</v>
      </c>
      <c r="S33" s="330"/>
      <c r="T33" s="330">
        <v>1</v>
      </c>
      <c r="U33" s="330"/>
      <c r="V33" s="330">
        <v>1</v>
      </c>
      <c r="W33" s="330"/>
      <c r="X33" s="330">
        <v>3</v>
      </c>
      <c r="Y33" s="330">
        <v>1</v>
      </c>
      <c r="Z33" s="330">
        <v>4</v>
      </c>
      <c r="AA33" s="330">
        <v>3</v>
      </c>
      <c r="AB33" s="330">
        <v>4</v>
      </c>
      <c r="AC33" s="330">
        <v>7</v>
      </c>
      <c r="AD33" s="330">
        <v>11</v>
      </c>
      <c r="AE33" s="330">
        <v>1</v>
      </c>
      <c r="AF33" s="331">
        <v>38</v>
      </c>
    </row>
    <row r="34" spans="1:32">
      <c r="A34" s="345" t="s">
        <v>24</v>
      </c>
      <c r="B34" s="345" t="s">
        <v>229</v>
      </c>
      <c r="C34" s="345" t="s">
        <v>389</v>
      </c>
      <c r="D34" s="346"/>
      <c r="E34" s="347"/>
      <c r="F34" s="347"/>
      <c r="G34" s="347"/>
      <c r="H34" s="347"/>
      <c r="I34" s="347"/>
      <c r="J34" s="347"/>
      <c r="K34" s="347"/>
      <c r="L34" s="347"/>
      <c r="M34" s="347"/>
      <c r="N34" s="347"/>
      <c r="O34" s="347"/>
      <c r="P34" s="347"/>
      <c r="Q34" s="347"/>
      <c r="R34" s="347"/>
      <c r="S34" s="347"/>
      <c r="T34" s="347">
        <v>1</v>
      </c>
      <c r="U34" s="347"/>
      <c r="V34" s="347"/>
      <c r="W34" s="347"/>
      <c r="X34" s="347">
        <v>2</v>
      </c>
      <c r="Y34" s="347">
        <v>1</v>
      </c>
      <c r="Z34" s="347"/>
      <c r="AA34" s="347"/>
      <c r="AB34" s="347"/>
      <c r="AC34" s="347"/>
      <c r="AD34" s="347"/>
      <c r="AE34" s="347"/>
      <c r="AF34" s="348">
        <v>4</v>
      </c>
    </row>
    <row r="35" spans="1:32">
      <c r="A35" s="349"/>
      <c r="B35" s="349"/>
      <c r="C35" s="350" t="s">
        <v>655</v>
      </c>
      <c r="D35" s="351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  <c r="Q35" s="352"/>
      <c r="R35" s="352"/>
      <c r="S35" s="352"/>
      <c r="T35" s="352"/>
      <c r="U35" s="352"/>
      <c r="V35" s="352"/>
      <c r="W35" s="352"/>
      <c r="X35" s="352"/>
      <c r="Y35" s="352"/>
      <c r="Z35" s="352"/>
      <c r="AA35" s="352"/>
      <c r="AB35" s="352">
        <v>1</v>
      </c>
      <c r="AC35" s="352">
        <v>1</v>
      </c>
      <c r="AD35" s="352">
        <v>2</v>
      </c>
      <c r="AE35" s="352"/>
      <c r="AF35" s="353">
        <v>4</v>
      </c>
    </row>
    <row r="36" spans="1:32">
      <c r="A36" s="349"/>
      <c r="B36" s="349"/>
      <c r="C36" s="350" t="s">
        <v>490</v>
      </c>
      <c r="D36" s="351"/>
      <c r="E36" s="352"/>
      <c r="F36" s="352"/>
      <c r="G36" s="352"/>
      <c r="H36" s="352"/>
      <c r="I36" s="352"/>
      <c r="J36" s="352"/>
      <c r="K36" s="352"/>
      <c r="L36" s="352"/>
      <c r="M36" s="352"/>
      <c r="N36" s="352"/>
      <c r="O36" s="352"/>
      <c r="P36" s="352"/>
      <c r="Q36" s="352"/>
      <c r="R36" s="352"/>
      <c r="S36" s="352"/>
      <c r="T36" s="352"/>
      <c r="U36" s="352"/>
      <c r="V36" s="352"/>
      <c r="W36" s="352">
        <v>1</v>
      </c>
      <c r="X36" s="352"/>
      <c r="Y36" s="352"/>
      <c r="Z36" s="352"/>
      <c r="AA36" s="352"/>
      <c r="AB36" s="352">
        <v>5</v>
      </c>
      <c r="AC36" s="352"/>
      <c r="AD36" s="352">
        <v>1</v>
      </c>
      <c r="AE36" s="352"/>
      <c r="AF36" s="353">
        <v>7</v>
      </c>
    </row>
    <row r="37" spans="1:32">
      <c r="A37" s="349"/>
      <c r="B37" s="349"/>
      <c r="C37" s="350" t="s">
        <v>630</v>
      </c>
      <c r="D37" s="351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  <c r="S37" s="352"/>
      <c r="T37" s="352"/>
      <c r="U37" s="352"/>
      <c r="V37" s="352"/>
      <c r="W37" s="352"/>
      <c r="X37" s="352"/>
      <c r="Y37" s="352"/>
      <c r="Z37" s="352"/>
      <c r="AA37" s="352"/>
      <c r="AB37" s="352">
        <v>2</v>
      </c>
      <c r="AC37" s="352">
        <v>1</v>
      </c>
      <c r="AD37" s="352"/>
      <c r="AE37" s="352"/>
      <c r="AF37" s="353">
        <v>3</v>
      </c>
    </row>
    <row r="38" spans="1:32">
      <c r="A38" s="349"/>
      <c r="B38" s="356" t="s">
        <v>506</v>
      </c>
      <c r="C38" s="357"/>
      <c r="D38" s="358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>
        <v>1</v>
      </c>
      <c r="U38" s="359"/>
      <c r="V38" s="359"/>
      <c r="W38" s="359">
        <v>1</v>
      </c>
      <c r="X38" s="359">
        <v>2</v>
      </c>
      <c r="Y38" s="359">
        <v>1</v>
      </c>
      <c r="Z38" s="359"/>
      <c r="AA38" s="359"/>
      <c r="AB38" s="359">
        <v>8</v>
      </c>
      <c r="AC38" s="359">
        <v>2</v>
      </c>
      <c r="AD38" s="359">
        <v>3</v>
      </c>
      <c r="AE38" s="359"/>
      <c r="AF38" s="360">
        <v>18</v>
      </c>
    </row>
    <row r="39" spans="1:32">
      <c r="A39" s="349"/>
      <c r="B39" s="345" t="s">
        <v>226</v>
      </c>
      <c r="C39" s="345" t="s">
        <v>657</v>
      </c>
      <c r="D39" s="346"/>
      <c r="E39" s="347"/>
      <c r="F39" s="347"/>
      <c r="G39" s="347"/>
      <c r="H39" s="347"/>
      <c r="I39" s="347"/>
      <c r="J39" s="347"/>
      <c r="K39" s="347"/>
      <c r="L39" s="347"/>
      <c r="M39" s="347"/>
      <c r="N39" s="347"/>
      <c r="O39" s="347"/>
      <c r="P39" s="347"/>
      <c r="Q39" s="347"/>
      <c r="R39" s="347"/>
      <c r="S39" s="347"/>
      <c r="T39" s="347"/>
      <c r="U39" s="347"/>
      <c r="V39" s="347"/>
      <c r="W39" s="347"/>
      <c r="X39" s="347"/>
      <c r="Y39" s="347"/>
      <c r="Z39" s="347"/>
      <c r="AA39" s="347"/>
      <c r="AB39" s="347"/>
      <c r="AC39" s="347">
        <v>1</v>
      </c>
      <c r="AD39" s="347"/>
      <c r="AE39" s="347"/>
      <c r="AF39" s="348">
        <v>1</v>
      </c>
    </row>
    <row r="40" spans="1:32">
      <c r="A40" s="349"/>
      <c r="B40" s="349"/>
      <c r="C40" s="350" t="s">
        <v>655</v>
      </c>
      <c r="D40" s="351"/>
      <c r="E40" s="352"/>
      <c r="F40" s="352"/>
      <c r="G40" s="352"/>
      <c r="H40" s="352"/>
      <c r="I40" s="352"/>
      <c r="J40" s="352"/>
      <c r="K40" s="352"/>
      <c r="L40" s="352"/>
      <c r="M40" s="352"/>
      <c r="N40" s="352"/>
      <c r="O40" s="352"/>
      <c r="P40" s="352"/>
      <c r="Q40" s="352"/>
      <c r="R40" s="352"/>
      <c r="S40" s="352"/>
      <c r="T40" s="352"/>
      <c r="U40" s="352"/>
      <c r="V40" s="352"/>
      <c r="W40" s="352"/>
      <c r="X40" s="352"/>
      <c r="Y40" s="352"/>
      <c r="Z40" s="352"/>
      <c r="AA40" s="352"/>
      <c r="AB40" s="352"/>
      <c r="AC40" s="352">
        <v>1</v>
      </c>
      <c r="AD40" s="352"/>
      <c r="AE40" s="352"/>
      <c r="AF40" s="353">
        <v>1</v>
      </c>
    </row>
    <row r="41" spans="1:32">
      <c r="A41" s="349"/>
      <c r="B41" s="349"/>
      <c r="C41" s="350" t="s">
        <v>690</v>
      </c>
      <c r="D41" s="351"/>
      <c r="E41" s="352"/>
      <c r="F41" s="352"/>
      <c r="G41" s="352"/>
      <c r="H41" s="352"/>
      <c r="I41" s="352"/>
      <c r="J41" s="352"/>
      <c r="K41" s="352"/>
      <c r="L41" s="352"/>
      <c r="M41" s="352"/>
      <c r="N41" s="352"/>
      <c r="O41" s="352"/>
      <c r="P41" s="352"/>
      <c r="Q41" s="352"/>
      <c r="R41" s="352"/>
      <c r="S41" s="352"/>
      <c r="T41" s="352"/>
      <c r="U41" s="352"/>
      <c r="V41" s="352"/>
      <c r="W41" s="352"/>
      <c r="X41" s="352"/>
      <c r="Y41" s="352"/>
      <c r="Z41" s="352"/>
      <c r="AA41" s="352"/>
      <c r="AB41" s="352"/>
      <c r="AC41" s="352"/>
      <c r="AD41" s="352"/>
      <c r="AE41" s="352">
        <v>1</v>
      </c>
      <c r="AF41" s="353">
        <v>1</v>
      </c>
    </row>
    <row r="42" spans="1:32">
      <c r="A42" s="349"/>
      <c r="B42" s="349"/>
      <c r="C42" s="350" t="s">
        <v>498</v>
      </c>
      <c r="D42" s="351"/>
      <c r="E42" s="352"/>
      <c r="F42" s="352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  <c r="S42" s="352"/>
      <c r="T42" s="352"/>
      <c r="U42" s="352"/>
      <c r="V42" s="352"/>
      <c r="W42" s="352"/>
      <c r="X42" s="352"/>
      <c r="Y42" s="352">
        <v>1</v>
      </c>
      <c r="Z42" s="352"/>
      <c r="AA42" s="352"/>
      <c r="AB42" s="352">
        <v>1</v>
      </c>
      <c r="AC42" s="352">
        <v>1</v>
      </c>
      <c r="AD42" s="352">
        <v>1</v>
      </c>
      <c r="AE42" s="352"/>
      <c r="AF42" s="353">
        <v>4</v>
      </c>
    </row>
    <row r="43" spans="1:32">
      <c r="A43" s="349"/>
      <c r="B43" s="356" t="s">
        <v>509</v>
      </c>
      <c r="C43" s="357"/>
      <c r="D43" s="358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59"/>
      <c r="U43" s="359"/>
      <c r="V43" s="359"/>
      <c r="W43" s="359"/>
      <c r="X43" s="359"/>
      <c r="Y43" s="359">
        <v>1</v>
      </c>
      <c r="Z43" s="359"/>
      <c r="AA43" s="359"/>
      <c r="AB43" s="359">
        <v>1</v>
      </c>
      <c r="AC43" s="359">
        <v>3</v>
      </c>
      <c r="AD43" s="359">
        <v>1</v>
      </c>
      <c r="AE43" s="359">
        <v>1</v>
      </c>
      <c r="AF43" s="360">
        <v>7</v>
      </c>
    </row>
    <row r="44" spans="1:32">
      <c r="A44" s="349"/>
      <c r="B44" s="345" t="s">
        <v>228</v>
      </c>
      <c r="C44" s="345" t="s">
        <v>656</v>
      </c>
      <c r="D44" s="346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47"/>
      <c r="Q44" s="347"/>
      <c r="R44" s="347"/>
      <c r="S44" s="347"/>
      <c r="T44" s="347"/>
      <c r="U44" s="347"/>
      <c r="V44" s="347"/>
      <c r="W44" s="347"/>
      <c r="X44" s="347"/>
      <c r="Y44" s="347"/>
      <c r="Z44" s="347"/>
      <c r="AA44" s="347"/>
      <c r="AB44" s="347">
        <v>1</v>
      </c>
      <c r="AC44" s="347">
        <v>1</v>
      </c>
      <c r="AD44" s="347"/>
      <c r="AE44" s="347"/>
      <c r="AF44" s="348">
        <v>2</v>
      </c>
    </row>
    <row r="45" spans="1:32">
      <c r="A45" s="349"/>
      <c r="B45" s="349"/>
      <c r="C45" s="350" t="s">
        <v>619</v>
      </c>
      <c r="D45" s="351"/>
      <c r="E45" s="352"/>
      <c r="F45" s="352"/>
      <c r="G45" s="352"/>
      <c r="H45" s="352"/>
      <c r="I45" s="352"/>
      <c r="J45" s="352"/>
      <c r="K45" s="352"/>
      <c r="L45" s="352"/>
      <c r="M45" s="352"/>
      <c r="N45" s="352"/>
      <c r="O45" s="352"/>
      <c r="P45" s="352"/>
      <c r="Q45" s="352"/>
      <c r="R45" s="352"/>
      <c r="S45" s="352"/>
      <c r="T45" s="352"/>
      <c r="U45" s="352"/>
      <c r="V45" s="352"/>
      <c r="W45" s="352"/>
      <c r="X45" s="352"/>
      <c r="Y45" s="352"/>
      <c r="Z45" s="352"/>
      <c r="AA45" s="352">
        <v>2</v>
      </c>
      <c r="AB45" s="352"/>
      <c r="AC45" s="352"/>
      <c r="AD45" s="352"/>
      <c r="AE45" s="352"/>
      <c r="AF45" s="353">
        <v>2</v>
      </c>
    </row>
    <row r="46" spans="1:32">
      <c r="A46" s="349"/>
      <c r="B46" s="349"/>
      <c r="C46" s="350" t="s">
        <v>394</v>
      </c>
      <c r="D46" s="351"/>
      <c r="E46" s="352"/>
      <c r="F46" s="352"/>
      <c r="G46" s="352"/>
      <c r="H46" s="352"/>
      <c r="I46" s="352"/>
      <c r="J46" s="352"/>
      <c r="K46" s="352"/>
      <c r="L46" s="352"/>
      <c r="M46" s="352"/>
      <c r="N46" s="352"/>
      <c r="O46" s="352"/>
      <c r="P46" s="352"/>
      <c r="Q46" s="352"/>
      <c r="R46" s="352"/>
      <c r="S46" s="352"/>
      <c r="T46" s="352"/>
      <c r="U46" s="352">
        <v>1</v>
      </c>
      <c r="V46" s="352"/>
      <c r="W46" s="352"/>
      <c r="X46" s="352"/>
      <c r="Y46" s="352"/>
      <c r="Z46" s="352"/>
      <c r="AA46" s="352"/>
      <c r="AB46" s="352"/>
      <c r="AC46" s="352"/>
      <c r="AD46" s="352"/>
      <c r="AE46" s="352"/>
      <c r="AF46" s="353">
        <v>1</v>
      </c>
    </row>
    <row r="47" spans="1:32">
      <c r="A47" s="349"/>
      <c r="B47" s="356" t="s">
        <v>511</v>
      </c>
      <c r="C47" s="357"/>
      <c r="D47" s="358"/>
      <c r="E47" s="359"/>
      <c r="F47" s="359"/>
      <c r="G47" s="359"/>
      <c r="H47" s="359"/>
      <c r="I47" s="359"/>
      <c r="J47" s="359"/>
      <c r="K47" s="359"/>
      <c r="L47" s="359"/>
      <c r="M47" s="359"/>
      <c r="N47" s="359"/>
      <c r="O47" s="359"/>
      <c r="P47" s="359"/>
      <c r="Q47" s="359"/>
      <c r="R47" s="359"/>
      <c r="S47" s="359"/>
      <c r="T47" s="359"/>
      <c r="U47" s="359">
        <v>1</v>
      </c>
      <c r="V47" s="359"/>
      <c r="W47" s="359"/>
      <c r="X47" s="359"/>
      <c r="Y47" s="359"/>
      <c r="Z47" s="359"/>
      <c r="AA47" s="359">
        <v>2</v>
      </c>
      <c r="AB47" s="359">
        <v>1</v>
      </c>
      <c r="AC47" s="359">
        <v>1</v>
      </c>
      <c r="AD47" s="359"/>
      <c r="AE47" s="359"/>
      <c r="AF47" s="360">
        <v>5</v>
      </c>
    </row>
    <row r="48" spans="1:32">
      <c r="A48" s="349"/>
      <c r="B48" s="345" t="s">
        <v>149</v>
      </c>
      <c r="C48" s="345" t="s">
        <v>375</v>
      </c>
      <c r="D48" s="346"/>
      <c r="E48" s="347"/>
      <c r="F48" s="347"/>
      <c r="G48" s="347"/>
      <c r="H48" s="347"/>
      <c r="I48" s="347"/>
      <c r="J48" s="347"/>
      <c r="K48" s="347"/>
      <c r="L48" s="347"/>
      <c r="M48" s="347"/>
      <c r="N48" s="347"/>
      <c r="O48" s="347"/>
      <c r="P48" s="347"/>
      <c r="Q48" s="347"/>
      <c r="R48" s="347"/>
      <c r="S48" s="347"/>
      <c r="T48" s="347"/>
      <c r="U48" s="347"/>
      <c r="V48" s="347"/>
      <c r="W48" s="347"/>
      <c r="X48" s="347"/>
      <c r="Y48" s="347"/>
      <c r="Z48" s="347"/>
      <c r="AA48" s="347"/>
      <c r="AB48" s="347"/>
      <c r="AC48" s="347">
        <v>1</v>
      </c>
      <c r="AD48" s="347"/>
      <c r="AE48" s="347"/>
      <c r="AF48" s="348">
        <v>1</v>
      </c>
    </row>
    <row r="49" spans="1:32">
      <c r="A49" s="349"/>
      <c r="B49" s="349"/>
      <c r="C49" s="350" t="s">
        <v>379</v>
      </c>
      <c r="D49" s="351"/>
      <c r="E49" s="352"/>
      <c r="F49" s="352"/>
      <c r="G49" s="352"/>
      <c r="H49" s="352"/>
      <c r="I49" s="352"/>
      <c r="J49" s="352"/>
      <c r="K49" s="352"/>
      <c r="L49" s="352"/>
      <c r="M49" s="352"/>
      <c r="N49" s="352"/>
      <c r="O49" s="352"/>
      <c r="P49" s="352"/>
      <c r="Q49" s="352"/>
      <c r="R49" s="352"/>
      <c r="S49" s="352"/>
      <c r="T49" s="352"/>
      <c r="U49" s="352"/>
      <c r="V49" s="352"/>
      <c r="W49" s="352"/>
      <c r="X49" s="352"/>
      <c r="Y49" s="352"/>
      <c r="Z49" s="352"/>
      <c r="AA49" s="352"/>
      <c r="AB49" s="352"/>
      <c r="AC49" s="352">
        <v>1</v>
      </c>
      <c r="AD49" s="352">
        <v>1</v>
      </c>
      <c r="AE49" s="352"/>
      <c r="AF49" s="353">
        <v>2</v>
      </c>
    </row>
    <row r="50" spans="1:32">
      <c r="A50" s="349"/>
      <c r="B50" s="349"/>
      <c r="C50" s="350" t="s">
        <v>149</v>
      </c>
      <c r="D50" s="351"/>
      <c r="E50" s="352"/>
      <c r="F50" s="352"/>
      <c r="G50" s="352"/>
      <c r="H50" s="352"/>
      <c r="I50" s="352"/>
      <c r="J50" s="352"/>
      <c r="K50" s="352"/>
      <c r="L50" s="352"/>
      <c r="M50" s="352"/>
      <c r="N50" s="352"/>
      <c r="O50" s="352"/>
      <c r="P50" s="352"/>
      <c r="Q50" s="352"/>
      <c r="R50" s="352"/>
      <c r="S50" s="352"/>
      <c r="T50" s="352"/>
      <c r="U50" s="352"/>
      <c r="V50" s="352"/>
      <c r="W50" s="352"/>
      <c r="X50" s="352"/>
      <c r="Y50" s="352"/>
      <c r="Z50" s="352"/>
      <c r="AA50" s="352"/>
      <c r="AB50" s="352">
        <v>2</v>
      </c>
      <c r="AC50" s="352"/>
      <c r="AD50" s="352"/>
      <c r="AE50" s="352"/>
      <c r="AF50" s="353">
        <v>2</v>
      </c>
    </row>
    <row r="51" spans="1:32">
      <c r="A51" s="349"/>
      <c r="B51" s="356" t="s">
        <v>658</v>
      </c>
      <c r="C51" s="357"/>
      <c r="D51" s="358"/>
      <c r="E51" s="359"/>
      <c r="F51" s="359"/>
      <c r="G51" s="359"/>
      <c r="H51" s="359"/>
      <c r="I51" s="359"/>
      <c r="J51" s="359"/>
      <c r="K51" s="359"/>
      <c r="L51" s="359"/>
      <c r="M51" s="359"/>
      <c r="N51" s="359"/>
      <c r="O51" s="359"/>
      <c r="P51" s="359"/>
      <c r="Q51" s="359"/>
      <c r="R51" s="359"/>
      <c r="S51" s="359"/>
      <c r="T51" s="359"/>
      <c r="U51" s="359"/>
      <c r="V51" s="359"/>
      <c r="W51" s="359"/>
      <c r="X51" s="359"/>
      <c r="Y51" s="359"/>
      <c r="Z51" s="359"/>
      <c r="AA51" s="359"/>
      <c r="AB51" s="359">
        <v>2</v>
      </c>
      <c r="AC51" s="359">
        <v>2</v>
      </c>
      <c r="AD51" s="359">
        <v>1</v>
      </c>
      <c r="AE51" s="359"/>
      <c r="AF51" s="360">
        <v>5</v>
      </c>
    </row>
    <row r="52" spans="1:32">
      <c r="A52" s="349"/>
      <c r="B52" s="345" t="s">
        <v>148</v>
      </c>
      <c r="C52" s="345" t="s">
        <v>171</v>
      </c>
      <c r="D52" s="346"/>
      <c r="E52" s="347"/>
      <c r="F52" s="347"/>
      <c r="G52" s="347"/>
      <c r="H52" s="347"/>
      <c r="I52" s="347"/>
      <c r="J52" s="347"/>
      <c r="K52" s="347"/>
      <c r="L52" s="347"/>
      <c r="M52" s="347"/>
      <c r="N52" s="347"/>
      <c r="O52" s="347"/>
      <c r="P52" s="347"/>
      <c r="Q52" s="347"/>
      <c r="R52" s="347"/>
      <c r="S52" s="347"/>
      <c r="T52" s="347"/>
      <c r="U52" s="347"/>
      <c r="V52" s="347"/>
      <c r="W52" s="347"/>
      <c r="X52" s="347"/>
      <c r="Y52" s="347"/>
      <c r="Z52" s="347"/>
      <c r="AA52" s="347"/>
      <c r="AB52" s="347"/>
      <c r="AC52" s="347">
        <v>1</v>
      </c>
      <c r="AD52" s="347"/>
      <c r="AE52" s="347"/>
      <c r="AF52" s="348">
        <v>1</v>
      </c>
    </row>
    <row r="53" spans="1:32">
      <c r="A53" s="349"/>
      <c r="B53" s="349"/>
      <c r="C53" s="350" t="s">
        <v>659</v>
      </c>
      <c r="D53" s="351"/>
      <c r="E53" s="352"/>
      <c r="F53" s="352"/>
      <c r="G53" s="352"/>
      <c r="H53" s="352"/>
      <c r="I53" s="352"/>
      <c r="J53" s="352"/>
      <c r="K53" s="352"/>
      <c r="L53" s="352"/>
      <c r="M53" s="352"/>
      <c r="N53" s="352"/>
      <c r="O53" s="352"/>
      <c r="P53" s="352"/>
      <c r="Q53" s="352"/>
      <c r="R53" s="352"/>
      <c r="S53" s="352"/>
      <c r="T53" s="352"/>
      <c r="U53" s="352"/>
      <c r="V53" s="352"/>
      <c r="W53" s="352"/>
      <c r="X53" s="352"/>
      <c r="Y53" s="352"/>
      <c r="Z53" s="352"/>
      <c r="AA53" s="352"/>
      <c r="AB53" s="352">
        <v>1</v>
      </c>
      <c r="AC53" s="352"/>
      <c r="AD53" s="352"/>
      <c r="AE53" s="352"/>
      <c r="AF53" s="353">
        <v>1</v>
      </c>
    </row>
    <row r="54" spans="1:32">
      <c r="A54" s="349"/>
      <c r="B54" s="356" t="s">
        <v>660</v>
      </c>
      <c r="C54" s="357"/>
      <c r="D54" s="358"/>
      <c r="E54" s="359"/>
      <c r="F54" s="359"/>
      <c r="G54" s="359"/>
      <c r="H54" s="359"/>
      <c r="I54" s="359"/>
      <c r="J54" s="359"/>
      <c r="K54" s="359"/>
      <c r="L54" s="359"/>
      <c r="M54" s="359"/>
      <c r="N54" s="359"/>
      <c r="O54" s="359"/>
      <c r="P54" s="359"/>
      <c r="Q54" s="359"/>
      <c r="R54" s="359"/>
      <c r="S54" s="359"/>
      <c r="T54" s="359"/>
      <c r="U54" s="359"/>
      <c r="V54" s="359"/>
      <c r="W54" s="359"/>
      <c r="X54" s="359"/>
      <c r="Y54" s="359"/>
      <c r="Z54" s="359"/>
      <c r="AA54" s="359"/>
      <c r="AB54" s="359">
        <v>1</v>
      </c>
      <c r="AC54" s="359">
        <v>1</v>
      </c>
      <c r="AD54" s="359"/>
      <c r="AE54" s="359"/>
      <c r="AF54" s="360">
        <v>2</v>
      </c>
    </row>
    <row r="55" spans="1:32">
      <c r="A55" s="349"/>
      <c r="B55" s="345" t="s">
        <v>165</v>
      </c>
      <c r="C55" s="345" t="s">
        <v>165</v>
      </c>
      <c r="D55" s="346"/>
      <c r="E55" s="347"/>
      <c r="F55" s="347"/>
      <c r="G55" s="347"/>
      <c r="H55" s="347"/>
      <c r="I55" s="347"/>
      <c r="J55" s="347"/>
      <c r="K55" s="347"/>
      <c r="L55" s="347"/>
      <c r="M55" s="347"/>
      <c r="N55" s="347"/>
      <c r="O55" s="347"/>
      <c r="P55" s="347"/>
      <c r="Q55" s="347"/>
      <c r="R55" s="347"/>
      <c r="S55" s="347"/>
      <c r="T55" s="347"/>
      <c r="U55" s="347"/>
      <c r="V55" s="347"/>
      <c r="W55" s="347">
        <v>1</v>
      </c>
      <c r="X55" s="347"/>
      <c r="Y55" s="347"/>
      <c r="Z55" s="347"/>
      <c r="AA55" s="347"/>
      <c r="AB55" s="347"/>
      <c r="AC55" s="347"/>
      <c r="AD55" s="347"/>
      <c r="AE55" s="347"/>
      <c r="AF55" s="348">
        <v>1</v>
      </c>
    </row>
    <row r="56" spans="1:32">
      <c r="A56" s="349"/>
      <c r="B56" s="349"/>
      <c r="C56" s="350" t="s">
        <v>482</v>
      </c>
      <c r="D56" s="351"/>
      <c r="E56" s="352"/>
      <c r="F56" s="352"/>
      <c r="G56" s="352"/>
      <c r="H56" s="352"/>
      <c r="I56" s="352"/>
      <c r="J56" s="352"/>
      <c r="K56" s="352"/>
      <c r="L56" s="352"/>
      <c r="M56" s="352"/>
      <c r="N56" s="352"/>
      <c r="O56" s="352"/>
      <c r="P56" s="352"/>
      <c r="Q56" s="352"/>
      <c r="R56" s="352"/>
      <c r="S56" s="352"/>
      <c r="T56" s="352"/>
      <c r="U56" s="352"/>
      <c r="V56" s="352">
        <v>1</v>
      </c>
      <c r="W56" s="352"/>
      <c r="X56" s="352"/>
      <c r="Y56" s="352"/>
      <c r="Z56" s="352"/>
      <c r="AA56" s="352"/>
      <c r="AB56" s="352"/>
      <c r="AC56" s="352"/>
      <c r="AD56" s="352"/>
      <c r="AE56" s="352"/>
      <c r="AF56" s="353">
        <v>1</v>
      </c>
    </row>
    <row r="57" spans="1:32">
      <c r="A57" s="349"/>
      <c r="B57" s="356" t="s">
        <v>508</v>
      </c>
      <c r="C57" s="357"/>
      <c r="D57" s="358"/>
      <c r="E57" s="359"/>
      <c r="F57" s="359"/>
      <c r="G57" s="359"/>
      <c r="H57" s="359"/>
      <c r="I57" s="359"/>
      <c r="J57" s="359"/>
      <c r="K57" s="359"/>
      <c r="L57" s="359"/>
      <c r="M57" s="359"/>
      <c r="N57" s="359"/>
      <c r="O57" s="359"/>
      <c r="P57" s="359"/>
      <c r="Q57" s="359"/>
      <c r="R57" s="359"/>
      <c r="S57" s="359"/>
      <c r="T57" s="359"/>
      <c r="U57" s="359"/>
      <c r="V57" s="359">
        <v>1</v>
      </c>
      <c r="W57" s="359">
        <v>1</v>
      </c>
      <c r="X57" s="359"/>
      <c r="Y57" s="359"/>
      <c r="Z57" s="359"/>
      <c r="AA57" s="359"/>
      <c r="AB57" s="359"/>
      <c r="AC57" s="359"/>
      <c r="AD57" s="359"/>
      <c r="AE57" s="359"/>
      <c r="AF57" s="360">
        <v>2</v>
      </c>
    </row>
    <row r="58" spans="1:32">
      <c r="A58" s="349"/>
      <c r="B58" s="345" t="s">
        <v>224</v>
      </c>
      <c r="C58" s="345" t="s">
        <v>224</v>
      </c>
      <c r="D58" s="346"/>
      <c r="E58" s="347"/>
      <c r="F58" s="347"/>
      <c r="G58" s="347"/>
      <c r="H58" s="347"/>
      <c r="I58" s="347"/>
      <c r="J58" s="347"/>
      <c r="K58" s="347"/>
      <c r="L58" s="347"/>
      <c r="M58" s="347"/>
      <c r="N58" s="347"/>
      <c r="O58" s="347"/>
      <c r="P58" s="347"/>
      <c r="Q58" s="347"/>
      <c r="R58" s="347"/>
      <c r="S58" s="347"/>
      <c r="T58" s="347"/>
      <c r="U58" s="347"/>
      <c r="V58" s="347"/>
      <c r="W58" s="347"/>
      <c r="X58" s="347"/>
      <c r="Y58" s="347"/>
      <c r="Z58" s="347"/>
      <c r="AA58" s="347"/>
      <c r="AB58" s="347"/>
      <c r="AC58" s="347">
        <v>1</v>
      </c>
      <c r="AD58" s="347">
        <v>1</v>
      </c>
      <c r="AE58" s="347"/>
      <c r="AF58" s="348">
        <v>2</v>
      </c>
    </row>
    <row r="59" spans="1:32">
      <c r="A59" s="349"/>
      <c r="B59" s="356" t="s">
        <v>661</v>
      </c>
      <c r="C59" s="357"/>
      <c r="D59" s="358"/>
      <c r="E59" s="359"/>
      <c r="F59" s="359"/>
      <c r="G59" s="359"/>
      <c r="H59" s="359"/>
      <c r="I59" s="359"/>
      <c r="J59" s="359"/>
      <c r="K59" s="359"/>
      <c r="L59" s="359"/>
      <c r="M59" s="359"/>
      <c r="N59" s="359"/>
      <c r="O59" s="359"/>
      <c r="P59" s="359"/>
      <c r="Q59" s="359"/>
      <c r="R59" s="359"/>
      <c r="S59" s="359"/>
      <c r="T59" s="359"/>
      <c r="U59" s="359"/>
      <c r="V59" s="359"/>
      <c r="W59" s="359"/>
      <c r="X59" s="359"/>
      <c r="Y59" s="359"/>
      <c r="Z59" s="359"/>
      <c r="AA59" s="359"/>
      <c r="AB59" s="359"/>
      <c r="AC59" s="359">
        <v>1</v>
      </c>
      <c r="AD59" s="359">
        <v>1</v>
      </c>
      <c r="AE59" s="359"/>
      <c r="AF59" s="360">
        <v>2</v>
      </c>
    </row>
    <row r="60" spans="1:32">
      <c r="A60" s="349"/>
      <c r="B60" s="345" t="s">
        <v>166</v>
      </c>
      <c r="C60" s="345" t="s">
        <v>166</v>
      </c>
      <c r="D60" s="346"/>
      <c r="E60" s="347"/>
      <c r="F60" s="347"/>
      <c r="G60" s="347"/>
      <c r="H60" s="347"/>
      <c r="I60" s="347"/>
      <c r="J60" s="347"/>
      <c r="K60" s="347"/>
      <c r="L60" s="347"/>
      <c r="M60" s="347"/>
      <c r="N60" s="347"/>
      <c r="O60" s="347"/>
      <c r="P60" s="347"/>
      <c r="Q60" s="347">
        <v>1</v>
      </c>
      <c r="R60" s="347"/>
      <c r="S60" s="347"/>
      <c r="T60" s="347"/>
      <c r="U60" s="347"/>
      <c r="V60" s="347"/>
      <c r="W60" s="347"/>
      <c r="X60" s="347"/>
      <c r="Y60" s="347"/>
      <c r="Z60" s="347"/>
      <c r="AA60" s="347"/>
      <c r="AB60" s="347"/>
      <c r="AC60" s="347"/>
      <c r="AD60" s="347"/>
      <c r="AE60" s="347"/>
      <c r="AF60" s="348">
        <v>1</v>
      </c>
    </row>
    <row r="61" spans="1:32">
      <c r="A61" s="349"/>
      <c r="B61" s="349"/>
      <c r="C61" s="350" t="s">
        <v>491</v>
      </c>
      <c r="D61" s="351"/>
      <c r="E61" s="352"/>
      <c r="F61" s="352"/>
      <c r="G61" s="352"/>
      <c r="H61" s="352"/>
      <c r="I61" s="352"/>
      <c r="J61" s="352"/>
      <c r="K61" s="352"/>
      <c r="L61" s="352"/>
      <c r="M61" s="352"/>
      <c r="N61" s="352"/>
      <c r="O61" s="352"/>
      <c r="P61" s="352"/>
      <c r="Q61" s="352"/>
      <c r="R61" s="352"/>
      <c r="S61" s="352"/>
      <c r="T61" s="352"/>
      <c r="U61" s="352"/>
      <c r="V61" s="352"/>
      <c r="W61" s="352"/>
      <c r="X61" s="352">
        <v>1</v>
      </c>
      <c r="Y61" s="352"/>
      <c r="Z61" s="352"/>
      <c r="AA61" s="352"/>
      <c r="AB61" s="352"/>
      <c r="AC61" s="352"/>
      <c r="AD61" s="352"/>
      <c r="AE61" s="352"/>
      <c r="AF61" s="353">
        <v>1</v>
      </c>
    </row>
    <row r="62" spans="1:32">
      <c r="A62" s="349"/>
      <c r="B62" s="356" t="s">
        <v>507</v>
      </c>
      <c r="C62" s="357"/>
      <c r="D62" s="358"/>
      <c r="E62" s="359"/>
      <c r="F62" s="359"/>
      <c r="G62" s="359"/>
      <c r="H62" s="359"/>
      <c r="I62" s="359"/>
      <c r="J62" s="359"/>
      <c r="K62" s="359"/>
      <c r="L62" s="359"/>
      <c r="M62" s="359"/>
      <c r="N62" s="359"/>
      <c r="O62" s="359"/>
      <c r="P62" s="359"/>
      <c r="Q62" s="359">
        <v>1</v>
      </c>
      <c r="R62" s="359"/>
      <c r="S62" s="359"/>
      <c r="T62" s="359"/>
      <c r="U62" s="359"/>
      <c r="V62" s="359"/>
      <c r="W62" s="359"/>
      <c r="X62" s="359">
        <v>1</v>
      </c>
      <c r="Y62" s="359"/>
      <c r="Z62" s="359"/>
      <c r="AA62" s="359"/>
      <c r="AB62" s="359"/>
      <c r="AC62" s="359"/>
      <c r="AD62" s="359"/>
      <c r="AE62" s="359"/>
      <c r="AF62" s="360">
        <v>2</v>
      </c>
    </row>
    <row r="63" spans="1:32">
      <c r="A63" s="349"/>
      <c r="B63" s="345" t="s">
        <v>159</v>
      </c>
      <c r="C63" s="345" t="s">
        <v>483</v>
      </c>
      <c r="D63" s="346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347"/>
      <c r="R63" s="347"/>
      <c r="S63" s="347"/>
      <c r="T63" s="347"/>
      <c r="U63" s="347">
        <v>1</v>
      </c>
      <c r="V63" s="347"/>
      <c r="W63" s="347"/>
      <c r="X63" s="347"/>
      <c r="Y63" s="347"/>
      <c r="Z63" s="347"/>
      <c r="AA63" s="347"/>
      <c r="AB63" s="347"/>
      <c r="AC63" s="347"/>
      <c r="AD63" s="347"/>
      <c r="AE63" s="347"/>
      <c r="AF63" s="348">
        <v>1</v>
      </c>
    </row>
    <row r="64" spans="1:32">
      <c r="A64" s="349"/>
      <c r="B64" s="349"/>
      <c r="C64" s="350" t="s">
        <v>159</v>
      </c>
      <c r="D64" s="351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  <c r="T64" s="352"/>
      <c r="U64" s="352"/>
      <c r="V64" s="352"/>
      <c r="W64" s="352"/>
      <c r="X64" s="352"/>
      <c r="Y64" s="352"/>
      <c r="Z64" s="352"/>
      <c r="AA64" s="352"/>
      <c r="AB64" s="352"/>
      <c r="AC64" s="352"/>
      <c r="AD64" s="352">
        <v>1</v>
      </c>
      <c r="AE64" s="352"/>
      <c r="AF64" s="353">
        <v>1</v>
      </c>
    </row>
    <row r="65" spans="1:32">
      <c r="A65" s="349"/>
      <c r="B65" s="356" t="s">
        <v>510</v>
      </c>
      <c r="C65" s="357"/>
      <c r="D65" s="358"/>
      <c r="E65" s="359"/>
      <c r="F65" s="359"/>
      <c r="G65" s="359"/>
      <c r="H65" s="359"/>
      <c r="I65" s="359"/>
      <c r="J65" s="359"/>
      <c r="K65" s="359"/>
      <c r="L65" s="359"/>
      <c r="M65" s="359"/>
      <c r="N65" s="359"/>
      <c r="O65" s="359"/>
      <c r="P65" s="359"/>
      <c r="Q65" s="359"/>
      <c r="R65" s="359"/>
      <c r="S65" s="359"/>
      <c r="T65" s="359"/>
      <c r="U65" s="359">
        <v>1</v>
      </c>
      <c r="V65" s="359"/>
      <c r="W65" s="359"/>
      <c r="X65" s="359"/>
      <c r="Y65" s="359"/>
      <c r="Z65" s="359"/>
      <c r="AA65" s="359"/>
      <c r="AB65" s="359"/>
      <c r="AC65" s="359"/>
      <c r="AD65" s="359">
        <v>1</v>
      </c>
      <c r="AE65" s="359"/>
      <c r="AF65" s="360">
        <v>2</v>
      </c>
    </row>
    <row r="66" spans="1:32">
      <c r="A66" s="349"/>
      <c r="B66" s="345" t="s">
        <v>227</v>
      </c>
      <c r="C66" s="345" t="s">
        <v>187</v>
      </c>
      <c r="D66" s="346"/>
      <c r="E66" s="347"/>
      <c r="F66" s="347"/>
      <c r="G66" s="347"/>
      <c r="H66" s="347"/>
      <c r="I66" s="347"/>
      <c r="J66" s="347"/>
      <c r="K66" s="347"/>
      <c r="L66" s="347"/>
      <c r="M66" s="347"/>
      <c r="N66" s="347"/>
      <c r="O66" s="347"/>
      <c r="P66" s="347"/>
      <c r="Q66" s="347"/>
      <c r="R66" s="347"/>
      <c r="S66" s="347"/>
      <c r="T66" s="347"/>
      <c r="U66" s="347"/>
      <c r="V66" s="347"/>
      <c r="W66" s="347"/>
      <c r="X66" s="347"/>
      <c r="Y66" s="347"/>
      <c r="Z66" s="347"/>
      <c r="AA66" s="347"/>
      <c r="AB66" s="347"/>
      <c r="AC66" s="347"/>
      <c r="AD66" s="347">
        <v>2</v>
      </c>
      <c r="AE66" s="347"/>
      <c r="AF66" s="348">
        <v>2</v>
      </c>
    </row>
    <row r="67" spans="1:32">
      <c r="A67" s="349"/>
      <c r="B67" s="356" t="s">
        <v>691</v>
      </c>
      <c r="C67" s="357"/>
      <c r="D67" s="358"/>
      <c r="E67" s="359"/>
      <c r="F67" s="359"/>
      <c r="G67" s="359"/>
      <c r="H67" s="359"/>
      <c r="I67" s="359"/>
      <c r="J67" s="359"/>
      <c r="K67" s="359"/>
      <c r="L67" s="359"/>
      <c r="M67" s="359"/>
      <c r="N67" s="359"/>
      <c r="O67" s="359"/>
      <c r="P67" s="359"/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A67" s="359"/>
      <c r="AB67" s="359"/>
      <c r="AC67" s="359"/>
      <c r="AD67" s="359">
        <v>2</v>
      </c>
      <c r="AE67" s="359"/>
      <c r="AF67" s="360">
        <v>2</v>
      </c>
    </row>
    <row r="68" spans="1:32">
      <c r="A68" s="349"/>
      <c r="B68" s="345" t="s">
        <v>230</v>
      </c>
      <c r="C68" s="345" t="s">
        <v>692</v>
      </c>
      <c r="D68" s="346"/>
      <c r="E68" s="347"/>
      <c r="F68" s="347"/>
      <c r="G68" s="347"/>
      <c r="H68" s="347"/>
      <c r="I68" s="347"/>
      <c r="J68" s="347"/>
      <c r="K68" s="347"/>
      <c r="L68" s="347"/>
      <c r="M68" s="347"/>
      <c r="N68" s="347"/>
      <c r="O68" s="347"/>
      <c r="P68" s="347"/>
      <c r="Q68" s="347"/>
      <c r="R68" s="347"/>
      <c r="S68" s="347"/>
      <c r="T68" s="347"/>
      <c r="U68" s="347"/>
      <c r="V68" s="347"/>
      <c r="W68" s="347"/>
      <c r="X68" s="347"/>
      <c r="Y68" s="347"/>
      <c r="Z68" s="347"/>
      <c r="AA68" s="347"/>
      <c r="AB68" s="347"/>
      <c r="AC68" s="347">
        <v>1</v>
      </c>
      <c r="AD68" s="347"/>
      <c r="AE68" s="347"/>
      <c r="AF68" s="348">
        <v>1</v>
      </c>
    </row>
    <row r="69" spans="1:32">
      <c r="A69" s="349"/>
      <c r="B69" s="356" t="s">
        <v>693</v>
      </c>
      <c r="C69" s="357"/>
      <c r="D69" s="358"/>
      <c r="E69" s="359"/>
      <c r="F69" s="359"/>
      <c r="G69" s="359"/>
      <c r="H69" s="359"/>
      <c r="I69" s="359"/>
      <c r="J69" s="359"/>
      <c r="K69" s="359"/>
      <c r="L69" s="359"/>
      <c r="M69" s="359"/>
      <c r="N69" s="359"/>
      <c r="O69" s="359"/>
      <c r="P69" s="359"/>
      <c r="Q69" s="359"/>
      <c r="R69" s="359"/>
      <c r="S69" s="359"/>
      <c r="T69" s="359"/>
      <c r="U69" s="359"/>
      <c r="V69" s="359"/>
      <c r="W69" s="359"/>
      <c r="X69" s="359"/>
      <c r="Y69" s="359"/>
      <c r="Z69" s="359"/>
      <c r="AA69" s="359"/>
      <c r="AB69" s="359"/>
      <c r="AC69" s="359">
        <v>1</v>
      </c>
      <c r="AD69" s="359"/>
      <c r="AE69" s="359"/>
      <c r="AF69" s="360">
        <v>1</v>
      </c>
    </row>
    <row r="70" spans="1:32">
      <c r="A70" s="327" t="s">
        <v>512</v>
      </c>
      <c r="B70" s="328"/>
      <c r="C70" s="328"/>
      <c r="D70" s="329"/>
      <c r="E70" s="330"/>
      <c r="F70" s="330"/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0">
        <v>1</v>
      </c>
      <c r="R70" s="330"/>
      <c r="S70" s="330"/>
      <c r="T70" s="330">
        <v>1</v>
      </c>
      <c r="U70" s="330">
        <v>2</v>
      </c>
      <c r="V70" s="330">
        <v>1</v>
      </c>
      <c r="W70" s="330">
        <v>2</v>
      </c>
      <c r="X70" s="330">
        <v>3</v>
      </c>
      <c r="Y70" s="330">
        <v>2</v>
      </c>
      <c r="Z70" s="330"/>
      <c r="AA70" s="330">
        <v>2</v>
      </c>
      <c r="AB70" s="330">
        <v>13</v>
      </c>
      <c r="AC70" s="330">
        <v>11</v>
      </c>
      <c r="AD70" s="330">
        <v>9</v>
      </c>
      <c r="AE70" s="330">
        <v>1</v>
      </c>
      <c r="AF70" s="331">
        <v>48</v>
      </c>
    </row>
    <row r="71" spans="1:32">
      <c r="A71" s="345" t="s">
        <v>60</v>
      </c>
      <c r="B71" s="345" t="s">
        <v>313</v>
      </c>
      <c r="C71" s="345" t="s">
        <v>313</v>
      </c>
      <c r="D71" s="346"/>
      <c r="E71" s="347"/>
      <c r="F71" s="347"/>
      <c r="G71" s="347"/>
      <c r="H71" s="347"/>
      <c r="I71" s="347"/>
      <c r="J71" s="347"/>
      <c r="K71" s="347"/>
      <c r="L71" s="347"/>
      <c r="M71" s="347"/>
      <c r="N71" s="347"/>
      <c r="O71" s="347"/>
      <c r="P71" s="347"/>
      <c r="Q71" s="347"/>
      <c r="R71" s="347">
        <v>1</v>
      </c>
      <c r="S71" s="347"/>
      <c r="T71" s="347"/>
      <c r="U71" s="347"/>
      <c r="V71" s="347"/>
      <c r="W71" s="347"/>
      <c r="X71" s="347"/>
      <c r="Y71" s="347"/>
      <c r="Z71" s="347"/>
      <c r="AA71" s="347"/>
      <c r="AB71" s="347"/>
      <c r="AC71" s="347"/>
      <c r="AD71" s="347"/>
      <c r="AE71" s="347"/>
      <c r="AF71" s="348">
        <v>1</v>
      </c>
    </row>
    <row r="72" spans="1:32">
      <c r="A72" s="349"/>
      <c r="B72" s="356" t="s">
        <v>513</v>
      </c>
      <c r="C72" s="357"/>
      <c r="D72" s="358"/>
      <c r="E72" s="359"/>
      <c r="F72" s="359"/>
      <c r="G72" s="359"/>
      <c r="H72" s="359"/>
      <c r="I72" s="359"/>
      <c r="J72" s="359"/>
      <c r="K72" s="359"/>
      <c r="L72" s="359"/>
      <c r="M72" s="359"/>
      <c r="N72" s="359"/>
      <c r="O72" s="359"/>
      <c r="P72" s="359"/>
      <c r="Q72" s="359"/>
      <c r="R72" s="359">
        <v>1</v>
      </c>
      <c r="S72" s="359"/>
      <c r="T72" s="359"/>
      <c r="U72" s="359"/>
      <c r="V72" s="359"/>
      <c r="W72" s="359"/>
      <c r="X72" s="359"/>
      <c r="Y72" s="359"/>
      <c r="Z72" s="359"/>
      <c r="AA72" s="359"/>
      <c r="AB72" s="359"/>
      <c r="AC72" s="359"/>
      <c r="AD72" s="359"/>
      <c r="AE72" s="359"/>
      <c r="AF72" s="360">
        <v>1</v>
      </c>
    </row>
    <row r="73" spans="1:32">
      <c r="A73" s="349"/>
      <c r="B73" s="345" t="s">
        <v>60</v>
      </c>
      <c r="C73" s="345" t="s">
        <v>662</v>
      </c>
      <c r="D73" s="346"/>
      <c r="E73" s="347"/>
      <c r="F73" s="347"/>
      <c r="G73" s="347"/>
      <c r="H73" s="347"/>
      <c r="I73" s="347"/>
      <c r="J73" s="347"/>
      <c r="K73" s="347"/>
      <c r="L73" s="347"/>
      <c r="M73" s="347"/>
      <c r="N73" s="347"/>
      <c r="O73" s="347"/>
      <c r="P73" s="347"/>
      <c r="Q73" s="347"/>
      <c r="R73" s="347"/>
      <c r="S73" s="347"/>
      <c r="T73" s="347"/>
      <c r="U73" s="347"/>
      <c r="V73" s="347"/>
      <c r="W73" s="347"/>
      <c r="X73" s="347"/>
      <c r="Y73" s="347">
        <v>1</v>
      </c>
      <c r="Z73" s="347"/>
      <c r="AA73" s="347"/>
      <c r="AB73" s="347"/>
      <c r="AC73" s="347"/>
      <c r="AD73" s="347"/>
      <c r="AE73" s="347"/>
      <c r="AF73" s="348">
        <v>1</v>
      </c>
    </row>
    <row r="74" spans="1:32">
      <c r="A74" s="349"/>
      <c r="B74" s="356" t="s">
        <v>514</v>
      </c>
      <c r="C74" s="357"/>
      <c r="D74" s="358"/>
      <c r="E74" s="359"/>
      <c r="F74" s="359"/>
      <c r="G74" s="359"/>
      <c r="H74" s="359"/>
      <c r="I74" s="359"/>
      <c r="J74" s="359"/>
      <c r="K74" s="359"/>
      <c r="L74" s="359"/>
      <c r="M74" s="359"/>
      <c r="N74" s="359"/>
      <c r="O74" s="359"/>
      <c r="P74" s="359"/>
      <c r="Q74" s="359"/>
      <c r="R74" s="359"/>
      <c r="S74" s="359"/>
      <c r="T74" s="359"/>
      <c r="U74" s="359"/>
      <c r="V74" s="359"/>
      <c r="W74" s="359"/>
      <c r="X74" s="359"/>
      <c r="Y74" s="359">
        <v>1</v>
      </c>
      <c r="Z74" s="359"/>
      <c r="AA74" s="359"/>
      <c r="AB74" s="359"/>
      <c r="AC74" s="359"/>
      <c r="AD74" s="359"/>
      <c r="AE74" s="359"/>
      <c r="AF74" s="360">
        <v>1</v>
      </c>
    </row>
    <row r="75" spans="1:32">
      <c r="A75" s="327" t="s">
        <v>514</v>
      </c>
      <c r="B75" s="328"/>
      <c r="C75" s="328"/>
      <c r="D75" s="329"/>
      <c r="E75" s="330"/>
      <c r="F75" s="330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0"/>
      <c r="R75" s="330">
        <v>1</v>
      </c>
      <c r="S75" s="330"/>
      <c r="T75" s="330"/>
      <c r="U75" s="330"/>
      <c r="V75" s="330"/>
      <c r="W75" s="330"/>
      <c r="X75" s="330"/>
      <c r="Y75" s="330">
        <v>1</v>
      </c>
      <c r="Z75" s="330"/>
      <c r="AA75" s="330"/>
      <c r="AB75" s="330"/>
      <c r="AC75" s="330"/>
      <c r="AD75" s="330"/>
      <c r="AE75" s="330"/>
      <c r="AF75" s="331">
        <v>2</v>
      </c>
    </row>
    <row r="76" spans="1:32">
      <c r="A76" s="345" t="s">
        <v>61</v>
      </c>
      <c r="B76" s="345" t="s">
        <v>318</v>
      </c>
      <c r="C76" s="345" t="s">
        <v>266</v>
      </c>
      <c r="D76" s="346"/>
      <c r="E76" s="347"/>
      <c r="F76" s="347"/>
      <c r="G76" s="347"/>
      <c r="H76" s="347"/>
      <c r="I76" s="347"/>
      <c r="J76" s="347"/>
      <c r="K76" s="347"/>
      <c r="L76" s="347"/>
      <c r="M76" s="347">
        <v>1</v>
      </c>
      <c r="N76" s="347"/>
      <c r="O76" s="347"/>
      <c r="P76" s="347"/>
      <c r="Q76" s="347"/>
      <c r="R76" s="347"/>
      <c r="S76" s="347"/>
      <c r="T76" s="347"/>
      <c r="U76" s="347"/>
      <c r="V76" s="347"/>
      <c r="W76" s="347"/>
      <c r="X76" s="347"/>
      <c r="Y76" s="347"/>
      <c r="Z76" s="347"/>
      <c r="AA76" s="347"/>
      <c r="AB76" s="347"/>
      <c r="AC76" s="347"/>
      <c r="AD76" s="347"/>
      <c r="AE76" s="347"/>
      <c r="AF76" s="348">
        <v>1</v>
      </c>
    </row>
    <row r="77" spans="1:32">
      <c r="A77" s="349"/>
      <c r="B77" s="349"/>
      <c r="C77" s="350" t="s">
        <v>358</v>
      </c>
      <c r="D77" s="351"/>
      <c r="E77" s="352"/>
      <c r="F77" s="352"/>
      <c r="G77" s="352"/>
      <c r="H77" s="352"/>
      <c r="I77" s="352"/>
      <c r="J77" s="352"/>
      <c r="K77" s="352">
        <v>1</v>
      </c>
      <c r="L77" s="352"/>
      <c r="M77" s="352"/>
      <c r="N77" s="352"/>
      <c r="O77" s="352"/>
      <c r="P77" s="352"/>
      <c r="Q77" s="352"/>
      <c r="R77" s="352"/>
      <c r="S77" s="352"/>
      <c r="T77" s="352"/>
      <c r="U77" s="352"/>
      <c r="V77" s="352"/>
      <c r="W77" s="352"/>
      <c r="X77" s="352"/>
      <c r="Y77" s="352"/>
      <c r="Z77" s="352"/>
      <c r="AA77" s="352"/>
      <c r="AB77" s="352"/>
      <c r="AC77" s="352"/>
      <c r="AD77" s="352"/>
      <c r="AE77" s="352"/>
      <c r="AF77" s="353">
        <v>1</v>
      </c>
    </row>
    <row r="78" spans="1:32">
      <c r="A78" s="349"/>
      <c r="B78" s="356" t="s">
        <v>515</v>
      </c>
      <c r="C78" s="357"/>
      <c r="D78" s="358"/>
      <c r="E78" s="359"/>
      <c r="F78" s="359"/>
      <c r="G78" s="359"/>
      <c r="H78" s="359"/>
      <c r="I78" s="359"/>
      <c r="J78" s="359"/>
      <c r="K78" s="359">
        <v>1</v>
      </c>
      <c r="L78" s="359"/>
      <c r="M78" s="359">
        <v>1</v>
      </c>
      <c r="N78" s="359"/>
      <c r="O78" s="359"/>
      <c r="P78" s="359"/>
      <c r="Q78" s="359"/>
      <c r="R78" s="359"/>
      <c r="S78" s="359"/>
      <c r="T78" s="359"/>
      <c r="U78" s="359"/>
      <c r="V78" s="359"/>
      <c r="W78" s="359"/>
      <c r="X78" s="359"/>
      <c r="Y78" s="359"/>
      <c r="Z78" s="359"/>
      <c r="AA78" s="359"/>
      <c r="AB78" s="359"/>
      <c r="AC78" s="359"/>
      <c r="AD78" s="359"/>
      <c r="AE78" s="359"/>
      <c r="AF78" s="360">
        <v>2</v>
      </c>
    </row>
    <row r="79" spans="1:32">
      <c r="A79" s="349"/>
      <c r="B79" s="345" t="s">
        <v>316</v>
      </c>
      <c r="C79" s="345" t="s">
        <v>364</v>
      </c>
      <c r="D79" s="346"/>
      <c r="E79" s="347"/>
      <c r="F79" s="347"/>
      <c r="G79" s="347"/>
      <c r="H79" s="347"/>
      <c r="I79" s="347"/>
      <c r="J79" s="347"/>
      <c r="K79" s="347"/>
      <c r="L79" s="347"/>
      <c r="M79" s="347"/>
      <c r="N79" s="347">
        <v>1</v>
      </c>
      <c r="O79" s="347"/>
      <c r="P79" s="347"/>
      <c r="Q79" s="347"/>
      <c r="R79" s="347"/>
      <c r="S79" s="347"/>
      <c r="T79" s="347"/>
      <c r="U79" s="347"/>
      <c r="V79" s="347"/>
      <c r="W79" s="347"/>
      <c r="X79" s="347"/>
      <c r="Y79" s="347"/>
      <c r="Z79" s="347"/>
      <c r="AA79" s="347"/>
      <c r="AB79" s="347"/>
      <c r="AC79" s="347"/>
      <c r="AD79" s="347"/>
      <c r="AE79" s="347"/>
      <c r="AF79" s="348">
        <v>1</v>
      </c>
    </row>
    <row r="80" spans="1:32">
      <c r="A80" s="349"/>
      <c r="B80" s="356" t="s">
        <v>517</v>
      </c>
      <c r="C80" s="357"/>
      <c r="D80" s="358"/>
      <c r="E80" s="359"/>
      <c r="F80" s="359"/>
      <c r="G80" s="359"/>
      <c r="H80" s="359"/>
      <c r="I80" s="359"/>
      <c r="J80" s="359"/>
      <c r="K80" s="359"/>
      <c r="L80" s="359"/>
      <c r="M80" s="359"/>
      <c r="N80" s="359">
        <v>1</v>
      </c>
      <c r="O80" s="359"/>
      <c r="P80" s="359"/>
      <c r="Q80" s="359"/>
      <c r="R80" s="359"/>
      <c r="S80" s="359"/>
      <c r="T80" s="359"/>
      <c r="U80" s="359"/>
      <c r="V80" s="359"/>
      <c r="W80" s="359"/>
      <c r="X80" s="359"/>
      <c r="Y80" s="359"/>
      <c r="Z80" s="359"/>
      <c r="AA80" s="359"/>
      <c r="AB80" s="359"/>
      <c r="AC80" s="359"/>
      <c r="AD80" s="359"/>
      <c r="AE80" s="359"/>
      <c r="AF80" s="360">
        <v>1</v>
      </c>
    </row>
    <row r="81" spans="1:32">
      <c r="A81" s="349"/>
      <c r="B81" s="345" t="s">
        <v>317</v>
      </c>
      <c r="C81" s="345" t="s">
        <v>317</v>
      </c>
      <c r="D81" s="346"/>
      <c r="E81" s="347"/>
      <c r="F81" s="347"/>
      <c r="G81" s="347"/>
      <c r="H81" s="347"/>
      <c r="I81" s="347"/>
      <c r="J81" s="347"/>
      <c r="K81" s="347"/>
      <c r="L81" s="347"/>
      <c r="M81" s="347"/>
      <c r="N81" s="347"/>
      <c r="O81" s="347"/>
      <c r="P81" s="347"/>
      <c r="Q81" s="347"/>
      <c r="R81" s="347"/>
      <c r="S81" s="347"/>
      <c r="T81" s="347">
        <v>1</v>
      </c>
      <c r="U81" s="347"/>
      <c r="V81" s="347"/>
      <c r="W81" s="347"/>
      <c r="X81" s="347"/>
      <c r="Y81" s="347"/>
      <c r="Z81" s="347"/>
      <c r="AA81" s="347"/>
      <c r="AB81" s="347"/>
      <c r="AC81" s="347"/>
      <c r="AD81" s="347"/>
      <c r="AE81" s="347"/>
      <c r="AF81" s="348">
        <v>1</v>
      </c>
    </row>
    <row r="82" spans="1:32">
      <c r="A82" s="349"/>
      <c r="B82" s="356" t="s">
        <v>516</v>
      </c>
      <c r="C82" s="357"/>
      <c r="D82" s="358"/>
      <c r="E82" s="359"/>
      <c r="F82" s="359"/>
      <c r="G82" s="359"/>
      <c r="H82" s="359"/>
      <c r="I82" s="359"/>
      <c r="J82" s="359"/>
      <c r="K82" s="359"/>
      <c r="L82" s="359"/>
      <c r="M82" s="359"/>
      <c r="N82" s="359"/>
      <c r="O82" s="359"/>
      <c r="P82" s="359"/>
      <c r="Q82" s="359"/>
      <c r="R82" s="359"/>
      <c r="S82" s="359"/>
      <c r="T82" s="359">
        <v>1</v>
      </c>
      <c r="U82" s="359"/>
      <c r="V82" s="359"/>
      <c r="W82" s="359"/>
      <c r="X82" s="359"/>
      <c r="Y82" s="359"/>
      <c r="Z82" s="359"/>
      <c r="AA82" s="359"/>
      <c r="AB82" s="359"/>
      <c r="AC82" s="359"/>
      <c r="AD82" s="359"/>
      <c r="AE82" s="359"/>
      <c r="AF82" s="360">
        <v>1</v>
      </c>
    </row>
    <row r="83" spans="1:32">
      <c r="A83" s="349"/>
      <c r="B83" s="345" t="s">
        <v>177</v>
      </c>
      <c r="C83" s="345" t="s">
        <v>395</v>
      </c>
      <c r="D83" s="346"/>
      <c r="E83" s="347"/>
      <c r="F83" s="347"/>
      <c r="G83" s="347"/>
      <c r="H83" s="347"/>
      <c r="I83" s="347"/>
      <c r="J83" s="347"/>
      <c r="K83" s="347"/>
      <c r="L83" s="347"/>
      <c r="M83" s="347"/>
      <c r="N83" s="347"/>
      <c r="O83" s="347"/>
      <c r="P83" s="347"/>
      <c r="Q83" s="347"/>
      <c r="R83" s="347"/>
      <c r="S83" s="347"/>
      <c r="T83" s="347"/>
      <c r="U83" s="347">
        <v>1</v>
      </c>
      <c r="V83" s="347"/>
      <c r="W83" s="347"/>
      <c r="X83" s="347"/>
      <c r="Y83" s="347"/>
      <c r="Z83" s="347"/>
      <c r="AA83" s="347"/>
      <c r="AB83" s="347"/>
      <c r="AC83" s="347"/>
      <c r="AD83" s="347"/>
      <c r="AE83" s="347"/>
      <c r="AF83" s="348">
        <v>1</v>
      </c>
    </row>
    <row r="84" spans="1:32">
      <c r="A84" s="349"/>
      <c r="B84" s="356" t="s">
        <v>518</v>
      </c>
      <c r="C84" s="357"/>
      <c r="D84" s="358"/>
      <c r="E84" s="359"/>
      <c r="F84" s="359"/>
      <c r="G84" s="359"/>
      <c r="H84" s="359"/>
      <c r="I84" s="359"/>
      <c r="J84" s="359"/>
      <c r="K84" s="359"/>
      <c r="L84" s="359"/>
      <c r="M84" s="359"/>
      <c r="N84" s="359"/>
      <c r="O84" s="359"/>
      <c r="P84" s="359"/>
      <c r="Q84" s="359"/>
      <c r="R84" s="359"/>
      <c r="S84" s="359"/>
      <c r="T84" s="359"/>
      <c r="U84" s="359">
        <v>1</v>
      </c>
      <c r="V84" s="359"/>
      <c r="W84" s="359"/>
      <c r="X84" s="359"/>
      <c r="Y84" s="359"/>
      <c r="Z84" s="359"/>
      <c r="AA84" s="359"/>
      <c r="AB84" s="359"/>
      <c r="AC84" s="359"/>
      <c r="AD84" s="359"/>
      <c r="AE84" s="359"/>
      <c r="AF84" s="360">
        <v>1</v>
      </c>
    </row>
    <row r="85" spans="1:32">
      <c r="A85" s="327" t="s">
        <v>519</v>
      </c>
      <c r="B85" s="328"/>
      <c r="C85" s="328"/>
      <c r="D85" s="329"/>
      <c r="E85" s="330"/>
      <c r="F85" s="330"/>
      <c r="G85" s="330"/>
      <c r="H85" s="330"/>
      <c r="I85" s="330"/>
      <c r="J85" s="330"/>
      <c r="K85" s="330">
        <v>1</v>
      </c>
      <c r="L85" s="330"/>
      <c r="M85" s="330">
        <v>1</v>
      </c>
      <c r="N85" s="330">
        <v>1</v>
      </c>
      <c r="O85" s="330"/>
      <c r="P85" s="330"/>
      <c r="Q85" s="330"/>
      <c r="R85" s="330"/>
      <c r="S85" s="330"/>
      <c r="T85" s="330">
        <v>1</v>
      </c>
      <c r="U85" s="330">
        <v>1</v>
      </c>
      <c r="V85" s="330"/>
      <c r="W85" s="330"/>
      <c r="X85" s="330"/>
      <c r="Y85" s="330"/>
      <c r="Z85" s="330"/>
      <c r="AA85" s="330"/>
      <c r="AB85" s="330"/>
      <c r="AC85" s="330"/>
      <c r="AD85" s="330"/>
      <c r="AE85" s="330"/>
      <c r="AF85" s="331">
        <v>5</v>
      </c>
    </row>
    <row r="86" spans="1:32">
      <c r="A86" s="345" t="s">
        <v>63</v>
      </c>
      <c r="B86" s="345" t="s">
        <v>324</v>
      </c>
      <c r="C86" s="345" t="s">
        <v>694</v>
      </c>
      <c r="D86" s="346"/>
      <c r="E86" s="347"/>
      <c r="F86" s="347"/>
      <c r="G86" s="347"/>
      <c r="H86" s="347"/>
      <c r="I86" s="347"/>
      <c r="J86" s="347"/>
      <c r="K86" s="347"/>
      <c r="L86" s="347"/>
      <c r="M86" s="347"/>
      <c r="N86" s="347"/>
      <c r="O86" s="347"/>
      <c r="P86" s="347"/>
      <c r="Q86" s="347"/>
      <c r="R86" s="347"/>
      <c r="S86" s="347"/>
      <c r="T86" s="347"/>
      <c r="U86" s="347"/>
      <c r="V86" s="347"/>
      <c r="W86" s="347"/>
      <c r="X86" s="347"/>
      <c r="Y86" s="347"/>
      <c r="Z86" s="347"/>
      <c r="AA86" s="347"/>
      <c r="AB86" s="347"/>
      <c r="AC86" s="347"/>
      <c r="AD86" s="347">
        <v>1</v>
      </c>
      <c r="AE86" s="347"/>
      <c r="AF86" s="348">
        <v>1</v>
      </c>
    </row>
    <row r="87" spans="1:32">
      <c r="A87" s="349"/>
      <c r="B87" s="349"/>
      <c r="C87" s="350" t="s">
        <v>492</v>
      </c>
      <c r="D87" s="351"/>
      <c r="E87" s="352"/>
      <c r="F87" s="352"/>
      <c r="G87" s="352"/>
      <c r="H87" s="352"/>
      <c r="I87" s="352"/>
      <c r="J87" s="352"/>
      <c r="K87" s="352"/>
      <c r="L87" s="352"/>
      <c r="M87" s="352"/>
      <c r="N87" s="352"/>
      <c r="O87" s="352"/>
      <c r="P87" s="352"/>
      <c r="Q87" s="352"/>
      <c r="R87" s="352"/>
      <c r="S87" s="352"/>
      <c r="T87" s="352"/>
      <c r="U87" s="352"/>
      <c r="V87" s="352">
        <v>1</v>
      </c>
      <c r="W87" s="352"/>
      <c r="X87" s="352"/>
      <c r="Y87" s="352"/>
      <c r="Z87" s="352"/>
      <c r="AA87" s="352"/>
      <c r="AB87" s="352"/>
      <c r="AC87" s="352"/>
      <c r="AD87" s="352"/>
      <c r="AE87" s="352"/>
      <c r="AF87" s="353">
        <v>1</v>
      </c>
    </row>
    <row r="88" spans="1:32">
      <c r="A88" s="349"/>
      <c r="B88" s="349"/>
      <c r="C88" s="350" t="s">
        <v>520</v>
      </c>
      <c r="D88" s="351"/>
      <c r="E88" s="352"/>
      <c r="F88" s="352"/>
      <c r="G88" s="352"/>
      <c r="H88" s="352"/>
      <c r="I88" s="352"/>
      <c r="J88" s="352"/>
      <c r="K88" s="352"/>
      <c r="L88" s="352"/>
      <c r="M88" s="352"/>
      <c r="N88" s="352"/>
      <c r="O88" s="352"/>
      <c r="P88" s="352"/>
      <c r="Q88" s="352"/>
      <c r="R88" s="352"/>
      <c r="S88" s="352"/>
      <c r="T88" s="352"/>
      <c r="U88" s="352"/>
      <c r="V88" s="352"/>
      <c r="W88" s="352"/>
      <c r="X88" s="352"/>
      <c r="Y88" s="352"/>
      <c r="Z88" s="352">
        <v>1</v>
      </c>
      <c r="AA88" s="352"/>
      <c r="AB88" s="352"/>
      <c r="AC88" s="352"/>
      <c r="AD88" s="352"/>
      <c r="AE88" s="352"/>
      <c r="AF88" s="353">
        <v>1</v>
      </c>
    </row>
    <row r="89" spans="1:32">
      <c r="A89" s="349"/>
      <c r="B89" s="356" t="s">
        <v>521</v>
      </c>
      <c r="C89" s="357"/>
      <c r="D89" s="358"/>
      <c r="E89" s="359"/>
      <c r="F89" s="359"/>
      <c r="G89" s="359"/>
      <c r="H89" s="359"/>
      <c r="I89" s="359"/>
      <c r="J89" s="359"/>
      <c r="K89" s="359"/>
      <c r="L89" s="359"/>
      <c r="M89" s="359"/>
      <c r="N89" s="359"/>
      <c r="O89" s="359"/>
      <c r="P89" s="359"/>
      <c r="Q89" s="359"/>
      <c r="R89" s="359"/>
      <c r="S89" s="359"/>
      <c r="T89" s="359"/>
      <c r="U89" s="359"/>
      <c r="V89" s="359">
        <v>1</v>
      </c>
      <c r="W89" s="359"/>
      <c r="X89" s="359"/>
      <c r="Y89" s="359"/>
      <c r="Z89" s="359">
        <v>1</v>
      </c>
      <c r="AA89" s="359"/>
      <c r="AB89" s="359"/>
      <c r="AC89" s="359"/>
      <c r="AD89" s="359">
        <v>1</v>
      </c>
      <c r="AE89" s="359"/>
      <c r="AF89" s="360">
        <v>3</v>
      </c>
    </row>
    <row r="90" spans="1:32">
      <c r="A90" s="349"/>
      <c r="B90" s="345" t="s">
        <v>267</v>
      </c>
      <c r="C90" s="345" t="s">
        <v>274</v>
      </c>
      <c r="D90" s="346"/>
      <c r="E90" s="347"/>
      <c r="F90" s="347"/>
      <c r="G90" s="347"/>
      <c r="H90" s="347"/>
      <c r="I90" s="347"/>
      <c r="J90" s="347"/>
      <c r="K90" s="347"/>
      <c r="L90" s="347"/>
      <c r="M90" s="347"/>
      <c r="N90" s="347"/>
      <c r="O90" s="347">
        <v>1</v>
      </c>
      <c r="P90" s="347"/>
      <c r="Q90" s="347"/>
      <c r="R90" s="347"/>
      <c r="S90" s="347"/>
      <c r="T90" s="347"/>
      <c r="U90" s="347"/>
      <c r="V90" s="347"/>
      <c r="W90" s="347"/>
      <c r="X90" s="347"/>
      <c r="Y90" s="347"/>
      <c r="Z90" s="347"/>
      <c r="AA90" s="347"/>
      <c r="AB90" s="347"/>
      <c r="AC90" s="347"/>
      <c r="AD90" s="347"/>
      <c r="AE90" s="347"/>
      <c r="AF90" s="348">
        <v>1</v>
      </c>
    </row>
    <row r="91" spans="1:32">
      <c r="A91" s="349"/>
      <c r="B91" s="349"/>
      <c r="C91" s="350" t="s">
        <v>354</v>
      </c>
      <c r="D91" s="351"/>
      <c r="E91" s="352"/>
      <c r="F91" s="352"/>
      <c r="G91" s="352"/>
      <c r="H91" s="352"/>
      <c r="I91" s="352"/>
      <c r="J91" s="352">
        <v>1</v>
      </c>
      <c r="K91" s="352"/>
      <c r="L91" s="352"/>
      <c r="M91" s="352"/>
      <c r="N91" s="352"/>
      <c r="O91" s="352"/>
      <c r="P91" s="352"/>
      <c r="Q91" s="352"/>
      <c r="R91" s="352"/>
      <c r="S91" s="352"/>
      <c r="T91" s="352"/>
      <c r="U91" s="352"/>
      <c r="V91" s="352"/>
      <c r="W91" s="352"/>
      <c r="X91" s="352"/>
      <c r="Y91" s="352"/>
      <c r="Z91" s="352"/>
      <c r="AA91" s="352"/>
      <c r="AB91" s="352"/>
      <c r="AC91" s="352"/>
      <c r="AD91" s="352"/>
      <c r="AE91" s="352"/>
      <c r="AF91" s="353">
        <v>1</v>
      </c>
    </row>
    <row r="92" spans="1:32">
      <c r="A92" s="349"/>
      <c r="B92" s="356" t="s">
        <v>522</v>
      </c>
      <c r="C92" s="357"/>
      <c r="D92" s="358"/>
      <c r="E92" s="359"/>
      <c r="F92" s="359"/>
      <c r="G92" s="359"/>
      <c r="H92" s="359"/>
      <c r="I92" s="359"/>
      <c r="J92" s="359">
        <v>1</v>
      </c>
      <c r="K92" s="359"/>
      <c r="L92" s="359"/>
      <c r="M92" s="359"/>
      <c r="N92" s="359"/>
      <c r="O92" s="359">
        <v>1</v>
      </c>
      <c r="P92" s="359"/>
      <c r="Q92" s="359"/>
      <c r="R92" s="359"/>
      <c r="S92" s="359"/>
      <c r="T92" s="359"/>
      <c r="U92" s="359"/>
      <c r="V92" s="359"/>
      <c r="W92" s="359"/>
      <c r="X92" s="359"/>
      <c r="Y92" s="359"/>
      <c r="Z92" s="359"/>
      <c r="AA92" s="359"/>
      <c r="AB92" s="359"/>
      <c r="AC92" s="359"/>
      <c r="AD92" s="359"/>
      <c r="AE92" s="359"/>
      <c r="AF92" s="360">
        <v>2</v>
      </c>
    </row>
    <row r="93" spans="1:32">
      <c r="A93" s="349"/>
      <c r="B93" s="345" t="s">
        <v>322</v>
      </c>
      <c r="C93" s="345" t="s">
        <v>695</v>
      </c>
      <c r="D93" s="346"/>
      <c r="E93" s="347"/>
      <c r="F93" s="347"/>
      <c r="G93" s="347"/>
      <c r="H93" s="347"/>
      <c r="I93" s="347"/>
      <c r="J93" s="347"/>
      <c r="K93" s="347"/>
      <c r="L93" s="347"/>
      <c r="M93" s="347"/>
      <c r="N93" s="347"/>
      <c r="O93" s="347"/>
      <c r="P93" s="347"/>
      <c r="Q93" s="347"/>
      <c r="R93" s="347"/>
      <c r="S93" s="347"/>
      <c r="T93" s="347"/>
      <c r="U93" s="347"/>
      <c r="V93" s="347"/>
      <c r="W93" s="347"/>
      <c r="X93" s="347"/>
      <c r="Y93" s="347"/>
      <c r="Z93" s="347"/>
      <c r="AA93" s="347"/>
      <c r="AB93" s="347"/>
      <c r="AC93" s="347"/>
      <c r="AD93" s="347">
        <v>1</v>
      </c>
      <c r="AE93" s="347"/>
      <c r="AF93" s="348">
        <v>1</v>
      </c>
    </row>
    <row r="94" spans="1:32">
      <c r="A94" s="349"/>
      <c r="B94" s="356" t="s">
        <v>696</v>
      </c>
      <c r="C94" s="357"/>
      <c r="D94" s="358"/>
      <c r="E94" s="359"/>
      <c r="F94" s="359"/>
      <c r="G94" s="359"/>
      <c r="H94" s="359"/>
      <c r="I94" s="359"/>
      <c r="J94" s="359"/>
      <c r="K94" s="359"/>
      <c r="L94" s="359"/>
      <c r="M94" s="359"/>
      <c r="N94" s="359"/>
      <c r="O94" s="359"/>
      <c r="P94" s="359"/>
      <c r="Q94" s="359"/>
      <c r="R94" s="359"/>
      <c r="S94" s="359"/>
      <c r="T94" s="359"/>
      <c r="U94" s="359"/>
      <c r="V94" s="359"/>
      <c r="W94" s="359"/>
      <c r="X94" s="359"/>
      <c r="Y94" s="359"/>
      <c r="Z94" s="359"/>
      <c r="AA94" s="359"/>
      <c r="AB94" s="359"/>
      <c r="AC94" s="359"/>
      <c r="AD94" s="359">
        <v>1</v>
      </c>
      <c r="AE94" s="359"/>
      <c r="AF94" s="360">
        <v>1</v>
      </c>
    </row>
    <row r="95" spans="1:32">
      <c r="A95" s="349"/>
      <c r="B95" s="345" t="s">
        <v>63</v>
      </c>
      <c r="C95" s="345" t="s">
        <v>523</v>
      </c>
      <c r="D95" s="346"/>
      <c r="E95" s="347"/>
      <c r="F95" s="347"/>
      <c r="G95" s="347"/>
      <c r="H95" s="347"/>
      <c r="I95" s="347"/>
      <c r="J95" s="347"/>
      <c r="K95" s="347"/>
      <c r="L95" s="347"/>
      <c r="M95" s="347"/>
      <c r="N95" s="347"/>
      <c r="O95" s="347"/>
      <c r="P95" s="347"/>
      <c r="Q95" s="347"/>
      <c r="R95" s="347"/>
      <c r="S95" s="347"/>
      <c r="T95" s="347"/>
      <c r="U95" s="347"/>
      <c r="V95" s="347"/>
      <c r="W95" s="347"/>
      <c r="X95" s="347"/>
      <c r="Y95" s="347"/>
      <c r="Z95" s="347">
        <v>1</v>
      </c>
      <c r="AA95" s="347"/>
      <c r="AB95" s="347"/>
      <c r="AC95" s="347"/>
      <c r="AD95" s="347"/>
      <c r="AE95" s="347"/>
      <c r="AF95" s="348">
        <v>1</v>
      </c>
    </row>
    <row r="96" spans="1:32">
      <c r="A96" s="349"/>
      <c r="B96" s="356" t="s">
        <v>524</v>
      </c>
      <c r="C96" s="357"/>
      <c r="D96" s="358"/>
      <c r="E96" s="359"/>
      <c r="F96" s="359"/>
      <c r="G96" s="359"/>
      <c r="H96" s="359"/>
      <c r="I96" s="359"/>
      <c r="J96" s="359"/>
      <c r="K96" s="359"/>
      <c r="L96" s="359"/>
      <c r="M96" s="359"/>
      <c r="N96" s="359"/>
      <c r="O96" s="359"/>
      <c r="P96" s="359"/>
      <c r="Q96" s="359"/>
      <c r="R96" s="359"/>
      <c r="S96" s="359"/>
      <c r="T96" s="359"/>
      <c r="U96" s="359"/>
      <c r="V96" s="359"/>
      <c r="W96" s="359"/>
      <c r="X96" s="359"/>
      <c r="Y96" s="359"/>
      <c r="Z96" s="359">
        <v>1</v>
      </c>
      <c r="AA96" s="359"/>
      <c r="AB96" s="359"/>
      <c r="AC96" s="359"/>
      <c r="AD96" s="359"/>
      <c r="AE96" s="359"/>
      <c r="AF96" s="360">
        <v>1</v>
      </c>
    </row>
    <row r="97" spans="1:32">
      <c r="A97" s="349"/>
      <c r="B97" s="345" t="s">
        <v>323</v>
      </c>
      <c r="C97" s="345" t="s">
        <v>370</v>
      </c>
      <c r="D97" s="346"/>
      <c r="E97" s="347"/>
      <c r="F97" s="347"/>
      <c r="G97" s="347"/>
      <c r="H97" s="347"/>
      <c r="I97" s="347"/>
      <c r="J97" s="347"/>
      <c r="K97" s="347"/>
      <c r="L97" s="347"/>
      <c r="M97" s="347"/>
      <c r="N97" s="347"/>
      <c r="O97" s="347">
        <v>1</v>
      </c>
      <c r="P97" s="347"/>
      <c r="Q97" s="347"/>
      <c r="R97" s="347"/>
      <c r="S97" s="347"/>
      <c r="T97" s="347"/>
      <c r="U97" s="347"/>
      <c r="V97" s="347"/>
      <c r="W97" s="347"/>
      <c r="X97" s="347"/>
      <c r="Y97" s="347"/>
      <c r="Z97" s="347"/>
      <c r="AA97" s="347"/>
      <c r="AB97" s="347"/>
      <c r="AC97" s="347"/>
      <c r="AD97" s="347"/>
      <c r="AE97" s="347"/>
      <c r="AF97" s="348">
        <v>1</v>
      </c>
    </row>
    <row r="98" spans="1:32">
      <c r="A98" s="349"/>
      <c r="B98" s="356" t="s">
        <v>525</v>
      </c>
      <c r="C98" s="357"/>
      <c r="D98" s="358"/>
      <c r="E98" s="359"/>
      <c r="F98" s="359"/>
      <c r="G98" s="359"/>
      <c r="H98" s="359"/>
      <c r="I98" s="359"/>
      <c r="J98" s="359"/>
      <c r="K98" s="359"/>
      <c r="L98" s="359"/>
      <c r="M98" s="359"/>
      <c r="N98" s="359"/>
      <c r="O98" s="359">
        <v>1</v>
      </c>
      <c r="P98" s="359"/>
      <c r="Q98" s="359"/>
      <c r="R98" s="359"/>
      <c r="S98" s="359"/>
      <c r="T98" s="359"/>
      <c r="U98" s="359"/>
      <c r="V98" s="359"/>
      <c r="W98" s="359"/>
      <c r="X98" s="359"/>
      <c r="Y98" s="359"/>
      <c r="Z98" s="359"/>
      <c r="AA98" s="359"/>
      <c r="AB98" s="359"/>
      <c r="AC98" s="359"/>
      <c r="AD98" s="359"/>
      <c r="AE98" s="359"/>
      <c r="AF98" s="360">
        <v>1</v>
      </c>
    </row>
    <row r="99" spans="1:32">
      <c r="A99" s="327" t="s">
        <v>524</v>
      </c>
      <c r="B99" s="328"/>
      <c r="C99" s="328"/>
      <c r="D99" s="329"/>
      <c r="E99" s="330"/>
      <c r="F99" s="330"/>
      <c r="G99" s="330"/>
      <c r="H99" s="330"/>
      <c r="I99" s="330"/>
      <c r="J99" s="330">
        <v>1</v>
      </c>
      <c r="K99" s="330"/>
      <c r="L99" s="330"/>
      <c r="M99" s="330"/>
      <c r="N99" s="330"/>
      <c r="O99" s="330">
        <v>2</v>
      </c>
      <c r="P99" s="330"/>
      <c r="Q99" s="330"/>
      <c r="R99" s="330"/>
      <c r="S99" s="330"/>
      <c r="T99" s="330"/>
      <c r="U99" s="330"/>
      <c r="V99" s="330">
        <v>1</v>
      </c>
      <c r="W99" s="330"/>
      <c r="X99" s="330"/>
      <c r="Y99" s="330"/>
      <c r="Z99" s="330">
        <v>2</v>
      </c>
      <c r="AA99" s="330"/>
      <c r="AB99" s="330"/>
      <c r="AC99" s="330"/>
      <c r="AD99" s="330">
        <v>2</v>
      </c>
      <c r="AE99" s="330"/>
      <c r="AF99" s="331">
        <v>8</v>
      </c>
    </row>
    <row r="100" spans="1:32">
      <c r="A100" s="345" t="s">
        <v>25</v>
      </c>
      <c r="B100" s="345" t="s">
        <v>158</v>
      </c>
      <c r="C100" s="345" t="s">
        <v>332</v>
      </c>
      <c r="D100" s="346"/>
      <c r="E100" s="347"/>
      <c r="F100" s="347">
        <v>1</v>
      </c>
      <c r="G100" s="347"/>
      <c r="H100" s="347"/>
      <c r="I100" s="347"/>
      <c r="J100" s="347"/>
      <c r="K100" s="347"/>
      <c r="L100" s="347"/>
      <c r="M100" s="347"/>
      <c r="N100" s="347"/>
      <c r="O100" s="347"/>
      <c r="P100" s="347"/>
      <c r="Q100" s="347"/>
      <c r="R100" s="347"/>
      <c r="S100" s="347"/>
      <c r="T100" s="347"/>
      <c r="U100" s="347"/>
      <c r="V100" s="347"/>
      <c r="W100" s="347"/>
      <c r="X100" s="347"/>
      <c r="Y100" s="347"/>
      <c r="Z100" s="347"/>
      <c r="AA100" s="347"/>
      <c r="AB100" s="347"/>
      <c r="AC100" s="347"/>
      <c r="AD100" s="347"/>
      <c r="AE100" s="347"/>
      <c r="AF100" s="348">
        <v>1</v>
      </c>
    </row>
    <row r="101" spans="1:32">
      <c r="A101" s="349"/>
      <c r="B101" s="349"/>
      <c r="C101" s="350" t="s">
        <v>697</v>
      </c>
      <c r="D101" s="351"/>
      <c r="E101" s="352"/>
      <c r="F101" s="352"/>
      <c r="G101" s="352"/>
      <c r="H101" s="352"/>
      <c r="I101" s="352"/>
      <c r="J101" s="352"/>
      <c r="K101" s="352"/>
      <c r="L101" s="352"/>
      <c r="M101" s="352"/>
      <c r="N101" s="352"/>
      <c r="O101" s="352"/>
      <c r="P101" s="352"/>
      <c r="Q101" s="352"/>
      <c r="R101" s="352"/>
      <c r="S101" s="352"/>
      <c r="T101" s="352"/>
      <c r="U101" s="352"/>
      <c r="V101" s="352"/>
      <c r="W101" s="352"/>
      <c r="X101" s="352"/>
      <c r="Y101" s="352"/>
      <c r="Z101" s="352"/>
      <c r="AA101" s="352"/>
      <c r="AB101" s="352"/>
      <c r="AC101" s="352">
        <v>1</v>
      </c>
      <c r="AD101" s="352"/>
      <c r="AE101" s="352"/>
      <c r="AF101" s="353">
        <v>1</v>
      </c>
    </row>
    <row r="102" spans="1:32">
      <c r="A102" s="349"/>
      <c r="B102" s="356" t="s">
        <v>527</v>
      </c>
      <c r="C102" s="357"/>
      <c r="D102" s="358"/>
      <c r="E102" s="359"/>
      <c r="F102" s="359">
        <v>1</v>
      </c>
      <c r="G102" s="359"/>
      <c r="H102" s="359"/>
      <c r="I102" s="359"/>
      <c r="J102" s="359"/>
      <c r="K102" s="359"/>
      <c r="L102" s="359"/>
      <c r="M102" s="359"/>
      <c r="N102" s="359"/>
      <c r="O102" s="359"/>
      <c r="P102" s="359"/>
      <c r="Q102" s="359"/>
      <c r="R102" s="359"/>
      <c r="S102" s="359"/>
      <c r="T102" s="359"/>
      <c r="U102" s="359"/>
      <c r="V102" s="359"/>
      <c r="W102" s="359"/>
      <c r="X102" s="359"/>
      <c r="Y102" s="359"/>
      <c r="Z102" s="359"/>
      <c r="AA102" s="359"/>
      <c r="AB102" s="359"/>
      <c r="AC102" s="359">
        <v>1</v>
      </c>
      <c r="AD102" s="359"/>
      <c r="AE102" s="359"/>
      <c r="AF102" s="360">
        <v>2</v>
      </c>
    </row>
    <row r="103" spans="1:32">
      <c r="A103" s="349"/>
      <c r="B103" s="345" t="s">
        <v>233</v>
      </c>
      <c r="C103" s="345" t="s">
        <v>383</v>
      </c>
      <c r="D103" s="346"/>
      <c r="E103" s="347"/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>
        <v>1</v>
      </c>
      <c r="S103" s="347"/>
      <c r="T103" s="347"/>
      <c r="U103" s="347"/>
      <c r="V103" s="347"/>
      <c r="W103" s="347"/>
      <c r="X103" s="347"/>
      <c r="Y103" s="347"/>
      <c r="Z103" s="347"/>
      <c r="AA103" s="347"/>
      <c r="AB103" s="347"/>
      <c r="AC103" s="347"/>
      <c r="AD103" s="347"/>
      <c r="AE103" s="347"/>
      <c r="AF103" s="348">
        <v>1</v>
      </c>
    </row>
    <row r="104" spans="1:32">
      <c r="A104" s="349"/>
      <c r="B104" s="356" t="s">
        <v>526</v>
      </c>
      <c r="C104" s="357"/>
      <c r="D104" s="358"/>
      <c r="E104" s="359"/>
      <c r="F104" s="359"/>
      <c r="G104" s="359"/>
      <c r="H104" s="359"/>
      <c r="I104" s="359"/>
      <c r="J104" s="359"/>
      <c r="K104" s="359"/>
      <c r="L104" s="359"/>
      <c r="M104" s="359"/>
      <c r="N104" s="359"/>
      <c r="O104" s="359"/>
      <c r="P104" s="359"/>
      <c r="Q104" s="359"/>
      <c r="R104" s="359">
        <v>1</v>
      </c>
      <c r="S104" s="359"/>
      <c r="T104" s="359"/>
      <c r="U104" s="359"/>
      <c r="V104" s="359"/>
      <c r="W104" s="359"/>
      <c r="X104" s="359"/>
      <c r="Y104" s="359"/>
      <c r="Z104" s="359"/>
      <c r="AA104" s="359"/>
      <c r="AB104" s="359"/>
      <c r="AC104" s="359"/>
      <c r="AD104" s="359"/>
      <c r="AE104" s="359"/>
      <c r="AF104" s="360">
        <v>1</v>
      </c>
    </row>
    <row r="105" spans="1:32">
      <c r="A105" s="349"/>
      <c r="B105" s="345" t="s">
        <v>231</v>
      </c>
      <c r="C105" s="345" t="s">
        <v>620</v>
      </c>
      <c r="D105" s="346"/>
      <c r="E105" s="347"/>
      <c r="F105" s="347"/>
      <c r="G105" s="347"/>
      <c r="H105" s="347"/>
      <c r="I105" s="347"/>
      <c r="J105" s="347"/>
      <c r="K105" s="347"/>
      <c r="L105" s="347"/>
      <c r="M105" s="347"/>
      <c r="N105" s="347"/>
      <c r="O105" s="347"/>
      <c r="P105" s="347"/>
      <c r="Q105" s="347"/>
      <c r="R105" s="347"/>
      <c r="S105" s="347"/>
      <c r="T105" s="347"/>
      <c r="U105" s="347"/>
      <c r="V105" s="347"/>
      <c r="W105" s="347"/>
      <c r="X105" s="347"/>
      <c r="Y105" s="347"/>
      <c r="Z105" s="347"/>
      <c r="AA105" s="347">
        <v>1</v>
      </c>
      <c r="AB105" s="347"/>
      <c r="AC105" s="347"/>
      <c r="AD105" s="347"/>
      <c r="AE105" s="347"/>
      <c r="AF105" s="348">
        <v>1</v>
      </c>
    </row>
    <row r="106" spans="1:32">
      <c r="A106" s="349"/>
      <c r="B106" s="356" t="s">
        <v>621</v>
      </c>
      <c r="C106" s="357"/>
      <c r="D106" s="358"/>
      <c r="E106" s="359"/>
      <c r="F106" s="359"/>
      <c r="G106" s="359"/>
      <c r="H106" s="359"/>
      <c r="I106" s="359"/>
      <c r="J106" s="359"/>
      <c r="K106" s="359"/>
      <c r="L106" s="359"/>
      <c r="M106" s="359"/>
      <c r="N106" s="359"/>
      <c r="O106" s="359"/>
      <c r="P106" s="359"/>
      <c r="Q106" s="359"/>
      <c r="R106" s="359"/>
      <c r="S106" s="359"/>
      <c r="T106" s="359"/>
      <c r="U106" s="359"/>
      <c r="V106" s="359"/>
      <c r="W106" s="359"/>
      <c r="X106" s="359"/>
      <c r="Y106" s="359"/>
      <c r="Z106" s="359"/>
      <c r="AA106" s="359">
        <v>1</v>
      </c>
      <c r="AB106" s="359"/>
      <c r="AC106" s="359"/>
      <c r="AD106" s="359"/>
      <c r="AE106" s="359"/>
      <c r="AF106" s="360">
        <v>1</v>
      </c>
    </row>
    <row r="107" spans="1:32">
      <c r="A107" s="327" t="s">
        <v>528</v>
      </c>
      <c r="B107" s="328"/>
      <c r="C107" s="328"/>
      <c r="D107" s="329"/>
      <c r="E107" s="330"/>
      <c r="F107" s="330">
        <v>1</v>
      </c>
      <c r="G107" s="330"/>
      <c r="H107" s="330"/>
      <c r="I107" s="330"/>
      <c r="J107" s="330"/>
      <c r="K107" s="330"/>
      <c r="L107" s="330"/>
      <c r="M107" s="330"/>
      <c r="N107" s="330"/>
      <c r="O107" s="330"/>
      <c r="P107" s="330"/>
      <c r="Q107" s="330"/>
      <c r="R107" s="330">
        <v>1</v>
      </c>
      <c r="S107" s="330"/>
      <c r="T107" s="330"/>
      <c r="U107" s="330"/>
      <c r="V107" s="330"/>
      <c r="W107" s="330"/>
      <c r="X107" s="330"/>
      <c r="Y107" s="330"/>
      <c r="Z107" s="330"/>
      <c r="AA107" s="330">
        <v>1</v>
      </c>
      <c r="AB107" s="330"/>
      <c r="AC107" s="330">
        <v>1</v>
      </c>
      <c r="AD107" s="330"/>
      <c r="AE107" s="330"/>
      <c r="AF107" s="331">
        <v>4</v>
      </c>
    </row>
    <row r="108" spans="1:32">
      <c r="A108" s="345" t="s">
        <v>31</v>
      </c>
      <c r="B108" s="345" t="s">
        <v>220</v>
      </c>
      <c r="C108" s="345" t="s">
        <v>550</v>
      </c>
      <c r="D108" s="346"/>
      <c r="E108" s="347"/>
      <c r="F108" s="347"/>
      <c r="G108" s="347"/>
      <c r="H108" s="347"/>
      <c r="I108" s="347"/>
      <c r="J108" s="347"/>
      <c r="K108" s="347"/>
      <c r="L108" s="347"/>
      <c r="M108" s="347"/>
      <c r="N108" s="347"/>
      <c r="O108" s="347"/>
      <c r="P108" s="347"/>
      <c r="Q108" s="347"/>
      <c r="R108" s="347"/>
      <c r="S108" s="347"/>
      <c r="T108" s="347"/>
      <c r="U108" s="347"/>
      <c r="V108" s="347"/>
      <c r="W108" s="347"/>
      <c r="X108" s="347"/>
      <c r="Y108" s="347"/>
      <c r="Z108" s="347"/>
      <c r="AA108" s="347"/>
      <c r="AB108" s="347"/>
      <c r="AC108" s="347"/>
      <c r="AD108" s="347">
        <v>1</v>
      </c>
      <c r="AE108" s="347"/>
      <c r="AF108" s="348">
        <v>1</v>
      </c>
    </row>
    <row r="109" spans="1:32">
      <c r="A109" s="349"/>
      <c r="B109" s="349"/>
      <c r="C109" s="350" t="s">
        <v>278</v>
      </c>
      <c r="D109" s="351"/>
      <c r="E109" s="352"/>
      <c r="F109" s="352"/>
      <c r="G109" s="352"/>
      <c r="H109" s="352"/>
      <c r="I109" s="352"/>
      <c r="J109" s="352">
        <v>1</v>
      </c>
      <c r="K109" s="352"/>
      <c r="L109" s="352"/>
      <c r="M109" s="352"/>
      <c r="N109" s="352"/>
      <c r="O109" s="352"/>
      <c r="P109" s="352"/>
      <c r="Q109" s="352"/>
      <c r="R109" s="352"/>
      <c r="S109" s="352"/>
      <c r="T109" s="352"/>
      <c r="U109" s="352"/>
      <c r="V109" s="352"/>
      <c r="W109" s="352"/>
      <c r="X109" s="352"/>
      <c r="Y109" s="352"/>
      <c r="Z109" s="352"/>
      <c r="AA109" s="352"/>
      <c r="AB109" s="352"/>
      <c r="AC109" s="352"/>
      <c r="AD109" s="352">
        <v>1</v>
      </c>
      <c r="AE109" s="352"/>
      <c r="AF109" s="353">
        <v>2</v>
      </c>
    </row>
    <row r="110" spans="1:32">
      <c r="A110" s="349"/>
      <c r="B110" s="349"/>
      <c r="C110" s="350" t="s">
        <v>220</v>
      </c>
      <c r="D110" s="351"/>
      <c r="E110" s="352"/>
      <c r="F110" s="352"/>
      <c r="G110" s="352"/>
      <c r="H110" s="352"/>
      <c r="I110" s="352"/>
      <c r="J110" s="352"/>
      <c r="K110" s="352"/>
      <c r="L110" s="352"/>
      <c r="M110" s="352"/>
      <c r="N110" s="352"/>
      <c r="O110" s="352"/>
      <c r="P110" s="352"/>
      <c r="Q110" s="352"/>
      <c r="R110" s="352"/>
      <c r="S110" s="352"/>
      <c r="T110" s="352"/>
      <c r="U110" s="352">
        <v>1</v>
      </c>
      <c r="V110" s="352"/>
      <c r="W110" s="352"/>
      <c r="X110" s="352"/>
      <c r="Y110" s="352"/>
      <c r="Z110" s="352"/>
      <c r="AA110" s="352">
        <v>3</v>
      </c>
      <c r="AB110" s="352">
        <v>1</v>
      </c>
      <c r="AC110" s="352">
        <v>2</v>
      </c>
      <c r="AD110" s="352">
        <v>2</v>
      </c>
      <c r="AE110" s="352"/>
      <c r="AF110" s="353">
        <v>9</v>
      </c>
    </row>
    <row r="111" spans="1:32">
      <c r="A111" s="349"/>
      <c r="B111" s="349"/>
      <c r="C111" s="350" t="s">
        <v>156</v>
      </c>
      <c r="D111" s="351"/>
      <c r="E111" s="352"/>
      <c r="F111" s="352"/>
      <c r="G111" s="352"/>
      <c r="H111" s="352"/>
      <c r="I111" s="352"/>
      <c r="J111" s="352"/>
      <c r="K111" s="352"/>
      <c r="L111" s="352"/>
      <c r="M111" s="352"/>
      <c r="N111" s="352"/>
      <c r="O111" s="352"/>
      <c r="P111" s="352"/>
      <c r="Q111" s="352"/>
      <c r="R111" s="352"/>
      <c r="S111" s="352"/>
      <c r="T111" s="352"/>
      <c r="U111" s="352"/>
      <c r="V111" s="352"/>
      <c r="W111" s="352"/>
      <c r="X111" s="352"/>
      <c r="Y111" s="352"/>
      <c r="Z111" s="352"/>
      <c r="AA111" s="352">
        <v>2</v>
      </c>
      <c r="AB111" s="352">
        <v>1</v>
      </c>
      <c r="AC111" s="352"/>
      <c r="AD111" s="352"/>
      <c r="AE111" s="352"/>
      <c r="AF111" s="353">
        <v>3</v>
      </c>
    </row>
    <row r="112" spans="1:32">
      <c r="A112" s="349"/>
      <c r="B112" s="356" t="s">
        <v>531</v>
      </c>
      <c r="C112" s="357"/>
      <c r="D112" s="358"/>
      <c r="E112" s="359"/>
      <c r="F112" s="359"/>
      <c r="G112" s="359"/>
      <c r="H112" s="359"/>
      <c r="I112" s="359"/>
      <c r="J112" s="359">
        <v>1</v>
      </c>
      <c r="K112" s="359"/>
      <c r="L112" s="359"/>
      <c r="M112" s="359"/>
      <c r="N112" s="359"/>
      <c r="O112" s="359"/>
      <c r="P112" s="359"/>
      <c r="Q112" s="359"/>
      <c r="R112" s="359"/>
      <c r="S112" s="359"/>
      <c r="T112" s="359"/>
      <c r="U112" s="359">
        <v>1</v>
      </c>
      <c r="V112" s="359"/>
      <c r="W112" s="359"/>
      <c r="X112" s="359"/>
      <c r="Y112" s="359"/>
      <c r="Z112" s="359"/>
      <c r="AA112" s="359">
        <v>5</v>
      </c>
      <c r="AB112" s="359">
        <v>2</v>
      </c>
      <c r="AC112" s="359">
        <v>2</v>
      </c>
      <c r="AD112" s="359">
        <v>4</v>
      </c>
      <c r="AE112" s="359"/>
      <c r="AF112" s="360">
        <v>15</v>
      </c>
    </row>
    <row r="113" spans="1:32">
      <c r="A113" s="349"/>
      <c r="B113" s="345" t="s">
        <v>223</v>
      </c>
      <c r="C113" s="345" t="s">
        <v>223</v>
      </c>
      <c r="D113" s="346"/>
      <c r="E113" s="347"/>
      <c r="F113" s="347"/>
      <c r="G113" s="347"/>
      <c r="H113" s="347"/>
      <c r="I113" s="347"/>
      <c r="J113" s="347"/>
      <c r="K113" s="347"/>
      <c r="L113" s="347"/>
      <c r="M113" s="347"/>
      <c r="N113" s="347"/>
      <c r="O113" s="347"/>
      <c r="P113" s="347"/>
      <c r="Q113" s="347"/>
      <c r="R113" s="347"/>
      <c r="S113" s="347"/>
      <c r="T113" s="347"/>
      <c r="U113" s="347"/>
      <c r="V113" s="347"/>
      <c r="W113" s="347"/>
      <c r="X113" s="347"/>
      <c r="Y113" s="347"/>
      <c r="Z113" s="347"/>
      <c r="AA113" s="347"/>
      <c r="AB113" s="347"/>
      <c r="AC113" s="347">
        <v>1</v>
      </c>
      <c r="AD113" s="347"/>
      <c r="AE113" s="347"/>
      <c r="AF113" s="348">
        <v>1</v>
      </c>
    </row>
    <row r="114" spans="1:32">
      <c r="A114" s="349"/>
      <c r="B114" s="349"/>
      <c r="C114" s="350" t="s">
        <v>27</v>
      </c>
      <c r="D114" s="351"/>
      <c r="E114" s="352"/>
      <c r="F114" s="352"/>
      <c r="G114" s="352"/>
      <c r="H114" s="352"/>
      <c r="I114" s="352"/>
      <c r="J114" s="352"/>
      <c r="K114" s="352"/>
      <c r="L114" s="352"/>
      <c r="M114" s="352"/>
      <c r="N114" s="352"/>
      <c r="O114" s="352"/>
      <c r="P114" s="352"/>
      <c r="Q114" s="352"/>
      <c r="R114" s="352"/>
      <c r="S114" s="352"/>
      <c r="T114" s="352"/>
      <c r="U114" s="352"/>
      <c r="V114" s="352"/>
      <c r="W114" s="352"/>
      <c r="X114" s="352">
        <v>2</v>
      </c>
      <c r="Y114" s="352"/>
      <c r="Z114" s="352"/>
      <c r="AA114" s="352"/>
      <c r="AB114" s="352">
        <v>1</v>
      </c>
      <c r="AC114" s="352">
        <v>3</v>
      </c>
      <c r="AD114" s="352">
        <v>5</v>
      </c>
      <c r="AE114" s="352">
        <v>1</v>
      </c>
      <c r="AF114" s="353">
        <v>12</v>
      </c>
    </row>
    <row r="115" spans="1:32">
      <c r="A115" s="349"/>
      <c r="B115" s="356" t="s">
        <v>532</v>
      </c>
      <c r="C115" s="357"/>
      <c r="D115" s="358"/>
      <c r="E115" s="359"/>
      <c r="F115" s="359"/>
      <c r="G115" s="359"/>
      <c r="H115" s="359"/>
      <c r="I115" s="359"/>
      <c r="J115" s="359"/>
      <c r="K115" s="359"/>
      <c r="L115" s="359"/>
      <c r="M115" s="359"/>
      <c r="N115" s="359"/>
      <c r="O115" s="359"/>
      <c r="P115" s="359"/>
      <c r="Q115" s="359"/>
      <c r="R115" s="359"/>
      <c r="S115" s="359"/>
      <c r="T115" s="359"/>
      <c r="U115" s="359"/>
      <c r="V115" s="359"/>
      <c r="W115" s="359"/>
      <c r="X115" s="359">
        <v>2</v>
      </c>
      <c r="Y115" s="359"/>
      <c r="Z115" s="359"/>
      <c r="AA115" s="359"/>
      <c r="AB115" s="359">
        <v>1</v>
      </c>
      <c r="AC115" s="359">
        <v>4</v>
      </c>
      <c r="AD115" s="359">
        <v>5</v>
      </c>
      <c r="AE115" s="359">
        <v>1</v>
      </c>
      <c r="AF115" s="360">
        <v>13</v>
      </c>
    </row>
    <row r="116" spans="1:32">
      <c r="A116" s="349"/>
      <c r="B116" s="345" t="s">
        <v>222</v>
      </c>
      <c r="C116" s="345" t="s">
        <v>360</v>
      </c>
      <c r="D116" s="346"/>
      <c r="E116" s="347"/>
      <c r="F116" s="347"/>
      <c r="G116" s="347"/>
      <c r="H116" s="347"/>
      <c r="I116" s="347"/>
      <c r="J116" s="347"/>
      <c r="K116" s="347"/>
      <c r="L116" s="347"/>
      <c r="M116" s="347"/>
      <c r="N116" s="347">
        <v>1</v>
      </c>
      <c r="O116" s="347"/>
      <c r="P116" s="347"/>
      <c r="Q116" s="347"/>
      <c r="R116" s="347"/>
      <c r="S116" s="347">
        <v>1</v>
      </c>
      <c r="T116" s="347"/>
      <c r="U116" s="347"/>
      <c r="V116" s="347"/>
      <c r="W116" s="347">
        <v>2</v>
      </c>
      <c r="X116" s="347"/>
      <c r="Y116" s="347"/>
      <c r="Z116" s="347"/>
      <c r="AA116" s="347">
        <v>1</v>
      </c>
      <c r="AB116" s="347"/>
      <c r="AC116" s="347"/>
      <c r="AD116" s="347"/>
      <c r="AE116" s="347"/>
      <c r="AF116" s="348">
        <v>5</v>
      </c>
    </row>
    <row r="117" spans="1:32">
      <c r="A117" s="349"/>
      <c r="B117" s="349"/>
      <c r="C117" s="350" t="s">
        <v>663</v>
      </c>
      <c r="D117" s="351"/>
      <c r="E117" s="352"/>
      <c r="F117" s="352"/>
      <c r="G117" s="352"/>
      <c r="H117" s="352"/>
      <c r="I117" s="352"/>
      <c r="J117" s="352"/>
      <c r="K117" s="352"/>
      <c r="L117" s="352"/>
      <c r="M117" s="352"/>
      <c r="N117" s="352"/>
      <c r="O117" s="352"/>
      <c r="P117" s="352"/>
      <c r="Q117" s="352"/>
      <c r="R117" s="352"/>
      <c r="S117" s="352"/>
      <c r="T117" s="352"/>
      <c r="U117" s="352"/>
      <c r="V117" s="352"/>
      <c r="W117" s="352"/>
      <c r="X117" s="352"/>
      <c r="Y117" s="352"/>
      <c r="Z117" s="352"/>
      <c r="AA117" s="352"/>
      <c r="AB117" s="352"/>
      <c r="AC117" s="352">
        <v>2</v>
      </c>
      <c r="AD117" s="352"/>
      <c r="AE117" s="352"/>
      <c r="AF117" s="353">
        <v>2</v>
      </c>
    </row>
    <row r="118" spans="1:32">
      <c r="A118" s="349"/>
      <c r="B118" s="349"/>
      <c r="C118" s="350" t="s">
        <v>623</v>
      </c>
      <c r="D118" s="351"/>
      <c r="E118" s="352"/>
      <c r="F118" s="352"/>
      <c r="G118" s="352"/>
      <c r="H118" s="352"/>
      <c r="I118" s="352"/>
      <c r="J118" s="352"/>
      <c r="K118" s="352"/>
      <c r="L118" s="352"/>
      <c r="M118" s="352"/>
      <c r="N118" s="352"/>
      <c r="O118" s="352"/>
      <c r="P118" s="352"/>
      <c r="Q118" s="352"/>
      <c r="R118" s="352"/>
      <c r="S118" s="352"/>
      <c r="T118" s="352"/>
      <c r="U118" s="352"/>
      <c r="V118" s="352"/>
      <c r="W118" s="352"/>
      <c r="X118" s="352"/>
      <c r="Y118" s="352"/>
      <c r="Z118" s="352"/>
      <c r="AA118" s="352"/>
      <c r="AB118" s="352">
        <v>1</v>
      </c>
      <c r="AC118" s="352"/>
      <c r="AD118" s="352"/>
      <c r="AE118" s="352"/>
      <c r="AF118" s="353">
        <v>1</v>
      </c>
    </row>
    <row r="119" spans="1:32">
      <c r="A119" s="349"/>
      <c r="B119" s="349"/>
      <c r="C119" s="350" t="s">
        <v>222</v>
      </c>
      <c r="D119" s="351"/>
      <c r="E119" s="352"/>
      <c r="F119" s="352"/>
      <c r="G119" s="352"/>
      <c r="H119" s="352"/>
      <c r="I119" s="352"/>
      <c r="J119" s="352"/>
      <c r="K119" s="352"/>
      <c r="L119" s="352"/>
      <c r="M119" s="352"/>
      <c r="N119" s="352"/>
      <c r="O119" s="352"/>
      <c r="P119" s="352"/>
      <c r="Q119" s="352"/>
      <c r="R119" s="352"/>
      <c r="S119" s="352"/>
      <c r="T119" s="352"/>
      <c r="U119" s="352"/>
      <c r="V119" s="352"/>
      <c r="W119" s="352"/>
      <c r="X119" s="352"/>
      <c r="Y119" s="352"/>
      <c r="Z119" s="352"/>
      <c r="AA119" s="352"/>
      <c r="AB119" s="352"/>
      <c r="AC119" s="352"/>
      <c r="AD119" s="352">
        <v>2</v>
      </c>
      <c r="AE119" s="352"/>
      <c r="AF119" s="353">
        <v>2</v>
      </c>
    </row>
    <row r="120" spans="1:32">
      <c r="A120" s="349"/>
      <c r="B120" s="356" t="s">
        <v>529</v>
      </c>
      <c r="C120" s="357"/>
      <c r="D120" s="358"/>
      <c r="E120" s="359"/>
      <c r="F120" s="359"/>
      <c r="G120" s="359"/>
      <c r="H120" s="359"/>
      <c r="I120" s="359"/>
      <c r="J120" s="359"/>
      <c r="K120" s="359"/>
      <c r="L120" s="359"/>
      <c r="M120" s="359"/>
      <c r="N120" s="359">
        <v>1</v>
      </c>
      <c r="O120" s="359"/>
      <c r="P120" s="359"/>
      <c r="Q120" s="359"/>
      <c r="R120" s="359"/>
      <c r="S120" s="359">
        <v>1</v>
      </c>
      <c r="T120" s="359"/>
      <c r="U120" s="359"/>
      <c r="V120" s="359"/>
      <c r="W120" s="359">
        <v>2</v>
      </c>
      <c r="X120" s="359"/>
      <c r="Y120" s="359"/>
      <c r="Z120" s="359"/>
      <c r="AA120" s="359">
        <v>1</v>
      </c>
      <c r="AB120" s="359">
        <v>1</v>
      </c>
      <c r="AC120" s="359">
        <v>2</v>
      </c>
      <c r="AD120" s="359">
        <v>2</v>
      </c>
      <c r="AE120" s="359"/>
      <c r="AF120" s="360">
        <v>10</v>
      </c>
    </row>
    <row r="121" spans="1:32">
      <c r="A121" s="349"/>
      <c r="B121" s="345" t="s">
        <v>218</v>
      </c>
      <c r="C121" s="345" t="s">
        <v>698</v>
      </c>
      <c r="D121" s="346"/>
      <c r="E121" s="347"/>
      <c r="F121" s="347"/>
      <c r="G121" s="347"/>
      <c r="H121" s="347"/>
      <c r="I121" s="347"/>
      <c r="J121" s="347"/>
      <c r="K121" s="347"/>
      <c r="L121" s="347"/>
      <c r="M121" s="347"/>
      <c r="N121" s="347"/>
      <c r="O121" s="347"/>
      <c r="P121" s="347"/>
      <c r="Q121" s="347"/>
      <c r="R121" s="347"/>
      <c r="S121" s="347"/>
      <c r="T121" s="347"/>
      <c r="U121" s="347"/>
      <c r="V121" s="347"/>
      <c r="W121" s="347"/>
      <c r="X121" s="347"/>
      <c r="Y121" s="347"/>
      <c r="Z121" s="347"/>
      <c r="AA121" s="347"/>
      <c r="AB121" s="347"/>
      <c r="AC121" s="347"/>
      <c r="AD121" s="347">
        <v>1</v>
      </c>
      <c r="AE121" s="347"/>
      <c r="AF121" s="348">
        <v>1</v>
      </c>
    </row>
    <row r="122" spans="1:32">
      <c r="A122" s="349"/>
      <c r="B122" s="349"/>
      <c r="C122" s="350" t="s">
        <v>349</v>
      </c>
      <c r="D122" s="351">
        <v>1</v>
      </c>
      <c r="E122" s="352"/>
      <c r="F122" s="352"/>
      <c r="G122" s="352"/>
      <c r="H122" s="352"/>
      <c r="I122" s="352"/>
      <c r="J122" s="352"/>
      <c r="K122" s="352"/>
      <c r="L122" s="352"/>
      <c r="M122" s="352"/>
      <c r="N122" s="352"/>
      <c r="O122" s="352"/>
      <c r="P122" s="352"/>
      <c r="Q122" s="352"/>
      <c r="R122" s="352"/>
      <c r="S122" s="352"/>
      <c r="T122" s="352"/>
      <c r="U122" s="352"/>
      <c r="V122" s="352"/>
      <c r="W122" s="352"/>
      <c r="X122" s="352"/>
      <c r="Y122" s="352"/>
      <c r="Z122" s="352">
        <v>1</v>
      </c>
      <c r="AA122" s="352"/>
      <c r="AB122" s="352"/>
      <c r="AC122" s="352"/>
      <c r="AD122" s="352"/>
      <c r="AE122" s="352"/>
      <c r="AF122" s="353">
        <v>2</v>
      </c>
    </row>
    <row r="123" spans="1:32">
      <c r="A123" s="349"/>
      <c r="B123" s="349"/>
      <c r="C123" s="350" t="s">
        <v>301</v>
      </c>
      <c r="D123" s="351"/>
      <c r="E123" s="352"/>
      <c r="F123" s="352"/>
      <c r="G123" s="352"/>
      <c r="H123" s="352"/>
      <c r="I123" s="352"/>
      <c r="J123" s="352"/>
      <c r="K123" s="352"/>
      <c r="L123" s="352"/>
      <c r="M123" s="352"/>
      <c r="N123" s="352"/>
      <c r="O123" s="352"/>
      <c r="P123" s="352"/>
      <c r="Q123" s="352"/>
      <c r="R123" s="352"/>
      <c r="S123" s="352"/>
      <c r="T123" s="352"/>
      <c r="U123" s="352"/>
      <c r="V123" s="352"/>
      <c r="W123" s="352"/>
      <c r="X123" s="352"/>
      <c r="Y123" s="352"/>
      <c r="Z123" s="352"/>
      <c r="AA123" s="352"/>
      <c r="AB123" s="352">
        <v>1</v>
      </c>
      <c r="AC123" s="352"/>
      <c r="AD123" s="352"/>
      <c r="AE123" s="352"/>
      <c r="AF123" s="353">
        <v>1</v>
      </c>
    </row>
    <row r="124" spans="1:32">
      <c r="A124" s="349"/>
      <c r="B124" s="349"/>
      <c r="C124" s="350" t="s">
        <v>699</v>
      </c>
      <c r="D124" s="351"/>
      <c r="E124" s="352"/>
      <c r="F124" s="352"/>
      <c r="G124" s="352"/>
      <c r="H124" s="352"/>
      <c r="I124" s="352"/>
      <c r="J124" s="352"/>
      <c r="K124" s="352"/>
      <c r="L124" s="352"/>
      <c r="M124" s="352"/>
      <c r="N124" s="352"/>
      <c r="O124" s="352"/>
      <c r="P124" s="352"/>
      <c r="Q124" s="352"/>
      <c r="R124" s="352"/>
      <c r="S124" s="352"/>
      <c r="T124" s="352"/>
      <c r="U124" s="352"/>
      <c r="V124" s="352"/>
      <c r="W124" s="352"/>
      <c r="X124" s="352"/>
      <c r="Y124" s="352"/>
      <c r="Z124" s="352"/>
      <c r="AA124" s="352"/>
      <c r="AB124" s="352"/>
      <c r="AC124" s="352"/>
      <c r="AD124" s="352">
        <v>1</v>
      </c>
      <c r="AE124" s="352"/>
      <c r="AF124" s="353">
        <v>1</v>
      </c>
    </row>
    <row r="125" spans="1:32">
      <c r="A125" s="349"/>
      <c r="B125" s="356" t="s">
        <v>530</v>
      </c>
      <c r="C125" s="357"/>
      <c r="D125" s="358">
        <v>1</v>
      </c>
      <c r="E125" s="359"/>
      <c r="F125" s="359"/>
      <c r="G125" s="359"/>
      <c r="H125" s="359"/>
      <c r="I125" s="359"/>
      <c r="J125" s="359"/>
      <c r="K125" s="359"/>
      <c r="L125" s="359"/>
      <c r="M125" s="359"/>
      <c r="N125" s="359"/>
      <c r="O125" s="359"/>
      <c r="P125" s="359"/>
      <c r="Q125" s="359"/>
      <c r="R125" s="359"/>
      <c r="S125" s="359"/>
      <c r="T125" s="359"/>
      <c r="U125" s="359"/>
      <c r="V125" s="359"/>
      <c r="W125" s="359"/>
      <c r="X125" s="359"/>
      <c r="Y125" s="359"/>
      <c r="Z125" s="359">
        <v>1</v>
      </c>
      <c r="AA125" s="359"/>
      <c r="AB125" s="359">
        <v>1</v>
      </c>
      <c r="AC125" s="359"/>
      <c r="AD125" s="359">
        <v>2</v>
      </c>
      <c r="AE125" s="359"/>
      <c r="AF125" s="360">
        <v>5</v>
      </c>
    </row>
    <row r="126" spans="1:32">
      <c r="A126" s="349"/>
      <c r="B126" s="345" t="s">
        <v>219</v>
      </c>
      <c r="C126" s="345" t="s">
        <v>631</v>
      </c>
      <c r="D126" s="346"/>
      <c r="E126" s="347"/>
      <c r="F126" s="347"/>
      <c r="G126" s="347"/>
      <c r="H126" s="347"/>
      <c r="I126" s="347"/>
      <c r="J126" s="347"/>
      <c r="K126" s="347"/>
      <c r="L126" s="347"/>
      <c r="M126" s="347"/>
      <c r="N126" s="347"/>
      <c r="O126" s="347"/>
      <c r="P126" s="347"/>
      <c r="Q126" s="347"/>
      <c r="R126" s="347"/>
      <c r="S126" s="347"/>
      <c r="T126" s="347"/>
      <c r="U126" s="347"/>
      <c r="V126" s="347"/>
      <c r="W126" s="347"/>
      <c r="X126" s="347"/>
      <c r="Y126" s="347"/>
      <c r="Z126" s="347"/>
      <c r="AA126" s="347">
        <v>1</v>
      </c>
      <c r="AB126" s="347">
        <v>1</v>
      </c>
      <c r="AC126" s="347"/>
      <c r="AD126" s="347">
        <v>1</v>
      </c>
      <c r="AE126" s="347"/>
      <c r="AF126" s="348">
        <v>3</v>
      </c>
    </row>
    <row r="127" spans="1:32">
      <c r="A127" s="349"/>
      <c r="B127" s="356" t="s">
        <v>632</v>
      </c>
      <c r="C127" s="357"/>
      <c r="D127" s="358"/>
      <c r="E127" s="359"/>
      <c r="F127" s="359"/>
      <c r="G127" s="359"/>
      <c r="H127" s="359"/>
      <c r="I127" s="359"/>
      <c r="J127" s="359"/>
      <c r="K127" s="359"/>
      <c r="L127" s="359"/>
      <c r="M127" s="359"/>
      <c r="N127" s="359"/>
      <c r="O127" s="359"/>
      <c r="P127" s="359"/>
      <c r="Q127" s="359"/>
      <c r="R127" s="359"/>
      <c r="S127" s="359"/>
      <c r="T127" s="359"/>
      <c r="U127" s="359"/>
      <c r="V127" s="359"/>
      <c r="W127" s="359"/>
      <c r="X127" s="359"/>
      <c r="Y127" s="359"/>
      <c r="Z127" s="359"/>
      <c r="AA127" s="359">
        <v>1</v>
      </c>
      <c r="AB127" s="359">
        <v>1</v>
      </c>
      <c r="AC127" s="359"/>
      <c r="AD127" s="359">
        <v>1</v>
      </c>
      <c r="AE127" s="359"/>
      <c r="AF127" s="360">
        <v>3</v>
      </c>
    </row>
    <row r="128" spans="1:32">
      <c r="A128" s="349"/>
      <c r="B128" s="345" t="s">
        <v>190</v>
      </c>
      <c r="C128" s="345" t="s">
        <v>190</v>
      </c>
      <c r="D128" s="346"/>
      <c r="E128" s="347"/>
      <c r="F128" s="347"/>
      <c r="G128" s="347"/>
      <c r="H128" s="347"/>
      <c r="I128" s="347"/>
      <c r="J128" s="347"/>
      <c r="K128" s="347"/>
      <c r="L128" s="347"/>
      <c r="M128" s="347">
        <v>1</v>
      </c>
      <c r="N128" s="347"/>
      <c r="O128" s="347"/>
      <c r="P128" s="347"/>
      <c r="Q128" s="347"/>
      <c r="R128" s="347"/>
      <c r="S128" s="347"/>
      <c r="T128" s="347"/>
      <c r="U128" s="347"/>
      <c r="V128" s="347"/>
      <c r="W128" s="347"/>
      <c r="X128" s="347"/>
      <c r="Y128" s="347"/>
      <c r="Z128" s="347"/>
      <c r="AA128" s="347"/>
      <c r="AB128" s="347"/>
      <c r="AC128" s="347"/>
      <c r="AD128" s="347"/>
      <c r="AE128" s="347"/>
      <c r="AF128" s="348">
        <v>1</v>
      </c>
    </row>
    <row r="129" spans="1:32">
      <c r="A129" s="349"/>
      <c r="B129" s="356" t="s">
        <v>534</v>
      </c>
      <c r="C129" s="357"/>
      <c r="D129" s="358"/>
      <c r="E129" s="359"/>
      <c r="F129" s="359"/>
      <c r="G129" s="359"/>
      <c r="H129" s="359"/>
      <c r="I129" s="359"/>
      <c r="J129" s="359"/>
      <c r="K129" s="359"/>
      <c r="L129" s="359"/>
      <c r="M129" s="359">
        <v>1</v>
      </c>
      <c r="N129" s="359"/>
      <c r="O129" s="359"/>
      <c r="P129" s="359"/>
      <c r="Q129" s="359"/>
      <c r="R129" s="359"/>
      <c r="S129" s="359"/>
      <c r="T129" s="359"/>
      <c r="U129" s="359"/>
      <c r="V129" s="359"/>
      <c r="W129" s="359"/>
      <c r="X129" s="359"/>
      <c r="Y129" s="359"/>
      <c r="Z129" s="359"/>
      <c r="AA129" s="359"/>
      <c r="AB129" s="359"/>
      <c r="AC129" s="359"/>
      <c r="AD129" s="359"/>
      <c r="AE129" s="359"/>
      <c r="AF129" s="360">
        <v>1</v>
      </c>
    </row>
    <row r="130" spans="1:32">
      <c r="A130" s="349"/>
      <c r="B130" s="345" t="s">
        <v>185</v>
      </c>
      <c r="C130" s="345" t="s">
        <v>355</v>
      </c>
      <c r="D130" s="346"/>
      <c r="E130" s="347"/>
      <c r="F130" s="347"/>
      <c r="G130" s="347"/>
      <c r="H130" s="347"/>
      <c r="I130" s="347"/>
      <c r="J130" s="347"/>
      <c r="K130" s="347">
        <v>1</v>
      </c>
      <c r="L130" s="347"/>
      <c r="M130" s="347"/>
      <c r="N130" s="347"/>
      <c r="O130" s="347"/>
      <c r="P130" s="347"/>
      <c r="Q130" s="347"/>
      <c r="R130" s="347"/>
      <c r="S130" s="347"/>
      <c r="T130" s="347"/>
      <c r="U130" s="347"/>
      <c r="V130" s="347"/>
      <c r="W130" s="347"/>
      <c r="X130" s="347"/>
      <c r="Y130" s="347"/>
      <c r="Z130" s="347"/>
      <c r="AA130" s="347"/>
      <c r="AB130" s="347"/>
      <c r="AC130" s="347"/>
      <c r="AD130" s="347"/>
      <c r="AE130" s="347"/>
      <c r="AF130" s="348">
        <v>1</v>
      </c>
    </row>
    <row r="131" spans="1:32">
      <c r="A131" s="349"/>
      <c r="B131" s="356" t="s">
        <v>533</v>
      </c>
      <c r="C131" s="357"/>
      <c r="D131" s="358"/>
      <c r="E131" s="359"/>
      <c r="F131" s="359"/>
      <c r="G131" s="359"/>
      <c r="H131" s="359"/>
      <c r="I131" s="359"/>
      <c r="J131" s="359"/>
      <c r="K131" s="359">
        <v>1</v>
      </c>
      <c r="L131" s="359"/>
      <c r="M131" s="359"/>
      <c r="N131" s="359"/>
      <c r="O131" s="359"/>
      <c r="P131" s="359"/>
      <c r="Q131" s="359"/>
      <c r="R131" s="359"/>
      <c r="S131" s="359"/>
      <c r="T131" s="359"/>
      <c r="U131" s="359"/>
      <c r="V131" s="359"/>
      <c r="W131" s="359"/>
      <c r="X131" s="359"/>
      <c r="Y131" s="359"/>
      <c r="Z131" s="359"/>
      <c r="AA131" s="359"/>
      <c r="AB131" s="359"/>
      <c r="AC131" s="359"/>
      <c r="AD131" s="359"/>
      <c r="AE131" s="359"/>
      <c r="AF131" s="360">
        <v>1</v>
      </c>
    </row>
    <row r="132" spans="1:32">
      <c r="A132" s="327" t="s">
        <v>535</v>
      </c>
      <c r="B132" s="328"/>
      <c r="C132" s="328"/>
      <c r="D132" s="329">
        <v>1</v>
      </c>
      <c r="E132" s="330"/>
      <c r="F132" s="330"/>
      <c r="G132" s="330"/>
      <c r="H132" s="330"/>
      <c r="I132" s="330"/>
      <c r="J132" s="330">
        <v>1</v>
      </c>
      <c r="K132" s="330">
        <v>1</v>
      </c>
      <c r="L132" s="330"/>
      <c r="M132" s="330">
        <v>1</v>
      </c>
      <c r="N132" s="330">
        <v>1</v>
      </c>
      <c r="O132" s="330"/>
      <c r="P132" s="330"/>
      <c r="Q132" s="330"/>
      <c r="R132" s="330"/>
      <c r="S132" s="330">
        <v>1</v>
      </c>
      <c r="T132" s="330"/>
      <c r="U132" s="330">
        <v>1</v>
      </c>
      <c r="V132" s="330"/>
      <c r="W132" s="330">
        <v>2</v>
      </c>
      <c r="X132" s="330">
        <v>2</v>
      </c>
      <c r="Y132" s="330"/>
      <c r="Z132" s="330">
        <v>1</v>
      </c>
      <c r="AA132" s="330">
        <v>7</v>
      </c>
      <c r="AB132" s="330">
        <v>6</v>
      </c>
      <c r="AC132" s="330">
        <v>8</v>
      </c>
      <c r="AD132" s="330">
        <v>14</v>
      </c>
      <c r="AE132" s="330">
        <v>1</v>
      </c>
      <c r="AF132" s="331">
        <v>48</v>
      </c>
    </row>
    <row r="133" spans="1:32">
      <c r="A133" s="345" t="s">
        <v>26</v>
      </c>
      <c r="B133" s="345" t="s">
        <v>248</v>
      </c>
      <c r="C133" s="345" t="s">
        <v>248</v>
      </c>
      <c r="D133" s="346"/>
      <c r="E133" s="347"/>
      <c r="F133" s="347"/>
      <c r="G133" s="347"/>
      <c r="H133" s="347"/>
      <c r="I133" s="347"/>
      <c r="J133" s="347"/>
      <c r="K133" s="347"/>
      <c r="L133" s="347"/>
      <c r="M133" s="347"/>
      <c r="N133" s="347"/>
      <c r="O133" s="347"/>
      <c r="P133" s="347">
        <v>1</v>
      </c>
      <c r="Q133" s="347"/>
      <c r="R133" s="347"/>
      <c r="S133" s="347"/>
      <c r="T133" s="347"/>
      <c r="U133" s="347"/>
      <c r="V133" s="347"/>
      <c r="W133" s="347"/>
      <c r="X133" s="347"/>
      <c r="Y133" s="347"/>
      <c r="Z133" s="347"/>
      <c r="AA133" s="347"/>
      <c r="AB133" s="347"/>
      <c r="AC133" s="347"/>
      <c r="AD133" s="347"/>
      <c r="AE133" s="347"/>
      <c r="AF133" s="348">
        <v>1</v>
      </c>
    </row>
    <row r="134" spans="1:32">
      <c r="A134" s="349"/>
      <c r="B134" s="349"/>
      <c r="C134" s="350" t="s">
        <v>365</v>
      </c>
      <c r="D134" s="351"/>
      <c r="E134" s="352"/>
      <c r="F134" s="352"/>
      <c r="G134" s="352"/>
      <c r="H134" s="352"/>
      <c r="I134" s="352"/>
      <c r="J134" s="352"/>
      <c r="K134" s="352"/>
      <c r="L134" s="352"/>
      <c r="M134" s="352"/>
      <c r="N134" s="352"/>
      <c r="O134" s="352">
        <v>1</v>
      </c>
      <c r="P134" s="352"/>
      <c r="Q134" s="352"/>
      <c r="R134" s="352"/>
      <c r="S134" s="352"/>
      <c r="T134" s="352"/>
      <c r="U134" s="352"/>
      <c r="V134" s="352"/>
      <c r="W134" s="352"/>
      <c r="X134" s="352"/>
      <c r="Y134" s="352"/>
      <c r="Z134" s="352"/>
      <c r="AA134" s="352"/>
      <c r="AB134" s="352"/>
      <c r="AC134" s="352"/>
      <c r="AD134" s="352"/>
      <c r="AE134" s="352"/>
      <c r="AF134" s="353">
        <v>1</v>
      </c>
    </row>
    <row r="135" spans="1:32">
      <c r="A135" s="349"/>
      <c r="B135" s="349"/>
      <c r="C135" s="350" t="s">
        <v>371</v>
      </c>
      <c r="D135" s="351"/>
      <c r="E135" s="352"/>
      <c r="F135" s="352"/>
      <c r="G135" s="352"/>
      <c r="H135" s="352"/>
      <c r="I135" s="352"/>
      <c r="J135" s="352"/>
      <c r="K135" s="352"/>
      <c r="L135" s="352"/>
      <c r="M135" s="352"/>
      <c r="N135" s="352"/>
      <c r="O135" s="352"/>
      <c r="P135" s="352"/>
      <c r="Q135" s="352">
        <v>1</v>
      </c>
      <c r="R135" s="352"/>
      <c r="S135" s="352"/>
      <c r="T135" s="352"/>
      <c r="U135" s="352"/>
      <c r="V135" s="352"/>
      <c r="W135" s="352"/>
      <c r="X135" s="352"/>
      <c r="Y135" s="352"/>
      <c r="Z135" s="352"/>
      <c r="AA135" s="352"/>
      <c r="AB135" s="352"/>
      <c r="AC135" s="352"/>
      <c r="AD135" s="352"/>
      <c r="AE135" s="352"/>
      <c r="AF135" s="353">
        <v>1</v>
      </c>
    </row>
    <row r="136" spans="1:32">
      <c r="A136" s="349"/>
      <c r="B136" s="349"/>
      <c r="C136" s="350" t="s">
        <v>366</v>
      </c>
      <c r="D136" s="351"/>
      <c r="E136" s="352"/>
      <c r="F136" s="352"/>
      <c r="G136" s="352"/>
      <c r="H136" s="352"/>
      <c r="I136" s="352"/>
      <c r="J136" s="352"/>
      <c r="K136" s="352"/>
      <c r="L136" s="352"/>
      <c r="M136" s="352"/>
      <c r="N136" s="352"/>
      <c r="O136" s="352">
        <v>2</v>
      </c>
      <c r="P136" s="352"/>
      <c r="Q136" s="352"/>
      <c r="R136" s="352"/>
      <c r="S136" s="352"/>
      <c r="T136" s="352"/>
      <c r="U136" s="352"/>
      <c r="V136" s="352"/>
      <c r="W136" s="352"/>
      <c r="X136" s="352"/>
      <c r="Y136" s="352"/>
      <c r="Z136" s="352"/>
      <c r="AA136" s="352"/>
      <c r="AB136" s="352"/>
      <c r="AC136" s="352"/>
      <c r="AD136" s="352"/>
      <c r="AE136" s="352"/>
      <c r="AF136" s="353">
        <v>2</v>
      </c>
    </row>
    <row r="137" spans="1:32">
      <c r="A137" s="349"/>
      <c r="B137" s="349"/>
      <c r="C137" s="350" t="s">
        <v>160</v>
      </c>
      <c r="D137" s="351"/>
      <c r="E137" s="352"/>
      <c r="F137" s="352"/>
      <c r="G137" s="352"/>
      <c r="H137" s="352"/>
      <c r="I137" s="352"/>
      <c r="J137" s="352"/>
      <c r="K137" s="352"/>
      <c r="L137" s="352"/>
      <c r="M137" s="352"/>
      <c r="N137" s="352"/>
      <c r="O137" s="352">
        <v>1</v>
      </c>
      <c r="P137" s="352"/>
      <c r="Q137" s="352">
        <v>1</v>
      </c>
      <c r="R137" s="352">
        <v>2</v>
      </c>
      <c r="S137" s="352"/>
      <c r="T137" s="352"/>
      <c r="U137" s="352"/>
      <c r="V137" s="352"/>
      <c r="W137" s="352"/>
      <c r="X137" s="352"/>
      <c r="Y137" s="352"/>
      <c r="Z137" s="352"/>
      <c r="AA137" s="352"/>
      <c r="AB137" s="352"/>
      <c r="AC137" s="352"/>
      <c r="AD137" s="352">
        <v>1</v>
      </c>
      <c r="AE137" s="352"/>
      <c r="AF137" s="353">
        <v>5</v>
      </c>
    </row>
    <row r="138" spans="1:32">
      <c r="A138" s="349"/>
      <c r="B138" s="356" t="s">
        <v>536</v>
      </c>
      <c r="C138" s="357"/>
      <c r="D138" s="358"/>
      <c r="E138" s="359"/>
      <c r="F138" s="359"/>
      <c r="G138" s="359"/>
      <c r="H138" s="359"/>
      <c r="I138" s="359"/>
      <c r="J138" s="359"/>
      <c r="K138" s="359"/>
      <c r="L138" s="359"/>
      <c r="M138" s="359"/>
      <c r="N138" s="359"/>
      <c r="O138" s="359">
        <v>4</v>
      </c>
      <c r="P138" s="359">
        <v>1</v>
      </c>
      <c r="Q138" s="359">
        <v>2</v>
      </c>
      <c r="R138" s="359">
        <v>2</v>
      </c>
      <c r="S138" s="359"/>
      <c r="T138" s="359"/>
      <c r="U138" s="359"/>
      <c r="V138" s="359"/>
      <c r="W138" s="359"/>
      <c r="X138" s="359"/>
      <c r="Y138" s="359"/>
      <c r="Z138" s="359"/>
      <c r="AA138" s="359"/>
      <c r="AB138" s="359"/>
      <c r="AC138" s="359"/>
      <c r="AD138" s="359">
        <v>1</v>
      </c>
      <c r="AE138" s="359"/>
      <c r="AF138" s="360">
        <v>10</v>
      </c>
    </row>
    <row r="139" spans="1:32">
      <c r="A139" s="349"/>
      <c r="B139" s="345" t="s">
        <v>239</v>
      </c>
      <c r="C139" s="345" t="s">
        <v>359</v>
      </c>
      <c r="D139" s="346"/>
      <c r="E139" s="347"/>
      <c r="F139" s="347"/>
      <c r="G139" s="347"/>
      <c r="H139" s="347"/>
      <c r="I139" s="347"/>
      <c r="J139" s="347"/>
      <c r="K139" s="347"/>
      <c r="L139" s="347">
        <v>1</v>
      </c>
      <c r="M139" s="347"/>
      <c r="N139" s="347"/>
      <c r="O139" s="347"/>
      <c r="P139" s="347"/>
      <c r="Q139" s="347"/>
      <c r="R139" s="347"/>
      <c r="S139" s="347"/>
      <c r="T139" s="347"/>
      <c r="U139" s="347"/>
      <c r="V139" s="347"/>
      <c r="W139" s="347"/>
      <c r="X139" s="347"/>
      <c r="Y139" s="347"/>
      <c r="Z139" s="347"/>
      <c r="AA139" s="347"/>
      <c r="AB139" s="347"/>
      <c r="AC139" s="347"/>
      <c r="AD139" s="347"/>
      <c r="AE139" s="347"/>
      <c r="AF139" s="348">
        <v>1</v>
      </c>
    </row>
    <row r="140" spans="1:32">
      <c r="A140" s="349"/>
      <c r="B140" s="349"/>
      <c r="C140" s="350" t="s">
        <v>537</v>
      </c>
      <c r="D140" s="351"/>
      <c r="E140" s="352"/>
      <c r="F140" s="352"/>
      <c r="G140" s="352"/>
      <c r="H140" s="352"/>
      <c r="I140" s="352"/>
      <c r="J140" s="352"/>
      <c r="K140" s="352"/>
      <c r="L140" s="352"/>
      <c r="M140" s="352"/>
      <c r="N140" s="352"/>
      <c r="O140" s="352"/>
      <c r="P140" s="352"/>
      <c r="Q140" s="352"/>
      <c r="R140" s="352"/>
      <c r="S140" s="352"/>
      <c r="T140" s="352"/>
      <c r="U140" s="352"/>
      <c r="V140" s="352"/>
      <c r="W140" s="352"/>
      <c r="X140" s="352"/>
      <c r="Y140" s="352"/>
      <c r="Z140" s="352">
        <v>1</v>
      </c>
      <c r="AA140" s="352"/>
      <c r="AB140" s="352">
        <v>1</v>
      </c>
      <c r="AC140" s="352"/>
      <c r="AD140" s="352"/>
      <c r="AE140" s="352"/>
      <c r="AF140" s="353">
        <v>2</v>
      </c>
    </row>
    <row r="141" spans="1:32">
      <c r="A141" s="349"/>
      <c r="B141" s="349"/>
      <c r="C141" s="350" t="s">
        <v>633</v>
      </c>
      <c r="D141" s="351"/>
      <c r="E141" s="352"/>
      <c r="F141" s="352"/>
      <c r="G141" s="352"/>
      <c r="H141" s="352"/>
      <c r="I141" s="352"/>
      <c r="J141" s="352"/>
      <c r="K141" s="352"/>
      <c r="L141" s="352"/>
      <c r="M141" s="352"/>
      <c r="N141" s="352"/>
      <c r="O141" s="352"/>
      <c r="P141" s="352"/>
      <c r="Q141" s="352"/>
      <c r="R141" s="352"/>
      <c r="S141" s="352"/>
      <c r="T141" s="352"/>
      <c r="U141" s="352"/>
      <c r="V141" s="352"/>
      <c r="W141" s="352"/>
      <c r="X141" s="352"/>
      <c r="Y141" s="352"/>
      <c r="Z141" s="352"/>
      <c r="AA141" s="352"/>
      <c r="AB141" s="352">
        <v>2</v>
      </c>
      <c r="AC141" s="352">
        <v>2</v>
      </c>
      <c r="AD141" s="352"/>
      <c r="AE141" s="352"/>
      <c r="AF141" s="353">
        <v>4</v>
      </c>
    </row>
    <row r="142" spans="1:32">
      <c r="A142" s="349"/>
      <c r="B142" s="356" t="s">
        <v>538</v>
      </c>
      <c r="C142" s="357"/>
      <c r="D142" s="358"/>
      <c r="E142" s="359"/>
      <c r="F142" s="359"/>
      <c r="G142" s="359"/>
      <c r="H142" s="359"/>
      <c r="I142" s="359"/>
      <c r="J142" s="359"/>
      <c r="K142" s="359"/>
      <c r="L142" s="359">
        <v>1</v>
      </c>
      <c r="M142" s="359"/>
      <c r="N142" s="359"/>
      <c r="O142" s="359"/>
      <c r="P142" s="359"/>
      <c r="Q142" s="359"/>
      <c r="R142" s="359"/>
      <c r="S142" s="359"/>
      <c r="T142" s="359"/>
      <c r="U142" s="359"/>
      <c r="V142" s="359"/>
      <c r="W142" s="359"/>
      <c r="X142" s="359"/>
      <c r="Y142" s="359"/>
      <c r="Z142" s="359">
        <v>1</v>
      </c>
      <c r="AA142" s="359"/>
      <c r="AB142" s="359">
        <v>3</v>
      </c>
      <c r="AC142" s="359">
        <v>2</v>
      </c>
      <c r="AD142" s="359"/>
      <c r="AE142" s="359"/>
      <c r="AF142" s="360">
        <v>7</v>
      </c>
    </row>
    <row r="143" spans="1:32">
      <c r="A143" s="349"/>
      <c r="B143" s="345" t="s">
        <v>238</v>
      </c>
      <c r="C143" s="345" t="s">
        <v>700</v>
      </c>
      <c r="D143" s="346"/>
      <c r="E143" s="347"/>
      <c r="F143" s="347"/>
      <c r="G143" s="347"/>
      <c r="H143" s="347"/>
      <c r="I143" s="347"/>
      <c r="J143" s="347"/>
      <c r="K143" s="347"/>
      <c r="L143" s="347"/>
      <c r="M143" s="347"/>
      <c r="N143" s="347"/>
      <c r="O143" s="347"/>
      <c r="P143" s="347"/>
      <c r="Q143" s="347"/>
      <c r="R143" s="347"/>
      <c r="S143" s="347"/>
      <c r="T143" s="347"/>
      <c r="U143" s="347"/>
      <c r="V143" s="347"/>
      <c r="W143" s="347"/>
      <c r="X143" s="347"/>
      <c r="Y143" s="347"/>
      <c r="Z143" s="347"/>
      <c r="AA143" s="347"/>
      <c r="AB143" s="347"/>
      <c r="AC143" s="347"/>
      <c r="AD143" s="347">
        <v>1</v>
      </c>
      <c r="AE143" s="347"/>
      <c r="AF143" s="348">
        <v>1</v>
      </c>
    </row>
    <row r="144" spans="1:32">
      <c r="A144" s="349"/>
      <c r="B144" s="349"/>
      <c r="C144" s="350" t="s">
        <v>238</v>
      </c>
      <c r="D144" s="351"/>
      <c r="E144" s="352"/>
      <c r="F144" s="352"/>
      <c r="G144" s="352"/>
      <c r="H144" s="352"/>
      <c r="I144" s="352"/>
      <c r="J144" s="352"/>
      <c r="K144" s="352"/>
      <c r="L144" s="352"/>
      <c r="M144" s="352"/>
      <c r="N144" s="352"/>
      <c r="O144" s="352"/>
      <c r="P144" s="352"/>
      <c r="Q144" s="352"/>
      <c r="R144" s="352"/>
      <c r="S144" s="352"/>
      <c r="T144" s="352"/>
      <c r="U144" s="352"/>
      <c r="V144" s="352"/>
      <c r="W144" s="352"/>
      <c r="X144" s="352"/>
      <c r="Y144" s="352"/>
      <c r="Z144" s="352"/>
      <c r="AA144" s="352"/>
      <c r="AB144" s="352"/>
      <c r="AC144" s="352"/>
      <c r="AD144" s="352">
        <v>1</v>
      </c>
      <c r="AE144" s="352">
        <v>1</v>
      </c>
      <c r="AF144" s="353">
        <v>2</v>
      </c>
    </row>
    <row r="145" spans="1:32">
      <c r="A145" s="349"/>
      <c r="B145" s="356" t="s">
        <v>701</v>
      </c>
      <c r="C145" s="357"/>
      <c r="D145" s="358"/>
      <c r="E145" s="359"/>
      <c r="F145" s="359"/>
      <c r="G145" s="359"/>
      <c r="H145" s="359"/>
      <c r="I145" s="359"/>
      <c r="J145" s="359"/>
      <c r="K145" s="359"/>
      <c r="L145" s="359"/>
      <c r="M145" s="359"/>
      <c r="N145" s="359"/>
      <c r="O145" s="359"/>
      <c r="P145" s="359"/>
      <c r="Q145" s="359"/>
      <c r="R145" s="359"/>
      <c r="S145" s="359"/>
      <c r="T145" s="359"/>
      <c r="U145" s="359"/>
      <c r="V145" s="359"/>
      <c r="W145" s="359"/>
      <c r="X145" s="359"/>
      <c r="Y145" s="359"/>
      <c r="Z145" s="359"/>
      <c r="AA145" s="359"/>
      <c r="AB145" s="359"/>
      <c r="AC145" s="359"/>
      <c r="AD145" s="359">
        <v>2</v>
      </c>
      <c r="AE145" s="359">
        <v>1</v>
      </c>
      <c r="AF145" s="360">
        <v>3</v>
      </c>
    </row>
    <row r="146" spans="1:32">
      <c r="A146" s="349"/>
      <c r="B146" s="345" t="s">
        <v>34</v>
      </c>
      <c r="C146" s="345" t="s">
        <v>384</v>
      </c>
      <c r="D146" s="346"/>
      <c r="E146" s="347"/>
      <c r="F146" s="347"/>
      <c r="G146" s="347"/>
      <c r="H146" s="347"/>
      <c r="I146" s="347"/>
      <c r="J146" s="347"/>
      <c r="K146" s="347"/>
      <c r="L146" s="347"/>
      <c r="M146" s="347"/>
      <c r="N146" s="347"/>
      <c r="O146" s="347"/>
      <c r="P146" s="347"/>
      <c r="Q146" s="347"/>
      <c r="R146" s="347"/>
      <c r="S146" s="347">
        <v>1</v>
      </c>
      <c r="T146" s="347"/>
      <c r="U146" s="347"/>
      <c r="V146" s="347"/>
      <c r="W146" s="347"/>
      <c r="X146" s="347"/>
      <c r="Y146" s="347"/>
      <c r="Z146" s="347"/>
      <c r="AA146" s="347"/>
      <c r="AB146" s="347"/>
      <c r="AC146" s="347"/>
      <c r="AD146" s="347"/>
      <c r="AE146" s="347"/>
      <c r="AF146" s="348">
        <v>1</v>
      </c>
    </row>
    <row r="147" spans="1:32">
      <c r="A147" s="349"/>
      <c r="B147" s="356" t="s">
        <v>539</v>
      </c>
      <c r="C147" s="357"/>
      <c r="D147" s="358"/>
      <c r="E147" s="359"/>
      <c r="F147" s="359"/>
      <c r="G147" s="359"/>
      <c r="H147" s="359"/>
      <c r="I147" s="359"/>
      <c r="J147" s="359"/>
      <c r="K147" s="359"/>
      <c r="L147" s="359"/>
      <c r="M147" s="359"/>
      <c r="N147" s="359"/>
      <c r="O147" s="359"/>
      <c r="P147" s="359"/>
      <c r="Q147" s="359"/>
      <c r="R147" s="359"/>
      <c r="S147" s="359">
        <v>1</v>
      </c>
      <c r="T147" s="359"/>
      <c r="U147" s="359"/>
      <c r="V147" s="359"/>
      <c r="W147" s="359"/>
      <c r="X147" s="359"/>
      <c r="Y147" s="359"/>
      <c r="Z147" s="359"/>
      <c r="AA147" s="359"/>
      <c r="AB147" s="359"/>
      <c r="AC147" s="359"/>
      <c r="AD147" s="359"/>
      <c r="AE147" s="359"/>
      <c r="AF147" s="360">
        <v>1</v>
      </c>
    </row>
    <row r="148" spans="1:32">
      <c r="A148" s="349"/>
      <c r="B148" s="345" t="s">
        <v>246</v>
      </c>
      <c r="C148" s="345" t="s">
        <v>246</v>
      </c>
      <c r="D148" s="346"/>
      <c r="E148" s="347"/>
      <c r="F148" s="347"/>
      <c r="G148" s="347"/>
      <c r="H148" s="347"/>
      <c r="I148" s="347"/>
      <c r="J148" s="347"/>
      <c r="K148" s="347"/>
      <c r="L148" s="347"/>
      <c r="M148" s="347"/>
      <c r="N148" s="347"/>
      <c r="O148" s="347"/>
      <c r="P148" s="347"/>
      <c r="Q148" s="347"/>
      <c r="R148" s="347"/>
      <c r="S148" s="347"/>
      <c r="T148" s="347"/>
      <c r="U148" s="347"/>
      <c r="V148" s="347"/>
      <c r="W148" s="347"/>
      <c r="X148" s="347"/>
      <c r="Y148" s="347"/>
      <c r="Z148" s="347"/>
      <c r="AA148" s="347"/>
      <c r="AB148" s="347">
        <v>1</v>
      </c>
      <c r="AC148" s="347"/>
      <c r="AD148" s="347"/>
      <c r="AE148" s="347"/>
      <c r="AF148" s="348">
        <v>1</v>
      </c>
    </row>
    <row r="149" spans="1:32">
      <c r="A149" s="349"/>
      <c r="B149" s="356" t="s">
        <v>634</v>
      </c>
      <c r="C149" s="357"/>
      <c r="D149" s="358"/>
      <c r="E149" s="359"/>
      <c r="F149" s="359"/>
      <c r="G149" s="359"/>
      <c r="H149" s="359"/>
      <c r="I149" s="359"/>
      <c r="J149" s="359"/>
      <c r="K149" s="359"/>
      <c r="L149" s="359"/>
      <c r="M149" s="359"/>
      <c r="N149" s="359"/>
      <c r="O149" s="359"/>
      <c r="P149" s="359"/>
      <c r="Q149" s="359"/>
      <c r="R149" s="359"/>
      <c r="S149" s="359"/>
      <c r="T149" s="359"/>
      <c r="U149" s="359"/>
      <c r="V149" s="359"/>
      <c r="W149" s="359"/>
      <c r="X149" s="359"/>
      <c r="Y149" s="359"/>
      <c r="Z149" s="359"/>
      <c r="AA149" s="359"/>
      <c r="AB149" s="359">
        <v>1</v>
      </c>
      <c r="AC149" s="359"/>
      <c r="AD149" s="359"/>
      <c r="AE149" s="359"/>
      <c r="AF149" s="360">
        <v>1</v>
      </c>
    </row>
    <row r="150" spans="1:32">
      <c r="A150" s="349"/>
      <c r="B150" s="345" t="s">
        <v>26</v>
      </c>
      <c r="C150" s="345" t="s">
        <v>702</v>
      </c>
      <c r="D150" s="346"/>
      <c r="E150" s="347"/>
      <c r="F150" s="347"/>
      <c r="G150" s="347"/>
      <c r="H150" s="347"/>
      <c r="I150" s="347"/>
      <c r="J150" s="347"/>
      <c r="K150" s="347"/>
      <c r="L150" s="347"/>
      <c r="M150" s="347"/>
      <c r="N150" s="347"/>
      <c r="O150" s="347"/>
      <c r="P150" s="347"/>
      <c r="Q150" s="347"/>
      <c r="R150" s="347"/>
      <c r="S150" s="347"/>
      <c r="T150" s="347"/>
      <c r="U150" s="347"/>
      <c r="V150" s="347"/>
      <c r="W150" s="347"/>
      <c r="X150" s="347"/>
      <c r="Y150" s="347"/>
      <c r="Z150" s="347"/>
      <c r="AA150" s="347"/>
      <c r="AB150" s="347"/>
      <c r="AC150" s="347"/>
      <c r="AD150" s="347"/>
      <c r="AE150" s="347">
        <v>1</v>
      </c>
      <c r="AF150" s="348">
        <v>1</v>
      </c>
    </row>
    <row r="151" spans="1:32">
      <c r="A151" s="349"/>
      <c r="B151" s="356" t="s">
        <v>540</v>
      </c>
      <c r="C151" s="357"/>
      <c r="D151" s="358"/>
      <c r="E151" s="359"/>
      <c r="F151" s="359"/>
      <c r="G151" s="359"/>
      <c r="H151" s="359"/>
      <c r="I151" s="359"/>
      <c r="J151" s="359"/>
      <c r="K151" s="359"/>
      <c r="L151" s="359"/>
      <c r="M151" s="359"/>
      <c r="N151" s="359"/>
      <c r="O151" s="359"/>
      <c r="P151" s="359"/>
      <c r="Q151" s="359"/>
      <c r="R151" s="359"/>
      <c r="S151" s="359"/>
      <c r="T151" s="359"/>
      <c r="U151" s="359"/>
      <c r="V151" s="359"/>
      <c r="W151" s="359"/>
      <c r="X151" s="359"/>
      <c r="Y151" s="359"/>
      <c r="Z151" s="359"/>
      <c r="AA151" s="359"/>
      <c r="AB151" s="359"/>
      <c r="AC151" s="359"/>
      <c r="AD151" s="359"/>
      <c r="AE151" s="359">
        <v>1</v>
      </c>
      <c r="AF151" s="360">
        <v>1</v>
      </c>
    </row>
    <row r="152" spans="1:32">
      <c r="A152" s="327" t="s">
        <v>540</v>
      </c>
      <c r="B152" s="328"/>
      <c r="C152" s="328"/>
      <c r="D152" s="329"/>
      <c r="E152" s="330"/>
      <c r="F152" s="330"/>
      <c r="G152" s="330"/>
      <c r="H152" s="330"/>
      <c r="I152" s="330"/>
      <c r="J152" s="330"/>
      <c r="K152" s="330"/>
      <c r="L152" s="330">
        <v>1</v>
      </c>
      <c r="M152" s="330"/>
      <c r="N152" s="330"/>
      <c r="O152" s="330">
        <v>4</v>
      </c>
      <c r="P152" s="330">
        <v>1</v>
      </c>
      <c r="Q152" s="330">
        <v>2</v>
      </c>
      <c r="R152" s="330">
        <v>2</v>
      </c>
      <c r="S152" s="330">
        <v>1</v>
      </c>
      <c r="T152" s="330"/>
      <c r="U152" s="330"/>
      <c r="V152" s="330"/>
      <c r="W152" s="330"/>
      <c r="X152" s="330"/>
      <c r="Y152" s="330"/>
      <c r="Z152" s="330">
        <v>1</v>
      </c>
      <c r="AA152" s="330"/>
      <c r="AB152" s="330">
        <v>4</v>
      </c>
      <c r="AC152" s="330">
        <v>2</v>
      </c>
      <c r="AD152" s="330">
        <v>3</v>
      </c>
      <c r="AE152" s="330">
        <v>2</v>
      </c>
      <c r="AF152" s="331">
        <v>23</v>
      </c>
    </row>
    <row r="153" spans="1:32">
      <c r="A153" s="345" t="s">
        <v>34</v>
      </c>
      <c r="B153" s="345" t="s">
        <v>258</v>
      </c>
      <c r="C153" s="345" t="s">
        <v>484</v>
      </c>
      <c r="D153" s="346"/>
      <c r="E153" s="347"/>
      <c r="F153" s="347"/>
      <c r="G153" s="347"/>
      <c r="H153" s="347"/>
      <c r="I153" s="347"/>
      <c r="J153" s="347"/>
      <c r="K153" s="347"/>
      <c r="L153" s="347"/>
      <c r="M153" s="347"/>
      <c r="N153" s="347"/>
      <c r="O153" s="347"/>
      <c r="P153" s="347"/>
      <c r="Q153" s="347"/>
      <c r="R153" s="347"/>
      <c r="S153" s="347"/>
      <c r="T153" s="347"/>
      <c r="U153" s="347"/>
      <c r="V153" s="347">
        <v>1</v>
      </c>
      <c r="W153" s="347"/>
      <c r="X153" s="347"/>
      <c r="Y153" s="347"/>
      <c r="Z153" s="347"/>
      <c r="AA153" s="347"/>
      <c r="AB153" s="347"/>
      <c r="AC153" s="347"/>
      <c r="AD153" s="347"/>
      <c r="AE153" s="347"/>
      <c r="AF153" s="348">
        <v>1</v>
      </c>
    </row>
    <row r="154" spans="1:32">
      <c r="A154" s="349"/>
      <c r="B154" s="349"/>
      <c r="C154" s="350" t="s">
        <v>635</v>
      </c>
      <c r="D154" s="351"/>
      <c r="E154" s="352"/>
      <c r="F154" s="352"/>
      <c r="G154" s="352"/>
      <c r="H154" s="352"/>
      <c r="I154" s="352"/>
      <c r="J154" s="352"/>
      <c r="K154" s="352"/>
      <c r="L154" s="352"/>
      <c r="M154" s="352"/>
      <c r="N154" s="352"/>
      <c r="O154" s="352"/>
      <c r="P154" s="352"/>
      <c r="Q154" s="352"/>
      <c r="R154" s="352"/>
      <c r="S154" s="352"/>
      <c r="T154" s="352"/>
      <c r="U154" s="352"/>
      <c r="V154" s="352"/>
      <c r="W154" s="352"/>
      <c r="X154" s="352"/>
      <c r="Y154" s="352"/>
      <c r="Z154" s="352"/>
      <c r="AA154" s="352"/>
      <c r="AB154" s="352">
        <v>1</v>
      </c>
      <c r="AC154" s="352"/>
      <c r="AD154" s="352"/>
      <c r="AE154" s="352"/>
      <c r="AF154" s="353">
        <v>1</v>
      </c>
    </row>
    <row r="155" spans="1:32">
      <c r="A155" s="349"/>
      <c r="B155" s="349"/>
      <c r="C155" s="350" t="s">
        <v>391</v>
      </c>
      <c r="D155" s="351"/>
      <c r="E155" s="352"/>
      <c r="F155" s="352"/>
      <c r="G155" s="352"/>
      <c r="H155" s="352"/>
      <c r="I155" s="352"/>
      <c r="J155" s="352"/>
      <c r="K155" s="352"/>
      <c r="L155" s="352"/>
      <c r="M155" s="352"/>
      <c r="N155" s="352"/>
      <c r="O155" s="352"/>
      <c r="P155" s="352"/>
      <c r="Q155" s="352"/>
      <c r="R155" s="352"/>
      <c r="S155" s="352"/>
      <c r="T155" s="352">
        <v>1</v>
      </c>
      <c r="U155" s="352"/>
      <c r="V155" s="352"/>
      <c r="W155" s="352"/>
      <c r="X155" s="352"/>
      <c r="Y155" s="352"/>
      <c r="Z155" s="352">
        <v>3</v>
      </c>
      <c r="AA155" s="352">
        <v>3</v>
      </c>
      <c r="AB155" s="352">
        <v>1</v>
      </c>
      <c r="AC155" s="352"/>
      <c r="AD155" s="352">
        <v>1</v>
      </c>
      <c r="AE155" s="352"/>
      <c r="AF155" s="353">
        <v>9</v>
      </c>
    </row>
    <row r="156" spans="1:32">
      <c r="A156" s="349"/>
      <c r="B156" s="356" t="s">
        <v>541</v>
      </c>
      <c r="C156" s="357"/>
      <c r="D156" s="358"/>
      <c r="E156" s="359"/>
      <c r="F156" s="359"/>
      <c r="G156" s="359"/>
      <c r="H156" s="359"/>
      <c r="I156" s="359"/>
      <c r="J156" s="359"/>
      <c r="K156" s="359"/>
      <c r="L156" s="359"/>
      <c r="M156" s="359"/>
      <c r="N156" s="359"/>
      <c r="O156" s="359"/>
      <c r="P156" s="359"/>
      <c r="Q156" s="359"/>
      <c r="R156" s="359"/>
      <c r="S156" s="359"/>
      <c r="T156" s="359">
        <v>1</v>
      </c>
      <c r="U156" s="359"/>
      <c r="V156" s="359">
        <v>1</v>
      </c>
      <c r="W156" s="359"/>
      <c r="X156" s="359"/>
      <c r="Y156" s="359"/>
      <c r="Z156" s="359">
        <v>3</v>
      </c>
      <c r="AA156" s="359">
        <v>3</v>
      </c>
      <c r="AB156" s="359">
        <v>2</v>
      </c>
      <c r="AC156" s="359"/>
      <c r="AD156" s="359">
        <v>1</v>
      </c>
      <c r="AE156" s="359"/>
      <c r="AF156" s="360">
        <v>11</v>
      </c>
    </row>
    <row r="157" spans="1:32">
      <c r="A157" s="349"/>
      <c r="B157" s="345" t="s">
        <v>259</v>
      </c>
      <c r="C157" s="345" t="s">
        <v>639</v>
      </c>
      <c r="D157" s="346"/>
      <c r="E157" s="347"/>
      <c r="F157" s="347"/>
      <c r="G157" s="347"/>
      <c r="H157" s="347"/>
      <c r="I157" s="347"/>
      <c r="J157" s="347"/>
      <c r="K157" s="347"/>
      <c r="L157" s="347"/>
      <c r="M157" s="347"/>
      <c r="N157" s="347"/>
      <c r="O157" s="347"/>
      <c r="P157" s="347"/>
      <c r="Q157" s="347"/>
      <c r="R157" s="347"/>
      <c r="S157" s="347"/>
      <c r="T157" s="347"/>
      <c r="U157" s="347"/>
      <c r="V157" s="347"/>
      <c r="W157" s="347"/>
      <c r="X157" s="347"/>
      <c r="Y157" s="347"/>
      <c r="Z157" s="347"/>
      <c r="AA157" s="347"/>
      <c r="AB157" s="347"/>
      <c r="AC157" s="347"/>
      <c r="AD157" s="347">
        <v>1</v>
      </c>
      <c r="AE157" s="347"/>
      <c r="AF157" s="348">
        <v>1</v>
      </c>
    </row>
    <row r="158" spans="1:32">
      <c r="A158" s="349"/>
      <c r="B158" s="349"/>
      <c r="C158" s="350" t="s">
        <v>636</v>
      </c>
      <c r="D158" s="351"/>
      <c r="E158" s="352"/>
      <c r="F158" s="352"/>
      <c r="G158" s="352"/>
      <c r="H158" s="352"/>
      <c r="I158" s="352"/>
      <c r="J158" s="352"/>
      <c r="K158" s="352"/>
      <c r="L158" s="352"/>
      <c r="M158" s="352"/>
      <c r="N158" s="352"/>
      <c r="O158" s="352"/>
      <c r="P158" s="352"/>
      <c r="Q158" s="352"/>
      <c r="R158" s="352"/>
      <c r="S158" s="352"/>
      <c r="T158" s="352"/>
      <c r="U158" s="352"/>
      <c r="V158" s="352"/>
      <c r="W158" s="352"/>
      <c r="X158" s="352"/>
      <c r="Y158" s="352"/>
      <c r="Z158" s="352"/>
      <c r="AA158" s="352"/>
      <c r="AB158" s="352">
        <v>1</v>
      </c>
      <c r="AC158" s="352"/>
      <c r="AD158" s="352"/>
      <c r="AE158" s="352"/>
      <c r="AF158" s="353">
        <v>1</v>
      </c>
    </row>
    <row r="159" spans="1:32">
      <c r="A159" s="349"/>
      <c r="B159" s="349"/>
      <c r="C159" s="350" t="s">
        <v>664</v>
      </c>
      <c r="D159" s="351"/>
      <c r="E159" s="352"/>
      <c r="F159" s="352"/>
      <c r="G159" s="352"/>
      <c r="H159" s="352"/>
      <c r="I159" s="352"/>
      <c r="J159" s="352"/>
      <c r="K159" s="352"/>
      <c r="L159" s="352"/>
      <c r="M159" s="352"/>
      <c r="N159" s="352"/>
      <c r="O159" s="352"/>
      <c r="P159" s="352"/>
      <c r="Q159" s="352"/>
      <c r="R159" s="352"/>
      <c r="S159" s="352"/>
      <c r="T159" s="352"/>
      <c r="U159" s="352"/>
      <c r="V159" s="352"/>
      <c r="W159" s="352"/>
      <c r="X159" s="352"/>
      <c r="Y159" s="352"/>
      <c r="Z159" s="352"/>
      <c r="AA159" s="352"/>
      <c r="AB159" s="352"/>
      <c r="AC159" s="352">
        <v>1</v>
      </c>
      <c r="AD159" s="352"/>
      <c r="AE159" s="352"/>
      <c r="AF159" s="353">
        <v>1</v>
      </c>
    </row>
    <row r="160" spans="1:32">
      <c r="A160" s="349"/>
      <c r="B160" s="356" t="s">
        <v>637</v>
      </c>
      <c r="C160" s="357"/>
      <c r="D160" s="358"/>
      <c r="E160" s="359"/>
      <c r="F160" s="359"/>
      <c r="G160" s="359"/>
      <c r="H160" s="359"/>
      <c r="I160" s="359"/>
      <c r="J160" s="359"/>
      <c r="K160" s="359"/>
      <c r="L160" s="359"/>
      <c r="M160" s="359"/>
      <c r="N160" s="359"/>
      <c r="O160" s="359"/>
      <c r="P160" s="359"/>
      <c r="Q160" s="359"/>
      <c r="R160" s="359"/>
      <c r="S160" s="359"/>
      <c r="T160" s="359"/>
      <c r="U160" s="359"/>
      <c r="V160" s="359"/>
      <c r="W160" s="359"/>
      <c r="X160" s="359"/>
      <c r="Y160" s="359"/>
      <c r="Z160" s="359"/>
      <c r="AA160" s="359"/>
      <c r="AB160" s="359">
        <v>1</v>
      </c>
      <c r="AC160" s="359">
        <v>1</v>
      </c>
      <c r="AD160" s="359">
        <v>1</v>
      </c>
      <c r="AE160" s="359"/>
      <c r="AF160" s="360">
        <v>3</v>
      </c>
    </row>
    <row r="161" spans="1:32">
      <c r="A161" s="349"/>
      <c r="B161" s="345" t="s">
        <v>263</v>
      </c>
      <c r="C161" s="345" t="s">
        <v>486</v>
      </c>
      <c r="D161" s="346"/>
      <c r="E161" s="347"/>
      <c r="F161" s="347"/>
      <c r="G161" s="347"/>
      <c r="H161" s="347"/>
      <c r="I161" s="347"/>
      <c r="J161" s="347"/>
      <c r="K161" s="347"/>
      <c r="L161" s="347"/>
      <c r="M161" s="347"/>
      <c r="N161" s="347"/>
      <c r="O161" s="347"/>
      <c r="P161" s="347"/>
      <c r="Q161" s="347"/>
      <c r="R161" s="347"/>
      <c r="S161" s="347"/>
      <c r="T161" s="347"/>
      <c r="U161" s="347"/>
      <c r="V161" s="347">
        <v>1</v>
      </c>
      <c r="W161" s="347"/>
      <c r="X161" s="347"/>
      <c r="Y161" s="347"/>
      <c r="Z161" s="347"/>
      <c r="AA161" s="347"/>
      <c r="AB161" s="347"/>
      <c r="AC161" s="347"/>
      <c r="AD161" s="347"/>
      <c r="AE161" s="347"/>
      <c r="AF161" s="348">
        <v>1</v>
      </c>
    </row>
    <row r="162" spans="1:32">
      <c r="A162" s="349"/>
      <c r="B162" s="356" t="s">
        <v>542</v>
      </c>
      <c r="C162" s="357"/>
      <c r="D162" s="358"/>
      <c r="E162" s="359"/>
      <c r="F162" s="359"/>
      <c r="G162" s="359"/>
      <c r="H162" s="359"/>
      <c r="I162" s="359"/>
      <c r="J162" s="359"/>
      <c r="K162" s="359"/>
      <c r="L162" s="359"/>
      <c r="M162" s="359"/>
      <c r="N162" s="359"/>
      <c r="O162" s="359"/>
      <c r="P162" s="359"/>
      <c r="Q162" s="359"/>
      <c r="R162" s="359"/>
      <c r="S162" s="359"/>
      <c r="T162" s="359"/>
      <c r="U162" s="359"/>
      <c r="V162" s="359">
        <v>1</v>
      </c>
      <c r="W162" s="359"/>
      <c r="X162" s="359"/>
      <c r="Y162" s="359"/>
      <c r="Z162" s="359"/>
      <c r="AA162" s="359"/>
      <c r="AB162" s="359"/>
      <c r="AC162" s="359"/>
      <c r="AD162" s="359"/>
      <c r="AE162" s="359"/>
      <c r="AF162" s="360">
        <v>1</v>
      </c>
    </row>
    <row r="163" spans="1:32">
      <c r="A163" s="349"/>
      <c r="B163" s="345" t="s">
        <v>262</v>
      </c>
      <c r="C163" s="345" t="s">
        <v>262</v>
      </c>
      <c r="D163" s="346"/>
      <c r="E163" s="347"/>
      <c r="F163" s="347"/>
      <c r="G163" s="347"/>
      <c r="H163" s="347"/>
      <c r="I163" s="347"/>
      <c r="J163" s="347"/>
      <c r="K163" s="347"/>
      <c r="L163" s="347"/>
      <c r="M163" s="347"/>
      <c r="N163" s="347"/>
      <c r="O163" s="347"/>
      <c r="P163" s="347"/>
      <c r="Q163" s="347"/>
      <c r="R163" s="347"/>
      <c r="S163" s="347"/>
      <c r="T163" s="347">
        <v>1</v>
      </c>
      <c r="U163" s="347"/>
      <c r="V163" s="347"/>
      <c r="W163" s="347"/>
      <c r="X163" s="347"/>
      <c r="Y163" s="347"/>
      <c r="Z163" s="347"/>
      <c r="AA163" s="347"/>
      <c r="AB163" s="347"/>
      <c r="AC163" s="347"/>
      <c r="AD163" s="347"/>
      <c r="AE163" s="347"/>
      <c r="AF163" s="348">
        <v>1</v>
      </c>
    </row>
    <row r="164" spans="1:32">
      <c r="A164" s="349"/>
      <c r="B164" s="356" t="s">
        <v>543</v>
      </c>
      <c r="C164" s="357"/>
      <c r="D164" s="358"/>
      <c r="E164" s="359"/>
      <c r="F164" s="359"/>
      <c r="G164" s="359"/>
      <c r="H164" s="359"/>
      <c r="I164" s="359"/>
      <c r="J164" s="359"/>
      <c r="K164" s="359"/>
      <c r="L164" s="359"/>
      <c r="M164" s="359"/>
      <c r="N164" s="359"/>
      <c r="O164" s="359"/>
      <c r="P164" s="359"/>
      <c r="Q164" s="359"/>
      <c r="R164" s="359"/>
      <c r="S164" s="359"/>
      <c r="T164" s="359">
        <v>1</v>
      </c>
      <c r="U164" s="359"/>
      <c r="V164" s="359"/>
      <c r="W164" s="359"/>
      <c r="X164" s="359"/>
      <c r="Y164" s="359"/>
      <c r="Z164" s="359"/>
      <c r="AA164" s="359"/>
      <c r="AB164" s="359"/>
      <c r="AC164" s="359"/>
      <c r="AD164" s="359"/>
      <c r="AE164" s="359"/>
      <c r="AF164" s="360">
        <v>1</v>
      </c>
    </row>
    <row r="165" spans="1:32">
      <c r="A165" s="349"/>
      <c r="B165" s="345" t="s">
        <v>261</v>
      </c>
      <c r="C165" s="345" t="s">
        <v>390</v>
      </c>
      <c r="D165" s="346"/>
      <c r="E165" s="347"/>
      <c r="F165" s="347"/>
      <c r="G165" s="347"/>
      <c r="H165" s="347"/>
      <c r="I165" s="347"/>
      <c r="J165" s="347"/>
      <c r="K165" s="347"/>
      <c r="L165" s="347"/>
      <c r="M165" s="347"/>
      <c r="N165" s="347"/>
      <c r="O165" s="347"/>
      <c r="P165" s="347"/>
      <c r="Q165" s="347"/>
      <c r="R165" s="347"/>
      <c r="S165" s="347">
        <v>1</v>
      </c>
      <c r="T165" s="347"/>
      <c r="U165" s="347"/>
      <c r="V165" s="347"/>
      <c r="W165" s="347"/>
      <c r="X165" s="347"/>
      <c r="Y165" s="347"/>
      <c r="Z165" s="347"/>
      <c r="AA165" s="347"/>
      <c r="AB165" s="347"/>
      <c r="AC165" s="347"/>
      <c r="AD165" s="347"/>
      <c r="AE165" s="347"/>
      <c r="AF165" s="348">
        <v>1</v>
      </c>
    </row>
    <row r="166" spans="1:32">
      <c r="A166" s="349"/>
      <c r="B166" s="356" t="s">
        <v>545</v>
      </c>
      <c r="C166" s="357"/>
      <c r="D166" s="358"/>
      <c r="E166" s="359"/>
      <c r="F166" s="359"/>
      <c r="G166" s="359"/>
      <c r="H166" s="359"/>
      <c r="I166" s="359"/>
      <c r="J166" s="359"/>
      <c r="K166" s="359"/>
      <c r="L166" s="359"/>
      <c r="M166" s="359"/>
      <c r="N166" s="359"/>
      <c r="O166" s="359"/>
      <c r="P166" s="359"/>
      <c r="Q166" s="359"/>
      <c r="R166" s="359"/>
      <c r="S166" s="359">
        <v>1</v>
      </c>
      <c r="T166" s="359"/>
      <c r="U166" s="359"/>
      <c r="V166" s="359"/>
      <c r="W166" s="359"/>
      <c r="X166" s="359"/>
      <c r="Y166" s="359"/>
      <c r="Z166" s="359"/>
      <c r="AA166" s="359"/>
      <c r="AB166" s="359"/>
      <c r="AC166" s="359"/>
      <c r="AD166" s="359"/>
      <c r="AE166" s="359"/>
      <c r="AF166" s="360">
        <v>1</v>
      </c>
    </row>
    <row r="167" spans="1:32">
      <c r="A167" s="349"/>
      <c r="B167" s="345" t="s">
        <v>260</v>
      </c>
      <c r="C167" s="345" t="s">
        <v>260</v>
      </c>
      <c r="D167" s="346"/>
      <c r="E167" s="347"/>
      <c r="F167" s="347"/>
      <c r="G167" s="347"/>
      <c r="H167" s="347"/>
      <c r="I167" s="347"/>
      <c r="J167" s="347"/>
      <c r="K167" s="347"/>
      <c r="L167" s="347"/>
      <c r="M167" s="347"/>
      <c r="N167" s="347"/>
      <c r="O167" s="347"/>
      <c r="P167" s="347"/>
      <c r="Q167" s="347"/>
      <c r="R167" s="347"/>
      <c r="S167" s="347"/>
      <c r="T167" s="347"/>
      <c r="U167" s="347">
        <v>1</v>
      </c>
      <c r="V167" s="347"/>
      <c r="W167" s="347"/>
      <c r="X167" s="347"/>
      <c r="Y167" s="347"/>
      <c r="Z167" s="347"/>
      <c r="AA167" s="347"/>
      <c r="AB167" s="347"/>
      <c r="AC167" s="347"/>
      <c r="AD167" s="347"/>
      <c r="AE167" s="347"/>
      <c r="AF167" s="348">
        <v>1</v>
      </c>
    </row>
    <row r="168" spans="1:32">
      <c r="A168" s="349"/>
      <c r="B168" s="356" t="s">
        <v>544</v>
      </c>
      <c r="C168" s="357"/>
      <c r="D168" s="358"/>
      <c r="E168" s="359"/>
      <c r="F168" s="359"/>
      <c r="G168" s="359"/>
      <c r="H168" s="359"/>
      <c r="I168" s="359"/>
      <c r="J168" s="359"/>
      <c r="K168" s="359"/>
      <c r="L168" s="359"/>
      <c r="M168" s="359"/>
      <c r="N168" s="359"/>
      <c r="O168" s="359"/>
      <c r="P168" s="359"/>
      <c r="Q168" s="359"/>
      <c r="R168" s="359"/>
      <c r="S168" s="359"/>
      <c r="T168" s="359"/>
      <c r="U168" s="359">
        <v>1</v>
      </c>
      <c r="V168" s="359"/>
      <c r="W168" s="359"/>
      <c r="X168" s="359"/>
      <c r="Y168" s="359"/>
      <c r="Z168" s="359"/>
      <c r="AA168" s="359"/>
      <c r="AB168" s="359"/>
      <c r="AC168" s="359"/>
      <c r="AD168" s="359"/>
      <c r="AE168" s="359"/>
      <c r="AF168" s="360">
        <v>1</v>
      </c>
    </row>
    <row r="169" spans="1:32">
      <c r="A169" s="327" t="s">
        <v>539</v>
      </c>
      <c r="B169" s="328"/>
      <c r="C169" s="328"/>
      <c r="D169" s="329"/>
      <c r="E169" s="330"/>
      <c r="F169" s="330"/>
      <c r="G169" s="330"/>
      <c r="H169" s="330"/>
      <c r="I169" s="330"/>
      <c r="J169" s="330"/>
      <c r="K169" s="330"/>
      <c r="L169" s="330"/>
      <c r="M169" s="330"/>
      <c r="N169" s="330"/>
      <c r="O169" s="330"/>
      <c r="P169" s="330"/>
      <c r="Q169" s="330"/>
      <c r="R169" s="330"/>
      <c r="S169" s="330">
        <v>1</v>
      </c>
      <c r="T169" s="330">
        <v>2</v>
      </c>
      <c r="U169" s="330">
        <v>1</v>
      </c>
      <c r="V169" s="330">
        <v>2</v>
      </c>
      <c r="W169" s="330"/>
      <c r="X169" s="330"/>
      <c r="Y169" s="330"/>
      <c r="Z169" s="330">
        <v>3</v>
      </c>
      <c r="AA169" s="330">
        <v>3</v>
      </c>
      <c r="AB169" s="330">
        <v>3</v>
      </c>
      <c r="AC169" s="330">
        <v>1</v>
      </c>
      <c r="AD169" s="330">
        <v>2</v>
      </c>
      <c r="AE169" s="330"/>
      <c r="AF169" s="331">
        <v>18</v>
      </c>
    </row>
    <row r="170" spans="1:32">
      <c r="A170" s="345" t="s">
        <v>58</v>
      </c>
      <c r="B170" s="345" t="s">
        <v>296</v>
      </c>
      <c r="C170" s="345" t="s">
        <v>358</v>
      </c>
      <c r="D170" s="346"/>
      <c r="E170" s="347"/>
      <c r="F170" s="347"/>
      <c r="G170" s="347"/>
      <c r="H170" s="347"/>
      <c r="I170" s="347"/>
      <c r="J170" s="347"/>
      <c r="K170" s="347"/>
      <c r="L170" s="347"/>
      <c r="M170" s="347"/>
      <c r="N170" s="347"/>
      <c r="O170" s="347"/>
      <c r="P170" s="347"/>
      <c r="Q170" s="347"/>
      <c r="R170" s="347"/>
      <c r="S170" s="347"/>
      <c r="T170" s="347"/>
      <c r="U170" s="347"/>
      <c r="V170" s="347"/>
      <c r="W170" s="347"/>
      <c r="X170" s="347"/>
      <c r="Y170" s="347"/>
      <c r="Z170" s="347"/>
      <c r="AA170" s="347"/>
      <c r="AB170" s="347">
        <v>2</v>
      </c>
      <c r="AC170" s="347"/>
      <c r="AD170" s="347"/>
      <c r="AE170" s="347"/>
      <c r="AF170" s="348">
        <v>2</v>
      </c>
    </row>
    <row r="171" spans="1:32">
      <c r="A171" s="349"/>
      <c r="B171" s="356" t="s">
        <v>703</v>
      </c>
      <c r="C171" s="357"/>
      <c r="D171" s="358"/>
      <c r="E171" s="359"/>
      <c r="F171" s="359"/>
      <c r="G171" s="359"/>
      <c r="H171" s="359"/>
      <c r="I171" s="359"/>
      <c r="J171" s="359"/>
      <c r="K171" s="359"/>
      <c r="L171" s="359"/>
      <c r="M171" s="359"/>
      <c r="N171" s="359"/>
      <c r="O171" s="359"/>
      <c r="P171" s="359"/>
      <c r="Q171" s="359"/>
      <c r="R171" s="359"/>
      <c r="S171" s="359"/>
      <c r="T171" s="359"/>
      <c r="U171" s="359"/>
      <c r="V171" s="359"/>
      <c r="W171" s="359"/>
      <c r="X171" s="359"/>
      <c r="Y171" s="359"/>
      <c r="Z171" s="359"/>
      <c r="AA171" s="359"/>
      <c r="AB171" s="359">
        <v>2</v>
      </c>
      <c r="AC171" s="359"/>
      <c r="AD171" s="359"/>
      <c r="AE171" s="359"/>
      <c r="AF171" s="360">
        <v>2</v>
      </c>
    </row>
    <row r="172" spans="1:32">
      <c r="A172" s="349"/>
      <c r="B172" s="345" t="s">
        <v>178</v>
      </c>
      <c r="C172" s="345" t="s">
        <v>223</v>
      </c>
      <c r="D172" s="346"/>
      <c r="E172" s="347"/>
      <c r="F172" s="347"/>
      <c r="G172" s="347"/>
      <c r="H172" s="347"/>
      <c r="I172" s="347"/>
      <c r="J172" s="347"/>
      <c r="K172" s="347"/>
      <c r="L172" s="347"/>
      <c r="M172" s="347"/>
      <c r="N172" s="347"/>
      <c r="O172" s="347"/>
      <c r="P172" s="347"/>
      <c r="Q172" s="347"/>
      <c r="R172" s="347"/>
      <c r="S172" s="347"/>
      <c r="T172" s="347"/>
      <c r="U172" s="347"/>
      <c r="V172" s="347"/>
      <c r="W172" s="347"/>
      <c r="X172" s="347"/>
      <c r="Y172" s="347"/>
      <c r="Z172" s="347"/>
      <c r="AA172" s="347"/>
      <c r="AB172" s="347"/>
      <c r="AC172" s="347">
        <v>1</v>
      </c>
      <c r="AD172" s="347"/>
      <c r="AE172" s="347"/>
      <c r="AF172" s="348">
        <v>1</v>
      </c>
    </row>
    <row r="173" spans="1:32">
      <c r="A173" s="349"/>
      <c r="B173" s="356" t="s">
        <v>704</v>
      </c>
      <c r="C173" s="357"/>
      <c r="D173" s="358"/>
      <c r="E173" s="359"/>
      <c r="F173" s="359"/>
      <c r="G173" s="359"/>
      <c r="H173" s="359"/>
      <c r="I173" s="359"/>
      <c r="J173" s="359"/>
      <c r="K173" s="359"/>
      <c r="L173" s="359"/>
      <c r="M173" s="359"/>
      <c r="N173" s="359"/>
      <c r="O173" s="359"/>
      <c r="P173" s="359"/>
      <c r="Q173" s="359"/>
      <c r="R173" s="359"/>
      <c r="S173" s="359"/>
      <c r="T173" s="359"/>
      <c r="U173" s="359"/>
      <c r="V173" s="359"/>
      <c r="W173" s="359"/>
      <c r="X173" s="359"/>
      <c r="Y173" s="359"/>
      <c r="Z173" s="359"/>
      <c r="AA173" s="359"/>
      <c r="AB173" s="359"/>
      <c r="AC173" s="359">
        <v>1</v>
      </c>
      <c r="AD173" s="359"/>
      <c r="AE173" s="359"/>
      <c r="AF173" s="360">
        <v>1</v>
      </c>
    </row>
    <row r="174" spans="1:32">
      <c r="A174" s="327" t="s">
        <v>705</v>
      </c>
      <c r="B174" s="328"/>
      <c r="C174" s="328"/>
      <c r="D174" s="329"/>
      <c r="E174" s="330"/>
      <c r="F174" s="330"/>
      <c r="G174" s="330"/>
      <c r="H174" s="330"/>
      <c r="I174" s="330"/>
      <c r="J174" s="330"/>
      <c r="K174" s="330"/>
      <c r="L174" s="330"/>
      <c r="M174" s="330"/>
      <c r="N174" s="330"/>
      <c r="O174" s="330"/>
      <c r="P174" s="330"/>
      <c r="Q174" s="330"/>
      <c r="R174" s="330"/>
      <c r="S174" s="330"/>
      <c r="T174" s="330"/>
      <c r="U174" s="330"/>
      <c r="V174" s="330"/>
      <c r="W174" s="330"/>
      <c r="X174" s="330"/>
      <c r="Y174" s="330"/>
      <c r="Z174" s="330"/>
      <c r="AA174" s="330"/>
      <c r="AB174" s="330">
        <v>2</v>
      </c>
      <c r="AC174" s="330">
        <v>1</v>
      </c>
      <c r="AD174" s="330"/>
      <c r="AE174" s="330"/>
      <c r="AF174" s="331">
        <v>3</v>
      </c>
    </row>
    <row r="175" spans="1:32">
      <c r="A175" s="345" t="s">
        <v>27</v>
      </c>
      <c r="B175" s="345" t="s">
        <v>162</v>
      </c>
      <c r="C175" s="345" t="s">
        <v>622</v>
      </c>
      <c r="D175" s="346"/>
      <c r="E175" s="347"/>
      <c r="F175" s="347"/>
      <c r="G175" s="347"/>
      <c r="H175" s="347"/>
      <c r="I175" s="347"/>
      <c r="J175" s="347"/>
      <c r="K175" s="347"/>
      <c r="L175" s="347"/>
      <c r="M175" s="347"/>
      <c r="N175" s="347"/>
      <c r="O175" s="347"/>
      <c r="P175" s="347"/>
      <c r="Q175" s="347"/>
      <c r="R175" s="347"/>
      <c r="S175" s="347"/>
      <c r="T175" s="347"/>
      <c r="U175" s="347"/>
      <c r="V175" s="347"/>
      <c r="W175" s="347"/>
      <c r="X175" s="347"/>
      <c r="Y175" s="347"/>
      <c r="Z175" s="347"/>
      <c r="AA175" s="347">
        <v>1</v>
      </c>
      <c r="AB175" s="347"/>
      <c r="AC175" s="347"/>
      <c r="AD175" s="347"/>
      <c r="AE175" s="347"/>
      <c r="AF175" s="348">
        <v>1</v>
      </c>
    </row>
    <row r="176" spans="1:32">
      <c r="A176" s="349"/>
      <c r="B176" s="349"/>
      <c r="C176" s="350" t="s">
        <v>165</v>
      </c>
      <c r="D176" s="351"/>
      <c r="E176" s="352"/>
      <c r="F176" s="352"/>
      <c r="G176" s="352"/>
      <c r="H176" s="352"/>
      <c r="I176" s="352"/>
      <c r="J176" s="352"/>
      <c r="K176" s="352"/>
      <c r="L176" s="352"/>
      <c r="M176" s="352"/>
      <c r="N176" s="352"/>
      <c r="O176" s="352"/>
      <c r="P176" s="352"/>
      <c r="Q176" s="352"/>
      <c r="R176" s="352"/>
      <c r="S176" s="352"/>
      <c r="T176" s="352"/>
      <c r="U176" s="352"/>
      <c r="V176" s="352"/>
      <c r="W176" s="352"/>
      <c r="X176" s="352"/>
      <c r="Y176" s="352"/>
      <c r="Z176" s="352"/>
      <c r="AA176" s="352"/>
      <c r="AB176" s="352">
        <v>3</v>
      </c>
      <c r="AC176" s="352">
        <v>4</v>
      </c>
      <c r="AD176" s="352">
        <v>1</v>
      </c>
      <c r="AE176" s="352"/>
      <c r="AF176" s="353">
        <v>8</v>
      </c>
    </row>
    <row r="177" spans="1:32">
      <c r="A177" s="349"/>
      <c r="B177" s="349"/>
      <c r="C177" s="350" t="s">
        <v>665</v>
      </c>
      <c r="D177" s="351"/>
      <c r="E177" s="352"/>
      <c r="F177" s="352"/>
      <c r="G177" s="352"/>
      <c r="H177" s="352"/>
      <c r="I177" s="352"/>
      <c r="J177" s="352"/>
      <c r="K177" s="352"/>
      <c r="L177" s="352"/>
      <c r="M177" s="352"/>
      <c r="N177" s="352"/>
      <c r="O177" s="352"/>
      <c r="P177" s="352"/>
      <c r="Q177" s="352"/>
      <c r="R177" s="352"/>
      <c r="S177" s="352"/>
      <c r="T177" s="352"/>
      <c r="U177" s="352"/>
      <c r="V177" s="352"/>
      <c r="W177" s="352"/>
      <c r="X177" s="352"/>
      <c r="Y177" s="352"/>
      <c r="Z177" s="352"/>
      <c r="AA177" s="352"/>
      <c r="AB177" s="352"/>
      <c r="AC177" s="352">
        <v>1</v>
      </c>
      <c r="AD177" s="352"/>
      <c r="AE177" s="352"/>
      <c r="AF177" s="353">
        <v>1</v>
      </c>
    </row>
    <row r="178" spans="1:32">
      <c r="A178" s="349"/>
      <c r="B178" s="349"/>
      <c r="C178" s="350" t="s">
        <v>546</v>
      </c>
      <c r="D178" s="351"/>
      <c r="E178" s="352"/>
      <c r="F178" s="352"/>
      <c r="G178" s="352"/>
      <c r="H178" s="352"/>
      <c r="I178" s="352"/>
      <c r="J178" s="352"/>
      <c r="K178" s="352"/>
      <c r="L178" s="352"/>
      <c r="M178" s="352"/>
      <c r="N178" s="352"/>
      <c r="O178" s="352"/>
      <c r="P178" s="352"/>
      <c r="Q178" s="352"/>
      <c r="R178" s="352"/>
      <c r="S178" s="352"/>
      <c r="T178" s="352"/>
      <c r="U178" s="352"/>
      <c r="V178" s="352"/>
      <c r="W178" s="352"/>
      <c r="X178" s="352"/>
      <c r="Y178" s="352"/>
      <c r="Z178" s="352">
        <v>1</v>
      </c>
      <c r="AA178" s="352"/>
      <c r="AB178" s="352"/>
      <c r="AC178" s="352"/>
      <c r="AD178" s="352"/>
      <c r="AE178" s="352"/>
      <c r="AF178" s="353">
        <v>1</v>
      </c>
    </row>
    <row r="179" spans="1:32">
      <c r="A179" s="349"/>
      <c r="B179" s="349"/>
      <c r="C179" s="350" t="s">
        <v>623</v>
      </c>
      <c r="D179" s="351"/>
      <c r="E179" s="352"/>
      <c r="F179" s="352"/>
      <c r="G179" s="352"/>
      <c r="H179" s="352"/>
      <c r="I179" s="352"/>
      <c r="J179" s="352"/>
      <c r="K179" s="352"/>
      <c r="L179" s="352"/>
      <c r="M179" s="352"/>
      <c r="N179" s="352"/>
      <c r="O179" s="352"/>
      <c r="P179" s="352"/>
      <c r="Q179" s="352"/>
      <c r="R179" s="352"/>
      <c r="S179" s="352"/>
      <c r="T179" s="352"/>
      <c r="U179" s="352"/>
      <c r="V179" s="352"/>
      <c r="W179" s="352"/>
      <c r="X179" s="352"/>
      <c r="Y179" s="352"/>
      <c r="Z179" s="352"/>
      <c r="AA179" s="352">
        <v>1</v>
      </c>
      <c r="AB179" s="352"/>
      <c r="AC179" s="352">
        <v>2</v>
      </c>
      <c r="AD179" s="352">
        <v>2</v>
      </c>
      <c r="AE179" s="352"/>
      <c r="AF179" s="353">
        <v>5</v>
      </c>
    </row>
    <row r="180" spans="1:32">
      <c r="A180" s="349"/>
      <c r="B180" s="349"/>
      <c r="C180" s="350" t="s">
        <v>374</v>
      </c>
      <c r="D180" s="351"/>
      <c r="E180" s="352"/>
      <c r="F180" s="352"/>
      <c r="G180" s="352"/>
      <c r="H180" s="352"/>
      <c r="I180" s="352"/>
      <c r="J180" s="352"/>
      <c r="K180" s="352"/>
      <c r="L180" s="352"/>
      <c r="M180" s="352"/>
      <c r="N180" s="352"/>
      <c r="O180" s="352"/>
      <c r="P180" s="352"/>
      <c r="Q180" s="352">
        <v>2</v>
      </c>
      <c r="R180" s="352"/>
      <c r="S180" s="352"/>
      <c r="T180" s="352"/>
      <c r="U180" s="352"/>
      <c r="V180" s="352"/>
      <c r="W180" s="352">
        <v>1</v>
      </c>
      <c r="X180" s="352"/>
      <c r="Y180" s="352"/>
      <c r="Z180" s="352"/>
      <c r="AA180" s="352"/>
      <c r="AB180" s="352">
        <v>1</v>
      </c>
      <c r="AC180" s="352"/>
      <c r="AD180" s="352"/>
      <c r="AE180" s="352"/>
      <c r="AF180" s="353">
        <v>4</v>
      </c>
    </row>
    <row r="181" spans="1:32">
      <c r="A181" s="349"/>
      <c r="B181" s="349"/>
      <c r="C181" s="350" t="s">
        <v>367</v>
      </c>
      <c r="D181" s="351"/>
      <c r="E181" s="352"/>
      <c r="F181" s="352"/>
      <c r="G181" s="352"/>
      <c r="H181" s="352"/>
      <c r="I181" s="352"/>
      <c r="J181" s="352"/>
      <c r="K181" s="352"/>
      <c r="L181" s="352"/>
      <c r="M181" s="352"/>
      <c r="N181" s="352"/>
      <c r="O181" s="352">
        <v>1</v>
      </c>
      <c r="P181" s="352"/>
      <c r="Q181" s="352"/>
      <c r="R181" s="352"/>
      <c r="S181" s="352"/>
      <c r="T181" s="352"/>
      <c r="U181" s="352"/>
      <c r="V181" s="352"/>
      <c r="W181" s="352"/>
      <c r="X181" s="352"/>
      <c r="Y181" s="352"/>
      <c r="Z181" s="352"/>
      <c r="AA181" s="352"/>
      <c r="AB181" s="352"/>
      <c r="AC181" s="352">
        <v>1</v>
      </c>
      <c r="AD181" s="352">
        <v>5</v>
      </c>
      <c r="AE181" s="352"/>
      <c r="AF181" s="353">
        <v>7</v>
      </c>
    </row>
    <row r="182" spans="1:32">
      <c r="A182" s="349"/>
      <c r="B182" s="349"/>
      <c r="C182" s="350" t="s">
        <v>372</v>
      </c>
      <c r="D182" s="351"/>
      <c r="E182" s="352"/>
      <c r="F182" s="352"/>
      <c r="G182" s="352"/>
      <c r="H182" s="352"/>
      <c r="I182" s="352"/>
      <c r="J182" s="352"/>
      <c r="K182" s="352"/>
      <c r="L182" s="352"/>
      <c r="M182" s="352"/>
      <c r="N182" s="352"/>
      <c r="O182" s="352"/>
      <c r="P182" s="352">
        <v>1</v>
      </c>
      <c r="Q182" s="352">
        <v>1</v>
      </c>
      <c r="R182" s="352"/>
      <c r="S182" s="352"/>
      <c r="T182" s="352"/>
      <c r="U182" s="352"/>
      <c r="V182" s="352"/>
      <c r="W182" s="352"/>
      <c r="X182" s="352"/>
      <c r="Y182" s="352"/>
      <c r="Z182" s="352"/>
      <c r="AA182" s="352">
        <v>2</v>
      </c>
      <c r="AB182" s="352">
        <v>3</v>
      </c>
      <c r="AC182" s="352">
        <v>3</v>
      </c>
      <c r="AD182" s="352"/>
      <c r="AE182" s="352"/>
      <c r="AF182" s="353">
        <v>10</v>
      </c>
    </row>
    <row r="183" spans="1:32">
      <c r="A183" s="349"/>
      <c r="B183" s="356" t="s">
        <v>547</v>
      </c>
      <c r="C183" s="357"/>
      <c r="D183" s="358"/>
      <c r="E183" s="359"/>
      <c r="F183" s="359"/>
      <c r="G183" s="359"/>
      <c r="H183" s="359"/>
      <c r="I183" s="359"/>
      <c r="J183" s="359"/>
      <c r="K183" s="359"/>
      <c r="L183" s="359"/>
      <c r="M183" s="359"/>
      <c r="N183" s="359"/>
      <c r="O183" s="359">
        <v>1</v>
      </c>
      <c r="P183" s="359">
        <v>1</v>
      </c>
      <c r="Q183" s="359">
        <v>3</v>
      </c>
      <c r="R183" s="359"/>
      <c r="S183" s="359"/>
      <c r="T183" s="359"/>
      <c r="U183" s="359"/>
      <c r="V183" s="359"/>
      <c r="W183" s="359">
        <v>1</v>
      </c>
      <c r="X183" s="359"/>
      <c r="Y183" s="359"/>
      <c r="Z183" s="359">
        <v>1</v>
      </c>
      <c r="AA183" s="359">
        <v>4</v>
      </c>
      <c r="AB183" s="359">
        <v>7</v>
      </c>
      <c r="AC183" s="359">
        <v>11</v>
      </c>
      <c r="AD183" s="359">
        <v>8</v>
      </c>
      <c r="AE183" s="359"/>
      <c r="AF183" s="360">
        <v>37</v>
      </c>
    </row>
    <row r="184" spans="1:32">
      <c r="A184" s="349"/>
      <c r="B184" s="345" t="s">
        <v>256</v>
      </c>
      <c r="C184" s="345" t="s">
        <v>706</v>
      </c>
      <c r="D184" s="346"/>
      <c r="E184" s="347"/>
      <c r="F184" s="347"/>
      <c r="G184" s="347"/>
      <c r="H184" s="347"/>
      <c r="I184" s="347"/>
      <c r="J184" s="347"/>
      <c r="K184" s="347"/>
      <c r="L184" s="347"/>
      <c r="M184" s="347"/>
      <c r="N184" s="347"/>
      <c r="O184" s="347"/>
      <c r="P184" s="347"/>
      <c r="Q184" s="347"/>
      <c r="R184" s="347"/>
      <c r="S184" s="347"/>
      <c r="T184" s="347"/>
      <c r="U184" s="347"/>
      <c r="V184" s="347"/>
      <c r="W184" s="347"/>
      <c r="X184" s="347"/>
      <c r="Y184" s="347"/>
      <c r="Z184" s="347"/>
      <c r="AA184" s="347"/>
      <c r="AB184" s="347"/>
      <c r="AC184" s="347"/>
      <c r="AD184" s="347">
        <v>1</v>
      </c>
      <c r="AE184" s="347"/>
      <c r="AF184" s="348">
        <v>1</v>
      </c>
    </row>
    <row r="185" spans="1:32">
      <c r="A185" s="349"/>
      <c r="B185" s="349"/>
      <c r="C185" s="350" t="s">
        <v>350</v>
      </c>
      <c r="D185" s="351"/>
      <c r="E185" s="352"/>
      <c r="F185" s="352"/>
      <c r="G185" s="352"/>
      <c r="H185" s="352"/>
      <c r="I185" s="352"/>
      <c r="J185" s="352"/>
      <c r="K185" s="352"/>
      <c r="L185" s="352"/>
      <c r="M185" s="352"/>
      <c r="N185" s="352"/>
      <c r="O185" s="352"/>
      <c r="P185" s="352"/>
      <c r="Q185" s="352"/>
      <c r="R185" s="352"/>
      <c r="S185" s="352"/>
      <c r="T185" s="352"/>
      <c r="U185" s="352"/>
      <c r="V185" s="352"/>
      <c r="W185" s="352"/>
      <c r="X185" s="352"/>
      <c r="Y185" s="352"/>
      <c r="Z185" s="352"/>
      <c r="AA185" s="352"/>
      <c r="AB185" s="352">
        <v>2</v>
      </c>
      <c r="AC185" s="352">
        <v>1</v>
      </c>
      <c r="AD185" s="352">
        <v>1</v>
      </c>
      <c r="AE185" s="352"/>
      <c r="AF185" s="353">
        <v>4</v>
      </c>
    </row>
    <row r="186" spans="1:32">
      <c r="A186" s="349"/>
      <c r="B186" s="349"/>
      <c r="C186" s="350" t="s">
        <v>639</v>
      </c>
      <c r="D186" s="351"/>
      <c r="E186" s="352"/>
      <c r="F186" s="352"/>
      <c r="G186" s="352"/>
      <c r="H186" s="352"/>
      <c r="I186" s="352"/>
      <c r="J186" s="352"/>
      <c r="K186" s="352"/>
      <c r="L186" s="352"/>
      <c r="M186" s="352"/>
      <c r="N186" s="352"/>
      <c r="O186" s="352"/>
      <c r="P186" s="352"/>
      <c r="Q186" s="352"/>
      <c r="R186" s="352"/>
      <c r="S186" s="352"/>
      <c r="T186" s="352"/>
      <c r="U186" s="352"/>
      <c r="V186" s="352"/>
      <c r="W186" s="352"/>
      <c r="X186" s="352"/>
      <c r="Y186" s="352"/>
      <c r="Z186" s="352"/>
      <c r="AA186" s="352"/>
      <c r="AB186" s="352"/>
      <c r="AC186" s="352">
        <v>2</v>
      </c>
      <c r="AD186" s="352"/>
      <c r="AE186" s="352"/>
      <c r="AF186" s="353">
        <v>2</v>
      </c>
    </row>
    <row r="187" spans="1:32">
      <c r="A187" s="349"/>
      <c r="B187" s="349"/>
      <c r="C187" s="350" t="s">
        <v>256</v>
      </c>
      <c r="D187" s="351"/>
      <c r="E187" s="352"/>
      <c r="F187" s="352"/>
      <c r="G187" s="352"/>
      <c r="H187" s="352"/>
      <c r="I187" s="352"/>
      <c r="J187" s="352"/>
      <c r="K187" s="352"/>
      <c r="L187" s="352"/>
      <c r="M187" s="352"/>
      <c r="N187" s="352"/>
      <c r="O187" s="352"/>
      <c r="P187" s="352"/>
      <c r="Q187" s="352"/>
      <c r="R187" s="352"/>
      <c r="S187" s="352"/>
      <c r="T187" s="352"/>
      <c r="U187" s="352"/>
      <c r="V187" s="352"/>
      <c r="W187" s="352"/>
      <c r="X187" s="352"/>
      <c r="Y187" s="352"/>
      <c r="Z187" s="352">
        <v>1</v>
      </c>
      <c r="AA187" s="352"/>
      <c r="AB187" s="352"/>
      <c r="AC187" s="352"/>
      <c r="AD187" s="352"/>
      <c r="AE187" s="352"/>
      <c r="AF187" s="353">
        <v>1</v>
      </c>
    </row>
    <row r="188" spans="1:32">
      <c r="A188" s="349"/>
      <c r="B188" s="349"/>
      <c r="C188" s="350" t="s">
        <v>707</v>
      </c>
      <c r="D188" s="351"/>
      <c r="E188" s="352"/>
      <c r="F188" s="352"/>
      <c r="G188" s="352"/>
      <c r="H188" s="352"/>
      <c r="I188" s="352"/>
      <c r="J188" s="352"/>
      <c r="K188" s="352"/>
      <c r="L188" s="352"/>
      <c r="M188" s="352"/>
      <c r="N188" s="352"/>
      <c r="O188" s="352"/>
      <c r="P188" s="352"/>
      <c r="Q188" s="352"/>
      <c r="R188" s="352"/>
      <c r="S188" s="352"/>
      <c r="T188" s="352"/>
      <c r="U188" s="352"/>
      <c r="V188" s="352"/>
      <c r="W188" s="352"/>
      <c r="X188" s="352"/>
      <c r="Y188" s="352"/>
      <c r="Z188" s="352"/>
      <c r="AA188" s="352"/>
      <c r="AB188" s="352"/>
      <c r="AC188" s="352"/>
      <c r="AD188" s="352">
        <v>1</v>
      </c>
      <c r="AE188" s="352"/>
      <c r="AF188" s="353">
        <v>1</v>
      </c>
    </row>
    <row r="189" spans="1:32">
      <c r="A189" s="349"/>
      <c r="B189" s="356" t="s">
        <v>555</v>
      </c>
      <c r="C189" s="357"/>
      <c r="D189" s="358"/>
      <c r="E189" s="359"/>
      <c r="F189" s="359"/>
      <c r="G189" s="359"/>
      <c r="H189" s="359"/>
      <c r="I189" s="359"/>
      <c r="J189" s="359"/>
      <c r="K189" s="359"/>
      <c r="L189" s="359"/>
      <c r="M189" s="359"/>
      <c r="N189" s="359"/>
      <c r="O189" s="359"/>
      <c r="P189" s="359"/>
      <c r="Q189" s="359"/>
      <c r="R189" s="359"/>
      <c r="S189" s="359"/>
      <c r="T189" s="359"/>
      <c r="U189" s="359"/>
      <c r="V189" s="359"/>
      <c r="W189" s="359"/>
      <c r="X189" s="359"/>
      <c r="Y189" s="359"/>
      <c r="Z189" s="359">
        <v>1</v>
      </c>
      <c r="AA189" s="359"/>
      <c r="AB189" s="359">
        <v>2</v>
      </c>
      <c r="AC189" s="359">
        <v>3</v>
      </c>
      <c r="AD189" s="359">
        <v>3</v>
      </c>
      <c r="AE189" s="359"/>
      <c r="AF189" s="360">
        <v>9</v>
      </c>
    </row>
    <row r="190" spans="1:32">
      <c r="A190" s="349"/>
      <c r="B190" s="345" t="s">
        <v>251</v>
      </c>
      <c r="C190" s="345" t="s">
        <v>550</v>
      </c>
      <c r="D190" s="346"/>
      <c r="E190" s="347"/>
      <c r="F190" s="347"/>
      <c r="G190" s="347"/>
      <c r="H190" s="347"/>
      <c r="I190" s="347"/>
      <c r="J190" s="347"/>
      <c r="K190" s="347"/>
      <c r="L190" s="347"/>
      <c r="M190" s="347"/>
      <c r="N190" s="347"/>
      <c r="O190" s="347"/>
      <c r="P190" s="347"/>
      <c r="Q190" s="347"/>
      <c r="R190" s="347"/>
      <c r="S190" s="347"/>
      <c r="T190" s="347"/>
      <c r="U190" s="347"/>
      <c r="V190" s="347"/>
      <c r="W190" s="347"/>
      <c r="X190" s="347"/>
      <c r="Y190" s="347"/>
      <c r="Z190" s="347">
        <v>1</v>
      </c>
      <c r="AA190" s="347"/>
      <c r="AB190" s="347">
        <v>1</v>
      </c>
      <c r="AC190" s="347"/>
      <c r="AD190" s="347"/>
      <c r="AE190" s="347"/>
      <c r="AF190" s="348">
        <v>2</v>
      </c>
    </row>
    <row r="191" spans="1:32">
      <c r="A191" s="349"/>
      <c r="B191" s="349"/>
      <c r="C191" s="350" t="s">
        <v>624</v>
      </c>
      <c r="D191" s="351"/>
      <c r="E191" s="352"/>
      <c r="F191" s="352"/>
      <c r="G191" s="352"/>
      <c r="H191" s="352"/>
      <c r="I191" s="352"/>
      <c r="J191" s="352"/>
      <c r="K191" s="352"/>
      <c r="L191" s="352"/>
      <c r="M191" s="352"/>
      <c r="N191" s="352"/>
      <c r="O191" s="352"/>
      <c r="P191" s="352"/>
      <c r="Q191" s="352"/>
      <c r="R191" s="352"/>
      <c r="S191" s="352"/>
      <c r="T191" s="352"/>
      <c r="U191" s="352"/>
      <c r="V191" s="352"/>
      <c r="W191" s="352"/>
      <c r="X191" s="352"/>
      <c r="Y191" s="352"/>
      <c r="Z191" s="352"/>
      <c r="AA191" s="352">
        <v>1</v>
      </c>
      <c r="AB191" s="352"/>
      <c r="AC191" s="352"/>
      <c r="AD191" s="352"/>
      <c r="AE191" s="352"/>
      <c r="AF191" s="353">
        <v>1</v>
      </c>
    </row>
    <row r="192" spans="1:32">
      <c r="A192" s="349"/>
      <c r="B192" s="349"/>
      <c r="C192" s="350" t="s">
        <v>708</v>
      </c>
      <c r="D192" s="351"/>
      <c r="E192" s="352"/>
      <c r="F192" s="352"/>
      <c r="G192" s="352"/>
      <c r="H192" s="352"/>
      <c r="I192" s="352"/>
      <c r="J192" s="352"/>
      <c r="K192" s="352"/>
      <c r="L192" s="352"/>
      <c r="M192" s="352"/>
      <c r="N192" s="352"/>
      <c r="O192" s="352"/>
      <c r="P192" s="352"/>
      <c r="Q192" s="352"/>
      <c r="R192" s="352"/>
      <c r="S192" s="352"/>
      <c r="T192" s="352"/>
      <c r="U192" s="352"/>
      <c r="V192" s="352"/>
      <c r="W192" s="352"/>
      <c r="X192" s="352"/>
      <c r="Y192" s="352"/>
      <c r="Z192" s="352"/>
      <c r="AA192" s="352"/>
      <c r="AB192" s="352"/>
      <c r="AC192" s="352">
        <v>1</v>
      </c>
      <c r="AD192" s="352"/>
      <c r="AE192" s="352"/>
      <c r="AF192" s="353">
        <v>1</v>
      </c>
    </row>
    <row r="193" spans="1:32">
      <c r="A193" s="349"/>
      <c r="B193" s="349"/>
      <c r="C193" s="350" t="s">
        <v>487</v>
      </c>
      <c r="D193" s="351"/>
      <c r="E193" s="352"/>
      <c r="F193" s="352"/>
      <c r="G193" s="352"/>
      <c r="H193" s="352"/>
      <c r="I193" s="352"/>
      <c r="J193" s="352"/>
      <c r="K193" s="352"/>
      <c r="L193" s="352"/>
      <c r="M193" s="352"/>
      <c r="N193" s="352"/>
      <c r="O193" s="352"/>
      <c r="P193" s="352"/>
      <c r="Q193" s="352"/>
      <c r="R193" s="352"/>
      <c r="S193" s="352"/>
      <c r="T193" s="352"/>
      <c r="U193" s="352"/>
      <c r="V193" s="352"/>
      <c r="W193" s="352">
        <v>1</v>
      </c>
      <c r="X193" s="352"/>
      <c r="Y193" s="352">
        <v>1</v>
      </c>
      <c r="Z193" s="352"/>
      <c r="AA193" s="352"/>
      <c r="AB193" s="352"/>
      <c r="AC193" s="352"/>
      <c r="AD193" s="352">
        <v>1</v>
      </c>
      <c r="AE193" s="352"/>
      <c r="AF193" s="353">
        <v>3</v>
      </c>
    </row>
    <row r="194" spans="1:32">
      <c r="A194" s="349"/>
      <c r="B194" s="349"/>
      <c r="C194" s="350" t="s">
        <v>666</v>
      </c>
      <c r="D194" s="351"/>
      <c r="E194" s="352"/>
      <c r="F194" s="352"/>
      <c r="G194" s="352"/>
      <c r="H194" s="352"/>
      <c r="I194" s="352"/>
      <c r="J194" s="352"/>
      <c r="K194" s="352"/>
      <c r="L194" s="352"/>
      <c r="M194" s="352"/>
      <c r="N194" s="352"/>
      <c r="O194" s="352"/>
      <c r="P194" s="352"/>
      <c r="Q194" s="352"/>
      <c r="R194" s="352"/>
      <c r="S194" s="352"/>
      <c r="T194" s="352"/>
      <c r="U194" s="352"/>
      <c r="V194" s="352"/>
      <c r="W194" s="352"/>
      <c r="X194" s="352"/>
      <c r="Y194" s="352"/>
      <c r="Z194" s="352"/>
      <c r="AA194" s="352"/>
      <c r="AB194" s="352"/>
      <c r="AC194" s="352">
        <v>1</v>
      </c>
      <c r="AD194" s="352"/>
      <c r="AE194" s="352"/>
      <c r="AF194" s="353">
        <v>1</v>
      </c>
    </row>
    <row r="195" spans="1:32">
      <c r="A195" s="349"/>
      <c r="B195" s="356" t="s">
        <v>551</v>
      </c>
      <c r="C195" s="357"/>
      <c r="D195" s="358"/>
      <c r="E195" s="359"/>
      <c r="F195" s="359"/>
      <c r="G195" s="359"/>
      <c r="H195" s="359"/>
      <c r="I195" s="359"/>
      <c r="J195" s="359"/>
      <c r="K195" s="359"/>
      <c r="L195" s="359"/>
      <c r="M195" s="359"/>
      <c r="N195" s="359"/>
      <c r="O195" s="359"/>
      <c r="P195" s="359"/>
      <c r="Q195" s="359"/>
      <c r="R195" s="359"/>
      <c r="S195" s="359"/>
      <c r="T195" s="359"/>
      <c r="U195" s="359"/>
      <c r="V195" s="359"/>
      <c r="W195" s="359">
        <v>1</v>
      </c>
      <c r="X195" s="359"/>
      <c r="Y195" s="359">
        <v>1</v>
      </c>
      <c r="Z195" s="359">
        <v>1</v>
      </c>
      <c r="AA195" s="359">
        <v>1</v>
      </c>
      <c r="AB195" s="359">
        <v>1</v>
      </c>
      <c r="AC195" s="359">
        <v>2</v>
      </c>
      <c r="AD195" s="359">
        <v>1</v>
      </c>
      <c r="AE195" s="359"/>
      <c r="AF195" s="360">
        <v>8</v>
      </c>
    </row>
    <row r="196" spans="1:32">
      <c r="A196" s="349"/>
      <c r="B196" s="345" t="s">
        <v>254</v>
      </c>
      <c r="C196" s="345" t="s">
        <v>254</v>
      </c>
      <c r="D196" s="346"/>
      <c r="E196" s="347"/>
      <c r="F196" s="347"/>
      <c r="G196" s="347"/>
      <c r="H196" s="347"/>
      <c r="I196" s="347"/>
      <c r="J196" s="347"/>
      <c r="K196" s="347"/>
      <c r="L196" s="347"/>
      <c r="M196" s="347"/>
      <c r="N196" s="347"/>
      <c r="O196" s="347"/>
      <c r="P196" s="347"/>
      <c r="Q196" s="347"/>
      <c r="R196" s="347"/>
      <c r="S196" s="347"/>
      <c r="T196" s="347"/>
      <c r="U196" s="347"/>
      <c r="V196" s="347"/>
      <c r="W196" s="347"/>
      <c r="X196" s="347"/>
      <c r="Y196" s="347"/>
      <c r="Z196" s="347"/>
      <c r="AA196" s="347"/>
      <c r="AB196" s="347"/>
      <c r="AC196" s="347">
        <v>1</v>
      </c>
      <c r="AD196" s="347"/>
      <c r="AE196" s="347"/>
      <c r="AF196" s="348">
        <v>1</v>
      </c>
    </row>
    <row r="197" spans="1:32">
      <c r="A197" s="349"/>
      <c r="B197" s="349"/>
      <c r="C197" s="350" t="s">
        <v>638</v>
      </c>
      <c r="D197" s="351"/>
      <c r="E197" s="352"/>
      <c r="F197" s="352"/>
      <c r="G197" s="352"/>
      <c r="H197" s="352"/>
      <c r="I197" s="352"/>
      <c r="J197" s="352"/>
      <c r="K197" s="352"/>
      <c r="L197" s="352"/>
      <c r="M197" s="352"/>
      <c r="N197" s="352"/>
      <c r="O197" s="352"/>
      <c r="P197" s="352"/>
      <c r="Q197" s="352"/>
      <c r="R197" s="352"/>
      <c r="S197" s="352"/>
      <c r="T197" s="352"/>
      <c r="U197" s="352"/>
      <c r="V197" s="352"/>
      <c r="W197" s="352"/>
      <c r="X197" s="352"/>
      <c r="Y197" s="352"/>
      <c r="Z197" s="352"/>
      <c r="AA197" s="352"/>
      <c r="AB197" s="352">
        <v>1</v>
      </c>
      <c r="AC197" s="352"/>
      <c r="AD197" s="352"/>
      <c r="AE197" s="352"/>
      <c r="AF197" s="353">
        <v>1</v>
      </c>
    </row>
    <row r="198" spans="1:32">
      <c r="A198" s="349"/>
      <c r="B198" s="349"/>
      <c r="C198" s="350" t="s">
        <v>500</v>
      </c>
      <c r="D198" s="351"/>
      <c r="E198" s="352"/>
      <c r="F198" s="352"/>
      <c r="G198" s="352"/>
      <c r="H198" s="352"/>
      <c r="I198" s="352"/>
      <c r="J198" s="352"/>
      <c r="K198" s="352"/>
      <c r="L198" s="352"/>
      <c r="M198" s="352"/>
      <c r="N198" s="352"/>
      <c r="O198" s="352"/>
      <c r="P198" s="352"/>
      <c r="Q198" s="352"/>
      <c r="R198" s="352"/>
      <c r="S198" s="352"/>
      <c r="T198" s="352"/>
      <c r="U198" s="352"/>
      <c r="V198" s="352"/>
      <c r="W198" s="352"/>
      <c r="X198" s="352"/>
      <c r="Y198" s="352">
        <v>1</v>
      </c>
      <c r="Z198" s="352"/>
      <c r="AA198" s="352"/>
      <c r="AB198" s="352"/>
      <c r="AC198" s="352"/>
      <c r="AD198" s="352"/>
      <c r="AE198" s="352"/>
      <c r="AF198" s="353">
        <v>1</v>
      </c>
    </row>
    <row r="199" spans="1:32">
      <c r="A199" s="349"/>
      <c r="B199" s="349"/>
      <c r="C199" s="350" t="s">
        <v>548</v>
      </c>
      <c r="D199" s="351"/>
      <c r="E199" s="352"/>
      <c r="F199" s="352"/>
      <c r="G199" s="352"/>
      <c r="H199" s="352"/>
      <c r="I199" s="352"/>
      <c r="J199" s="352"/>
      <c r="K199" s="352"/>
      <c r="L199" s="352"/>
      <c r="M199" s="352"/>
      <c r="N199" s="352"/>
      <c r="O199" s="352"/>
      <c r="P199" s="352"/>
      <c r="Q199" s="352"/>
      <c r="R199" s="352"/>
      <c r="S199" s="352"/>
      <c r="T199" s="352"/>
      <c r="U199" s="352"/>
      <c r="V199" s="352"/>
      <c r="W199" s="352"/>
      <c r="X199" s="352"/>
      <c r="Y199" s="352"/>
      <c r="Z199" s="352">
        <v>3</v>
      </c>
      <c r="AA199" s="352">
        <v>1</v>
      </c>
      <c r="AB199" s="352"/>
      <c r="AC199" s="352"/>
      <c r="AD199" s="352"/>
      <c r="AE199" s="352"/>
      <c r="AF199" s="353">
        <v>4</v>
      </c>
    </row>
    <row r="200" spans="1:32">
      <c r="A200" s="349"/>
      <c r="B200" s="356" t="s">
        <v>549</v>
      </c>
      <c r="C200" s="357"/>
      <c r="D200" s="358"/>
      <c r="E200" s="359"/>
      <c r="F200" s="359"/>
      <c r="G200" s="359"/>
      <c r="H200" s="359"/>
      <c r="I200" s="359"/>
      <c r="J200" s="359"/>
      <c r="K200" s="359"/>
      <c r="L200" s="359"/>
      <c r="M200" s="359"/>
      <c r="N200" s="359"/>
      <c r="O200" s="359"/>
      <c r="P200" s="359"/>
      <c r="Q200" s="359"/>
      <c r="R200" s="359"/>
      <c r="S200" s="359"/>
      <c r="T200" s="359"/>
      <c r="U200" s="359"/>
      <c r="V200" s="359"/>
      <c r="W200" s="359"/>
      <c r="X200" s="359"/>
      <c r="Y200" s="359">
        <v>1</v>
      </c>
      <c r="Z200" s="359">
        <v>3</v>
      </c>
      <c r="AA200" s="359">
        <v>1</v>
      </c>
      <c r="AB200" s="359">
        <v>1</v>
      </c>
      <c r="AC200" s="359">
        <v>1</v>
      </c>
      <c r="AD200" s="359"/>
      <c r="AE200" s="359"/>
      <c r="AF200" s="360">
        <v>7</v>
      </c>
    </row>
    <row r="201" spans="1:32">
      <c r="A201" s="349"/>
      <c r="B201" s="345" t="s">
        <v>192</v>
      </c>
      <c r="C201" s="345" t="s">
        <v>385</v>
      </c>
      <c r="D201" s="346"/>
      <c r="E201" s="347"/>
      <c r="F201" s="347"/>
      <c r="G201" s="347"/>
      <c r="H201" s="347"/>
      <c r="I201" s="347"/>
      <c r="J201" s="347"/>
      <c r="K201" s="347"/>
      <c r="L201" s="347"/>
      <c r="M201" s="347"/>
      <c r="N201" s="347"/>
      <c r="O201" s="347"/>
      <c r="P201" s="347"/>
      <c r="Q201" s="347"/>
      <c r="R201" s="347"/>
      <c r="S201" s="347">
        <v>1</v>
      </c>
      <c r="T201" s="347"/>
      <c r="U201" s="347"/>
      <c r="V201" s="347"/>
      <c r="W201" s="347"/>
      <c r="X201" s="347"/>
      <c r="Y201" s="347"/>
      <c r="Z201" s="347"/>
      <c r="AA201" s="347"/>
      <c r="AB201" s="347"/>
      <c r="AC201" s="347"/>
      <c r="AD201" s="347"/>
      <c r="AE201" s="347"/>
      <c r="AF201" s="348">
        <v>1</v>
      </c>
    </row>
    <row r="202" spans="1:32">
      <c r="A202" s="349"/>
      <c r="B202" s="349"/>
      <c r="C202" s="350" t="s">
        <v>625</v>
      </c>
      <c r="D202" s="351"/>
      <c r="E202" s="352"/>
      <c r="F202" s="352"/>
      <c r="G202" s="352"/>
      <c r="H202" s="352"/>
      <c r="I202" s="352"/>
      <c r="J202" s="352"/>
      <c r="K202" s="352"/>
      <c r="L202" s="352"/>
      <c r="M202" s="352"/>
      <c r="N202" s="352"/>
      <c r="O202" s="352"/>
      <c r="P202" s="352"/>
      <c r="Q202" s="352"/>
      <c r="R202" s="352"/>
      <c r="S202" s="352"/>
      <c r="T202" s="352"/>
      <c r="U202" s="352"/>
      <c r="V202" s="352"/>
      <c r="W202" s="352"/>
      <c r="X202" s="352"/>
      <c r="Y202" s="352"/>
      <c r="Z202" s="352"/>
      <c r="AA202" s="352">
        <v>1</v>
      </c>
      <c r="AB202" s="352">
        <v>1</v>
      </c>
      <c r="AC202" s="352"/>
      <c r="AD202" s="352"/>
      <c r="AE202" s="352"/>
      <c r="AF202" s="353">
        <v>2</v>
      </c>
    </row>
    <row r="203" spans="1:32">
      <c r="A203" s="349"/>
      <c r="B203" s="349"/>
      <c r="C203" s="350" t="s">
        <v>221</v>
      </c>
      <c r="D203" s="351"/>
      <c r="E203" s="352"/>
      <c r="F203" s="352"/>
      <c r="G203" s="352"/>
      <c r="H203" s="352"/>
      <c r="I203" s="352"/>
      <c r="J203" s="352"/>
      <c r="K203" s="352"/>
      <c r="L203" s="352"/>
      <c r="M203" s="352"/>
      <c r="N203" s="352"/>
      <c r="O203" s="352"/>
      <c r="P203" s="352"/>
      <c r="Q203" s="352"/>
      <c r="R203" s="352"/>
      <c r="S203" s="352"/>
      <c r="T203" s="352"/>
      <c r="U203" s="352"/>
      <c r="V203" s="352"/>
      <c r="W203" s="352"/>
      <c r="X203" s="352"/>
      <c r="Y203" s="352"/>
      <c r="Z203" s="352"/>
      <c r="AA203" s="352"/>
      <c r="AB203" s="352"/>
      <c r="AC203" s="352">
        <v>1</v>
      </c>
      <c r="AD203" s="352"/>
      <c r="AE203" s="352"/>
      <c r="AF203" s="353">
        <v>1</v>
      </c>
    </row>
    <row r="204" spans="1:32">
      <c r="A204" s="349"/>
      <c r="B204" s="349"/>
      <c r="C204" s="350" t="s">
        <v>709</v>
      </c>
      <c r="D204" s="351"/>
      <c r="E204" s="352"/>
      <c r="F204" s="352"/>
      <c r="G204" s="352"/>
      <c r="H204" s="352"/>
      <c r="I204" s="352"/>
      <c r="J204" s="352"/>
      <c r="K204" s="352"/>
      <c r="L204" s="352"/>
      <c r="M204" s="352"/>
      <c r="N204" s="352"/>
      <c r="O204" s="352"/>
      <c r="P204" s="352"/>
      <c r="Q204" s="352"/>
      <c r="R204" s="352"/>
      <c r="S204" s="352"/>
      <c r="T204" s="352"/>
      <c r="U204" s="352"/>
      <c r="V204" s="352"/>
      <c r="W204" s="352"/>
      <c r="X204" s="352"/>
      <c r="Y204" s="352"/>
      <c r="Z204" s="352"/>
      <c r="AA204" s="352"/>
      <c r="AB204" s="352"/>
      <c r="AC204" s="352"/>
      <c r="AD204" s="352">
        <v>1</v>
      </c>
      <c r="AE204" s="352"/>
      <c r="AF204" s="353">
        <v>1</v>
      </c>
    </row>
    <row r="205" spans="1:32">
      <c r="A205" s="349"/>
      <c r="B205" s="349"/>
      <c r="C205" s="350" t="s">
        <v>626</v>
      </c>
      <c r="D205" s="351"/>
      <c r="E205" s="352"/>
      <c r="F205" s="352"/>
      <c r="G205" s="352"/>
      <c r="H205" s="352"/>
      <c r="I205" s="352"/>
      <c r="J205" s="352"/>
      <c r="K205" s="352"/>
      <c r="L205" s="352"/>
      <c r="M205" s="352"/>
      <c r="N205" s="352"/>
      <c r="O205" s="352"/>
      <c r="P205" s="352"/>
      <c r="Q205" s="352"/>
      <c r="R205" s="352"/>
      <c r="S205" s="352"/>
      <c r="T205" s="352"/>
      <c r="U205" s="352"/>
      <c r="V205" s="352"/>
      <c r="W205" s="352">
        <v>1</v>
      </c>
      <c r="X205" s="352"/>
      <c r="Y205" s="352"/>
      <c r="Z205" s="352"/>
      <c r="AA205" s="352"/>
      <c r="AB205" s="352"/>
      <c r="AC205" s="352">
        <v>1</v>
      </c>
      <c r="AD205" s="352"/>
      <c r="AE205" s="352"/>
      <c r="AF205" s="353">
        <v>2</v>
      </c>
    </row>
    <row r="206" spans="1:32">
      <c r="A206" s="349"/>
      <c r="B206" s="356" t="s">
        <v>554</v>
      </c>
      <c r="C206" s="357"/>
      <c r="D206" s="358"/>
      <c r="E206" s="359"/>
      <c r="F206" s="359"/>
      <c r="G206" s="359"/>
      <c r="H206" s="359"/>
      <c r="I206" s="359"/>
      <c r="J206" s="359"/>
      <c r="K206" s="359"/>
      <c r="L206" s="359"/>
      <c r="M206" s="359"/>
      <c r="N206" s="359"/>
      <c r="O206" s="359"/>
      <c r="P206" s="359"/>
      <c r="Q206" s="359"/>
      <c r="R206" s="359"/>
      <c r="S206" s="359">
        <v>1</v>
      </c>
      <c r="T206" s="359"/>
      <c r="U206" s="359"/>
      <c r="V206" s="359"/>
      <c r="W206" s="359">
        <v>1</v>
      </c>
      <c r="X206" s="359"/>
      <c r="Y206" s="359"/>
      <c r="Z206" s="359"/>
      <c r="AA206" s="359">
        <v>1</v>
      </c>
      <c r="AB206" s="359">
        <v>1</v>
      </c>
      <c r="AC206" s="359">
        <v>2</v>
      </c>
      <c r="AD206" s="359">
        <v>1</v>
      </c>
      <c r="AE206" s="359"/>
      <c r="AF206" s="360">
        <v>7</v>
      </c>
    </row>
    <row r="207" spans="1:32">
      <c r="A207" s="349"/>
      <c r="B207" s="345" t="s">
        <v>257</v>
      </c>
      <c r="C207" s="345" t="s">
        <v>499</v>
      </c>
      <c r="D207" s="346"/>
      <c r="E207" s="347"/>
      <c r="F207" s="347"/>
      <c r="G207" s="347"/>
      <c r="H207" s="347"/>
      <c r="I207" s="347"/>
      <c r="J207" s="347"/>
      <c r="K207" s="347"/>
      <c r="L207" s="347"/>
      <c r="M207" s="347"/>
      <c r="N207" s="347"/>
      <c r="O207" s="347"/>
      <c r="P207" s="347"/>
      <c r="Q207" s="347"/>
      <c r="R207" s="347"/>
      <c r="S207" s="347"/>
      <c r="T207" s="347"/>
      <c r="U207" s="347"/>
      <c r="V207" s="347"/>
      <c r="W207" s="347"/>
      <c r="X207" s="347"/>
      <c r="Y207" s="347">
        <v>1</v>
      </c>
      <c r="Z207" s="347"/>
      <c r="AA207" s="347"/>
      <c r="AB207" s="347"/>
      <c r="AC207" s="347"/>
      <c r="AD207" s="347"/>
      <c r="AE207" s="347"/>
      <c r="AF207" s="348">
        <v>1</v>
      </c>
    </row>
    <row r="208" spans="1:32">
      <c r="A208" s="349"/>
      <c r="B208" s="349"/>
      <c r="C208" s="350" t="s">
        <v>667</v>
      </c>
      <c r="D208" s="351"/>
      <c r="E208" s="352"/>
      <c r="F208" s="352"/>
      <c r="G208" s="352"/>
      <c r="H208" s="352"/>
      <c r="I208" s="352"/>
      <c r="J208" s="352"/>
      <c r="K208" s="352"/>
      <c r="L208" s="352"/>
      <c r="M208" s="352"/>
      <c r="N208" s="352"/>
      <c r="O208" s="352"/>
      <c r="P208" s="352"/>
      <c r="Q208" s="352"/>
      <c r="R208" s="352"/>
      <c r="S208" s="352"/>
      <c r="T208" s="352"/>
      <c r="U208" s="352"/>
      <c r="V208" s="352"/>
      <c r="W208" s="352"/>
      <c r="X208" s="352"/>
      <c r="Y208" s="352"/>
      <c r="Z208" s="352"/>
      <c r="AA208" s="352"/>
      <c r="AB208" s="352"/>
      <c r="AC208" s="352">
        <v>1</v>
      </c>
      <c r="AD208" s="352"/>
      <c r="AE208" s="352"/>
      <c r="AF208" s="353">
        <v>1</v>
      </c>
    </row>
    <row r="209" spans="1:32">
      <c r="A209" s="349"/>
      <c r="B209" s="349"/>
      <c r="C209" s="350" t="s">
        <v>280</v>
      </c>
      <c r="D209" s="351"/>
      <c r="E209" s="352"/>
      <c r="F209" s="352"/>
      <c r="G209" s="352"/>
      <c r="H209" s="352"/>
      <c r="I209" s="352"/>
      <c r="J209" s="352"/>
      <c r="K209" s="352"/>
      <c r="L209" s="352"/>
      <c r="M209" s="352"/>
      <c r="N209" s="352"/>
      <c r="O209" s="352"/>
      <c r="P209" s="352"/>
      <c r="Q209" s="352"/>
      <c r="R209" s="352"/>
      <c r="S209" s="352"/>
      <c r="T209" s="352"/>
      <c r="U209" s="352"/>
      <c r="V209" s="352"/>
      <c r="W209" s="352"/>
      <c r="X209" s="352"/>
      <c r="Y209" s="352">
        <v>1</v>
      </c>
      <c r="Z209" s="352"/>
      <c r="AA209" s="352"/>
      <c r="AB209" s="352"/>
      <c r="AC209" s="352"/>
      <c r="AD209" s="352"/>
      <c r="AE209" s="352"/>
      <c r="AF209" s="353">
        <v>1</v>
      </c>
    </row>
    <row r="210" spans="1:32">
      <c r="A210" s="349"/>
      <c r="B210" s="356" t="s">
        <v>552</v>
      </c>
      <c r="C210" s="357"/>
      <c r="D210" s="358"/>
      <c r="E210" s="359"/>
      <c r="F210" s="359"/>
      <c r="G210" s="359"/>
      <c r="H210" s="359"/>
      <c r="I210" s="359"/>
      <c r="J210" s="359"/>
      <c r="K210" s="359"/>
      <c r="L210" s="359"/>
      <c r="M210" s="359"/>
      <c r="N210" s="359"/>
      <c r="O210" s="359"/>
      <c r="P210" s="359"/>
      <c r="Q210" s="359"/>
      <c r="R210" s="359"/>
      <c r="S210" s="359"/>
      <c r="T210" s="359"/>
      <c r="U210" s="359"/>
      <c r="V210" s="359"/>
      <c r="W210" s="359"/>
      <c r="X210" s="359"/>
      <c r="Y210" s="359">
        <v>2</v>
      </c>
      <c r="Z210" s="359"/>
      <c r="AA210" s="359"/>
      <c r="AB210" s="359"/>
      <c r="AC210" s="359">
        <v>1</v>
      </c>
      <c r="AD210" s="359"/>
      <c r="AE210" s="359"/>
      <c r="AF210" s="360">
        <v>3</v>
      </c>
    </row>
    <row r="211" spans="1:32">
      <c r="A211" s="349"/>
      <c r="B211" s="345" t="s">
        <v>255</v>
      </c>
      <c r="C211" s="345" t="s">
        <v>148</v>
      </c>
      <c r="D211" s="346"/>
      <c r="E211" s="347"/>
      <c r="F211" s="347"/>
      <c r="G211" s="347"/>
      <c r="H211" s="347"/>
      <c r="I211" s="347"/>
      <c r="J211" s="347"/>
      <c r="K211" s="347"/>
      <c r="L211" s="347"/>
      <c r="M211" s="347"/>
      <c r="N211" s="347"/>
      <c r="O211" s="347"/>
      <c r="P211" s="347"/>
      <c r="Q211" s="347">
        <v>1</v>
      </c>
      <c r="R211" s="347"/>
      <c r="S211" s="347"/>
      <c r="T211" s="347"/>
      <c r="U211" s="347"/>
      <c r="V211" s="347"/>
      <c r="W211" s="347"/>
      <c r="X211" s="347"/>
      <c r="Y211" s="347"/>
      <c r="Z211" s="347"/>
      <c r="AA211" s="347"/>
      <c r="AB211" s="347"/>
      <c r="AC211" s="347"/>
      <c r="AD211" s="347"/>
      <c r="AE211" s="347"/>
      <c r="AF211" s="348">
        <v>1</v>
      </c>
    </row>
    <row r="212" spans="1:32">
      <c r="A212" s="349"/>
      <c r="B212" s="356" t="s">
        <v>557</v>
      </c>
      <c r="C212" s="357"/>
      <c r="D212" s="358"/>
      <c r="E212" s="359"/>
      <c r="F212" s="359"/>
      <c r="G212" s="359"/>
      <c r="H212" s="359"/>
      <c r="I212" s="359"/>
      <c r="J212" s="359"/>
      <c r="K212" s="359"/>
      <c r="L212" s="359"/>
      <c r="M212" s="359"/>
      <c r="N212" s="359"/>
      <c r="O212" s="359"/>
      <c r="P212" s="359"/>
      <c r="Q212" s="359">
        <v>1</v>
      </c>
      <c r="R212" s="359"/>
      <c r="S212" s="359"/>
      <c r="T212" s="359"/>
      <c r="U212" s="359"/>
      <c r="V212" s="359"/>
      <c r="W212" s="359"/>
      <c r="X212" s="359"/>
      <c r="Y212" s="359"/>
      <c r="Z212" s="359"/>
      <c r="AA212" s="359"/>
      <c r="AB212" s="359"/>
      <c r="AC212" s="359"/>
      <c r="AD212" s="359"/>
      <c r="AE212" s="359"/>
      <c r="AF212" s="360">
        <v>1</v>
      </c>
    </row>
    <row r="213" spans="1:32">
      <c r="A213" s="349"/>
      <c r="B213" s="345" t="s">
        <v>250</v>
      </c>
      <c r="C213" s="345" t="s">
        <v>710</v>
      </c>
      <c r="D213" s="346"/>
      <c r="E213" s="347"/>
      <c r="F213" s="347"/>
      <c r="G213" s="347"/>
      <c r="H213" s="347"/>
      <c r="I213" s="347"/>
      <c r="J213" s="347"/>
      <c r="K213" s="347"/>
      <c r="L213" s="347"/>
      <c r="M213" s="347"/>
      <c r="N213" s="347"/>
      <c r="O213" s="347"/>
      <c r="P213" s="347"/>
      <c r="Q213" s="347"/>
      <c r="R213" s="347"/>
      <c r="S213" s="347"/>
      <c r="T213" s="347"/>
      <c r="U213" s="347"/>
      <c r="V213" s="347"/>
      <c r="W213" s="347"/>
      <c r="X213" s="347"/>
      <c r="Y213" s="347"/>
      <c r="Z213" s="347"/>
      <c r="AA213" s="347"/>
      <c r="AB213" s="347"/>
      <c r="AC213" s="347"/>
      <c r="AD213" s="347">
        <v>1</v>
      </c>
      <c r="AE213" s="347"/>
      <c r="AF213" s="348">
        <v>1</v>
      </c>
    </row>
    <row r="214" spans="1:32">
      <c r="A214" s="349"/>
      <c r="B214" s="356" t="s">
        <v>711</v>
      </c>
      <c r="C214" s="357"/>
      <c r="D214" s="358"/>
      <c r="E214" s="359"/>
      <c r="F214" s="359"/>
      <c r="G214" s="359"/>
      <c r="H214" s="359"/>
      <c r="I214" s="359"/>
      <c r="J214" s="359"/>
      <c r="K214" s="359"/>
      <c r="L214" s="359"/>
      <c r="M214" s="359"/>
      <c r="N214" s="359"/>
      <c r="O214" s="359"/>
      <c r="P214" s="359"/>
      <c r="Q214" s="359"/>
      <c r="R214" s="359"/>
      <c r="S214" s="359"/>
      <c r="T214" s="359"/>
      <c r="U214" s="359"/>
      <c r="V214" s="359"/>
      <c r="W214" s="359"/>
      <c r="X214" s="359"/>
      <c r="Y214" s="359"/>
      <c r="Z214" s="359"/>
      <c r="AA214" s="359"/>
      <c r="AB214" s="359"/>
      <c r="AC214" s="359"/>
      <c r="AD214" s="359">
        <v>1</v>
      </c>
      <c r="AE214" s="359"/>
      <c r="AF214" s="360">
        <v>1</v>
      </c>
    </row>
    <row r="215" spans="1:32">
      <c r="A215" s="349"/>
      <c r="B215" s="345" t="s">
        <v>253</v>
      </c>
      <c r="C215" s="345" t="s">
        <v>668</v>
      </c>
      <c r="D215" s="346"/>
      <c r="E215" s="347"/>
      <c r="F215" s="347"/>
      <c r="G215" s="347"/>
      <c r="H215" s="347"/>
      <c r="I215" s="347"/>
      <c r="J215" s="347"/>
      <c r="K215" s="347"/>
      <c r="L215" s="347"/>
      <c r="M215" s="347"/>
      <c r="N215" s="347"/>
      <c r="O215" s="347"/>
      <c r="P215" s="347"/>
      <c r="Q215" s="347"/>
      <c r="R215" s="347"/>
      <c r="S215" s="347"/>
      <c r="T215" s="347"/>
      <c r="U215" s="347"/>
      <c r="V215" s="347"/>
      <c r="W215" s="347"/>
      <c r="X215" s="347"/>
      <c r="Y215" s="347"/>
      <c r="Z215" s="347"/>
      <c r="AA215" s="347"/>
      <c r="AB215" s="347"/>
      <c r="AC215" s="347">
        <v>1</v>
      </c>
      <c r="AD215" s="347"/>
      <c r="AE215" s="347"/>
      <c r="AF215" s="348">
        <v>1</v>
      </c>
    </row>
    <row r="216" spans="1:32">
      <c r="A216" s="349"/>
      <c r="B216" s="356" t="s">
        <v>669</v>
      </c>
      <c r="C216" s="357"/>
      <c r="D216" s="358"/>
      <c r="E216" s="359"/>
      <c r="F216" s="359"/>
      <c r="G216" s="359"/>
      <c r="H216" s="359"/>
      <c r="I216" s="359"/>
      <c r="J216" s="359"/>
      <c r="K216" s="359"/>
      <c r="L216" s="359"/>
      <c r="M216" s="359"/>
      <c r="N216" s="359"/>
      <c r="O216" s="359"/>
      <c r="P216" s="359"/>
      <c r="Q216" s="359"/>
      <c r="R216" s="359"/>
      <c r="S216" s="359"/>
      <c r="T216" s="359"/>
      <c r="U216" s="359"/>
      <c r="V216" s="359"/>
      <c r="W216" s="359"/>
      <c r="X216" s="359"/>
      <c r="Y216" s="359"/>
      <c r="Z216" s="359"/>
      <c r="AA216" s="359"/>
      <c r="AB216" s="359"/>
      <c r="AC216" s="359">
        <v>1</v>
      </c>
      <c r="AD216" s="359"/>
      <c r="AE216" s="359"/>
      <c r="AF216" s="360">
        <v>1</v>
      </c>
    </row>
    <row r="217" spans="1:32">
      <c r="A217" s="349"/>
      <c r="B217" s="345" t="s">
        <v>154</v>
      </c>
      <c r="C217" s="345" t="s">
        <v>154</v>
      </c>
      <c r="D217" s="346"/>
      <c r="E217" s="347"/>
      <c r="F217" s="347"/>
      <c r="G217" s="347"/>
      <c r="H217" s="347"/>
      <c r="I217" s="347"/>
      <c r="J217" s="347">
        <v>1</v>
      </c>
      <c r="K217" s="347"/>
      <c r="L217" s="347"/>
      <c r="M217" s="347"/>
      <c r="N217" s="347"/>
      <c r="O217" s="347"/>
      <c r="P217" s="347"/>
      <c r="Q217" s="347"/>
      <c r="R217" s="347"/>
      <c r="S217" s="347"/>
      <c r="T217" s="347"/>
      <c r="U217" s="347"/>
      <c r="V217" s="347"/>
      <c r="W217" s="347"/>
      <c r="X217" s="347"/>
      <c r="Y217" s="347"/>
      <c r="Z217" s="347"/>
      <c r="AA217" s="347"/>
      <c r="AB217" s="347"/>
      <c r="AC217" s="347"/>
      <c r="AD217" s="347"/>
      <c r="AE217" s="347"/>
      <c r="AF217" s="348">
        <v>1</v>
      </c>
    </row>
    <row r="218" spans="1:32">
      <c r="A218" s="349"/>
      <c r="B218" s="356" t="s">
        <v>553</v>
      </c>
      <c r="C218" s="357"/>
      <c r="D218" s="358"/>
      <c r="E218" s="359"/>
      <c r="F218" s="359"/>
      <c r="G218" s="359"/>
      <c r="H218" s="359"/>
      <c r="I218" s="359"/>
      <c r="J218" s="359">
        <v>1</v>
      </c>
      <c r="K218" s="359"/>
      <c r="L218" s="359"/>
      <c r="M218" s="359"/>
      <c r="N218" s="359"/>
      <c r="O218" s="359"/>
      <c r="P218" s="359"/>
      <c r="Q218" s="359"/>
      <c r="R218" s="359"/>
      <c r="S218" s="359"/>
      <c r="T218" s="359"/>
      <c r="U218" s="359"/>
      <c r="V218" s="359"/>
      <c r="W218" s="359"/>
      <c r="X218" s="359"/>
      <c r="Y218" s="359"/>
      <c r="Z218" s="359"/>
      <c r="AA218" s="359"/>
      <c r="AB218" s="359"/>
      <c r="AC218" s="359"/>
      <c r="AD218" s="359"/>
      <c r="AE218" s="359"/>
      <c r="AF218" s="360">
        <v>1</v>
      </c>
    </row>
    <row r="219" spans="1:32">
      <c r="A219" s="349"/>
      <c r="B219" s="345" t="s">
        <v>183</v>
      </c>
      <c r="C219" s="345" t="s">
        <v>386</v>
      </c>
      <c r="D219" s="346"/>
      <c r="E219" s="347"/>
      <c r="F219" s="347"/>
      <c r="G219" s="347"/>
      <c r="H219" s="347"/>
      <c r="I219" s="347"/>
      <c r="J219" s="347"/>
      <c r="K219" s="347"/>
      <c r="L219" s="347"/>
      <c r="M219" s="347"/>
      <c r="N219" s="347"/>
      <c r="O219" s="347"/>
      <c r="P219" s="347"/>
      <c r="Q219" s="347"/>
      <c r="R219" s="347">
        <v>1</v>
      </c>
      <c r="S219" s="347"/>
      <c r="T219" s="347"/>
      <c r="U219" s="347"/>
      <c r="V219" s="347"/>
      <c r="W219" s="347"/>
      <c r="X219" s="347"/>
      <c r="Y219" s="347"/>
      <c r="Z219" s="347"/>
      <c r="AA219" s="347"/>
      <c r="AB219" s="347"/>
      <c r="AC219" s="347"/>
      <c r="AD219" s="347"/>
      <c r="AE219" s="347"/>
      <c r="AF219" s="348">
        <v>1</v>
      </c>
    </row>
    <row r="220" spans="1:32">
      <c r="A220" s="349"/>
      <c r="B220" s="356" t="s">
        <v>556</v>
      </c>
      <c r="C220" s="357"/>
      <c r="D220" s="358"/>
      <c r="E220" s="359"/>
      <c r="F220" s="359"/>
      <c r="G220" s="359"/>
      <c r="H220" s="359"/>
      <c r="I220" s="359"/>
      <c r="J220" s="359"/>
      <c r="K220" s="359"/>
      <c r="L220" s="359"/>
      <c r="M220" s="359"/>
      <c r="N220" s="359"/>
      <c r="O220" s="359"/>
      <c r="P220" s="359"/>
      <c r="Q220" s="359"/>
      <c r="R220" s="359">
        <v>1</v>
      </c>
      <c r="S220" s="359"/>
      <c r="T220" s="359"/>
      <c r="U220" s="359"/>
      <c r="V220" s="359"/>
      <c r="W220" s="359"/>
      <c r="X220" s="359"/>
      <c r="Y220" s="359"/>
      <c r="Z220" s="359"/>
      <c r="AA220" s="359"/>
      <c r="AB220" s="359"/>
      <c r="AC220" s="359"/>
      <c r="AD220" s="359"/>
      <c r="AE220" s="359"/>
      <c r="AF220" s="360">
        <v>1</v>
      </c>
    </row>
    <row r="221" spans="1:32">
      <c r="A221" s="327" t="s">
        <v>558</v>
      </c>
      <c r="B221" s="328"/>
      <c r="C221" s="328"/>
      <c r="D221" s="329"/>
      <c r="E221" s="330"/>
      <c r="F221" s="330"/>
      <c r="G221" s="330"/>
      <c r="H221" s="330"/>
      <c r="I221" s="330"/>
      <c r="J221" s="330">
        <v>1</v>
      </c>
      <c r="K221" s="330"/>
      <c r="L221" s="330"/>
      <c r="M221" s="330"/>
      <c r="N221" s="330"/>
      <c r="O221" s="330">
        <v>1</v>
      </c>
      <c r="P221" s="330">
        <v>1</v>
      </c>
      <c r="Q221" s="330">
        <v>4</v>
      </c>
      <c r="R221" s="330">
        <v>1</v>
      </c>
      <c r="S221" s="330">
        <v>1</v>
      </c>
      <c r="T221" s="330"/>
      <c r="U221" s="330"/>
      <c r="V221" s="330"/>
      <c r="W221" s="330">
        <v>3</v>
      </c>
      <c r="X221" s="330"/>
      <c r="Y221" s="330">
        <v>4</v>
      </c>
      <c r="Z221" s="330">
        <v>6</v>
      </c>
      <c r="AA221" s="330">
        <v>7</v>
      </c>
      <c r="AB221" s="330">
        <v>12</v>
      </c>
      <c r="AC221" s="330">
        <v>21</v>
      </c>
      <c r="AD221" s="330">
        <v>14</v>
      </c>
      <c r="AE221" s="330"/>
      <c r="AF221" s="331">
        <v>76</v>
      </c>
    </row>
    <row r="222" spans="1:32">
      <c r="A222" s="345" t="s">
        <v>35</v>
      </c>
      <c r="B222" s="345" t="s">
        <v>304</v>
      </c>
      <c r="C222" s="345" t="s">
        <v>712</v>
      </c>
      <c r="D222" s="346"/>
      <c r="E222" s="347"/>
      <c r="F222" s="347"/>
      <c r="G222" s="347"/>
      <c r="H222" s="347"/>
      <c r="I222" s="347"/>
      <c r="J222" s="347"/>
      <c r="K222" s="347"/>
      <c r="L222" s="347"/>
      <c r="M222" s="347"/>
      <c r="N222" s="347"/>
      <c r="O222" s="347"/>
      <c r="P222" s="347"/>
      <c r="Q222" s="347"/>
      <c r="R222" s="347"/>
      <c r="S222" s="347"/>
      <c r="T222" s="347"/>
      <c r="U222" s="347"/>
      <c r="V222" s="347"/>
      <c r="W222" s="347"/>
      <c r="X222" s="347"/>
      <c r="Y222" s="347"/>
      <c r="Z222" s="347"/>
      <c r="AA222" s="347"/>
      <c r="AB222" s="347"/>
      <c r="AC222" s="347"/>
      <c r="AD222" s="347">
        <v>1</v>
      </c>
      <c r="AE222" s="347"/>
      <c r="AF222" s="348">
        <v>1</v>
      </c>
    </row>
    <row r="223" spans="1:32">
      <c r="A223" s="349"/>
      <c r="B223" s="349"/>
      <c r="C223" s="350" t="s">
        <v>559</v>
      </c>
      <c r="D223" s="351"/>
      <c r="E223" s="352"/>
      <c r="F223" s="352"/>
      <c r="G223" s="352"/>
      <c r="H223" s="352"/>
      <c r="I223" s="352"/>
      <c r="J223" s="352"/>
      <c r="K223" s="352"/>
      <c r="L223" s="352"/>
      <c r="M223" s="352"/>
      <c r="N223" s="352"/>
      <c r="O223" s="352"/>
      <c r="P223" s="352"/>
      <c r="Q223" s="352"/>
      <c r="R223" s="352"/>
      <c r="S223" s="352"/>
      <c r="T223" s="352"/>
      <c r="U223" s="352"/>
      <c r="V223" s="352"/>
      <c r="W223" s="352"/>
      <c r="X223" s="352"/>
      <c r="Y223" s="352"/>
      <c r="Z223" s="352">
        <v>1</v>
      </c>
      <c r="AA223" s="352">
        <v>1</v>
      </c>
      <c r="AB223" s="352">
        <v>4</v>
      </c>
      <c r="AC223" s="352">
        <v>2</v>
      </c>
      <c r="AD223" s="352">
        <v>5</v>
      </c>
      <c r="AE223" s="352">
        <v>1</v>
      </c>
      <c r="AF223" s="353">
        <v>14</v>
      </c>
    </row>
    <row r="224" spans="1:32">
      <c r="A224" s="349"/>
      <c r="B224" s="356" t="s">
        <v>560</v>
      </c>
      <c r="C224" s="357"/>
      <c r="D224" s="358"/>
      <c r="E224" s="359"/>
      <c r="F224" s="359"/>
      <c r="G224" s="359"/>
      <c r="H224" s="359"/>
      <c r="I224" s="359"/>
      <c r="J224" s="359"/>
      <c r="K224" s="359"/>
      <c r="L224" s="359"/>
      <c r="M224" s="359"/>
      <c r="N224" s="359"/>
      <c r="O224" s="359"/>
      <c r="P224" s="359"/>
      <c r="Q224" s="359"/>
      <c r="R224" s="359"/>
      <c r="S224" s="359"/>
      <c r="T224" s="359"/>
      <c r="U224" s="359"/>
      <c r="V224" s="359"/>
      <c r="W224" s="359"/>
      <c r="X224" s="359"/>
      <c r="Y224" s="359"/>
      <c r="Z224" s="359">
        <v>1</v>
      </c>
      <c r="AA224" s="359">
        <v>1</v>
      </c>
      <c r="AB224" s="359">
        <v>4</v>
      </c>
      <c r="AC224" s="359">
        <v>2</v>
      </c>
      <c r="AD224" s="359">
        <v>6</v>
      </c>
      <c r="AE224" s="359">
        <v>1</v>
      </c>
      <c r="AF224" s="360">
        <v>15</v>
      </c>
    </row>
    <row r="225" spans="1:32">
      <c r="A225" s="349"/>
      <c r="B225" s="345" t="s">
        <v>306</v>
      </c>
      <c r="C225" s="345" t="s">
        <v>493</v>
      </c>
      <c r="D225" s="346"/>
      <c r="E225" s="347"/>
      <c r="F225" s="347"/>
      <c r="G225" s="347"/>
      <c r="H225" s="347"/>
      <c r="I225" s="347"/>
      <c r="J225" s="347"/>
      <c r="K225" s="347"/>
      <c r="L225" s="347"/>
      <c r="M225" s="347"/>
      <c r="N225" s="347"/>
      <c r="O225" s="347"/>
      <c r="P225" s="347"/>
      <c r="Q225" s="347"/>
      <c r="R225" s="347"/>
      <c r="S225" s="347"/>
      <c r="T225" s="347"/>
      <c r="U225" s="347"/>
      <c r="V225" s="347"/>
      <c r="W225" s="347">
        <v>1</v>
      </c>
      <c r="X225" s="347"/>
      <c r="Y225" s="347"/>
      <c r="Z225" s="347"/>
      <c r="AA225" s="347"/>
      <c r="AB225" s="347"/>
      <c r="AC225" s="347"/>
      <c r="AD225" s="347"/>
      <c r="AE225" s="347"/>
      <c r="AF225" s="348">
        <v>1</v>
      </c>
    </row>
    <row r="226" spans="1:32">
      <c r="A226" s="349"/>
      <c r="B226" s="356" t="s">
        <v>561</v>
      </c>
      <c r="C226" s="357"/>
      <c r="D226" s="358"/>
      <c r="E226" s="359"/>
      <c r="F226" s="359"/>
      <c r="G226" s="359"/>
      <c r="H226" s="359"/>
      <c r="I226" s="359"/>
      <c r="J226" s="359"/>
      <c r="K226" s="359"/>
      <c r="L226" s="359"/>
      <c r="M226" s="359"/>
      <c r="N226" s="359"/>
      <c r="O226" s="359"/>
      <c r="P226" s="359"/>
      <c r="Q226" s="359"/>
      <c r="R226" s="359"/>
      <c r="S226" s="359"/>
      <c r="T226" s="359"/>
      <c r="U226" s="359"/>
      <c r="V226" s="359"/>
      <c r="W226" s="359">
        <v>1</v>
      </c>
      <c r="X226" s="359"/>
      <c r="Y226" s="359"/>
      <c r="Z226" s="359"/>
      <c r="AA226" s="359"/>
      <c r="AB226" s="359"/>
      <c r="AC226" s="359"/>
      <c r="AD226" s="359"/>
      <c r="AE226" s="359"/>
      <c r="AF226" s="360">
        <v>1</v>
      </c>
    </row>
    <row r="227" spans="1:32">
      <c r="A227" s="327" t="s">
        <v>562</v>
      </c>
      <c r="B227" s="328"/>
      <c r="C227" s="328"/>
      <c r="D227" s="329"/>
      <c r="E227" s="330"/>
      <c r="F227" s="330"/>
      <c r="G227" s="330"/>
      <c r="H227" s="330"/>
      <c r="I227" s="330"/>
      <c r="J227" s="330"/>
      <c r="K227" s="330"/>
      <c r="L227" s="330"/>
      <c r="M227" s="330"/>
      <c r="N227" s="330"/>
      <c r="O227" s="330"/>
      <c r="P227" s="330"/>
      <c r="Q227" s="330"/>
      <c r="R227" s="330"/>
      <c r="S227" s="330"/>
      <c r="T227" s="330"/>
      <c r="U227" s="330"/>
      <c r="V227" s="330"/>
      <c r="W227" s="330">
        <v>1</v>
      </c>
      <c r="X227" s="330"/>
      <c r="Y227" s="330"/>
      <c r="Z227" s="330">
        <v>1</v>
      </c>
      <c r="AA227" s="330">
        <v>1</v>
      </c>
      <c r="AB227" s="330">
        <v>4</v>
      </c>
      <c r="AC227" s="330">
        <v>2</v>
      </c>
      <c r="AD227" s="330">
        <v>6</v>
      </c>
      <c r="AE227" s="330">
        <v>1</v>
      </c>
      <c r="AF227" s="331">
        <v>16</v>
      </c>
    </row>
    <row r="228" spans="1:32">
      <c r="A228" s="345" t="s">
        <v>21</v>
      </c>
      <c r="B228" s="345" t="s">
        <v>146</v>
      </c>
      <c r="C228" s="345" t="s">
        <v>670</v>
      </c>
      <c r="D228" s="346"/>
      <c r="E228" s="347"/>
      <c r="F228" s="347"/>
      <c r="G228" s="347"/>
      <c r="H228" s="347"/>
      <c r="I228" s="347"/>
      <c r="J228" s="347"/>
      <c r="K228" s="347"/>
      <c r="L228" s="347"/>
      <c r="M228" s="347"/>
      <c r="N228" s="347"/>
      <c r="O228" s="347"/>
      <c r="P228" s="347"/>
      <c r="Q228" s="347"/>
      <c r="R228" s="347"/>
      <c r="S228" s="347"/>
      <c r="T228" s="347"/>
      <c r="U228" s="347"/>
      <c r="V228" s="347"/>
      <c r="W228" s="347"/>
      <c r="X228" s="347"/>
      <c r="Y228" s="347"/>
      <c r="Z228" s="347"/>
      <c r="AA228" s="347"/>
      <c r="AB228" s="347"/>
      <c r="AC228" s="347">
        <v>5</v>
      </c>
      <c r="AD228" s="347"/>
      <c r="AE228" s="347"/>
      <c r="AF228" s="348">
        <v>5</v>
      </c>
    </row>
    <row r="229" spans="1:32">
      <c r="A229" s="349"/>
      <c r="B229" s="349"/>
      <c r="C229" s="350" t="s">
        <v>375</v>
      </c>
      <c r="D229" s="351"/>
      <c r="E229" s="352"/>
      <c r="F229" s="352"/>
      <c r="G229" s="352"/>
      <c r="H229" s="352"/>
      <c r="I229" s="352"/>
      <c r="J229" s="352"/>
      <c r="K229" s="352"/>
      <c r="L229" s="352"/>
      <c r="M229" s="352"/>
      <c r="N229" s="352"/>
      <c r="O229" s="352"/>
      <c r="P229" s="352"/>
      <c r="Q229" s="352">
        <v>1</v>
      </c>
      <c r="R229" s="352"/>
      <c r="S229" s="352"/>
      <c r="T229" s="352"/>
      <c r="U229" s="352"/>
      <c r="V229" s="352"/>
      <c r="W229" s="352"/>
      <c r="X229" s="352"/>
      <c r="Y229" s="352"/>
      <c r="Z229" s="352"/>
      <c r="AA229" s="352"/>
      <c r="AB229" s="352"/>
      <c r="AC229" s="352"/>
      <c r="AD229" s="352"/>
      <c r="AE229" s="352"/>
      <c r="AF229" s="353">
        <v>1</v>
      </c>
    </row>
    <row r="230" spans="1:32">
      <c r="A230" s="349"/>
      <c r="B230" s="349"/>
      <c r="C230" s="350" t="s">
        <v>379</v>
      </c>
      <c r="D230" s="351"/>
      <c r="E230" s="352"/>
      <c r="F230" s="352"/>
      <c r="G230" s="352"/>
      <c r="H230" s="352"/>
      <c r="I230" s="352"/>
      <c r="J230" s="352"/>
      <c r="K230" s="352"/>
      <c r="L230" s="352"/>
      <c r="M230" s="352"/>
      <c r="N230" s="352"/>
      <c r="O230" s="352"/>
      <c r="P230" s="352"/>
      <c r="Q230" s="352"/>
      <c r="R230" s="352">
        <v>1</v>
      </c>
      <c r="S230" s="352"/>
      <c r="T230" s="352"/>
      <c r="U230" s="352"/>
      <c r="V230" s="352"/>
      <c r="W230" s="352"/>
      <c r="X230" s="352"/>
      <c r="Y230" s="352"/>
      <c r="Z230" s="352"/>
      <c r="AA230" s="352"/>
      <c r="AB230" s="352"/>
      <c r="AC230" s="352">
        <v>1</v>
      </c>
      <c r="AD230" s="352"/>
      <c r="AE230" s="352"/>
      <c r="AF230" s="353">
        <v>2</v>
      </c>
    </row>
    <row r="231" spans="1:32">
      <c r="A231" s="349"/>
      <c r="B231" s="349"/>
      <c r="C231" s="350" t="s">
        <v>381</v>
      </c>
      <c r="D231" s="351"/>
      <c r="E231" s="352"/>
      <c r="F231" s="352"/>
      <c r="G231" s="352"/>
      <c r="H231" s="352"/>
      <c r="I231" s="352"/>
      <c r="J231" s="352"/>
      <c r="K231" s="352"/>
      <c r="L231" s="352"/>
      <c r="M231" s="352"/>
      <c r="N231" s="352"/>
      <c r="O231" s="352"/>
      <c r="P231" s="352"/>
      <c r="Q231" s="352"/>
      <c r="R231" s="352"/>
      <c r="S231" s="352"/>
      <c r="T231" s="352"/>
      <c r="U231" s="352"/>
      <c r="V231" s="352"/>
      <c r="W231" s="352"/>
      <c r="X231" s="352"/>
      <c r="Y231" s="352"/>
      <c r="Z231" s="352"/>
      <c r="AA231" s="352"/>
      <c r="AB231" s="352">
        <v>1</v>
      </c>
      <c r="AC231" s="352"/>
      <c r="AD231" s="352"/>
      <c r="AE231" s="352"/>
      <c r="AF231" s="353">
        <v>1</v>
      </c>
    </row>
    <row r="232" spans="1:32">
      <c r="A232" s="349"/>
      <c r="B232" s="349"/>
      <c r="C232" s="350" t="s">
        <v>158</v>
      </c>
      <c r="D232" s="351"/>
      <c r="E232" s="352"/>
      <c r="F232" s="352"/>
      <c r="G232" s="352"/>
      <c r="H232" s="352"/>
      <c r="I232" s="352"/>
      <c r="J232" s="352"/>
      <c r="K232" s="352"/>
      <c r="L232" s="352"/>
      <c r="M232" s="352"/>
      <c r="N232" s="352"/>
      <c r="O232" s="352"/>
      <c r="P232" s="352"/>
      <c r="Q232" s="352"/>
      <c r="R232" s="352"/>
      <c r="S232" s="352">
        <v>1</v>
      </c>
      <c r="T232" s="352"/>
      <c r="U232" s="352"/>
      <c r="V232" s="352"/>
      <c r="W232" s="352"/>
      <c r="X232" s="352"/>
      <c r="Y232" s="352"/>
      <c r="Z232" s="352"/>
      <c r="AA232" s="352"/>
      <c r="AB232" s="352"/>
      <c r="AC232" s="352"/>
      <c r="AD232" s="352"/>
      <c r="AE232" s="352"/>
      <c r="AF232" s="353">
        <v>1</v>
      </c>
    </row>
    <row r="233" spans="1:32">
      <c r="A233" s="349"/>
      <c r="B233" s="349"/>
      <c r="C233" s="350" t="s">
        <v>376</v>
      </c>
      <c r="D233" s="351"/>
      <c r="E233" s="352"/>
      <c r="F233" s="352"/>
      <c r="G233" s="352"/>
      <c r="H233" s="352"/>
      <c r="I233" s="352"/>
      <c r="J233" s="352"/>
      <c r="K233" s="352"/>
      <c r="L233" s="352"/>
      <c r="M233" s="352"/>
      <c r="N233" s="352"/>
      <c r="O233" s="352"/>
      <c r="P233" s="352"/>
      <c r="Q233" s="352">
        <v>1</v>
      </c>
      <c r="R233" s="352"/>
      <c r="S233" s="352"/>
      <c r="T233" s="352"/>
      <c r="U233" s="352"/>
      <c r="V233" s="352"/>
      <c r="W233" s="352"/>
      <c r="X233" s="352"/>
      <c r="Y233" s="352"/>
      <c r="Z233" s="352"/>
      <c r="AA233" s="352"/>
      <c r="AB233" s="352"/>
      <c r="AC233" s="352"/>
      <c r="AD233" s="352"/>
      <c r="AE233" s="352"/>
      <c r="AF233" s="353">
        <v>1</v>
      </c>
    </row>
    <row r="234" spans="1:32">
      <c r="A234" s="349"/>
      <c r="B234" s="356" t="s">
        <v>563</v>
      </c>
      <c r="C234" s="357"/>
      <c r="D234" s="358"/>
      <c r="E234" s="359"/>
      <c r="F234" s="359"/>
      <c r="G234" s="359"/>
      <c r="H234" s="359"/>
      <c r="I234" s="359"/>
      <c r="J234" s="359"/>
      <c r="K234" s="359"/>
      <c r="L234" s="359"/>
      <c r="M234" s="359"/>
      <c r="N234" s="359"/>
      <c r="O234" s="359"/>
      <c r="P234" s="359"/>
      <c r="Q234" s="359">
        <v>2</v>
      </c>
      <c r="R234" s="359">
        <v>1</v>
      </c>
      <c r="S234" s="359">
        <v>1</v>
      </c>
      <c r="T234" s="359"/>
      <c r="U234" s="359"/>
      <c r="V234" s="359"/>
      <c r="W234" s="359"/>
      <c r="X234" s="359"/>
      <c r="Y234" s="359"/>
      <c r="Z234" s="359"/>
      <c r="AA234" s="359"/>
      <c r="AB234" s="359">
        <v>1</v>
      </c>
      <c r="AC234" s="359">
        <v>6</v>
      </c>
      <c r="AD234" s="359"/>
      <c r="AE234" s="359"/>
      <c r="AF234" s="360">
        <v>11</v>
      </c>
    </row>
    <row r="235" spans="1:32">
      <c r="A235" s="349"/>
      <c r="B235" s="345" t="s">
        <v>170</v>
      </c>
      <c r="C235" s="345" t="s">
        <v>640</v>
      </c>
      <c r="D235" s="346"/>
      <c r="E235" s="347"/>
      <c r="F235" s="347"/>
      <c r="G235" s="347"/>
      <c r="H235" s="347"/>
      <c r="I235" s="347"/>
      <c r="J235" s="347"/>
      <c r="K235" s="347"/>
      <c r="L235" s="347"/>
      <c r="M235" s="347"/>
      <c r="N235" s="347"/>
      <c r="O235" s="347"/>
      <c r="P235" s="347"/>
      <c r="Q235" s="347"/>
      <c r="R235" s="347"/>
      <c r="S235" s="347"/>
      <c r="T235" s="347"/>
      <c r="U235" s="347"/>
      <c r="V235" s="347"/>
      <c r="W235" s="347"/>
      <c r="X235" s="347"/>
      <c r="Y235" s="347"/>
      <c r="Z235" s="347"/>
      <c r="AA235" s="347"/>
      <c r="AB235" s="347">
        <v>1</v>
      </c>
      <c r="AC235" s="347"/>
      <c r="AD235" s="347"/>
      <c r="AE235" s="347"/>
      <c r="AF235" s="348">
        <v>1</v>
      </c>
    </row>
    <row r="236" spans="1:32">
      <c r="A236" s="349"/>
      <c r="B236" s="349"/>
      <c r="C236" s="350" t="s">
        <v>713</v>
      </c>
      <c r="D236" s="351"/>
      <c r="E236" s="352"/>
      <c r="F236" s="352"/>
      <c r="G236" s="352"/>
      <c r="H236" s="352"/>
      <c r="I236" s="352"/>
      <c r="J236" s="352"/>
      <c r="K236" s="352"/>
      <c r="L236" s="352"/>
      <c r="M236" s="352"/>
      <c r="N236" s="352"/>
      <c r="O236" s="352"/>
      <c r="P236" s="352"/>
      <c r="Q236" s="352"/>
      <c r="R236" s="352"/>
      <c r="S236" s="352"/>
      <c r="T236" s="352"/>
      <c r="U236" s="352"/>
      <c r="V236" s="352"/>
      <c r="W236" s="352"/>
      <c r="X236" s="352"/>
      <c r="Y236" s="352"/>
      <c r="Z236" s="352"/>
      <c r="AA236" s="352"/>
      <c r="AB236" s="352"/>
      <c r="AC236" s="352"/>
      <c r="AD236" s="352">
        <v>1</v>
      </c>
      <c r="AE236" s="352"/>
      <c r="AF236" s="353">
        <v>1</v>
      </c>
    </row>
    <row r="237" spans="1:32">
      <c r="A237" s="349"/>
      <c r="B237" s="349"/>
      <c r="C237" s="350" t="s">
        <v>494</v>
      </c>
      <c r="D237" s="351"/>
      <c r="E237" s="352"/>
      <c r="F237" s="352"/>
      <c r="G237" s="352"/>
      <c r="H237" s="352"/>
      <c r="I237" s="352"/>
      <c r="J237" s="352"/>
      <c r="K237" s="352"/>
      <c r="L237" s="352"/>
      <c r="M237" s="352"/>
      <c r="N237" s="352"/>
      <c r="O237" s="352"/>
      <c r="P237" s="352"/>
      <c r="Q237" s="352"/>
      <c r="R237" s="352"/>
      <c r="S237" s="352"/>
      <c r="T237" s="352"/>
      <c r="U237" s="352"/>
      <c r="V237" s="352"/>
      <c r="W237" s="352"/>
      <c r="X237" s="352">
        <v>1</v>
      </c>
      <c r="Y237" s="352"/>
      <c r="Z237" s="352"/>
      <c r="AA237" s="352"/>
      <c r="AB237" s="352"/>
      <c r="AC237" s="352"/>
      <c r="AD237" s="352"/>
      <c r="AE237" s="352"/>
      <c r="AF237" s="353">
        <v>1</v>
      </c>
    </row>
    <row r="238" spans="1:32">
      <c r="A238" s="349"/>
      <c r="B238" s="349"/>
      <c r="C238" s="350" t="s">
        <v>641</v>
      </c>
      <c r="D238" s="351"/>
      <c r="E238" s="352"/>
      <c r="F238" s="352"/>
      <c r="G238" s="352"/>
      <c r="H238" s="352"/>
      <c r="I238" s="352"/>
      <c r="J238" s="352"/>
      <c r="K238" s="352"/>
      <c r="L238" s="352"/>
      <c r="M238" s="352"/>
      <c r="N238" s="352"/>
      <c r="O238" s="352"/>
      <c r="P238" s="352"/>
      <c r="Q238" s="352"/>
      <c r="R238" s="352"/>
      <c r="S238" s="352"/>
      <c r="T238" s="352"/>
      <c r="U238" s="352"/>
      <c r="V238" s="352"/>
      <c r="W238" s="352"/>
      <c r="X238" s="352"/>
      <c r="Y238" s="352"/>
      <c r="Z238" s="352"/>
      <c r="AA238" s="352"/>
      <c r="AB238" s="352">
        <v>1</v>
      </c>
      <c r="AC238" s="352"/>
      <c r="AD238" s="352"/>
      <c r="AE238" s="352"/>
      <c r="AF238" s="353">
        <v>1</v>
      </c>
    </row>
    <row r="239" spans="1:32">
      <c r="A239" s="349"/>
      <c r="B239" s="356" t="s">
        <v>568</v>
      </c>
      <c r="C239" s="357"/>
      <c r="D239" s="358"/>
      <c r="E239" s="359"/>
      <c r="F239" s="359"/>
      <c r="G239" s="359"/>
      <c r="H239" s="359"/>
      <c r="I239" s="359"/>
      <c r="J239" s="359"/>
      <c r="K239" s="359"/>
      <c r="L239" s="359"/>
      <c r="M239" s="359"/>
      <c r="N239" s="359"/>
      <c r="O239" s="359"/>
      <c r="P239" s="359"/>
      <c r="Q239" s="359"/>
      <c r="R239" s="359"/>
      <c r="S239" s="359"/>
      <c r="T239" s="359"/>
      <c r="U239" s="359"/>
      <c r="V239" s="359"/>
      <c r="W239" s="359"/>
      <c r="X239" s="359">
        <v>1</v>
      </c>
      <c r="Y239" s="359"/>
      <c r="Z239" s="359"/>
      <c r="AA239" s="359"/>
      <c r="AB239" s="359">
        <v>2</v>
      </c>
      <c r="AC239" s="359"/>
      <c r="AD239" s="359">
        <v>1</v>
      </c>
      <c r="AE239" s="359"/>
      <c r="AF239" s="360">
        <v>4</v>
      </c>
    </row>
    <row r="240" spans="1:32">
      <c r="A240" s="349"/>
      <c r="B240" s="345" t="s">
        <v>155</v>
      </c>
      <c r="C240" s="345" t="s">
        <v>569</v>
      </c>
      <c r="D240" s="346"/>
      <c r="E240" s="347"/>
      <c r="F240" s="347"/>
      <c r="G240" s="347"/>
      <c r="H240" s="347"/>
      <c r="I240" s="347"/>
      <c r="J240" s="347"/>
      <c r="K240" s="347"/>
      <c r="L240" s="347"/>
      <c r="M240" s="347"/>
      <c r="N240" s="347"/>
      <c r="O240" s="347"/>
      <c r="P240" s="347"/>
      <c r="Q240" s="347"/>
      <c r="R240" s="347"/>
      <c r="S240" s="347"/>
      <c r="T240" s="347"/>
      <c r="U240" s="347"/>
      <c r="V240" s="347"/>
      <c r="W240" s="347"/>
      <c r="X240" s="347"/>
      <c r="Y240" s="347"/>
      <c r="Z240" s="347">
        <v>1</v>
      </c>
      <c r="AA240" s="347"/>
      <c r="AB240" s="347"/>
      <c r="AC240" s="347"/>
      <c r="AD240" s="347">
        <v>1</v>
      </c>
      <c r="AE240" s="347"/>
      <c r="AF240" s="348">
        <v>2</v>
      </c>
    </row>
    <row r="241" spans="1:32">
      <c r="A241" s="349"/>
      <c r="B241" s="349"/>
      <c r="C241" s="350" t="s">
        <v>714</v>
      </c>
      <c r="D241" s="351"/>
      <c r="E241" s="352"/>
      <c r="F241" s="352"/>
      <c r="G241" s="352"/>
      <c r="H241" s="352"/>
      <c r="I241" s="352"/>
      <c r="J241" s="352"/>
      <c r="K241" s="352"/>
      <c r="L241" s="352"/>
      <c r="M241" s="352"/>
      <c r="N241" s="352"/>
      <c r="O241" s="352"/>
      <c r="P241" s="352"/>
      <c r="Q241" s="352"/>
      <c r="R241" s="352"/>
      <c r="S241" s="352"/>
      <c r="T241" s="352"/>
      <c r="U241" s="352"/>
      <c r="V241" s="352"/>
      <c r="W241" s="352"/>
      <c r="X241" s="352"/>
      <c r="Y241" s="352"/>
      <c r="Z241" s="352"/>
      <c r="AA241" s="352"/>
      <c r="AB241" s="352"/>
      <c r="AC241" s="352">
        <v>1</v>
      </c>
      <c r="AD241" s="352"/>
      <c r="AE241" s="352"/>
      <c r="AF241" s="353">
        <v>1</v>
      </c>
    </row>
    <row r="242" spans="1:32">
      <c r="A242" s="349"/>
      <c r="B242" s="356" t="s">
        <v>570</v>
      </c>
      <c r="C242" s="357"/>
      <c r="D242" s="358"/>
      <c r="E242" s="359"/>
      <c r="F242" s="359"/>
      <c r="G242" s="359"/>
      <c r="H242" s="359"/>
      <c r="I242" s="359"/>
      <c r="J242" s="359"/>
      <c r="K242" s="359"/>
      <c r="L242" s="359"/>
      <c r="M242" s="359"/>
      <c r="N242" s="359"/>
      <c r="O242" s="359"/>
      <c r="P242" s="359"/>
      <c r="Q242" s="359"/>
      <c r="R242" s="359"/>
      <c r="S242" s="359"/>
      <c r="T242" s="359"/>
      <c r="U242" s="359"/>
      <c r="V242" s="359"/>
      <c r="W242" s="359"/>
      <c r="X242" s="359"/>
      <c r="Y242" s="359"/>
      <c r="Z242" s="359">
        <v>1</v>
      </c>
      <c r="AA242" s="359"/>
      <c r="AB242" s="359"/>
      <c r="AC242" s="359">
        <v>1</v>
      </c>
      <c r="AD242" s="359">
        <v>1</v>
      </c>
      <c r="AE242" s="359"/>
      <c r="AF242" s="360">
        <v>3</v>
      </c>
    </row>
    <row r="243" spans="1:32">
      <c r="A243" s="349"/>
      <c r="B243" s="345" t="s">
        <v>171</v>
      </c>
      <c r="C243" s="345" t="s">
        <v>192</v>
      </c>
      <c r="D243" s="346"/>
      <c r="E243" s="347"/>
      <c r="F243" s="347"/>
      <c r="G243" s="347"/>
      <c r="H243" s="347"/>
      <c r="I243" s="347"/>
      <c r="J243" s="347"/>
      <c r="K243" s="347"/>
      <c r="L243" s="347"/>
      <c r="M243" s="347"/>
      <c r="N243" s="347"/>
      <c r="O243" s="347"/>
      <c r="P243" s="347">
        <v>1</v>
      </c>
      <c r="Q243" s="347"/>
      <c r="R243" s="347"/>
      <c r="S243" s="347"/>
      <c r="T243" s="347"/>
      <c r="U243" s="347"/>
      <c r="V243" s="347"/>
      <c r="W243" s="347"/>
      <c r="X243" s="347"/>
      <c r="Y243" s="347"/>
      <c r="Z243" s="347"/>
      <c r="AA243" s="347"/>
      <c r="AB243" s="347"/>
      <c r="AC243" s="347"/>
      <c r="AD243" s="347"/>
      <c r="AE243" s="347"/>
      <c r="AF243" s="348">
        <v>1</v>
      </c>
    </row>
    <row r="244" spans="1:32">
      <c r="A244" s="349"/>
      <c r="B244" s="349"/>
      <c r="C244" s="350" t="s">
        <v>396</v>
      </c>
      <c r="D244" s="351"/>
      <c r="E244" s="352"/>
      <c r="F244" s="352"/>
      <c r="G244" s="352"/>
      <c r="H244" s="352"/>
      <c r="I244" s="352"/>
      <c r="J244" s="352"/>
      <c r="K244" s="352"/>
      <c r="L244" s="352"/>
      <c r="M244" s="352"/>
      <c r="N244" s="352"/>
      <c r="O244" s="352"/>
      <c r="P244" s="352"/>
      <c r="Q244" s="352"/>
      <c r="R244" s="352"/>
      <c r="S244" s="352"/>
      <c r="T244" s="352"/>
      <c r="U244" s="352">
        <v>1</v>
      </c>
      <c r="V244" s="352"/>
      <c r="W244" s="352"/>
      <c r="X244" s="352"/>
      <c r="Y244" s="352"/>
      <c r="Z244" s="352"/>
      <c r="AA244" s="352"/>
      <c r="AB244" s="352"/>
      <c r="AC244" s="352"/>
      <c r="AD244" s="352"/>
      <c r="AE244" s="352"/>
      <c r="AF244" s="353">
        <v>1</v>
      </c>
    </row>
    <row r="245" spans="1:32">
      <c r="A245" s="349"/>
      <c r="B245" s="349"/>
      <c r="C245" s="350" t="s">
        <v>160</v>
      </c>
      <c r="D245" s="351"/>
      <c r="E245" s="352"/>
      <c r="F245" s="352"/>
      <c r="G245" s="352"/>
      <c r="H245" s="352"/>
      <c r="I245" s="352"/>
      <c r="J245" s="352"/>
      <c r="K245" s="352"/>
      <c r="L245" s="352"/>
      <c r="M245" s="352"/>
      <c r="N245" s="352">
        <v>1</v>
      </c>
      <c r="O245" s="352"/>
      <c r="P245" s="352"/>
      <c r="Q245" s="352"/>
      <c r="R245" s="352"/>
      <c r="S245" s="352"/>
      <c r="T245" s="352"/>
      <c r="U245" s="352"/>
      <c r="V245" s="352"/>
      <c r="W245" s="352"/>
      <c r="X245" s="352"/>
      <c r="Y245" s="352"/>
      <c r="Z245" s="352"/>
      <c r="AA245" s="352"/>
      <c r="AB245" s="352"/>
      <c r="AC245" s="352"/>
      <c r="AD245" s="352"/>
      <c r="AE245" s="352"/>
      <c r="AF245" s="353">
        <v>1</v>
      </c>
    </row>
    <row r="246" spans="1:32">
      <c r="A246" s="349"/>
      <c r="B246" s="356" t="s">
        <v>564</v>
      </c>
      <c r="C246" s="357"/>
      <c r="D246" s="358"/>
      <c r="E246" s="359"/>
      <c r="F246" s="359"/>
      <c r="G246" s="359"/>
      <c r="H246" s="359"/>
      <c r="I246" s="359"/>
      <c r="J246" s="359"/>
      <c r="K246" s="359"/>
      <c r="L246" s="359"/>
      <c r="M246" s="359"/>
      <c r="N246" s="359">
        <v>1</v>
      </c>
      <c r="O246" s="359"/>
      <c r="P246" s="359">
        <v>1</v>
      </c>
      <c r="Q246" s="359"/>
      <c r="R246" s="359"/>
      <c r="S246" s="359"/>
      <c r="T246" s="359"/>
      <c r="U246" s="359">
        <v>1</v>
      </c>
      <c r="V246" s="359"/>
      <c r="W246" s="359"/>
      <c r="X246" s="359"/>
      <c r="Y246" s="359"/>
      <c r="Z246" s="359"/>
      <c r="AA246" s="359"/>
      <c r="AB246" s="359"/>
      <c r="AC246" s="359"/>
      <c r="AD246" s="359"/>
      <c r="AE246" s="359"/>
      <c r="AF246" s="360">
        <v>3</v>
      </c>
    </row>
    <row r="247" spans="1:32">
      <c r="A247" s="349"/>
      <c r="B247" s="345" t="s">
        <v>204</v>
      </c>
      <c r="C247" s="345" t="s">
        <v>332</v>
      </c>
      <c r="D247" s="346"/>
      <c r="E247" s="347"/>
      <c r="F247" s="347"/>
      <c r="G247" s="347"/>
      <c r="H247" s="347"/>
      <c r="I247" s="347"/>
      <c r="J247" s="347"/>
      <c r="K247" s="347"/>
      <c r="L247" s="347"/>
      <c r="M247" s="347"/>
      <c r="N247" s="347"/>
      <c r="O247" s="347"/>
      <c r="P247" s="347"/>
      <c r="Q247" s="347"/>
      <c r="R247" s="347"/>
      <c r="S247" s="347"/>
      <c r="T247" s="347"/>
      <c r="U247" s="347"/>
      <c r="V247" s="347"/>
      <c r="W247" s="347"/>
      <c r="X247" s="347"/>
      <c r="Y247" s="347"/>
      <c r="Z247" s="347"/>
      <c r="AA247" s="347">
        <v>1</v>
      </c>
      <c r="AB247" s="347"/>
      <c r="AC247" s="347"/>
      <c r="AD247" s="347"/>
      <c r="AE247" s="347"/>
      <c r="AF247" s="348">
        <v>1</v>
      </c>
    </row>
    <row r="248" spans="1:32">
      <c r="A248" s="349"/>
      <c r="B248" s="349"/>
      <c r="C248" s="350" t="s">
        <v>264</v>
      </c>
      <c r="D248" s="351"/>
      <c r="E248" s="352"/>
      <c r="F248" s="352"/>
      <c r="G248" s="352"/>
      <c r="H248" s="352"/>
      <c r="I248" s="352"/>
      <c r="J248" s="352"/>
      <c r="K248" s="352"/>
      <c r="L248" s="352"/>
      <c r="M248" s="352"/>
      <c r="N248" s="352"/>
      <c r="O248" s="352"/>
      <c r="P248" s="352"/>
      <c r="Q248" s="352"/>
      <c r="R248" s="352"/>
      <c r="S248" s="352"/>
      <c r="T248" s="352"/>
      <c r="U248" s="352"/>
      <c r="V248" s="352"/>
      <c r="W248" s="352">
        <v>1</v>
      </c>
      <c r="X248" s="352"/>
      <c r="Y248" s="352"/>
      <c r="Z248" s="352"/>
      <c r="AA248" s="352"/>
      <c r="AB248" s="352"/>
      <c r="AC248" s="352"/>
      <c r="AD248" s="352"/>
      <c r="AE248" s="352"/>
      <c r="AF248" s="353">
        <v>1</v>
      </c>
    </row>
    <row r="249" spans="1:32">
      <c r="A249" s="349"/>
      <c r="B249" s="356" t="s">
        <v>567</v>
      </c>
      <c r="C249" s="357"/>
      <c r="D249" s="358"/>
      <c r="E249" s="359"/>
      <c r="F249" s="359"/>
      <c r="G249" s="359"/>
      <c r="H249" s="359"/>
      <c r="I249" s="359"/>
      <c r="J249" s="359"/>
      <c r="K249" s="359"/>
      <c r="L249" s="359"/>
      <c r="M249" s="359"/>
      <c r="N249" s="359"/>
      <c r="O249" s="359"/>
      <c r="P249" s="359"/>
      <c r="Q249" s="359"/>
      <c r="R249" s="359"/>
      <c r="S249" s="359"/>
      <c r="T249" s="359"/>
      <c r="U249" s="359"/>
      <c r="V249" s="359"/>
      <c r="W249" s="359">
        <v>1</v>
      </c>
      <c r="X249" s="359"/>
      <c r="Y249" s="359"/>
      <c r="Z249" s="359"/>
      <c r="AA249" s="359">
        <v>1</v>
      </c>
      <c r="AB249" s="359"/>
      <c r="AC249" s="359"/>
      <c r="AD249" s="359"/>
      <c r="AE249" s="359"/>
      <c r="AF249" s="360">
        <v>2</v>
      </c>
    </row>
    <row r="250" spans="1:32">
      <c r="A250" s="349"/>
      <c r="B250" s="345" t="s">
        <v>168</v>
      </c>
      <c r="C250" s="345" t="s">
        <v>168</v>
      </c>
      <c r="D250" s="346"/>
      <c r="E250" s="347"/>
      <c r="F250" s="347"/>
      <c r="G250" s="347"/>
      <c r="H250" s="347"/>
      <c r="I250" s="347"/>
      <c r="J250" s="347"/>
      <c r="K250" s="347"/>
      <c r="L250" s="347"/>
      <c r="M250" s="347"/>
      <c r="N250" s="347"/>
      <c r="O250" s="347"/>
      <c r="P250" s="347"/>
      <c r="Q250" s="347"/>
      <c r="R250" s="347"/>
      <c r="S250" s="347"/>
      <c r="T250" s="347"/>
      <c r="U250" s="347"/>
      <c r="V250" s="347"/>
      <c r="W250" s="347"/>
      <c r="X250" s="347"/>
      <c r="Y250" s="347"/>
      <c r="Z250" s="347"/>
      <c r="AA250" s="347">
        <v>1</v>
      </c>
      <c r="AB250" s="347"/>
      <c r="AC250" s="347"/>
      <c r="AD250" s="347"/>
      <c r="AE250" s="347"/>
      <c r="AF250" s="348">
        <v>1</v>
      </c>
    </row>
    <row r="251" spans="1:32">
      <c r="A251" s="349"/>
      <c r="B251" s="349"/>
      <c r="C251" s="350" t="s">
        <v>715</v>
      </c>
      <c r="D251" s="351"/>
      <c r="E251" s="352"/>
      <c r="F251" s="352"/>
      <c r="G251" s="352"/>
      <c r="H251" s="352"/>
      <c r="I251" s="352"/>
      <c r="J251" s="352"/>
      <c r="K251" s="352"/>
      <c r="L251" s="352"/>
      <c r="M251" s="352"/>
      <c r="N251" s="352"/>
      <c r="O251" s="352"/>
      <c r="P251" s="352"/>
      <c r="Q251" s="352"/>
      <c r="R251" s="352"/>
      <c r="S251" s="352"/>
      <c r="T251" s="352"/>
      <c r="U251" s="352"/>
      <c r="V251" s="352"/>
      <c r="W251" s="352"/>
      <c r="X251" s="352"/>
      <c r="Y251" s="352"/>
      <c r="Z251" s="352"/>
      <c r="AA251" s="352"/>
      <c r="AB251" s="352"/>
      <c r="AC251" s="352">
        <v>1</v>
      </c>
      <c r="AD251" s="352"/>
      <c r="AE251" s="352"/>
      <c r="AF251" s="353">
        <v>1</v>
      </c>
    </row>
    <row r="252" spans="1:32">
      <c r="A252" s="349"/>
      <c r="B252" s="356" t="s">
        <v>642</v>
      </c>
      <c r="C252" s="357"/>
      <c r="D252" s="358"/>
      <c r="E252" s="359"/>
      <c r="F252" s="359"/>
      <c r="G252" s="359"/>
      <c r="H252" s="359"/>
      <c r="I252" s="359"/>
      <c r="J252" s="359"/>
      <c r="K252" s="359"/>
      <c r="L252" s="359"/>
      <c r="M252" s="359"/>
      <c r="N252" s="359"/>
      <c r="O252" s="359"/>
      <c r="P252" s="359"/>
      <c r="Q252" s="359"/>
      <c r="R252" s="359"/>
      <c r="S252" s="359"/>
      <c r="T252" s="359"/>
      <c r="U252" s="359"/>
      <c r="V252" s="359"/>
      <c r="W252" s="359"/>
      <c r="X252" s="359"/>
      <c r="Y252" s="359"/>
      <c r="Z252" s="359"/>
      <c r="AA252" s="359">
        <v>1</v>
      </c>
      <c r="AB252" s="359"/>
      <c r="AC252" s="359">
        <v>1</v>
      </c>
      <c r="AD252" s="359"/>
      <c r="AE252" s="359"/>
      <c r="AF252" s="360">
        <v>2</v>
      </c>
    </row>
    <row r="253" spans="1:32">
      <c r="A253" s="349"/>
      <c r="B253" s="345" t="s">
        <v>147</v>
      </c>
      <c r="C253" s="345" t="s">
        <v>671</v>
      </c>
      <c r="D253" s="346"/>
      <c r="E253" s="347"/>
      <c r="F253" s="347"/>
      <c r="G253" s="347"/>
      <c r="H253" s="347"/>
      <c r="I253" s="347"/>
      <c r="J253" s="347"/>
      <c r="K253" s="347"/>
      <c r="L253" s="347"/>
      <c r="M253" s="347"/>
      <c r="N253" s="347"/>
      <c r="O253" s="347"/>
      <c r="P253" s="347"/>
      <c r="Q253" s="347"/>
      <c r="R253" s="347"/>
      <c r="S253" s="347"/>
      <c r="T253" s="347"/>
      <c r="U253" s="347"/>
      <c r="V253" s="347"/>
      <c r="W253" s="347"/>
      <c r="X253" s="347"/>
      <c r="Y253" s="347"/>
      <c r="Z253" s="347"/>
      <c r="AA253" s="347"/>
      <c r="AB253" s="347">
        <v>1</v>
      </c>
      <c r="AC253" s="347"/>
      <c r="AD253" s="347"/>
      <c r="AE253" s="347"/>
      <c r="AF253" s="348">
        <v>1</v>
      </c>
    </row>
    <row r="254" spans="1:32">
      <c r="A254" s="349"/>
      <c r="B254" s="349"/>
      <c r="C254" s="350" t="s">
        <v>672</v>
      </c>
      <c r="D254" s="351"/>
      <c r="E254" s="352"/>
      <c r="F254" s="352"/>
      <c r="G254" s="352"/>
      <c r="H254" s="352"/>
      <c r="I254" s="352"/>
      <c r="J254" s="352"/>
      <c r="K254" s="352"/>
      <c r="L254" s="352"/>
      <c r="M254" s="352"/>
      <c r="N254" s="352"/>
      <c r="O254" s="352"/>
      <c r="P254" s="352"/>
      <c r="Q254" s="352"/>
      <c r="R254" s="352"/>
      <c r="S254" s="352"/>
      <c r="T254" s="352"/>
      <c r="U254" s="352"/>
      <c r="V254" s="352"/>
      <c r="W254" s="352"/>
      <c r="X254" s="352"/>
      <c r="Y254" s="352"/>
      <c r="Z254" s="352"/>
      <c r="AA254" s="352"/>
      <c r="AB254" s="352">
        <v>1</v>
      </c>
      <c r="AC254" s="352"/>
      <c r="AD254" s="352"/>
      <c r="AE254" s="352"/>
      <c r="AF254" s="353">
        <v>1</v>
      </c>
    </row>
    <row r="255" spans="1:32">
      <c r="A255" s="349"/>
      <c r="B255" s="356" t="s">
        <v>673</v>
      </c>
      <c r="C255" s="357"/>
      <c r="D255" s="358"/>
      <c r="E255" s="359"/>
      <c r="F255" s="359"/>
      <c r="G255" s="359"/>
      <c r="H255" s="359"/>
      <c r="I255" s="359"/>
      <c r="J255" s="359"/>
      <c r="K255" s="359"/>
      <c r="L255" s="359"/>
      <c r="M255" s="359"/>
      <c r="N255" s="359"/>
      <c r="O255" s="359"/>
      <c r="P255" s="359"/>
      <c r="Q255" s="359"/>
      <c r="R255" s="359"/>
      <c r="S255" s="359"/>
      <c r="T255" s="359"/>
      <c r="U255" s="359"/>
      <c r="V255" s="359"/>
      <c r="W255" s="359"/>
      <c r="X255" s="359"/>
      <c r="Y255" s="359"/>
      <c r="Z255" s="359"/>
      <c r="AA255" s="359"/>
      <c r="AB255" s="359">
        <v>2</v>
      </c>
      <c r="AC255" s="359"/>
      <c r="AD255" s="359"/>
      <c r="AE255" s="359"/>
      <c r="AF255" s="360">
        <v>2</v>
      </c>
    </row>
    <row r="256" spans="1:32">
      <c r="A256" s="349"/>
      <c r="B256" s="345" t="s">
        <v>207</v>
      </c>
      <c r="C256" s="345" t="s">
        <v>190</v>
      </c>
      <c r="D256" s="346"/>
      <c r="E256" s="347"/>
      <c r="F256" s="347"/>
      <c r="G256" s="347"/>
      <c r="H256" s="347"/>
      <c r="I256" s="347"/>
      <c r="J256" s="347"/>
      <c r="K256" s="347"/>
      <c r="L256" s="347"/>
      <c r="M256" s="347"/>
      <c r="N256" s="347"/>
      <c r="O256" s="347"/>
      <c r="P256" s="347"/>
      <c r="Q256" s="347"/>
      <c r="R256" s="347">
        <v>1</v>
      </c>
      <c r="S256" s="347"/>
      <c r="T256" s="347"/>
      <c r="U256" s="347"/>
      <c r="V256" s="347"/>
      <c r="W256" s="347"/>
      <c r="X256" s="347"/>
      <c r="Y256" s="347"/>
      <c r="Z256" s="347"/>
      <c r="AA256" s="347"/>
      <c r="AB256" s="347"/>
      <c r="AC256" s="347"/>
      <c r="AD256" s="347"/>
      <c r="AE256" s="347"/>
      <c r="AF256" s="348">
        <v>1</v>
      </c>
    </row>
    <row r="257" spans="1:32">
      <c r="A257" s="349"/>
      <c r="B257" s="349"/>
      <c r="C257" s="350" t="s">
        <v>397</v>
      </c>
      <c r="D257" s="351"/>
      <c r="E257" s="352"/>
      <c r="F257" s="352"/>
      <c r="G257" s="352"/>
      <c r="H257" s="352"/>
      <c r="I257" s="352"/>
      <c r="J257" s="352"/>
      <c r="K257" s="352"/>
      <c r="L257" s="352"/>
      <c r="M257" s="352"/>
      <c r="N257" s="352"/>
      <c r="O257" s="352"/>
      <c r="P257" s="352"/>
      <c r="Q257" s="352"/>
      <c r="R257" s="352"/>
      <c r="S257" s="352">
        <v>1</v>
      </c>
      <c r="T257" s="352"/>
      <c r="U257" s="352"/>
      <c r="V257" s="352"/>
      <c r="W257" s="352"/>
      <c r="X257" s="352"/>
      <c r="Y257" s="352"/>
      <c r="Z257" s="352"/>
      <c r="AA257" s="352"/>
      <c r="AB257" s="352"/>
      <c r="AC257" s="352"/>
      <c r="AD257" s="352"/>
      <c r="AE257" s="352"/>
      <c r="AF257" s="353">
        <v>1</v>
      </c>
    </row>
    <row r="258" spans="1:32">
      <c r="A258" s="349"/>
      <c r="B258" s="356" t="s">
        <v>565</v>
      </c>
      <c r="C258" s="357"/>
      <c r="D258" s="358"/>
      <c r="E258" s="359"/>
      <c r="F258" s="359"/>
      <c r="G258" s="359"/>
      <c r="H258" s="359"/>
      <c r="I258" s="359"/>
      <c r="J258" s="359"/>
      <c r="K258" s="359"/>
      <c r="L258" s="359"/>
      <c r="M258" s="359"/>
      <c r="N258" s="359"/>
      <c r="O258" s="359"/>
      <c r="P258" s="359"/>
      <c r="Q258" s="359"/>
      <c r="R258" s="359">
        <v>1</v>
      </c>
      <c r="S258" s="359">
        <v>1</v>
      </c>
      <c r="T258" s="359"/>
      <c r="U258" s="359"/>
      <c r="V258" s="359"/>
      <c r="W258" s="359"/>
      <c r="X258" s="359"/>
      <c r="Y258" s="359"/>
      <c r="Z258" s="359"/>
      <c r="AA258" s="359"/>
      <c r="AB258" s="359"/>
      <c r="AC258" s="359"/>
      <c r="AD258" s="359"/>
      <c r="AE258" s="359"/>
      <c r="AF258" s="360">
        <v>2</v>
      </c>
    </row>
    <row r="259" spans="1:32">
      <c r="A259" s="349"/>
      <c r="B259" s="345" t="s">
        <v>206</v>
      </c>
      <c r="C259" s="345" t="s">
        <v>206</v>
      </c>
      <c r="D259" s="346"/>
      <c r="E259" s="347"/>
      <c r="F259" s="347"/>
      <c r="G259" s="347">
        <v>1</v>
      </c>
      <c r="H259" s="347"/>
      <c r="I259" s="347"/>
      <c r="J259" s="347"/>
      <c r="K259" s="347"/>
      <c r="L259" s="347"/>
      <c r="M259" s="347"/>
      <c r="N259" s="347"/>
      <c r="O259" s="347"/>
      <c r="P259" s="347"/>
      <c r="Q259" s="347"/>
      <c r="R259" s="347"/>
      <c r="S259" s="347"/>
      <c r="T259" s="347"/>
      <c r="U259" s="347"/>
      <c r="V259" s="347"/>
      <c r="W259" s="347"/>
      <c r="X259" s="347"/>
      <c r="Y259" s="347"/>
      <c r="Z259" s="347"/>
      <c r="AA259" s="347"/>
      <c r="AB259" s="347"/>
      <c r="AC259" s="347"/>
      <c r="AD259" s="347"/>
      <c r="AE259" s="347"/>
      <c r="AF259" s="348">
        <v>1</v>
      </c>
    </row>
    <row r="260" spans="1:32">
      <c r="A260" s="349"/>
      <c r="B260" s="356" t="s">
        <v>566</v>
      </c>
      <c r="C260" s="357"/>
      <c r="D260" s="358"/>
      <c r="E260" s="359"/>
      <c r="F260" s="359"/>
      <c r="G260" s="359">
        <v>1</v>
      </c>
      <c r="H260" s="359"/>
      <c r="I260" s="359"/>
      <c r="J260" s="359"/>
      <c r="K260" s="359"/>
      <c r="L260" s="359"/>
      <c r="M260" s="359"/>
      <c r="N260" s="359"/>
      <c r="O260" s="359"/>
      <c r="P260" s="359"/>
      <c r="Q260" s="359"/>
      <c r="R260" s="359"/>
      <c r="S260" s="359"/>
      <c r="T260" s="359"/>
      <c r="U260" s="359"/>
      <c r="V260" s="359"/>
      <c r="W260" s="359"/>
      <c r="X260" s="359"/>
      <c r="Y260" s="359"/>
      <c r="Z260" s="359"/>
      <c r="AA260" s="359"/>
      <c r="AB260" s="359"/>
      <c r="AC260" s="359"/>
      <c r="AD260" s="359"/>
      <c r="AE260" s="359"/>
      <c r="AF260" s="360">
        <v>1</v>
      </c>
    </row>
    <row r="261" spans="1:32">
      <c r="A261" s="349"/>
      <c r="B261" s="345" t="s">
        <v>205</v>
      </c>
      <c r="C261" s="345" t="s">
        <v>550</v>
      </c>
      <c r="D261" s="346"/>
      <c r="E261" s="347"/>
      <c r="F261" s="347"/>
      <c r="G261" s="347"/>
      <c r="H261" s="347"/>
      <c r="I261" s="347"/>
      <c r="J261" s="347"/>
      <c r="K261" s="347"/>
      <c r="L261" s="347"/>
      <c r="M261" s="347"/>
      <c r="N261" s="347"/>
      <c r="O261" s="347"/>
      <c r="P261" s="347"/>
      <c r="Q261" s="347"/>
      <c r="R261" s="347"/>
      <c r="S261" s="347"/>
      <c r="T261" s="347"/>
      <c r="U261" s="347"/>
      <c r="V261" s="347"/>
      <c r="W261" s="347"/>
      <c r="X261" s="347"/>
      <c r="Y261" s="347"/>
      <c r="Z261" s="347"/>
      <c r="AA261" s="347"/>
      <c r="AB261" s="347"/>
      <c r="AC261" s="347">
        <v>1</v>
      </c>
      <c r="AD261" s="347"/>
      <c r="AE261" s="347"/>
      <c r="AF261" s="348">
        <v>1</v>
      </c>
    </row>
    <row r="262" spans="1:32">
      <c r="A262" s="349"/>
      <c r="B262" s="356" t="s">
        <v>716</v>
      </c>
      <c r="C262" s="357"/>
      <c r="D262" s="358"/>
      <c r="E262" s="359"/>
      <c r="F262" s="359"/>
      <c r="G262" s="359"/>
      <c r="H262" s="359"/>
      <c r="I262" s="359"/>
      <c r="J262" s="359"/>
      <c r="K262" s="359"/>
      <c r="L262" s="359"/>
      <c r="M262" s="359"/>
      <c r="N262" s="359"/>
      <c r="O262" s="359"/>
      <c r="P262" s="359"/>
      <c r="Q262" s="359"/>
      <c r="R262" s="359"/>
      <c r="S262" s="359"/>
      <c r="T262" s="359"/>
      <c r="U262" s="359"/>
      <c r="V262" s="359"/>
      <c r="W262" s="359"/>
      <c r="X262" s="359"/>
      <c r="Y262" s="359"/>
      <c r="Z262" s="359"/>
      <c r="AA262" s="359"/>
      <c r="AB262" s="359"/>
      <c r="AC262" s="359">
        <v>1</v>
      </c>
      <c r="AD262" s="359"/>
      <c r="AE262" s="359"/>
      <c r="AF262" s="360">
        <v>1</v>
      </c>
    </row>
    <row r="263" spans="1:32">
      <c r="A263" s="327" t="s">
        <v>571</v>
      </c>
      <c r="B263" s="328"/>
      <c r="C263" s="328"/>
      <c r="D263" s="329"/>
      <c r="E263" s="330"/>
      <c r="F263" s="330"/>
      <c r="G263" s="330">
        <v>1</v>
      </c>
      <c r="H263" s="330"/>
      <c r="I263" s="330"/>
      <c r="J263" s="330"/>
      <c r="K263" s="330"/>
      <c r="L263" s="330"/>
      <c r="M263" s="330"/>
      <c r="N263" s="330">
        <v>1</v>
      </c>
      <c r="O263" s="330"/>
      <c r="P263" s="330">
        <v>1</v>
      </c>
      <c r="Q263" s="330">
        <v>2</v>
      </c>
      <c r="R263" s="330">
        <v>2</v>
      </c>
      <c r="S263" s="330">
        <v>2</v>
      </c>
      <c r="T263" s="330"/>
      <c r="U263" s="330">
        <v>1</v>
      </c>
      <c r="V263" s="330"/>
      <c r="W263" s="330">
        <v>1</v>
      </c>
      <c r="X263" s="330">
        <v>1</v>
      </c>
      <c r="Y263" s="330"/>
      <c r="Z263" s="330">
        <v>1</v>
      </c>
      <c r="AA263" s="330">
        <v>2</v>
      </c>
      <c r="AB263" s="330">
        <v>5</v>
      </c>
      <c r="AC263" s="330">
        <v>9</v>
      </c>
      <c r="AD263" s="330">
        <v>2</v>
      </c>
      <c r="AE263" s="330"/>
      <c r="AF263" s="331">
        <v>31</v>
      </c>
    </row>
    <row r="264" spans="1:32">
      <c r="A264" s="345" t="s">
        <v>33</v>
      </c>
      <c r="B264" s="345" t="s">
        <v>295</v>
      </c>
      <c r="C264" s="345" t="s">
        <v>572</v>
      </c>
      <c r="D264" s="346"/>
      <c r="E264" s="347"/>
      <c r="F264" s="347"/>
      <c r="G264" s="347"/>
      <c r="H264" s="347"/>
      <c r="I264" s="347"/>
      <c r="J264" s="347"/>
      <c r="K264" s="347"/>
      <c r="L264" s="347"/>
      <c r="M264" s="347"/>
      <c r="N264" s="347"/>
      <c r="O264" s="347"/>
      <c r="P264" s="347"/>
      <c r="Q264" s="347"/>
      <c r="R264" s="347"/>
      <c r="S264" s="347"/>
      <c r="T264" s="347"/>
      <c r="U264" s="347"/>
      <c r="V264" s="347"/>
      <c r="W264" s="347"/>
      <c r="X264" s="347"/>
      <c r="Y264" s="347"/>
      <c r="Z264" s="347">
        <v>1</v>
      </c>
      <c r="AA264" s="347"/>
      <c r="AB264" s="347">
        <v>1</v>
      </c>
      <c r="AC264" s="347"/>
      <c r="AD264" s="347"/>
      <c r="AE264" s="347"/>
      <c r="AF264" s="348">
        <v>2</v>
      </c>
    </row>
    <row r="265" spans="1:32">
      <c r="A265" s="349"/>
      <c r="B265" s="356" t="s">
        <v>573</v>
      </c>
      <c r="C265" s="357"/>
      <c r="D265" s="358"/>
      <c r="E265" s="359"/>
      <c r="F265" s="359"/>
      <c r="G265" s="359"/>
      <c r="H265" s="359"/>
      <c r="I265" s="359"/>
      <c r="J265" s="359"/>
      <c r="K265" s="359"/>
      <c r="L265" s="359"/>
      <c r="M265" s="359"/>
      <c r="N265" s="359"/>
      <c r="O265" s="359"/>
      <c r="P265" s="359"/>
      <c r="Q265" s="359"/>
      <c r="R265" s="359"/>
      <c r="S265" s="359"/>
      <c r="T265" s="359"/>
      <c r="U265" s="359"/>
      <c r="V265" s="359"/>
      <c r="W265" s="359"/>
      <c r="X265" s="359"/>
      <c r="Y265" s="359"/>
      <c r="Z265" s="359">
        <v>1</v>
      </c>
      <c r="AA265" s="359"/>
      <c r="AB265" s="359">
        <v>1</v>
      </c>
      <c r="AC265" s="359"/>
      <c r="AD265" s="359"/>
      <c r="AE265" s="359"/>
      <c r="AF265" s="360">
        <v>2</v>
      </c>
    </row>
    <row r="266" spans="1:32">
      <c r="A266" s="327" t="s">
        <v>574</v>
      </c>
      <c r="B266" s="328"/>
      <c r="C266" s="328"/>
      <c r="D266" s="329"/>
      <c r="E266" s="330"/>
      <c r="F266" s="330"/>
      <c r="G266" s="330"/>
      <c r="H266" s="330"/>
      <c r="I266" s="330"/>
      <c r="J266" s="330"/>
      <c r="K266" s="330"/>
      <c r="L266" s="330"/>
      <c r="M266" s="330"/>
      <c r="N266" s="330"/>
      <c r="O266" s="330"/>
      <c r="P266" s="330"/>
      <c r="Q266" s="330"/>
      <c r="R266" s="330"/>
      <c r="S266" s="330"/>
      <c r="T266" s="330"/>
      <c r="U266" s="330"/>
      <c r="V266" s="330"/>
      <c r="W266" s="330"/>
      <c r="X266" s="330"/>
      <c r="Y266" s="330"/>
      <c r="Z266" s="330">
        <v>1</v>
      </c>
      <c r="AA266" s="330"/>
      <c r="AB266" s="330">
        <v>1</v>
      </c>
      <c r="AC266" s="330"/>
      <c r="AD266" s="330"/>
      <c r="AE266" s="330"/>
      <c r="AF266" s="331">
        <v>2</v>
      </c>
    </row>
    <row r="267" spans="1:32">
      <c r="A267" s="345" t="s">
        <v>59</v>
      </c>
      <c r="B267" s="345" t="s">
        <v>179</v>
      </c>
      <c r="C267" s="345" t="s">
        <v>717</v>
      </c>
      <c r="D267" s="346"/>
      <c r="E267" s="347"/>
      <c r="F267" s="347"/>
      <c r="G267" s="347"/>
      <c r="H267" s="347"/>
      <c r="I267" s="347"/>
      <c r="J267" s="347"/>
      <c r="K267" s="347"/>
      <c r="L267" s="347"/>
      <c r="M267" s="347"/>
      <c r="N267" s="347"/>
      <c r="O267" s="347"/>
      <c r="P267" s="347"/>
      <c r="Q267" s="347"/>
      <c r="R267" s="347"/>
      <c r="S267" s="347"/>
      <c r="T267" s="347"/>
      <c r="U267" s="347"/>
      <c r="V267" s="347"/>
      <c r="W267" s="347"/>
      <c r="X267" s="347"/>
      <c r="Y267" s="347"/>
      <c r="Z267" s="347"/>
      <c r="AA267" s="347"/>
      <c r="AB267" s="347"/>
      <c r="AC267" s="347">
        <v>1</v>
      </c>
      <c r="AD267" s="347"/>
      <c r="AE267" s="347"/>
      <c r="AF267" s="348">
        <v>1</v>
      </c>
    </row>
    <row r="268" spans="1:32">
      <c r="A268" s="349"/>
      <c r="B268" s="349"/>
      <c r="C268" s="350" t="s">
        <v>362</v>
      </c>
      <c r="D268" s="351"/>
      <c r="E268" s="352"/>
      <c r="F268" s="352"/>
      <c r="G268" s="352"/>
      <c r="H268" s="352"/>
      <c r="I268" s="352"/>
      <c r="J268" s="352"/>
      <c r="K268" s="352"/>
      <c r="L268" s="352"/>
      <c r="M268" s="352">
        <v>1</v>
      </c>
      <c r="N268" s="352"/>
      <c r="O268" s="352"/>
      <c r="P268" s="352"/>
      <c r="Q268" s="352"/>
      <c r="R268" s="352"/>
      <c r="S268" s="352"/>
      <c r="T268" s="352"/>
      <c r="U268" s="352"/>
      <c r="V268" s="352"/>
      <c r="W268" s="352"/>
      <c r="X268" s="352"/>
      <c r="Y268" s="352"/>
      <c r="Z268" s="352"/>
      <c r="AA268" s="352"/>
      <c r="AB268" s="352"/>
      <c r="AC268" s="352"/>
      <c r="AD268" s="352"/>
      <c r="AE268" s="352"/>
      <c r="AF268" s="353">
        <v>1</v>
      </c>
    </row>
    <row r="269" spans="1:32">
      <c r="A269" s="349"/>
      <c r="B269" s="349"/>
      <c r="C269" s="350" t="s">
        <v>575</v>
      </c>
      <c r="D269" s="351"/>
      <c r="E269" s="352"/>
      <c r="F269" s="352"/>
      <c r="G269" s="352"/>
      <c r="H269" s="352"/>
      <c r="I269" s="352"/>
      <c r="J269" s="352"/>
      <c r="K269" s="352"/>
      <c r="L269" s="352"/>
      <c r="M269" s="352"/>
      <c r="N269" s="352"/>
      <c r="O269" s="352"/>
      <c r="P269" s="352"/>
      <c r="Q269" s="352"/>
      <c r="R269" s="352"/>
      <c r="S269" s="352"/>
      <c r="T269" s="352"/>
      <c r="U269" s="352"/>
      <c r="V269" s="352"/>
      <c r="W269" s="352"/>
      <c r="X269" s="352">
        <v>1</v>
      </c>
      <c r="Y269" s="352"/>
      <c r="Z269" s="352"/>
      <c r="AA269" s="352"/>
      <c r="AB269" s="352"/>
      <c r="AC269" s="352"/>
      <c r="AD269" s="352"/>
      <c r="AE269" s="352"/>
      <c r="AF269" s="353">
        <v>1</v>
      </c>
    </row>
    <row r="270" spans="1:32">
      <c r="A270" s="349"/>
      <c r="B270" s="356" t="s">
        <v>576</v>
      </c>
      <c r="C270" s="357"/>
      <c r="D270" s="358"/>
      <c r="E270" s="359"/>
      <c r="F270" s="359"/>
      <c r="G270" s="359"/>
      <c r="H270" s="359"/>
      <c r="I270" s="359"/>
      <c r="J270" s="359"/>
      <c r="K270" s="359"/>
      <c r="L270" s="359"/>
      <c r="M270" s="359">
        <v>1</v>
      </c>
      <c r="N270" s="359"/>
      <c r="O270" s="359"/>
      <c r="P270" s="359"/>
      <c r="Q270" s="359"/>
      <c r="R270" s="359"/>
      <c r="S270" s="359"/>
      <c r="T270" s="359"/>
      <c r="U270" s="359"/>
      <c r="V270" s="359"/>
      <c r="W270" s="359"/>
      <c r="X270" s="359">
        <v>1</v>
      </c>
      <c r="Y270" s="359"/>
      <c r="Z270" s="359"/>
      <c r="AA270" s="359"/>
      <c r="AB270" s="359"/>
      <c r="AC270" s="359">
        <v>1</v>
      </c>
      <c r="AD270" s="359"/>
      <c r="AE270" s="359"/>
      <c r="AF270" s="360">
        <v>3</v>
      </c>
    </row>
    <row r="271" spans="1:32">
      <c r="A271" s="349"/>
      <c r="B271" s="345" t="s">
        <v>59</v>
      </c>
      <c r="C271" s="345" t="s">
        <v>361</v>
      </c>
      <c r="D271" s="346"/>
      <c r="E271" s="347"/>
      <c r="F271" s="347"/>
      <c r="G271" s="347"/>
      <c r="H271" s="347"/>
      <c r="I271" s="347"/>
      <c r="J271" s="347"/>
      <c r="K271" s="347"/>
      <c r="L271" s="347"/>
      <c r="M271" s="347">
        <v>1</v>
      </c>
      <c r="N271" s="347"/>
      <c r="O271" s="347"/>
      <c r="P271" s="347"/>
      <c r="Q271" s="347"/>
      <c r="R271" s="347"/>
      <c r="S271" s="347"/>
      <c r="T271" s="347"/>
      <c r="U271" s="347"/>
      <c r="V271" s="347"/>
      <c r="W271" s="347"/>
      <c r="X271" s="347"/>
      <c r="Y271" s="347"/>
      <c r="Z271" s="347"/>
      <c r="AA271" s="347"/>
      <c r="AB271" s="347"/>
      <c r="AC271" s="347"/>
      <c r="AD271" s="347"/>
      <c r="AE271" s="347"/>
      <c r="AF271" s="348">
        <v>1</v>
      </c>
    </row>
    <row r="272" spans="1:32">
      <c r="A272" s="349"/>
      <c r="B272" s="349"/>
      <c r="C272" s="350" t="s">
        <v>718</v>
      </c>
      <c r="D272" s="351"/>
      <c r="E272" s="352"/>
      <c r="F272" s="352"/>
      <c r="G272" s="352"/>
      <c r="H272" s="352"/>
      <c r="I272" s="352"/>
      <c r="J272" s="352"/>
      <c r="K272" s="352"/>
      <c r="L272" s="352"/>
      <c r="M272" s="352"/>
      <c r="N272" s="352"/>
      <c r="O272" s="352"/>
      <c r="P272" s="352"/>
      <c r="Q272" s="352"/>
      <c r="R272" s="352"/>
      <c r="S272" s="352"/>
      <c r="T272" s="352"/>
      <c r="U272" s="352"/>
      <c r="V272" s="352"/>
      <c r="W272" s="352"/>
      <c r="X272" s="352"/>
      <c r="Y272" s="352"/>
      <c r="Z272" s="352"/>
      <c r="AA272" s="352"/>
      <c r="AB272" s="352"/>
      <c r="AC272" s="352">
        <v>1</v>
      </c>
      <c r="AD272" s="352"/>
      <c r="AE272" s="352"/>
      <c r="AF272" s="353">
        <v>1</v>
      </c>
    </row>
    <row r="273" spans="1:32">
      <c r="A273" s="349"/>
      <c r="B273" s="356" t="s">
        <v>577</v>
      </c>
      <c r="C273" s="357"/>
      <c r="D273" s="358"/>
      <c r="E273" s="359"/>
      <c r="F273" s="359"/>
      <c r="G273" s="359"/>
      <c r="H273" s="359"/>
      <c r="I273" s="359"/>
      <c r="J273" s="359"/>
      <c r="K273" s="359"/>
      <c r="L273" s="359"/>
      <c r="M273" s="359">
        <v>1</v>
      </c>
      <c r="N273" s="359"/>
      <c r="O273" s="359"/>
      <c r="P273" s="359"/>
      <c r="Q273" s="359"/>
      <c r="R273" s="359"/>
      <c r="S273" s="359"/>
      <c r="T273" s="359"/>
      <c r="U273" s="359"/>
      <c r="V273" s="359"/>
      <c r="W273" s="359"/>
      <c r="X273" s="359"/>
      <c r="Y273" s="359"/>
      <c r="Z273" s="359"/>
      <c r="AA273" s="359"/>
      <c r="AB273" s="359"/>
      <c r="AC273" s="359">
        <v>1</v>
      </c>
      <c r="AD273" s="359"/>
      <c r="AE273" s="359"/>
      <c r="AF273" s="360">
        <v>2</v>
      </c>
    </row>
    <row r="274" spans="1:32">
      <c r="A274" s="327" t="s">
        <v>577</v>
      </c>
      <c r="B274" s="328"/>
      <c r="C274" s="328"/>
      <c r="D274" s="329"/>
      <c r="E274" s="330"/>
      <c r="F274" s="330"/>
      <c r="G274" s="330"/>
      <c r="H274" s="330"/>
      <c r="I274" s="330"/>
      <c r="J274" s="330"/>
      <c r="K274" s="330"/>
      <c r="L274" s="330"/>
      <c r="M274" s="330">
        <v>2</v>
      </c>
      <c r="N274" s="330"/>
      <c r="O274" s="330"/>
      <c r="P274" s="330"/>
      <c r="Q274" s="330"/>
      <c r="R274" s="330"/>
      <c r="S274" s="330"/>
      <c r="T274" s="330"/>
      <c r="U274" s="330"/>
      <c r="V274" s="330"/>
      <c r="W274" s="330"/>
      <c r="X274" s="330">
        <v>1</v>
      </c>
      <c r="Y274" s="330"/>
      <c r="Z274" s="330"/>
      <c r="AA274" s="330"/>
      <c r="AB274" s="330"/>
      <c r="AC274" s="330">
        <v>2</v>
      </c>
      <c r="AD274" s="330"/>
      <c r="AE274" s="330"/>
      <c r="AF274" s="331">
        <v>5</v>
      </c>
    </row>
    <row r="275" spans="1:32">
      <c r="A275" s="345" t="s">
        <v>29</v>
      </c>
      <c r="B275" s="345" t="s">
        <v>163</v>
      </c>
      <c r="C275" s="345" t="s">
        <v>719</v>
      </c>
      <c r="D275" s="346"/>
      <c r="E275" s="347"/>
      <c r="F275" s="347"/>
      <c r="G275" s="347"/>
      <c r="H275" s="347"/>
      <c r="I275" s="347"/>
      <c r="J275" s="347"/>
      <c r="K275" s="347"/>
      <c r="L275" s="347"/>
      <c r="M275" s="347"/>
      <c r="N275" s="347"/>
      <c r="O275" s="347"/>
      <c r="P275" s="347"/>
      <c r="Q275" s="347"/>
      <c r="R275" s="347"/>
      <c r="S275" s="347"/>
      <c r="T275" s="347"/>
      <c r="U275" s="347"/>
      <c r="V275" s="347"/>
      <c r="W275" s="347"/>
      <c r="X275" s="347"/>
      <c r="Y275" s="347"/>
      <c r="Z275" s="347">
        <v>1</v>
      </c>
      <c r="AA275" s="347"/>
      <c r="AB275" s="347"/>
      <c r="AC275" s="347">
        <v>1</v>
      </c>
      <c r="AD275" s="347"/>
      <c r="AE275" s="347"/>
      <c r="AF275" s="348">
        <v>2</v>
      </c>
    </row>
    <row r="276" spans="1:32">
      <c r="A276" s="349"/>
      <c r="B276" s="349"/>
      <c r="C276" s="350" t="s">
        <v>187</v>
      </c>
      <c r="D276" s="351"/>
      <c r="E276" s="352"/>
      <c r="F276" s="352"/>
      <c r="G276" s="352"/>
      <c r="H276" s="352"/>
      <c r="I276" s="352"/>
      <c r="J276" s="352"/>
      <c r="K276" s="352"/>
      <c r="L276" s="352"/>
      <c r="M276" s="352"/>
      <c r="N276" s="352"/>
      <c r="O276" s="352"/>
      <c r="P276" s="352"/>
      <c r="Q276" s="352"/>
      <c r="R276" s="352"/>
      <c r="S276" s="352"/>
      <c r="T276" s="352"/>
      <c r="U276" s="352"/>
      <c r="V276" s="352"/>
      <c r="W276" s="352"/>
      <c r="X276" s="352">
        <v>1</v>
      </c>
      <c r="Y276" s="352"/>
      <c r="Z276" s="352">
        <v>1</v>
      </c>
      <c r="AA276" s="352">
        <v>1</v>
      </c>
      <c r="AB276" s="352">
        <v>5</v>
      </c>
      <c r="AC276" s="352"/>
      <c r="AD276" s="352"/>
      <c r="AE276" s="352"/>
      <c r="AF276" s="353">
        <v>8</v>
      </c>
    </row>
    <row r="277" spans="1:32">
      <c r="A277" s="349"/>
      <c r="B277" s="356" t="s">
        <v>674</v>
      </c>
      <c r="C277" s="357"/>
      <c r="D277" s="358"/>
      <c r="E277" s="359"/>
      <c r="F277" s="359"/>
      <c r="G277" s="359"/>
      <c r="H277" s="359"/>
      <c r="I277" s="359"/>
      <c r="J277" s="359"/>
      <c r="K277" s="359"/>
      <c r="L277" s="359"/>
      <c r="M277" s="359"/>
      <c r="N277" s="359"/>
      <c r="O277" s="359"/>
      <c r="P277" s="359"/>
      <c r="Q277" s="359"/>
      <c r="R277" s="359"/>
      <c r="S277" s="359"/>
      <c r="T277" s="359"/>
      <c r="U277" s="359"/>
      <c r="V277" s="359"/>
      <c r="W277" s="359"/>
      <c r="X277" s="359">
        <v>1</v>
      </c>
      <c r="Y277" s="359"/>
      <c r="Z277" s="359">
        <v>2</v>
      </c>
      <c r="AA277" s="359">
        <v>1</v>
      </c>
      <c r="AB277" s="359">
        <v>5</v>
      </c>
      <c r="AC277" s="359">
        <v>1</v>
      </c>
      <c r="AD277" s="359"/>
      <c r="AE277" s="359"/>
      <c r="AF277" s="360">
        <v>10</v>
      </c>
    </row>
    <row r="278" spans="1:32">
      <c r="A278" s="349"/>
      <c r="B278" s="345" t="s">
        <v>181</v>
      </c>
      <c r="C278" s="345" t="s">
        <v>368</v>
      </c>
      <c r="D278" s="346"/>
      <c r="E278" s="347"/>
      <c r="F278" s="347"/>
      <c r="G278" s="347"/>
      <c r="H278" s="347"/>
      <c r="I278" s="347"/>
      <c r="J278" s="347"/>
      <c r="K278" s="347"/>
      <c r="L278" s="347"/>
      <c r="M278" s="347"/>
      <c r="N278" s="347"/>
      <c r="O278" s="347"/>
      <c r="P278" s="347">
        <v>1</v>
      </c>
      <c r="Q278" s="347"/>
      <c r="R278" s="347"/>
      <c r="S278" s="347"/>
      <c r="T278" s="347"/>
      <c r="U278" s="347"/>
      <c r="V278" s="347"/>
      <c r="W278" s="347"/>
      <c r="X278" s="347"/>
      <c r="Y278" s="347"/>
      <c r="Z278" s="347"/>
      <c r="AA278" s="347"/>
      <c r="AB278" s="347"/>
      <c r="AC278" s="347"/>
      <c r="AD278" s="347"/>
      <c r="AE278" s="347"/>
      <c r="AF278" s="348">
        <v>1</v>
      </c>
    </row>
    <row r="279" spans="1:32">
      <c r="A279" s="349"/>
      <c r="B279" s="349"/>
      <c r="C279" s="350" t="s">
        <v>220</v>
      </c>
      <c r="D279" s="351"/>
      <c r="E279" s="352"/>
      <c r="F279" s="352"/>
      <c r="G279" s="352"/>
      <c r="H279" s="352"/>
      <c r="I279" s="352"/>
      <c r="J279" s="352"/>
      <c r="K279" s="352"/>
      <c r="L279" s="352"/>
      <c r="M279" s="352"/>
      <c r="N279" s="352"/>
      <c r="O279" s="352"/>
      <c r="P279" s="352"/>
      <c r="Q279" s="352"/>
      <c r="R279" s="352"/>
      <c r="S279" s="352"/>
      <c r="T279" s="352"/>
      <c r="U279" s="352"/>
      <c r="V279" s="352"/>
      <c r="W279" s="352"/>
      <c r="X279" s="352"/>
      <c r="Y279" s="352"/>
      <c r="Z279" s="352"/>
      <c r="AA279" s="352"/>
      <c r="AB279" s="352">
        <v>1</v>
      </c>
      <c r="AC279" s="352"/>
      <c r="AD279" s="352"/>
      <c r="AE279" s="352"/>
      <c r="AF279" s="353">
        <v>1</v>
      </c>
    </row>
    <row r="280" spans="1:32">
      <c r="A280" s="349"/>
      <c r="B280" s="356" t="s">
        <v>581</v>
      </c>
      <c r="C280" s="357"/>
      <c r="D280" s="358"/>
      <c r="E280" s="359"/>
      <c r="F280" s="359"/>
      <c r="G280" s="359"/>
      <c r="H280" s="359"/>
      <c r="I280" s="359"/>
      <c r="J280" s="359"/>
      <c r="K280" s="359"/>
      <c r="L280" s="359"/>
      <c r="M280" s="359"/>
      <c r="N280" s="359"/>
      <c r="O280" s="359"/>
      <c r="P280" s="359">
        <v>1</v>
      </c>
      <c r="Q280" s="359"/>
      <c r="R280" s="359"/>
      <c r="S280" s="359"/>
      <c r="T280" s="359"/>
      <c r="U280" s="359"/>
      <c r="V280" s="359"/>
      <c r="W280" s="359"/>
      <c r="X280" s="359"/>
      <c r="Y280" s="359"/>
      <c r="Z280" s="359"/>
      <c r="AA280" s="359"/>
      <c r="AB280" s="359">
        <v>1</v>
      </c>
      <c r="AC280" s="359"/>
      <c r="AD280" s="359"/>
      <c r="AE280" s="359"/>
      <c r="AF280" s="360">
        <v>2</v>
      </c>
    </row>
    <row r="281" spans="1:32">
      <c r="A281" s="349"/>
      <c r="B281" s="345" t="s">
        <v>289</v>
      </c>
      <c r="C281" s="345" t="s">
        <v>387</v>
      </c>
      <c r="D281" s="346"/>
      <c r="E281" s="347"/>
      <c r="F281" s="347">
        <v>1</v>
      </c>
      <c r="G281" s="347"/>
      <c r="H281" s="347"/>
      <c r="I281" s="347"/>
      <c r="J281" s="347"/>
      <c r="K281" s="347"/>
      <c r="L281" s="347"/>
      <c r="M281" s="347"/>
      <c r="N281" s="347"/>
      <c r="O281" s="347"/>
      <c r="P281" s="347"/>
      <c r="Q281" s="347"/>
      <c r="R281" s="347"/>
      <c r="S281" s="347"/>
      <c r="T281" s="347"/>
      <c r="U281" s="347"/>
      <c r="V281" s="347"/>
      <c r="W281" s="347"/>
      <c r="X281" s="347"/>
      <c r="Y281" s="347"/>
      <c r="Z281" s="347"/>
      <c r="AA281" s="347"/>
      <c r="AB281" s="347"/>
      <c r="AC281" s="347"/>
      <c r="AD281" s="347"/>
      <c r="AE281" s="347"/>
      <c r="AF281" s="348">
        <v>1</v>
      </c>
    </row>
    <row r="282" spans="1:32">
      <c r="A282" s="349"/>
      <c r="B282" s="356" t="s">
        <v>578</v>
      </c>
      <c r="C282" s="357"/>
      <c r="D282" s="358"/>
      <c r="E282" s="359"/>
      <c r="F282" s="359">
        <v>1</v>
      </c>
      <c r="G282" s="359"/>
      <c r="H282" s="359"/>
      <c r="I282" s="359"/>
      <c r="J282" s="359"/>
      <c r="K282" s="359"/>
      <c r="L282" s="359"/>
      <c r="M282" s="359"/>
      <c r="N282" s="359"/>
      <c r="O282" s="359"/>
      <c r="P282" s="359"/>
      <c r="Q282" s="359"/>
      <c r="R282" s="359"/>
      <c r="S282" s="359"/>
      <c r="T282" s="359"/>
      <c r="U282" s="359"/>
      <c r="V282" s="359"/>
      <c r="W282" s="359"/>
      <c r="X282" s="359"/>
      <c r="Y282" s="359"/>
      <c r="Z282" s="359"/>
      <c r="AA282" s="359"/>
      <c r="AB282" s="359"/>
      <c r="AC282" s="359"/>
      <c r="AD282" s="359"/>
      <c r="AE282" s="359"/>
      <c r="AF282" s="360">
        <v>1</v>
      </c>
    </row>
    <row r="283" spans="1:32">
      <c r="A283" s="349"/>
      <c r="B283" s="345" t="s">
        <v>292</v>
      </c>
      <c r="C283" s="345" t="s">
        <v>380</v>
      </c>
      <c r="D283" s="346"/>
      <c r="E283" s="347"/>
      <c r="F283" s="347"/>
      <c r="G283" s="347"/>
      <c r="H283" s="347"/>
      <c r="I283" s="347"/>
      <c r="J283" s="347"/>
      <c r="K283" s="347"/>
      <c r="L283" s="347"/>
      <c r="M283" s="347"/>
      <c r="N283" s="347"/>
      <c r="O283" s="347"/>
      <c r="P283" s="347"/>
      <c r="Q283" s="347"/>
      <c r="R283" s="347">
        <v>1</v>
      </c>
      <c r="S283" s="347"/>
      <c r="T283" s="347"/>
      <c r="U283" s="347"/>
      <c r="V283" s="347"/>
      <c r="W283" s="347"/>
      <c r="X283" s="347"/>
      <c r="Y283" s="347"/>
      <c r="Z283" s="347"/>
      <c r="AA283" s="347"/>
      <c r="AB283" s="347"/>
      <c r="AC283" s="347"/>
      <c r="AD283" s="347"/>
      <c r="AE283" s="347"/>
      <c r="AF283" s="348">
        <v>1</v>
      </c>
    </row>
    <row r="284" spans="1:32">
      <c r="A284" s="349"/>
      <c r="B284" s="356" t="s">
        <v>579</v>
      </c>
      <c r="C284" s="357"/>
      <c r="D284" s="358"/>
      <c r="E284" s="359"/>
      <c r="F284" s="359"/>
      <c r="G284" s="359"/>
      <c r="H284" s="359"/>
      <c r="I284" s="359"/>
      <c r="J284" s="359"/>
      <c r="K284" s="359"/>
      <c r="L284" s="359"/>
      <c r="M284" s="359"/>
      <c r="N284" s="359"/>
      <c r="O284" s="359"/>
      <c r="P284" s="359"/>
      <c r="Q284" s="359"/>
      <c r="R284" s="359">
        <v>1</v>
      </c>
      <c r="S284" s="359"/>
      <c r="T284" s="359"/>
      <c r="U284" s="359"/>
      <c r="V284" s="359"/>
      <c r="W284" s="359"/>
      <c r="X284" s="359"/>
      <c r="Y284" s="359"/>
      <c r="Z284" s="359"/>
      <c r="AA284" s="359"/>
      <c r="AB284" s="359"/>
      <c r="AC284" s="359"/>
      <c r="AD284" s="359"/>
      <c r="AE284" s="359"/>
      <c r="AF284" s="360">
        <v>1</v>
      </c>
    </row>
    <row r="285" spans="1:32">
      <c r="A285" s="349"/>
      <c r="B285" s="345" t="s">
        <v>224</v>
      </c>
      <c r="C285" s="345" t="s">
        <v>720</v>
      </c>
      <c r="D285" s="346"/>
      <c r="E285" s="347"/>
      <c r="F285" s="347"/>
      <c r="G285" s="347"/>
      <c r="H285" s="347"/>
      <c r="I285" s="347"/>
      <c r="J285" s="347"/>
      <c r="K285" s="347"/>
      <c r="L285" s="347"/>
      <c r="M285" s="347"/>
      <c r="N285" s="347"/>
      <c r="O285" s="347"/>
      <c r="P285" s="347"/>
      <c r="Q285" s="347"/>
      <c r="R285" s="347"/>
      <c r="S285" s="347"/>
      <c r="T285" s="347"/>
      <c r="U285" s="347"/>
      <c r="V285" s="347"/>
      <c r="W285" s="347"/>
      <c r="X285" s="347"/>
      <c r="Y285" s="347"/>
      <c r="Z285" s="347"/>
      <c r="AA285" s="347">
        <v>1</v>
      </c>
      <c r="AB285" s="347"/>
      <c r="AC285" s="347"/>
      <c r="AD285" s="347"/>
      <c r="AE285" s="347"/>
      <c r="AF285" s="348">
        <v>1</v>
      </c>
    </row>
    <row r="286" spans="1:32">
      <c r="A286" s="349"/>
      <c r="B286" s="356" t="s">
        <v>661</v>
      </c>
      <c r="C286" s="357"/>
      <c r="D286" s="358"/>
      <c r="E286" s="359"/>
      <c r="F286" s="359"/>
      <c r="G286" s="359"/>
      <c r="H286" s="359"/>
      <c r="I286" s="359"/>
      <c r="J286" s="359"/>
      <c r="K286" s="359"/>
      <c r="L286" s="359"/>
      <c r="M286" s="359"/>
      <c r="N286" s="359"/>
      <c r="O286" s="359"/>
      <c r="P286" s="359"/>
      <c r="Q286" s="359"/>
      <c r="R286" s="359"/>
      <c r="S286" s="359"/>
      <c r="T286" s="359"/>
      <c r="U286" s="359"/>
      <c r="V286" s="359"/>
      <c r="W286" s="359"/>
      <c r="X286" s="359"/>
      <c r="Y286" s="359"/>
      <c r="Z286" s="359"/>
      <c r="AA286" s="359">
        <v>1</v>
      </c>
      <c r="AB286" s="359"/>
      <c r="AC286" s="359"/>
      <c r="AD286" s="359"/>
      <c r="AE286" s="359"/>
      <c r="AF286" s="360">
        <v>1</v>
      </c>
    </row>
    <row r="287" spans="1:32">
      <c r="A287" s="349"/>
      <c r="B287" s="345" t="s">
        <v>169</v>
      </c>
      <c r="C287" s="345" t="s">
        <v>488</v>
      </c>
      <c r="D287" s="346"/>
      <c r="E287" s="347"/>
      <c r="F287" s="347"/>
      <c r="G287" s="347"/>
      <c r="H287" s="347"/>
      <c r="I287" s="347"/>
      <c r="J287" s="347"/>
      <c r="K287" s="347"/>
      <c r="L287" s="347"/>
      <c r="M287" s="347"/>
      <c r="N287" s="347"/>
      <c r="O287" s="347"/>
      <c r="P287" s="347"/>
      <c r="Q287" s="347"/>
      <c r="R287" s="347"/>
      <c r="S287" s="347"/>
      <c r="T287" s="347">
        <v>1</v>
      </c>
      <c r="U287" s="347"/>
      <c r="V287" s="347"/>
      <c r="W287" s="347"/>
      <c r="X287" s="347"/>
      <c r="Y287" s="347"/>
      <c r="Z287" s="347"/>
      <c r="AA287" s="347"/>
      <c r="AB287" s="347"/>
      <c r="AC287" s="347"/>
      <c r="AD287" s="347"/>
      <c r="AE287" s="347"/>
      <c r="AF287" s="348">
        <v>1</v>
      </c>
    </row>
    <row r="288" spans="1:32">
      <c r="A288" s="349"/>
      <c r="B288" s="356" t="s">
        <v>580</v>
      </c>
      <c r="C288" s="357"/>
      <c r="D288" s="358"/>
      <c r="E288" s="359"/>
      <c r="F288" s="359"/>
      <c r="G288" s="359"/>
      <c r="H288" s="359"/>
      <c r="I288" s="359"/>
      <c r="J288" s="359"/>
      <c r="K288" s="359"/>
      <c r="L288" s="359"/>
      <c r="M288" s="359"/>
      <c r="N288" s="359"/>
      <c r="O288" s="359"/>
      <c r="P288" s="359"/>
      <c r="Q288" s="359"/>
      <c r="R288" s="359"/>
      <c r="S288" s="359"/>
      <c r="T288" s="359">
        <v>1</v>
      </c>
      <c r="U288" s="359"/>
      <c r="V288" s="359"/>
      <c r="W288" s="359"/>
      <c r="X288" s="359"/>
      <c r="Y288" s="359"/>
      <c r="Z288" s="359"/>
      <c r="AA288" s="359"/>
      <c r="AB288" s="359"/>
      <c r="AC288" s="359"/>
      <c r="AD288" s="359"/>
      <c r="AE288" s="359"/>
      <c r="AF288" s="360">
        <v>1</v>
      </c>
    </row>
    <row r="289" spans="1:32">
      <c r="A289" s="327" t="s">
        <v>582</v>
      </c>
      <c r="B289" s="328"/>
      <c r="C289" s="328"/>
      <c r="D289" s="329"/>
      <c r="E289" s="330"/>
      <c r="F289" s="330">
        <v>1</v>
      </c>
      <c r="G289" s="330"/>
      <c r="H289" s="330"/>
      <c r="I289" s="330"/>
      <c r="J289" s="330"/>
      <c r="K289" s="330"/>
      <c r="L289" s="330"/>
      <c r="M289" s="330"/>
      <c r="N289" s="330"/>
      <c r="O289" s="330"/>
      <c r="P289" s="330">
        <v>1</v>
      </c>
      <c r="Q289" s="330"/>
      <c r="R289" s="330">
        <v>1</v>
      </c>
      <c r="S289" s="330"/>
      <c r="T289" s="330">
        <v>1</v>
      </c>
      <c r="U289" s="330"/>
      <c r="V289" s="330"/>
      <c r="W289" s="330"/>
      <c r="X289" s="330">
        <v>1</v>
      </c>
      <c r="Y289" s="330"/>
      <c r="Z289" s="330">
        <v>2</v>
      </c>
      <c r="AA289" s="330">
        <v>2</v>
      </c>
      <c r="AB289" s="330">
        <v>6</v>
      </c>
      <c r="AC289" s="330">
        <v>1</v>
      </c>
      <c r="AD289" s="330"/>
      <c r="AE289" s="330"/>
      <c r="AF289" s="331">
        <v>16</v>
      </c>
    </row>
    <row r="290" spans="1:32">
      <c r="A290" s="345" t="s">
        <v>28</v>
      </c>
      <c r="B290" s="345" t="s">
        <v>167</v>
      </c>
      <c r="C290" s="345" t="s">
        <v>356</v>
      </c>
      <c r="D290" s="346"/>
      <c r="E290" s="347"/>
      <c r="F290" s="347"/>
      <c r="G290" s="347"/>
      <c r="H290" s="347"/>
      <c r="I290" s="347"/>
      <c r="J290" s="347">
        <v>1</v>
      </c>
      <c r="K290" s="347"/>
      <c r="L290" s="347"/>
      <c r="M290" s="347">
        <v>1</v>
      </c>
      <c r="N290" s="347"/>
      <c r="O290" s="347">
        <v>1</v>
      </c>
      <c r="P290" s="347">
        <v>1</v>
      </c>
      <c r="Q290" s="347"/>
      <c r="R290" s="347"/>
      <c r="S290" s="347"/>
      <c r="T290" s="347"/>
      <c r="U290" s="347"/>
      <c r="V290" s="347"/>
      <c r="W290" s="347"/>
      <c r="X290" s="347"/>
      <c r="Y290" s="347"/>
      <c r="Z290" s="347"/>
      <c r="AA290" s="347"/>
      <c r="AB290" s="347"/>
      <c r="AC290" s="347"/>
      <c r="AD290" s="347"/>
      <c r="AE290" s="347"/>
      <c r="AF290" s="348">
        <v>4</v>
      </c>
    </row>
    <row r="291" spans="1:32">
      <c r="A291" s="349"/>
      <c r="B291" s="349"/>
      <c r="C291" s="350" t="s">
        <v>373</v>
      </c>
      <c r="D291" s="351"/>
      <c r="E291" s="352"/>
      <c r="F291" s="352"/>
      <c r="G291" s="352"/>
      <c r="H291" s="352"/>
      <c r="I291" s="352"/>
      <c r="J291" s="352"/>
      <c r="K291" s="352"/>
      <c r="L291" s="352"/>
      <c r="M291" s="352"/>
      <c r="N291" s="352"/>
      <c r="O291" s="352">
        <v>1</v>
      </c>
      <c r="P291" s="352"/>
      <c r="Q291" s="352"/>
      <c r="R291" s="352">
        <v>1</v>
      </c>
      <c r="S291" s="352"/>
      <c r="T291" s="352">
        <v>1</v>
      </c>
      <c r="U291" s="352"/>
      <c r="V291" s="352"/>
      <c r="W291" s="352"/>
      <c r="X291" s="352"/>
      <c r="Y291" s="352"/>
      <c r="Z291" s="352"/>
      <c r="AA291" s="352"/>
      <c r="AB291" s="352"/>
      <c r="AC291" s="352"/>
      <c r="AD291" s="352"/>
      <c r="AE291" s="352"/>
      <c r="AF291" s="353">
        <v>3</v>
      </c>
    </row>
    <row r="292" spans="1:32">
      <c r="A292" s="349"/>
      <c r="B292" s="349"/>
      <c r="C292" s="350" t="s">
        <v>350</v>
      </c>
      <c r="D292" s="351">
        <v>1</v>
      </c>
      <c r="E292" s="352"/>
      <c r="F292" s="352"/>
      <c r="G292" s="352">
        <v>1</v>
      </c>
      <c r="H292" s="352"/>
      <c r="I292" s="352"/>
      <c r="J292" s="352"/>
      <c r="K292" s="352"/>
      <c r="L292" s="352"/>
      <c r="M292" s="352"/>
      <c r="N292" s="352"/>
      <c r="O292" s="352"/>
      <c r="P292" s="352"/>
      <c r="Q292" s="352"/>
      <c r="R292" s="352"/>
      <c r="S292" s="352"/>
      <c r="T292" s="352"/>
      <c r="U292" s="352"/>
      <c r="V292" s="352"/>
      <c r="W292" s="352"/>
      <c r="X292" s="352"/>
      <c r="Y292" s="352"/>
      <c r="Z292" s="352"/>
      <c r="AA292" s="352"/>
      <c r="AB292" s="352"/>
      <c r="AC292" s="352"/>
      <c r="AD292" s="352"/>
      <c r="AE292" s="352"/>
      <c r="AF292" s="353">
        <v>2</v>
      </c>
    </row>
    <row r="293" spans="1:32">
      <c r="A293" s="349"/>
      <c r="B293" s="349"/>
      <c r="C293" s="350" t="s">
        <v>167</v>
      </c>
      <c r="D293" s="351"/>
      <c r="E293" s="352"/>
      <c r="F293" s="352"/>
      <c r="G293" s="352"/>
      <c r="H293" s="352"/>
      <c r="I293" s="352"/>
      <c r="J293" s="352">
        <v>1</v>
      </c>
      <c r="K293" s="352"/>
      <c r="L293" s="352"/>
      <c r="M293" s="352"/>
      <c r="N293" s="352"/>
      <c r="O293" s="352"/>
      <c r="P293" s="352"/>
      <c r="Q293" s="352">
        <v>1</v>
      </c>
      <c r="R293" s="352"/>
      <c r="S293" s="352"/>
      <c r="T293" s="352"/>
      <c r="U293" s="352"/>
      <c r="V293" s="352"/>
      <c r="W293" s="352"/>
      <c r="X293" s="352"/>
      <c r="Y293" s="352"/>
      <c r="Z293" s="352"/>
      <c r="AA293" s="352"/>
      <c r="AB293" s="352"/>
      <c r="AC293" s="352"/>
      <c r="AD293" s="352"/>
      <c r="AE293" s="352"/>
      <c r="AF293" s="353">
        <v>2</v>
      </c>
    </row>
    <row r="294" spans="1:32">
      <c r="A294" s="349"/>
      <c r="B294" s="356" t="s">
        <v>583</v>
      </c>
      <c r="C294" s="357"/>
      <c r="D294" s="358">
        <v>1</v>
      </c>
      <c r="E294" s="359"/>
      <c r="F294" s="359"/>
      <c r="G294" s="359">
        <v>1</v>
      </c>
      <c r="H294" s="359"/>
      <c r="I294" s="359"/>
      <c r="J294" s="359">
        <v>2</v>
      </c>
      <c r="K294" s="359"/>
      <c r="L294" s="359"/>
      <c r="M294" s="359">
        <v>1</v>
      </c>
      <c r="N294" s="359"/>
      <c r="O294" s="359">
        <v>2</v>
      </c>
      <c r="P294" s="359">
        <v>1</v>
      </c>
      <c r="Q294" s="359">
        <v>1</v>
      </c>
      <c r="R294" s="359">
        <v>1</v>
      </c>
      <c r="S294" s="359"/>
      <c r="T294" s="359">
        <v>1</v>
      </c>
      <c r="U294" s="359"/>
      <c r="V294" s="359"/>
      <c r="W294" s="359"/>
      <c r="X294" s="359"/>
      <c r="Y294" s="359"/>
      <c r="Z294" s="359"/>
      <c r="AA294" s="359"/>
      <c r="AB294" s="359"/>
      <c r="AC294" s="359"/>
      <c r="AD294" s="359"/>
      <c r="AE294" s="359"/>
      <c r="AF294" s="360">
        <v>11</v>
      </c>
    </row>
    <row r="295" spans="1:32">
      <c r="A295" s="349"/>
      <c r="B295" s="345" t="s">
        <v>174</v>
      </c>
      <c r="C295" s="345" t="s">
        <v>352</v>
      </c>
      <c r="D295" s="346"/>
      <c r="E295" s="347"/>
      <c r="F295" s="347"/>
      <c r="G295" s="347"/>
      <c r="H295" s="347">
        <v>1</v>
      </c>
      <c r="I295" s="347"/>
      <c r="J295" s="347"/>
      <c r="K295" s="347"/>
      <c r="L295" s="347"/>
      <c r="M295" s="347"/>
      <c r="N295" s="347"/>
      <c r="O295" s="347"/>
      <c r="P295" s="347"/>
      <c r="Q295" s="347"/>
      <c r="R295" s="347"/>
      <c r="S295" s="347"/>
      <c r="T295" s="347"/>
      <c r="U295" s="347"/>
      <c r="V295" s="347"/>
      <c r="W295" s="347"/>
      <c r="X295" s="347"/>
      <c r="Y295" s="347">
        <v>2</v>
      </c>
      <c r="Z295" s="347"/>
      <c r="AA295" s="347"/>
      <c r="AB295" s="347"/>
      <c r="AC295" s="347"/>
      <c r="AD295" s="347"/>
      <c r="AE295" s="347"/>
      <c r="AF295" s="348">
        <v>3</v>
      </c>
    </row>
    <row r="296" spans="1:32">
      <c r="A296" s="349"/>
      <c r="B296" s="356" t="s">
        <v>584</v>
      </c>
      <c r="C296" s="357"/>
      <c r="D296" s="358"/>
      <c r="E296" s="359"/>
      <c r="F296" s="359"/>
      <c r="G296" s="359"/>
      <c r="H296" s="359">
        <v>1</v>
      </c>
      <c r="I296" s="359"/>
      <c r="J296" s="359"/>
      <c r="K296" s="359"/>
      <c r="L296" s="359"/>
      <c r="M296" s="359"/>
      <c r="N296" s="359"/>
      <c r="O296" s="359"/>
      <c r="P296" s="359"/>
      <c r="Q296" s="359"/>
      <c r="R296" s="359"/>
      <c r="S296" s="359"/>
      <c r="T296" s="359"/>
      <c r="U296" s="359"/>
      <c r="V296" s="359"/>
      <c r="W296" s="359"/>
      <c r="X296" s="359"/>
      <c r="Y296" s="359">
        <v>2</v>
      </c>
      <c r="Z296" s="359"/>
      <c r="AA296" s="359"/>
      <c r="AB296" s="359"/>
      <c r="AC296" s="359"/>
      <c r="AD296" s="359"/>
      <c r="AE296" s="359"/>
      <c r="AF296" s="360">
        <v>3</v>
      </c>
    </row>
    <row r="297" spans="1:32">
      <c r="A297" s="349"/>
      <c r="B297" s="345" t="s">
        <v>277</v>
      </c>
      <c r="C297" s="345" t="s">
        <v>392</v>
      </c>
      <c r="D297" s="346"/>
      <c r="E297" s="347"/>
      <c r="F297" s="347"/>
      <c r="G297" s="347"/>
      <c r="H297" s="347"/>
      <c r="I297" s="347"/>
      <c r="J297" s="347"/>
      <c r="K297" s="347"/>
      <c r="L297" s="347"/>
      <c r="M297" s="347"/>
      <c r="N297" s="347"/>
      <c r="O297" s="347"/>
      <c r="P297" s="347"/>
      <c r="Q297" s="347"/>
      <c r="R297" s="347"/>
      <c r="S297" s="347">
        <v>1</v>
      </c>
      <c r="T297" s="347"/>
      <c r="U297" s="347"/>
      <c r="V297" s="347"/>
      <c r="W297" s="347"/>
      <c r="X297" s="347"/>
      <c r="Y297" s="347"/>
      <c r="Z297" s="347"/>
      <c r="AA297" s="347"/>
      <c r="AB297" s="347"/>
      <c r="AC297" s="347"/>
      <c r="AD297" s="347"/>
      <c r="AE297" s="347"/>
      <c r="AF297" s="348">
        <v>1</v>
      </c>
    </row>
    <row r="298" spans="1:32">
      <c r="A298" s="349"/>
      <c r="B298" s="349"/>
      <c r="C298" s="350" t="s">
        <v>206</v>
      </c>
      <c r="D298" s="351"/>
      <c r="E298" s="352"/>
      <c r="F298" s="352"/>
      <c r="G298" s="352"/>
      <c r="H298" s="352"/>
      <c r="I298" s="352"/>
      <c r="J298" s="352"/>
      <c r="K298" s="352"/>
      <c r="L298" s="352"/>
      <c r="M298" s="352"/>
      <c r="N298" s="352"/>
      <c r="O298" s="352"/>
      <c r="P298" s="352"/>
      <c r="Q298" s="352"/>
      <c r="R298" s="352"/>
      <c r="S298" s="352"/>
      <c r="T298" s="352"/>
      <c r="U298" s="352"/>
      <c r="V298" s="352"/>
      <c r="W298" s="352">
        <v>1</v>
      </c>
      <c r="X298" s="352"/>
      <c r="Y298" s="352"/>
      <c r="Z298" s="352"/>
      <c r="AA298" s="352"/>
      <c r="AB298" s="352"/>
      <c r="AC298" s="352"/>
      <c r="AD298" s="352"/>
      <c r="AE298" s="352"/>
      <c r="AF298" s="353">
        <v>1</v>
      </c>
    </row>
    <row r="299" spans="1:32">
      <c r="A299" s="349"/>
      <c r="B299" s="356" t="s">
        <v>585</v>
      </c>
      <c r="C299" s="357"/>
      <c r="D299" s="358"/>
      <c r="E299" s="359"/>
      <c r="F299" s="359"/>
      <c r="G299" s="359"/>
      <c r="H299" s="359"/>
      <c r="I299" s="359"/>
      <c r="J299" s="359"/>
      <c r="K299" s="359"/>
      <c r="L299" s="359"/>
      <c r="M299" s="359"/>
      <c r="N299" s="359"/>
      <c r="O299" s="359"/>
      <c r="P299" s="359"/>
      <c r="Q299" s="359"/>
      <c r="R299" s="359"/>
      <c r="S299" s="359">
        <v>1</v>
      </c>
      <c r="T299" s="359"/>
      <c r="U299" s="359"/>
      <c r="V299" s="359"/>
      <c r="W299" s="359">
        <v>1</v>
      </c>
      <c r="X299" s="359"/>
      <c r="Y299" s="359"/>
      <c r="Z299" s="359"/>
      <c r="AA299" s="359"/>
      <c r="AB299" s="359"/>
      <c r="AC299" s="359"/>
      <c r="AD299" s="359"/>
      <c r="AE299" s="359"/>
      <c r="AF299" s="360">
        <v>2</v>
      </c>
    </row>
    <row r="300" spans="1:32">
      <c r="A300" s="349"/>
      <c r="B300" s="345" t="s">
        <v>182</v>
      </c>
      <c r="C300" s="345" t="s">
        <v>226</v>
      </c>
      <c r="D300" s="346"/>
      <c r="E300" s="347"/>
      <c r="F300" s="347"/>
      <c r="G300" s="347"/>
      <c r="H300" s="347"/>
      <c r="I300" s="347">
        <v>1</v>
      </c>
      <c r="J300" s="347"/>
      <c r="K300" s="347"/>
      <c r="L300" s="347"/>
      <c r="M300" s="347"/>
      <c r="N300" s="347"/>
      <c r="O300" s="347"/>
      <c r="P300" s="347"/>
      <c r="Q300" s="347"/>
      <c r="R300" s="347"/>
      <c r="S300" s="347"/>
      <c r="T300" s="347"/>
      <c r="U300" s="347"/>
      <c r="V300" s="347"/>
      <c r="W300" s="347"/>
      <c r="X300" s="347"/>
      <c r="Y300" s="347"/>
      <c r="Z300" s="347"/>
      <c r="AA300" s="347"/>
      <c r="AB300" s="347"/>
      <c r="AC300" s="347"/>
      <c r="AD300" s="347"/>
      <c r="AE300" s="347"/>
      <c r="AF300" s="348">
        <v>1</v>
      </c>
    </row>
    <row r="301" spans="1:32">
      <c r="A301" s="349"/>
      <c r="B301" s="349"/>
      <c r="C301" s="350" t="s">
        <v>388</v>
      </c>
      <c r="D301" s="351"/>
      <c r="E301" s="352"/>
      <c r="F301" s="352"/>
      <c r="G301" s="352"/>
      <c r="H301" s="352"/>
      <c r="I301" s="352"/>
      <c r="J301" s="352">
        <v>1</v>
      </c>
      <c r="K301" s="352"/>
      <c r="L301" s="352"/>
      <c r="M301" s="352"/>
      <c r="N301" s="352"/>
      <c r="O301" s="352"/>
      <c r="P301" s="352"/>
      <c r="Q301" s="352"/>
      <c r="R301" s="352"/>
      <c r="S301" s="352"/>
      <c r="T301" s="352"/>
      <c r="U301" s="352"/>
      <c r="V301" s="352"/>
      <c r="W301" s="352"/>
      <c r="X301" s="352"/>
      <c r="Y301" s="352"/>
      <c r="Z301" s="352"/>
      <c r="AA301" s="352"/>
      <c r="AB301" s="352"/>
      <c r="AC301" s="352"/>
      <c r="AD301" s="352"/>
      <c r="AE301" s="352"/>
      <c r="AF301" s="353">
        <v>1</v>
      </c>
    </row>
    <row r="302" spans="1:32">
      <c r="A302" s="349"/>
      <c r="B302" s="356" t="s">
        <v>586</v>
      </c>
      <c r="C302" s="357"/>
      <c r="D302" s="358"/>
      <c r="E302" s="359"/>
      <c r="F302" s="359"/>
      <c r="G302" s="359"/>
      <c r="H302" s="359"/>
      <c r="I302" s="359">
        <v>1</v>
      </c>
      <c r="J302" s="359">
        <v>1</v>
      </c>
      <c r="K302" s="359"/>
      <c r="L302" s="359"/>
      <c r="M302" s="359"/>
      <c r="N302" s="359"/>
      <c r="O302" s="359"/>
      <c r="P302" s="359"/>
      <c r="Q302" s="359"/>
      <c r="R302" s="359"/>
      <c r="S302" s="359"/>
      <c r="T302" s="359"/>
      <c r="U302" s="359"/>
      <c r="V302" s="359"/>
      <c r="W302" s="359"/>
      <c r="X302" s="359"/>
      <c r="Y302" s="359"/>
      <c r="Z302" s="359"/>
      <c r="AA302" s="359"/>
      <c r="AB302" s="359"/>
      <c r="AC302" s="359"/>
      <c r="AD302" s="359"/>
      <c r="AE302" s="359"/>
      <c r="AF302" s="360">
        <v>2</v>
      </c>
    </row>
    <row r="303" spans="1:32">
      <c r="A303" s="349"/>
      <c r="B303" s="345" t="s">
        <v>279</v>
      </c>
      <c r="C303" s="345" t="s">
        <v>643</v>
      </c>
      <c r="D303" s="346"/>
      <c r="E303" s="347"/>
      <c r="F303" s="347"/>
      <c r="G303" s="347"/>
      <c r="H303" s="347"/>
      <c r="I303" s="347"/>
      <c r="J303" s="347"/>
      <c r="K303" s="347"/>
      <c r="L303" s="347"/>
      <c r="M303" s="347"/>
      <c r="N303" s="347"/>
      <c r="O303" s="347"/>
      <c r="P303" s="347"/>
      <c r="Q303" s="347"/>
      <c r="R303" s="347"/>
      <c r="S303" s="347"/>
      <c r="T303" s="347"/>
      <c r="U303" s="347"/>
      <c r="V303" s="347"/>
      <c r="W303" s="347"/>
      <c r="X303" s="347"/>
      <c r="Y303" s="347"/>
      <c r="Z303" s="347"/>
      <c r="AA303" s="347"/>
      <c r="AB303" s="347">
        <v>1</v>
      </c>
      <c r="AC303" s="347"/>
      <c r="AD303" s="347"/>
      <c r="AE303" s="347"/>
      <c r="AF303" s="348">
        <v>1</v>
      </c>
    </row>
    <row r="304" spans="1:32">
      <c r="A304" s="349"/>
      <c r="B304" s="349"/>
      <c r="C304" s="350" t="s">
        <v>721</v>
      </c>
      <c r="D304" s="351"/>
      <c r="E304" s="352"/>
      <c r="F304" s="352"/>
      <c r="G304" s="352"/>
      <c r="H304" s="352"/>
      <c r="I304" s="352"/>
      <c r="J304" s="352"/>
      <c r="K304" s="352"/>
      <c r="L304" s="352"/>
      <c r="M304" s="352"/>
      <c r="N304" s="352"/>
      <c r="O304" s="352"/>
      <c r="P304" s="352"/>
      <c r="Q304" s="352"/>
      <c r="R304" s="352"/>
      <c r="S304" s="352"/>
      <c r="T304" s="352"/>
      <c r="U304" s="352"/>
      <c r="V304" s="352"/>
      <c r="W304" s="352"/>
      <c r="X304" s="352"/>
      <c r="Y304" s="352"/>
      <c r="Z304" s="352"/>
      <c r="AA304" s="352"/>
      <c r="AB304" s="352"/>
      <c r="AC304" s="352"/>
      <c r="AD304" s="352">
        <v>1</v>
      </c>
      <c r="AE304" s="352"/>
      <c r="AF304" s="353">
        <v>1</v>
      </c>
    </row>
    <row r="305" spans="1:32">
      <c r="A305" s="349"/>
      <c r="B305" s="356" t="s">
        <v>644</v>
      </c>
      <c r="C305" s="357"/>
      <c r="D305" s="358"/>
      <c r="E305" s="359"/>
      <c r="F305" s="359"/>
      <c r="G305" s="359"/>
      <c r="H305" s="359"/>
      <c r="I305" s="359"/>
      <c r="J305" s="359"/>
      <c r="K305" s="359"/>
      <c r="L305" s="359"/>
      <c r="M305" s="359"/>
      <c r="N305" s="359"/>
      <c r="O305" s="359"/>
      <c r="P305" s="359"/>
      <c r="Q305" s="359"/>
      <c r="R305" s="359"/>
      <c r="S305" s="359"/>
      <c r="T305" s="359"/>
      <c r="U305" s="359"/>
      <c r="V305" s="359"/>
      <c r="W305" s="359"/>
      <c r="X305" s="359"/>
      <c r="Y305" s="359"/>
      <c r="Z305" s="359"/>
      <c r="AA305" s="359"/>
      <c r="AB305" s="359">
        <v>1</v>
      </c>
      <c r="AC305" s="359"/>
      <c r="AD305" s="359">
        <v>1</v>
      </c>
      <c r="AE305" s="359"/>
      <c r="AF305" s="360">
        <v>2</v>
      </c>
    </row>
    <row r="306" spans="1:32">
      <c r="A306" s="349"/>
      <c r="B306" s="345" t="s">
        <v>281</v>
      </c>
      <c r="C306" s="345" t="s">
        <v>363</v>
      </c>
      <c r="D306" s="346"/>
      <c r="E306" s="347"/>
      <c r="F306" s="347"/>
      <c r="G306" s="347"/>
      <c r="H306" s="347"/>
      <c r="I306" s="347"/>
      <c r="J306" s="347"/>
      <c r="K306" s="347"/>
      <c r="L306" s="347"/>
      <c r="M306" s="347"/>
      <c r="N306" s="347">
        <v>1</v>
      </c>
      <c r="O306" s="347"/>
      <c r="P306" s="347"/>
      <c r="Q306" s="347"/>
      <c r="R306" s="347"/>
      <c r="S306" s="347"/>
      <c r="T306" s="347"/>
      <c r="U306" s="347"/>
      <c r="V306" s="347"/>
      <c r="W306" s="347"/>
      <c r="X306" s="347"/>
      <c r="Y306" s="347"/>
      <c r="Z306" s="347"/>
      <c r="AA306" s="347"/>
      <c r="AB306" s="347"/>
      <c r="AC306" s="347"/>
      <c r="AD306" s="347"/>
      <c r="AE306" s="347"/>
      <c r="AF306" s="348">
        <v>1</v>
      </c>
    </row>
    <row r="307" spans="1:32">
      <c r="A307" s="349"/>
      <c r="B307" s="356" t="s">
        <v>588</v>
      </c>
      <c r="C307" s="357"/>
      <c r="D307" s="358"/>
      <c r="E307" s="359"/>
      <c r="F307" s="359"/>
      <c r="G307" s="359"/>
      <c r="H307" s="359"/>
      <c r="I307" s="359"/>
      <c r="J307" s="359"/>
      <c r="K307" s="359"/>
      <c r="L307" s="359"/>
      <c r="M307" s="359"/>
      <c r="N307" s="359">
        <v>1</v>
      </c>
      <c r="O307" s="359"/>
      <c r="P307" s="359"/>
      <c r="Q307" s="359"/>
      <c r="R307" s="359"/>
      <c r="S307" s="359"/>
      <c r="T307" s="359"/>
      <c r="U307" s="359"/>
      <c r="V307" s="359"/>
      <c r="W307" s="359"/>
      <c r="X307" s="359"/>
      <c r="Y307" s="359"/>
      <c r="Z307" s="359"/>
      <c r="AA307" s="359"/>
      <c r="AB307" s="359"/>
      <c r="AC307" s="359"/>
      <c r="AD307" s="359"/>
      <c r="AE307" s="359"/>
      <c r="AF307" s="360">
        <v>1</v>
      </c>
    </row>
    <row r="308" spans="1:32">
      <c r="A308" s="349"/>
      <c r="B308" s="345" t="s">
        <v>157</v>
      </c>
      <c r="C308" s="345" t="s">
        <v>369</v>
      </c>
      <c r="D308" s="346"/>
      <c r="E308" s="347"/>
      <c r="F308" s="347"/>
      <c r="G308" s="347"/>
      <c r="H308" s="347"/>
      <c r="I308" s="347"/>
      <c r="J308" s="347"/>
      <c r="K308" s="347"/>
      <c r="L308" s="347"/>
      <c r="M308" s="347"/>
      <c r="N308" s="347"/>
      <c r="O308" s="347">
        <v>1</v>
      </c>
      <c r="P308" s="347"/>
      <c r="Q308" s="347"/>
      <c r="R308" s="347"/>
      <c r="S308" s="347"/>
      <c r="T308" s="347"/>
      <c r="U308" s="347"/>
      <c r="V308" s="347"/>
      <c r="W308" s="347"/>
      <c r="X308" s="347"/>
      <c r="Y308" s="347"/>
      <c r="Z308" s="347"/>
      <c r="AA308" s="347"/>
      <c r="AB308" s="347"/>
      <c r="AC308" s="347"/>
      <c r="AD308" s="347"/>
      <c r="AE308" s="347"/>
      <c r="AF308" s="348">
        <v>1</v>
      </c>
    </row>
    <row r="309" spans="1:32">
      <c r="A309" s="349"/>
      <c r="B309" s="356" t="s">
        <v>587</v>
      </c>
      <c r="C309" s="357"/>
      <c r="D309" s="358"/>
      <c r="E309" s="359"/>
      <c r="F309" s="359"/>
      <c r="G309" s="359"/>
      <c r="H309" s="359"/>
      <c r="I309" s="359"/>
      <c r="J309" s="359"/>
      <c r="K309" s="359"/>
      <c r="L309" s="359"/>
      <c r="M309" s="359"/>
      <c r="N309" s="359"/>
      <c r="O309" s="359">
        <v>1</v>
      </c>
      <c r="P309" s="359"/>
      <c r="Q309" s="359"/>
      <c r="R309" s="359"/>
      <c r="S309" s="359"/>
      <c r="T309" s="359"/>
      <c r="U309" s="359"/>
      <c r="V309" s="359"/>
      <c r="W309" s="359"/>
      <c r="X309" s="359"/>
      <c r="Y309" s="359"/>
      <c r="Z309" s="359"/>
      <c r="AA309" s="359"/>
      <c r="AB309" s="359"/>
      <c r="AC309" s="359"/>
      <c r="AD309" s="359"/>
      <c r="AE309" s="359"/>
      <c r="AF309" s="360">
        <v>1</v>
      </c>
    </row>
    <row r="310" spans="1:32">
      <c r="A310" s="327" t="s">
        <v>589</v>
      </c>
      <c r="B310" s="328"/>
      <c r="C310" s="328"/>
      <c r="D310" s="329">
        <v>1</v>
      </c>
      <c r="E310" s="330"/>
      <c r="F310" s="330"/>
      <c r="G310" s="330">
        <v>1</v>
      </c>
      <c r="H310" s="330">
        <v>1</v>
      </c>
      <c r="I310" s="330">
        <v>1</v>
      </c>
      <c r="J310" s="330">
        <v>3</v>
      </c>
      <c r="K310" s="330"/>
      <c r="L310" s="330"/>
      <c r="M310" s="330">
        <v>1</v>
      </c>
      <c r="N310" s="330">
        <v>1</v>
      </c>
      <c r="O310" s="330">
        <v>3</v>
      </c>
      <c r="P310" s="330">
        <v>1</v>
      </c>
      <c r="Q310" s="330">
        <v>1</v>
      </c>
      <c r="R310" s="330">
        <v>1</v>
      </c>
      <c r="S310" s="330">
        <v>1</v>
      </c>
      <c r="T310" s="330">
        <v>1</v>
      </c>
      <c r="U310" s="330"/>
      <c r="V310" s="330"/>
      <c r="W310" s="330">
        <v>1</v>
      </c>
      <c r="X310" s="330"/>
      <c r="Y310" s="330">
        <v>2</v>
      </c>
      <c r="Z310" s="330"/>
      <c r="AA310" s="330"/>
      <c r="AB310" s="330">
        <v>1</v>
      </c>
      <c r="AC310" s="330"/>
      <c r="AD310" s="330">
        <v>1</v>
      </c>
      <c r="AE310" s="330"/>
      <c r="AF310" s="331">
        <v>22</v>
      </c>
    </row>
    <row r="311" spans="1:32">
      <c r="A311" s="345" t="s">
        <v>32</v>
      </c>
      <c r="B311" s="345" t="s">
        <v>170</v>
      </c>
      <c r="C311" s="345" t="s">
        <v>32</v>
      </c>
      <c r="D311" s="346"/>
      <c r="E311" s="347"/>
      <c r="F311" s="347"/>
      <c r="G311" s="347"/>
      <c r="H311" s="347"/>
      <c r="I311" s="347"/>
      <c r="J311" s="347"/>
      <c r="K311" s="347"/>
      <c r="L311" s="347"/>
      <c r="M311" s="347"/>
      <c r="N311" s="347"/>
      <c r="O311" s="347"/>
      <c r="P311" s="347"/>
      <c r="Q311" s="347"/>
      <c r="R311" s="347"/>
      <c r="S311" s="347"/>
      <c r="T311" s="347"/>
      <c r="U311" s="347"/>
      <c r="V311" s="347"/>
      <c r="W311" s="347"/>
      <c r="X311" s="347">
        <v>1</v>
      </c>
      <c r="Y311" s="347"/>
      <c r="Z311" s="347"/>
      <c r="AA311" s="347"/>
      <c r="AB311" s="347"/>
      <c r="AC311" s="347"/>
      <c r="AD311" s="347"/>
      <c r="AE311" s="347"/>
      <c r="AF311" s="348">
        <v>1</v>
      </c>
    </row>
    <row r="312" spans="1:32">
      <c r="A312" s="349"/>
      <c r="B312" s="349"/>
      <c r="C312" s="350" t="s">
        <v>645</v>
      </c>
      <c r="D312" s="351"/>
      <c r="E312" s="352"/>
      <c r="F312" s="352"/>
      <c r="G312" s="352"/>
      <c r="H312" s="352"/>
      <c r="I312" s="352"/>
      <c r="J312" s="352"/>
      <c r="K312" s="352"/>
      <c r="L312" s="352"/>
      <c r="M312" s="352"/>
      <c r="N312" s="352"/>
      <c r="O312" s="352"/>
      <c r="P312" s="352"/>
      <c r="Q312" s="352"/>
      <c r="R312" s="352"/>
      <c r="S312" s="352"/>
      <c r="T312" s="352"/>
      <c r="U312" s="352"/>
      <c r="V312" s="352"/>
      <c r="W312" s="352"/>
      <c r="X312" s="352"/>
      <c r="Y312" s="352"/>
      <c r="Z312" s="352"/>
      <c r="AA312" s="352">
        <v>1</v>
      </c>
      <c r="AB312" s="352"/>
      <c r="AC312" s="352"/>
      <c r="AD312" s="352"/>
      <c r="AE312" s="352"/>
      <c r="AF312" s="353">
        <v>1</v>
      </c>
    </row>
    <row r="313" spans="1:32">
      <c r="A313" s="349"/>
      <c r="B313" s="356" t="s">
        <v>568</v>
      </c>
      <c r="C313" s="357"/>
      <c r="D313" s="358"/>
      <c r="E313" s="359"/>
      <c r="F313" s="359"/>
      <c r="G313" s="359"/>
      <c r="H313" s="359"/>
      <c r="I313" s="359"/>
      <c r="J313" s="359"/>
      <c r="K313" s="359"/>
      <c r="L313" s="359"/>
      <c r="M313" s="359"/>
      <c r="N313" s="359"/>
      <c r="O313" s="359"/>
      <c r="P313" s="359"/>
      <c r="Q313" s="359"/>
      <c r="R313" s="359"/>
      <c r="S313" s="359"/>
      <c r="T313" s="359"/>
      <c r="U313" s="359"/>
      <c r="V313" s="359"/>
      <c r="W313" s="359"/>
      <c r="X313" s="359">
        <v>1</v>
      </c>
      <c r="Y313" s="359"/>
      <c r="Z313" s="359"/>
      <c r="AA313" s="359">
        <v>1</v>
      </c>
      <c r="AB313" s="359"/>
      <c r="AC313" s="359"/>
      <c r="AD313" s="359"/>
      <c r="AE313" s="359"/>
      <c r="AF313" s="360">
        <v>2</v>
      </c>
    </row>
    <row r="314" spans="1:32">
      <c r="A314" s="349"/>
      <c r="B314" s="345" t="s">
        <v>268</v>
      </c>
      <c r="C314" s="345" t="s">
        <v>495</v>
      </c>
      <c r="D314" s="346"/>
      <c r="E314" s="347"/>
      <c r="F314" s="347"/>
      <c r="G314" s="347"/>
      <c r="H314" s="347"/>
      <c r="I314" s="347"/>
      <c r="J314" s="347"/>
      <c r="K314" s="347"/>
      <c r="L314" s="347"/>
      <c r="M314" s="347"/>
      <c r="N314" s="347"/>
      <c r="O314" s="347"/>
      <c r="P314" s="347"/>
      <c r="Q314" s="347"/>
      <c r="R314" s="347"/>
      <c r="S314" s="347"/>
      <c r="T314" s="347"/>
      <c r="U314" s="347"/>
      <c r="V314" s="347"/>
      <c r="W314" s="347"/>
      <c r="X314" s="347">
        <v>1</v>
      </c>
      <c r="Y314" s="347"/>
      <c r="Z314" s="347"/>
      <c r="AA314" s="347"/>
      <c r="AB314" s="347"/>
      <c r="AC314" s="347"/>
      <c r="AD314" s="347"/>
      <c r="AE314" s="347"/>
      <c r="AF314" s="348">
        <v>1</v>
      </c>
    </row>
    <row r="315" spans="1:32">
      <c r="A315" s="349"/>
      <c r="B315" s="349"/>
      <c r="C315" s="350" t="s">
        <v>722</v>
      </c>
      <c r="D315" s="351"/>
      <c r="E315" s="352"/>
      <c r="F315" s="352"/>
      <c r="G315" s="352"/>
      <c r="H315" s="352"/>
      <c r="I315" s="352"/>
      <c r="J315" s="352"/>
      <c r="K315" s="352"/>
      <c r="L315" s="352"/>
      <c r="M315" s="352"/>
      <c r="N315" s="352"/>
      <c r="O315" s="352"/>
      <c r="P315" s="352"/>
      <c r="Q315" s="352"/>
      <c r="R315" s="352"/>
      <c r="S315" s="352"/>
      <c r="T315" s="352"/>
      <c r="U315" s="352"/>
      <c r="V315" s="352"/>
      <c r="W315" s="352"/>
      <c r="X315" s="352"/>
      <c r="Y315" s="352"/>
      <c r="Z315" s="352"/>
      <c r="AA315" s="352"/>
      <c r="AB315" s="352"/>
      <c r="AC315" s="352">
        <v>1</v>
      </c>
      <c r="AD315" s="352"/>
      <c r="AE315" s="352"/>
      <c r="AF315" s="353">
        <v>1</v>
      </c>
    </row>
    <row r="316" spans="1:32">
      <c r="A316" s="349"/>
      <c r="B316" s="356" t="s">
        <v>590</v>
      </c>
      <c r="C316" s="357"/>
      <c r="D316" s="358"/>
      <c r="E316" s="359"/>
      <c r="F316" s="359"/>
      <c r="G316" s="359"/>
      <c r="H316" s="359"/>
      <c r="I316" s="359"/>
      <c r="J316" s="359"/>
      <c r="K316" s="359"/>
      <c r="L316" s="359"/>
      <c r="M316" s="359"/>
      <c r="N316" s="359"/>
      <c r="O316" s="359"/>
      <c r="P316" s="359"/>
      <c r="Q316" s="359"/>
      <c r="R316" s="359"/>
      <c r="S316" s="359"/>
      <c r="T316" s="359"/>
      <c r="U316" s="359"/>
      <c r="V316" s="359"/>
      <c r="W316" s="359"/>
      <c r="X316" s="359">
        <v>1</v>
      </c>
      <c r="Y316" s="359"/>
      <c r="Z316" s="359"/>
      <c r="AA316" s="359"/>
      <c r="AB316" s="359"/>
      <c r="AC316" s="359">
        <v>1</v>
      </c>
      <c r="AD316" s="359"/>
      <c r="AE316" s="359"/>
      <c r="AF316" s="360">
        <v>2</v>
      </c>
    </row>
    <row r="317" spans="1:32">
      <c r="A317" s="349"/>
      <c r="B317" s="345" t="s">
        <v>269</v>
      </c>
      <c r="C317" s="345" t="s">
        <v>496</v>
      </c>
      <c r="D317" s="346"/>
      <c r="E317" s="347"/>
      <c r="F317" s="347"/>
      <c r="G317" s="347"/>
      <c r="H317" s="347"/>
      <c r="I317" s="347"/>
      <c r="J317" s="347"/>
      <c r="K317" s="347"/>
      <c r="L317" s="347"/>
      <c r="M317" s="347"/>
      <c r="N317" s="347"/>
      <c r="O317" s="347"/>
      <c r="P317" s="347"/>
      <c r="Q317" s="347"/>
      <c r="R317" s="347"/>
      <c r="S317" s="347"/>
      <c r="T317" s="347"/>
      <c r="U317" s="347"/>
      <c r="V317" s="347"/>
      <c r="W317" s="347">
        <v>1</v>
      </c>
      <c r="X317" s="347"/>
      <c r="Y317" s="347"/>
      <c r="Z317" s="347"/>
      <c r="AA317" s="347">
        <v>1</v>
      </c>
      <c r="AB317" s="347"/>
      <c r="AC317" s="347"/>
      <c r="AD317" s="347"/>
      <c r="AE317" s="347"/>
      <c r="AF317" s="348">
        <v>2</v>
      </c>
    </row>
    <row r="318" spans="1:32">
      <c r="A318" s="349"/>
      <c r="B318" s="356" t="s">
        <v>591</v>
      </c>
      <c r="C318" s="357"/>
      <c r="D318" s="358"/>
      <c r="E318" s="359"/>
      <c r="F318" s="359"/>
      <c r="G318" s="359"/>
      <c r="H318" s="359"/>
      <c r="I318" s="359"/>
      <c r="J318" s="359"/>
      <c r="K318" s="359"/>
      <c r="L318" s="359"/>
      <c r="M318" s="359"/>
      <c r="N318" s="359"/>
      <c r="O318" s="359"/>
      <c r="P318" s="359"/>
      <c r="Q318" s="359"/>
      <c r="R318" s="359"/>
      <c r="S318" s="359"/>
      <c r="T318" s="359"/>
      <c r="U318" s="359"/>
      <c r="V318" s="359"/>
      <c r="W318" s="359">
        <v>1</v>
      </c>
      <c r="X318" s="359"/>
      <c r="Y318" s="359"/>
      <c r="Z318" s="359"/>
      <c r="AA318" s="359">
        <v>1</v>
      </c>
      <c r="AB318" s="359"/>
      <c r="AC318" s="359"/>
      <c r="AD318" s="359"/>
      <c r="AE318" s="359"/>
      <c r="AF318" s="360">
        <v>2</v>
      </c>
    </row>
    <row r="319" spans="1:32">
      <c r="A319" s="327" t="s">
        <v>592</v>
      </c>
      <c r="B319" s="328"/>
      <c r="C319" s="328"/>
      <c r="D319" s="329"/>
      <c r="E319" s="330"/>
      <c r="F319" s="330"/>
      <c r="G319" s="330"/>
      <c r="H319" s="330"/>
      <c r="I319" s="330"/>
      <c r="J319" s="330"/>
      <c r="K319" s="330"/>
      <c r="L319" s="330"/>
      <c r="M319" s="330"/>
      <c r="N319" s="330"/>
      <c r="O319" s="330"/>
      <c r="P319" s="330"/>
      <c r="Q319" s="330"/>
      <c r="R319" s="330"/>
      <c r="S319" s="330"/>
      <c r="T319" s="330"/>
      <c r="U319" s="330"/>
      <c r="V319" s="330"/>
      <c r="W319" s="330">
        <v>1</v>
      </c>
      <c r="X319" s="330">
        <v>2</v>
      </c>
      <c r="Y319" s="330"/>
      <c r="Z319" s="330"/>
      <c r="AA319" s="330">
        <v>2</v>
      </c>
      <c r="AB319" s="330"/>
      <c r="AC319" s="330">
        <v>1</v>
      </c>
      <c r="AD319" s="330"/>
      <c r="AE319" s="330"/>
      <c r="AF319" s="331">
        <v>6</v>
      </c>
    </row>
    <row r="320" spans="1:32">
      <c r="A320" s="345" t="s">
        <v>30</v>
      </c>
      <c r="B320" s="345" t="s">
        <v>223</v>
      </c>
      <c r="C320" s="345" t="s">
        <v>223</v>
      </c>
      <c r="D320" s="346"/>
      <c r="E320" s="347"/>
      <c r="F320" s="347"/>
      <c r="G320" s="347"/>
      <c r="H320" s="347"/>
      <c r="I320" s="347">
        <v>1</v>
      </c>
      <c r="J320" s="347">
        <v>1</v>
      </c>
      <c r="K320" s="347">
        <v>2</v>
      </c>
      <c r="L320" s="347"/>
      <c r="M320" s="347"/>
      <c r="N320" s="347"/>
      <c r="O320" s="347"/>
      <c r="P320" s="347"/>
      <c r="Q320" s="347"/>
      <c r="R320" s="347"/>
      <c r="S320" s="347"/>
      <c r="T320" s="347"/>
      <c r="U320" s="347"/>
      <c r="V320" s="347"/>
      <c r="W320" s="347"/>
      <c r="X320" s="347"/>
      <c r="Y320" s="347"/>
      <c r="Z320" s="347"/>
      <c r="AA320" s="347"/>
      <c r="AB320" s="347"/>
      <c r="AC320" s="347"/>
      <c r="AD320" s="347"/>
      <c r="AE320" s="347"/>
      <c r="AF320" s="348">
        <v>4</v>
      </c>
    </row>
    <row r="321" spans="1:32">
      <c r="A321" s="349"/>
      <c r="B321" s="356" t="s">
        <v>532</v>
      </c>
      <c r="C321" s="357"/>
      <c r="D321" s="358"/>
      <c r="E321" s="359"/>
      <c r="F321" s="359"/>
      <c r="G321" s="359"/>
      <c r="H321" s="359"/>
      <c r="I321" s="359">
        <v>1</v>
      </c>
      <c r="J321" s="359">
        <v>1</v>
      </c>
      <c r="K321" s="359">
        <v>2</v>
      </c>
      <c r="L321" s="359"/>
      <c r="M321" s="359"/>
      <c r="N321" s="359"/>
      <c r="O321" s="359"/>
      <c r="P321" s="359"/>
      <c r="Q321" s="359"/>
      <c r="R321" s="359"/>
      <c r="S321" s="359"/>
      <c r="T321" s="359"/>
      <c r="U321" s="359"/>
      <c r="V321" s="359"/>
      <c r="W321" s="359"/>
      <c r="X321" s="359"/>
      <c r="Y321" s="359"/>
      <c r="Z321" s="359"/>
      <c r="AA321" s="359"/>
      <c r="AB321" s="359"/>
      <c r="AC321" s="359"/>
      <c r="AD321" s="359"/>
      <c r="AE321" s="359"/>
      <c r="AF321" s="360">
        <v>4</v>
      </c>
    </row>
    <row r="322" spans="1:32">
      <c r="A322" s="349"/>
      <c r="B322" s="345" t="s">
        <v>30</v>
      </c>
      <c r="C322" s="345" t="s">
        <v>627</v>
      </c>
      <c r="D322" s="346"/>
      <c r="E322" s="347"/>
      <c r="F322" s="347"/>
      <c r="G322" s="347"/>
      <c r="H322" s="347"/>
      <c r="I322" s="347"/>
      <c r="J322" s="347"/>
      <c r="K322" s="347"/>
      <c r="L322" s="347"/>
      <c r="M322" s="347"/>
      <c r="N322" s="347"/>
      <c r="O322" s="347"/>
      <c r="P322" s="347"/>
      <c r="Q322" s="347"/>
      <c r="R322" s="347"/>
      <c r="S322" s="347"/>
      <c r="T322" s="347"/>
      <c r="U322" s="347"/>
      <c r="V322" s="347"/>
      <c r="W322" s="347">
        <v>1</v>
      </c>
      <c r="X322" s="347"/>
      <c r="Y322" s="347"/>
      <c r="Z322" s="347"/>
      <c r="AA322" s="347"/>
      <c r="AB322" s="347"/>
      <c r="AC322" s="347"/>
      <c r="AD322" s="347"/>
      <c r="AE322" s="347"/>
      <c r="AF322" s="348">
        <v>1</v>
      </c>
    </row>
    <row r="323" spans="1:32">
      <c r="A323" s="349"/>
      <c r="B323" s="349"/>
      <c r="C323" s="350" t="s">
        <v>723</v>
      </c>
      <c r="D323" s="351"/>
      <c r="E323" s="352"/>
      <c r="F323" s="352"/>
      <c r="G323" s="352"/>
      <c r="H323" s="352"/>
      <c r="I323" s="352"/>
      <c r="J323" s="352"/>
      <c r="K323" s="352"/>
      <c r="L323" s="352"/>
      <c r="M323" s="352"/>
      <c r="N323" s="352"/>
      <c r="O323" s="352"/>
      <c r="P323" s="352"/>
      <c r="Q323" s="352"/>
      <c r="R323" s="352"/>
      <c r="S323" s="352"/>
      <c r="T323" s="352"/>
      <c r="U323" s="352"/>
      <c r="V323" s="352"/>
      <c r="W323" s="352"/>
      <c r="X323" s="352"/>
      <c r="Y323" s="352"/>
      <c r="Z323" s="352"/>
      <c r="AA323" s="352"/>
      <c r="AB323" s="352"/>
      <c r="AC323" s="352"/>
      <c r="AD323" s="352">
        <v>2</v>
      </c>
      <c r="AE323" s="352"/>
      <c r="AF323" s="353">
        <v>2</v>
      </c>
    </row>
    <row r="324" spans="1:32">
      <c r="A324" s="349"/>
      <c r="B324" s="356" t="s">
        <v>598</v>
      </c>
      <c r="C324" s="357"/>
      <c r="D324" s="358"/>
      <c r="E324" s="359"/>
      <c r="F324" s="359"/>
      <c r="G324" s="359"/>
      <c r="H324" s="359"/>
      <c r="I324" s="359"/>
      <c r="J324" s="359"/>
      <c r="K324" s="359"/>
      <c r="L324" s="359"/>
      <c r="M324" s="359"/>
      <c r="N324" s="359"/>
      <c r="O324" s="359"/>
      <c r="P324" s="359"/>
      <c r="Q324" s="359"/>
      <c r="R324" s="359"/>
      <c r="S324" s="359"/>
      <c r="T324" s="359"/>
      <c r="U324" s="359"/>
      <c r="V324" s="359"/>
      <c r="W324" s="359">
        <v>1</v>
      </c>
      <c r="X324" s="359"/>
      <c r="Y324" s="359"/>
      <c r="Z324" s="359"/>
      <c r="AA324" s="359"/>
      <c r="AB324" s="359"/>
      <c r="AC324" s="359"/>
      <c r="AD324" s="359">
        <v>2</v>
      </c>
      <c r="AE324" s="359"/>
      <c r="AF324" s="360">
        <v>3</v>
      </c>
    </row>
    <row r="325" spans="1:32">
      <c r="A325" s="349"/>
      <c r="B325" s="345" t="s">
        <v>301</v>
      </c>
      <c r="C325" s="345" t="s">
        <v>228</v>
      </c>
      <c r="D325" s="346"/>
      <c r="E325" s="347"/>
      <c r="F325" s="347"/>
      <c r="G325" s="347"/>
      <c r="H325" s="347"/>
      <c r="I325" s="347"/>
      <c r="J325" s="347">
        <v>1</v>
      </c>
      <c r="K325" s="347"/>
      <c r="L325" s="347">
        <v>1</v>
      </c>
      <c r="M325" s="347"/>
      <c r="N325" s="347"/>
      <c r="O325" s="347"/>
      <c r="P325" s="347"/>
      <c r="Q325" s="347"/>
      <c r="R325" s="347"/>
      <c r="S325" s="347"/>
      <c r="T325" s="347"/>
      <c r="U325" s="347"/>
      <c r="V325" s="347"/>
      <c r="W325" s="347"/>
      <c r="X325" s="347"/>
      <c r="Y325" s="347"/>
      <c r="Z325" s="347"/>
      <c r="AA325" s="347"/>
      <c r="AB325" s="347"/>
      <c r="AC325" s="347"/>
      <c r="AD325" s="347"/>
      <c r="AE325" s="347"/>
      <c r="AF325" s="348">
        <v>2</v>
      </c>
    </row>
    <row r="326" spans="1:32">
      <c r="A326" s="349"/>
      <c r="B326" s="349"/>
      <c r="C326" s="350" t="s">
        <v>357</v>
      </c>
      <c r="D326" s="351"/>
      <c r="E326" s="352"/>
      <c r="F326" s="352"/>
      <c r="G326" s="352"/>
      <c r="H326" s="352"/>
      <c r="I326" s="352"/>
      <c r="J326" s="352"/>
      <c r="K326" s="352">
        <v>1</v>
      </c>
      <c r="L326" s="352"/>
      <c r="M326" s="352"/>
      <c r="N326" s="352"/>
      <c r="O326" s="352"/>
      <c r="P326" s="352"/>
      <c r="Q326" s="352"/>
      <c r="R326" s="352"/>
      <c r="S326" s="352"/>
      <c r="T326" s="352"/>
      <c r="U326" s="352"/>
      <c r="V326" s="352"/>
      <c r="W326" s="352"/>
      <c r="X326" s="352"/>
      <c r="Y326" s="352"/>
      <c r="Z326" s="352"/>
      <c r="AA326" s="352"/>
      <c r="AB326" s="352"/>
      <c r="AC326" s="352"/>
      <c r="AD326" s="352"/>
      <c r="AE326" s="352"/>
      <c r="AF326" s="353">
        <v>1</v>
      </c>
    </row>
    <row r="327" spans="1:32">
      <c r="A327" s="349"/>
      <c r="B327" s="356" t="s">
        <v>593</v>
      </c>
      <c r="C327" s="357"/>
      <c r="D327" s="358"/>
      <c r="E327" s="359"/>
      <c r="F327" s="359"/>
      <c r="G327" s="359"/>
      <c r="H327" s="359"/>
      <c r="I327" s="359"/>
      <c r="J327" s="359">
        <v>1</v>
      </c>
      <c r="K327" s="359">
        <v>1</v>
      </c>
      <c r="L327" s="359">
        <v>1</v>
      </c>
      <c r="M327" s="359"/>
      <c r="N327" s="359"/>
      <c r="O327" s="359"/>
      <c r="P327" s="359"/>
      <c r="Q327" s="359"/>
      <c r="R327" s="359"/>
      <c r="S327" s="359"/>
      <c r="T327" s="359"/>
      <c r="U327" s="359"/>
      <c r="V327" s="359"/>
      <c r="W327" s="359"/>
      <c r="X327" s="359"/>
      <c r="Y327" s="359"/>
      <c r="Z327" s="359"/>
      <c r="AA327" s="359"/>
      <c r="AB327" s="359"/>
      <c r="AC327" s="359"/>
      <c r="AD327" s="359"/>
      <c r="AE327" s="359"/>
      <c r="AF327" s="360">
        <v>3</v>
      </c>
    </row>
    <row r="328" spans="1:32">
      <c r="A328" s="349"/>
      <c r="B328" s="345" t="s">
        <v>298</v>
      </c>
      <c r="C328" s="345" t="s">
        <v>485</v>
      </c>
      <c r="D328" s="346"/>
      <c r="E328" s="347"/>
      <c r="F328" s="347"/>
      <c r="G328" s="347"/>
      <c r="H328" s="347">
        <v>1</v>
      </c>
      <c r="I328" s="347"/>
      <c r="J328" s="347"/>
      <c r="K328" s="347"/>
      <c r="L328" s="347"/>
      <c r="M328" s="347"/>
      <c r="N328" s="347"/>
      <c r="O328" s="347"/>
      <c r="P328" s="347"/>
      <c r="Q328" s="347"/>
      <c r="R328" s="347"/>
      <c r="S328" s="347"/>
      <c r="T328" s="347"/>
      <c r="U328" s="347"/>
      <c r="V328" s="347"/>
      <c r="W328" s="347"/>
      <c r="X328" s="347"/>
      <c r="Y328" s="347"/>
      <c r="Z328" s="347"/>
      <c r="AA328" s="347"/>
      <c r="AB328" s="347"/>
      <c r="AC328" s="347"/>
      <c r="AD328" s="347"/>
      <c r="AE328" s="347"/>
      <c r="AF328" s="348">
        <v>1</v>
      </c>
    </row>
    <row r="329" spans="1:32">
      <c r="A329" s="349"/>
      <c r="B329" s="349"/>
      <c r="C329" s="350" t="s">
        <v>594</v>
      </c>
      <c r="D329" s="351"/>
      <c r="E329" s="352"/>
      <c r="F329" s="352"/>
      <c r="G329" s="352"/>
      <c r="H329" s="352"/>
      <c r="I329" s="352"/>
      <c r="J329" s="352"/>
      <c r="K329" s="352"/>
      <c r="L329" s="352"/>
      <c r="M329" s="352"/>
      <c r="N329" s="352"/>
      <c r="O329" s="352">
        <v>1</v>
      </c>
      <c r="P329" s="352"/>
      <c r="Q329" s="352"/>
      <c r="R329" s="352"/>
      <c r="S329" s="352"/>
      <c r="T329" s="352"/>
      <c r="U329" s="352"/>
      <c r="V329" s="352"/>
      <c r="W329" s="352"/>
      <c r="X329" s="352"/>
      <c r="Y329" s="352"/>
      <c r="Z329" s="352"/>
      <c r="AA329" s="352"/>
      <c r="AB329" s="352"/>
      <c r="AC329" s="352"/>
      <c r="AD329" s="352"/>
      <c r="AE329" s="352"/>
      <c r="AF329" s="353">
        <v>1</v>
      </c>
    </row>
    <row r="330" spans="1:32">
      <c r="A330" s="349"/>
      <c r="B330" s="356" t="s">
        <v>595</v>
      </c>
      <c r="C330" s="357"/>
      <c r="D330" s="358"/>
      <c r="E330" s="359"/>
      <c r="F330" s="359"/>
      <c r="G330" s="359"/>
      <c r="H330" s="359">
        <v>1</v>
      </c>
      <c r="I330" s="359"/>
      <c r="J330" s="359"/>
      <c r="K330" s="359"/>
      <c r="L330" s="359"/>
      <c r="M330" s="359"/>
      <c r="N330" s="359"/>
      <c r="O330" s="359">
        <v>1</v>
      </c>
      <c r="P330" s="359"/>
      <c r="Q330" s="359"/>
      <c r="R330" s="359"/>
      <c r="S330" s="359"/>
      <c r="T330" s="359"/>
      <c r="U330" s="359"/>
      <c r="V330" s="359"/>
      <c r="W330" s="359"/>
      <c r="X330" s="359"/>
      <c r="Y330" s="359"/>
      <c r="Z330" s="359"/>
      <c r="AA330" s="359"/>
      <c r="AB330" s="359"/>
      <c r="AC330" s="359"/>
      <c r="AD330" s="359"/>
      <c r="AE330" s="359"/>
      <c r="AF330" s="360">
        <v>2</v>
      </c>
    </row>
    <row r="331" spans="1:32">
      <c r="A331" s="349"/>
      <c r="B331" s="345" t="s">
        <v>302</v>
      </c>
      <c r="C331" s="345" t="s">
        <v>596</v>
      </c>
      <c r="D331" s="346"/>
      <c r="E331" s="347"/>
      <c r="F331" s="347"/>
      <c r="G331" s="347"/>
      <c r="H331" s="347"/>
      <c r="I331" s="347"/>
      <c r="J331" s="347"/>
      <c r="K331" s="347"/>
      <c r="L331" s="347"/>
      <c r="M331" s="347"/>
      <c r="N331" s="347"/>
      <c r="O331" s="347"/>
      <c r="P331" s="347"/>
      <c r="Q331" s="347"/>
      <c r="R331" s="347"/>
      <c r="S331" s="347"/>
      <c r="T331" s="347"/>
      <c r="U331" s="347"/>
      <c r="V331" s="347">
        <v>1</v>
      </c>
      <c r="W331" s="347"/>
      <c r="X331" s="347"/>
      <c r="Y331" s="347"/>
      <c r="Z331" s="347"/>
      <c r="AA331" s="347"/>
      <c r="AB331" s="347"/>
      <c r="AC331" s="347"/>
      <c r="AD331" s="347"/>
      <c r="AE331" s="347"/>
      <c r="AF331" s="348">
        <v>1</v>
      </c>
    </row>
    <row r="332" spans="1:32">
      <c r="A332" s="349"/>
      <c r="B332" s="356" t="s">
        <v>597</v>
      </c>
      <c r="C332" s="357"/>
      <c r="D332" s="358"/>
      <c r="E332" s="359"/>
      <c r="F332" s="359"/>
      <c r="G332" s="359"/>
      <c r="H332" s="359"/>
      <c r="I332" s="359"/>
      <c r="J332" s="359"/>
      <c r="K332" s="359"/>
      <c r="L332" s="359"/>
      <c r="M332" s="359"/>
      <c r="N332" s="359"/>
      <c r="O332" s="359"/>
      <c r="P332" s="359"/>
      <c r="Q332" s="359"/>
      <c r="R332" s="359"/>
      <c r="S332" s="359"/>
      <c r="T332" s="359"/>
      <c r="U332" s="359"/>
      <c r="V332" s="359">
        <v>1</v>
      </c>
      <c r="W332" s="359"/>
      <c r="X332" s="359"/>
      <c r="Y332" s="359"/>
      <c r="Z332" s="359"/>
      <c r="AA332" s="359"/>
      <c r="AB332" s="359"/>
      <c r="AC332" s="359"/>
      <c r="AD332" s="359"/>
      <c r="AE332" s="359"/>
      <c r="AF332" s="360">
        <v>1</v>
      </c>
    </row>
    <row r="333" spans="1:32">
      <c r="A333" s="327" t="s">
        <v>598</v>
      </c>
      <c r="B333" s="328"/>
      <c r="C333" s="328"/>
      <c r="D333" s="329"/>
      <c r="E333" s="330"/>
      <c r="F333" s="330"/>
      <c r="G333" s="330"/>
      <c r="H333" s="330">
        <v>1</v>
      </c>
      <c r="I333" s="330">
        <v>1</v>
      </c>
      <c r="J333" s="330">
        <v>2</v>
      </c>
      <c r="K333" s="330">
        <v>3</v>
      </c>
      <c r="L333" s="330">
        <v>1</v>
      </c>
      <c r="M333" s="330"/>
      <c r="N333" s="330"/>
      <c r="O333" s="330">
        <v>1</v>
      </c>
      <c r="P333" s="330"/>
      <c r="Q333" s="330"/>
      <c r="R333" s="330"/>
      <c r="S333" s="330"/>
      <c r="T333" s="330"/>
      <c r="U333" s="330"/>
      <c r="V333" s="330">
        <v>1</v>
      </c>
      <c r="W333" s="330">
        <v>1</v>
      </c>
      <c r="X333" s="330"/>
      <c r="Y333" s="330"/>
      <c r="Z333" s="330"/>
      <c r="AA333" s="330"/>
      <c r="AB333" s="330"/>
      <c r="AC333" s="330"/>
      <c r="AD333" s="330">
        <v>2</v>
      </c>
      <c r="AE333" s="330"/>
      <c r="AF333" s="331">
        <v>13</v>
      </c>
    </row>
    <row r="334" spans="1:32">
      <c r="A334" s="354" t="s">
        <v>501</v>
      </c>
      <c r="B334" s="355"/>
      <c r="C334" s="355"/>
      <c r="D334" s="324">
        <v>2</v>
      </c>
      <c r="E334" s="325">
        <v>1</v>
      </c>
      <c r="F334" s="325">
        <v>2</v>
      </c>
      <c r="G334" s="325">
        <v>2</v>
      </c>
      <c r="H334" s="325">
        <v>2</v>
      </c>
      <c r="I334" s="325">
        <v>2</v>
      </c>
      <c r="J334" s="325">
        <v>8</v>
      </c>
      <c r="K334" s="325">
        <v>5</v>
      </c>
      <c r="L334" s="325">
        <v>2</v>
      </c>
      <c r="M334" s="325">
        <v>5</v>
      </c>
      <c r="N334" s="325">
        <v>4</v>
      </c>
      <c r="O334" s="325">
        <v>11</v>
      </c>
      <c r="P334" s="325">
        <v>5</v>
      </c>
      <c r="Q334" s="325">
        <v>10</v>
      </c>
      <c r="R334" s="325">
        <v>10</v>
      </c>
      <c r="S334" s="325">
        <v>7</v>
      </c>
      <c r="T334" s="325">
        <v>7</v>
      </c>
      <c r="U334" s="325">
        <v>6</v>
      </c>
      <c r="V334" s="325">
        <v>6</v>
      </c>
      <c r="W334" s="325">
        <v>12</v>
      </c>
      <c r="X334" s="325">
        <v>13</v>
      </c>
      <c r="Y334" s="325">
        <v>10</v>
      </c>
      <c r="Z334" s="325">
        <v>22</v>
      </c>
      <c r="AA334" s="325">
        <v>30</v>
      </c>
      <c r="AB334" s="325">
        <v>61</v>
      </c>
      <c r="AC334" s="325">
        <v>67</v>
      </c>
      <c r="AD334" s="325">
        <v>66</v>
      </c>
      <c r="AE334" s="325">
        <v>6</v>
      </c>
      <c r="AF334" s="326">
        <v>384</v>
      </c>
    </row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09765625" defaultRowHeight="24"/>
  <cols>
    <col min="1" max="1" width="10.59765625" style="246" customWidth="1"/>
    <col min="2" max="2" width="18.59765625" style="304" customWidth="1"/>
    <col min="3" max="3" width="5.09765625" style="26" customWidth="1"/>
    <col min="4" max="5" width="4.8984375" style="26" customWidth="1"/>
    <col min="6" max="6" width="5" style="26" customWidth="1"/>
    <col min="7" max="8" width="5.09765625" style="26" customWidth="1"/>
    <col min="9" max="9" width="4.69921875" style="26" customWidth="1"/>
    <col min="10" max="10" width="5" style="26" customWidth="1"/>
    <col min="11" max="13" width="5.296875" style="26" customWidth="1"/>
    <col min="14" max="14" width="5" style="26" customWidth="1"/>
    <col min="15" max="15" width="6.59765625" style="181" customWidth="1"/>
    <col min="16" max="16" width="18.09765625" style="182" customWidth="1"/>
    <col min="17" max="18" width="9.09765625" style="26"/>
    <col min="19" max="19" width="9.296875" style="26" bestFit="1" customWidth="1"/>
    <col min="20" max="16384" width="9.09765625" style="26"/>
  </cols>
  <sheetData>
    <row r="1" spans="1:19">
      <c r="B1" s="247" t="s">
        <v>351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9">
      <c r="A2" s="248"/>
      <c r="B2" s="249" t="s">
        <v>678</v>
      </c>
      <c r="C2" s="248"/>
      <c r="D2" s="248"/>
      <c r="E2" s="248"/>
      <c r="F2" s="248"/>
      <c r="G2" s="248"/>
      <c r="H2" s="248"/>
    </row>
    <row r="3" spans="1:19">
      <c r="A3" s="250" t="s">
        <v>9</v>
      </c>
      <c r="B3" s="251" t="s">
        <v>72</v>
      </c>
      <c r="C3" s="250" t="s">
        <v>65</v>
      </c>
      <c r="D3" s="250" t="s">
        <v>66</v>
      </c>
      <c r="E3" s="250" t="s">
        <v>47</v>
      </c>
      <c r="F3" s="250" t="s">
        <v>48</v>
      </c>
      <c r="G3" s="250" t="s">
        <v>49</v>
      </c>
      <c r="H3" s="250" t="s">
        <v>50</v>
      </c>
      <c r="I3" s="250" t="s">
        <v>51</v>
      </c>
      <c r="J3" s="250" t="s">
        <v>52</v>
      </c>
      <c r="K3" s="250" t="s">
        <v>53</v>
      </c>
      <c r="L3" s="250" t="s">
        <v>54</v>
      </c>
      <c r="M3" s="250" t="s">
        <v>55</v>
      </c>
      <c r="N3" s="250" t="s">
        <v>56</v>
      </c>
      <c r="O3" s="250" t="s">
        <v>41</v>
      </c>
      <c r="P3" s="252" t="s">
        <v>353</v>
      </c>
    </row>
    <row r="4" spans="1:19">
      <c r="A4" s="253"/>
      <c r="B4" s="254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5" t="s">
        <v>1</v>
      </c>
    </row>
    <row r="5" spans="1:19">
      <c r="A5" s="256" t="s">
        <v>73</v>
      </c>
      <c r="B5" s="257" t="s">
        <v>152</v>
      </c>
      <c r="C5" s="258">
        <v>0</v>
      </c>
      <c r="D5" s="258">
        <v>1</v>
      </c>
      <c r="E5" s="258">
        <v>0</v>
      </c>
      <c r="F5" s="258">
        <v>0</v>
      </c>
      <c r="G5" s="258">
        <v>10</v>
      </c>
      <c r="H5" s="258">
        <v>51</v>
      </c>
      <c r="I5" s="258">
        <v>41</v>
      </c>
      <c r="J5" s="258">
        <v>37</v>
      </c>
      <c r="K5" s="258">
        <v>14</v>
      </c>
      <c r="L5" s="258">
        <v>11</v>
      </c>
      <c r="M5" s="258">
        <v>5</v>
      </c>
      <c r="N5" s="258">
        <v>4</v>
      </c>
      <c r="O5" s="259">
        <v>288</v>
      </c>
      <c r="S5" s="260"/>
    </row>
    <row r="6" spans="1:19">
      <c r="A6" s="256"/>
      <c r="B6" s="257" t="s">
        <v>153</v>
      </c>
      <c r="C6" s="258">
        <v>4</v>
      </c>
      <c r="D6" s="258">
        <v>14</v>
      </c>
      <c r="E6" s="258">
        <v>17</v>
      </c>
      <c r="F6" s="258">
        <v>21</v>
      </c>
      <c r="G6" s="258">
        <v>44</v>
      </c>
      <c r="H6" s="258">
        <v>213</v>
      </c>
      <c r="I6" s="258">
        <v>255</v>
      </c>
      <c r="J6" s="258">
        <v>158</v>
      </c>
      <c r="K6" s="258">
        <v>117</v>
      </c>
      <c r="L6" s="258">
        <v>70</v>
      </c>
      <c r="M6" s="258">
        <v>23</v>
      </c>
      <c r="N6" s="258">
        <v>12</v>
      </c>
      <c r="O6" s="259">
        <f t="shared" ref="O6:O12" si="0">SUM(C6:N6)</f>
        <v>948</v>
      </c>
    </row>
    <row r="7" spans="1:19">
      <c r="A7" s="256"/>
      <c r="B7" s="257" t="s">
        <v>189</v>
      </c>
      <c r="C7" s="258">
        <v>13</v>
      </c>
      <c r="D7" s="258">
        <v>11</v>
      </c>
      <c r="E7" s="258">
        <v>15</v>
      </c>
      <c r="F7" s="258">
        <v>35</v>
      </c>
      <c r="G7" s="258">
        <v>32</v>
      </c>
      <c r="H7" s="258">
        <v>30</v>
      </c>
      <c r="I7" s="258">
        <v>60</v>
      </c>
      <c r="J7" s="258">
        <v>46</v>
      </c>
      <c r="K7" s="258">
        <v>23</v>
      </c>
      <c r="L7" s="258">
        <v>16</v>
      </c>
      <c r="M7" s="258">
        <v>5</v>
      </c>
      <c r="N7" s="258">
        <v>0</v>
      </c>
      <c r="O7" s="259">
        <f t="shared" si="0"/>
        <v>286</v>
      </c>
    </row>
    <row r="8" spans="1:19">
      <c r="A8" s="256"/>
      <c r="B8" s="257" t="s">
        <v>329</v>
      </c>
      <c r="C8" s="258">
        <v>1</v>
      </c>
      <c r="D8" s="258">
        <v>2</v>
      </c>
      <c r="E8" s="258">
        <v>0</v>
      </c>
      <c r="F8" s="258">
        <v>1</v>
      </c>
      <c r="G8" s="258">
        <v>1</v>
      </c>
      <c r="H8" s="258">
        <v>7</v>
      </c>
      <c r="I8" s="258">
        <v>4</v>
      </c>
      <c r="J8" s="258">
        <v>2</v>
      </c>
      <c r="K8" s="258">
        <v>4</v>
      </c>
      <c r="L8" s="258">
        <v>3</v>
      </c>
      <c r="M8" s="258">
        <v>1</v>
      </c>
      <c r="N8" s="258">
        <v>4</v>
      </c>
      <c r="O8" s="259">
        <f t="shared" si="0"/>
        <v>30</v>
      </c>
    </row>
    <row r="9" spans="1:19">
      <c r="A9" s="256"/>
      <c r="B9" s="257" t="s">
        <v>330</v>
      </c>
      <c r="C9" s="258">
        <v>1</v>
      </c>
      <c r="D9" s="258">
        <v>1</v>
      </c>
      <c r="E9" s="258">
        <v>0</v>
      </c>
      <c r="F9" s="258">
        <v>2</v>
      </c>
      <c r="G9" s="258">
        <v>4</v>
      </c>
      <c r="H9" s="258">
        <v>28</v>
      </c>
      <c r="I9" s="258">
        <v>16</v>
      </c>
      <c r="J9" s="258">
        <v>21</v>
      </c>
      <c r="K9" s="258">
        <v>9</v>
      </c>
      <c r="L9" s="258">
        <v>10</v>
      </c>
      <c r="M9" s="258">
        <v>5</v>
      </c>
      <c r="N9" s="258">
        <v>3</v>
      </c>
      <c r="O9" s="259">
        <f t="shared" si="0"/>
        <v>100</v>
      </c>
    </row>
    <row r="10" spans="1:19">
      <c r="A10" s="261"/>
      <c r="B10" s="262" t="s">
        <v>346</v>
      </c>
      <c r="C10" s="263">
        <f>MEDIAN(C5:C9)</f>
        <v>1</v>
      </c>
      <c r="D10" s="263">
        <f t="shared" ref="D10:N10" si="1">MEDIAN(D5:D9)</f>
        <v>2</v>
      </c>
      <c r="E10" s="263">
        <f t="shared" si="1"/>
        <v>0</v>
      </c>
      <c r="F10" s="263">
        <f t="shared" si="1"/>
        <v>2</v>
      </c>
      <c r="G10" s="263">
        <f t="shared" si="1"/>
        <v>10</v>
      </c>
      <c r="H10" s="263">
        <f t="shared" si="1"/>
        <v>30</v>
      </c>
      <c r="I10" s="263">
        <f t="shared" si="1"/>
        <v>41</v>
      </c>
      <c r="J10" s="263">
        <f t="shared" si="1"/>
        <v>37</v>
      </c>
      <c r="K10" s="263">
        <f t="shared" si="1"/>
        <v>14</v>
      </c>
      <c r="L10" s="263">
        <f t="shared" si="1"/>
        <v>11</v>
      </c>
      <c r="M10" s="263">
        <f t="shared" si="1"/>
        <v>5</v>
      </c>
      <c r="N10" s="263">
        <f t="shared" si="1"/>
        <v>4</v>
      </c>
      <c r="O10" s="263">
        <f t="shared" si="0"/>
        <v>157</v>
      </c>
    </row>
    <row r="11" spans="1:19">
      <c r="A11" s="256"/>
      <c r="B11" s="264" t="s">
        <v>74</v>
      </c>
      <c r="C11" s="180">
        <f>C10*P11/O10</f>
        <v>0.79999999999999993</v>
      </c>
      <c r="D11" s="180">
        <f>D10*P11/O10</f>
        <v>1.5999999999999999</v>
      </c>
      <c r="E11" s="180">
        <f>E10*P11/O10</f>
        <v>0</v>
      </c>
      <c r="F11" s="180">
        <f>F10*P11/O10</f>
        <v>1.5999999999999999</v>
      </c>
      <c r="G11" s="180">
        <f>G10*P11/O10</f>
        <v>8</v>
      </c>
      <c r="H11" s="180">
        <f>H10*P11/O10</f>
        <v>24</v>
      </c>
      <c r="I11" s="180">
        <f>I10*P11/O10</f>
        <v>32.799999999999997</v>
      </c>
      <c r="J11" s="180">
        <f>J10*P11/O10</f>
        <v>29.599999999999998</v>
      </c>
      <c r="K11" s="180">
        <f>K10*P11/O10</f>
        <v>11.2</v>
      </c>
      <c r="L11" s="180">
        <f>L10*P11/O10</f>
        <v>8.7999999999999989</v>
      </c>
      <c r="M11" s="180">
        <f>M10*P11/O10</f>
        <v>4</v>
      </c>
      <c r="N11" s="180">
        <f>N10*P11/O10</f>
        <v>3.1999999999999997</v>
      </c>
      <c r="O11" s="133">
        <f t="shared" si="0"/>
        <v>125.6</v>
      </c>
      <c r="P11" s="265">
        <f>O10*80/100</f>
        <v>125.6</v>
      </c>
    </row>
    <row r="12" spans="1:19">
      <c r="A12" s="256"/>
      <c r="B12" s="266" t="s">
        <v>345</v>
      </c>
      <c r="C12" s="267">
        <f>รายเดือน66!B5</f>
        <v>1</v>
      </c>
      <c r="D12" s="267">
        <f>รายเดือน66!C5</f>
        <v>0</v>
      </c>
      <c r="E12" s="267">
        <f>รายเดือน66!D5</f>
        <v>2</v>
      </c>
      <c r="F12" s="267">
        <f>รายเดือน66!E5</f>
        <v>6</v>
      </c>
      <c r="G12" s="267">
        <f>รายเดือน66!F5</f>
        <v>3</v>
      </c>
      <c r="H12" s="267">
        <f>รายเดือน66!G5</f>
        <v>18</v>
      </c>
      <c r="I12" s="267">
        <f>รายเดือน66!H5</f>
        <v>1</v>
      </c>
      <c r="J12" s="267">
        <f>รายเดือน66!I5</f>
        <v>0</v>
      </c>
      <c r="K12" s="267">
        <f>รายเดือน66!J5</f>
        <v>0</v>
      </c>
      <c r="L12" s="267">
        <f>รายเดือน66!K5</f>
        <v>0</v>
      </c>
      <c r="M12" s="267">
        <f>รายเดือน66!L5</f>
        <v>0</v>
      </c>
      <c r="N12" s="267">
        <f>รายเดือน66!M5</f>
        <v>0</v>
      </c>
      <c r="O12" s="268">
        <f t="shared" si="0"/>
        <v>31</v>
      </c>
      <c r="P12" s="269"/>
    </row>
    <row r="13" spans="1:19">
      <c r="A13" s="256"/>
      <c r="B13" s="270" t="s">
        <v>347</v>
      </c>
      <c r="C13" s="271">
        <f>C12</f>
        <v>1</v>
      </c>
      <c r="D13" s="271">
        <f>C12+D12</f>
        <v>1</v>
      </c>
      <c r="E13" s="271">
        <f>C12+D12+E12</f>
        <v>3</v>
      </c>
      <c r="F13" s="271">
        <f>C12+D12+E12+F12</f>
        <v>9</v>
      </c>
      <c r="G13" s="271">
        <f>C12+D12+E12+F12+G12</f>
        <v>12</v>
      </c>
      <c r="H13" s="271">
        <f>C12+D12+E12+F12+G12+H12</f>
        <v>30</v>
      </c>
      <c r="I13" s="271">
        <f>C12+D12+E12+F12+G12+H12+I12</f>
        <v>31</v>
      </c>
      <c r="J13" s="271">
        <f>C12+D12+E12+F12+G12+H12+I12+J12</f>
        <v>31</v>
      </c>
      <c r="K13" s="271">
        <f>C12+D12+E12+F12+G12+H12+I12+J12+K12</f>
        <v>31</v>
      </c>
      <c r="L13" s="271">
        <f>C12+D12+E12+F12+G12+H12+I12+J12+K12+L12</f>
        <v>31</v>
      </c>
      <c r="M13" s="271">
        <f>C12+D12+E12+F12+G12+H12+I12+J12+K12+L12+M12</f>
        <v>31</v>
      </c>
      <c r="N13" s="271">
        <f>C12+D12+E12+F12+G12+H12+I12+J12+K12+L12+M12+N12</f>
        <v>31</v>
      </c>
      <c r="O13" s="272"/>
      <c r="P13" s="269"/>
    </row>
    <row r="14" spans="1:19">
      <c r="A14" s="273"/>
      <c r="B14" s="274" t="s">
        <v>72</v>
      </c>
      <c r="C14" s="275" t="s">
        <v>65</v>
      </c>
      <c r="D14" s="275" t="s">
        <v>66</v>
      </c>
      <c r="E14" s="275" t="s">
        <v>47</v>
      </c>
      <c r="F14" s="275" t="s">
        <v>48</v>
      </c>
      <c r="G14" s="275" t="s">
        <v>49</v>
      </c>
      <c r="H14" s="275" t="s">
        <v>50</v>
      </c>
      <c r="I14" s="275" t="s">
        <v>51</v>
      </c>
      <c r="J14" s="275" t="s">
        <v>52</v>
      </c>
      <c r="K14" s="275" t="s">
        <v>53</v>
      </c>
      <c r="L14" s="275" t="s">
        <v>54</v>
      </c>
      <c r="M14" s="275" t="s">
        <v>55</v>
      </c>
      <c r="N14" s="275" t="s">
        <v>56</v>
      </c>
      <c r="O14" s="272" t="s">
        <v>41</v>
      </c>
      <c r="P14" s="269"/>
    </row>
    <row r="15" spans="1:19">
      <c r="A15" s="256" t="s">
        <v>75</v>
      </c>
      <c r="B15" s="257" t="s">
        <v>152</v>
      </c>
      <c r="C15" s="276">
        <v>0</v>
      </c>
      <c r="D15" s="276">
        <v>0</v>
      </c>
      <c r="E15" s="276">
        <v>0</v>
      </c>
      <c r="F15" s="276">
        <v>0</v>
      </c>
      <c r="G15" s="276">
        <v>1</v>
      </c>
      <c r="H15" s="276">
        <v>9</v>
      </c>
      <c r="I15" s="276">
        <v>8</v>
      </c>
      <c r="J15" s="276">
        <v>11</v>
      </c>
      <c r="K15" s="276">
        <v>5</v>
      </c>
      <c r="L15" s="276">
        <v>1</v>
      </c>
      <c r="M15" s="276">
        <v>1</v>
      </c>
      <c r="N15" s="276">
        <v>3</v>
      </c>
      <c r="O15" s="259">
        <f t="shared" ref="O15:O22" si="2">SUM(C15:N15)</f>
        <v>39</v>
      </c>
    </row>
    <row r="16" spans="1:19" ht="21.75" customHeight="1">
      <c r="A16" s="256" t="s">
        <v>21</v>
      </c>
      <c r="B16" s="257" t="s">
        <v>153</v>
      </c>
      <c r="C16" s="276">
        <v>2</v>
      </c>
      <c r="D16" s="276">
        <v>2</v>
      </c>
      <c r="E16" s="276">
        <v>1</v>
      </c>
      <c r="F16" s="276">
        <v>3</v>
      </c>
      <c r="G16" s="276">
        <v>5</v>
      </c>
      <c r="H16" s="276">
        <v>17</v>
      </c>
      <c r="I16" s="276">
        <v>39</v>
      </c>
      <c r="J16" s="276">
        <v>31</v>
      </c>
      <c r="K16" s="276">
        <v>19</v>
      </c>
      <c r="L16" s="276">
        <v>10</v>
      </c>
      <c r="M16" s="276">
        <v>3</v>
      </c>
      <c r="N16" s="276">
        <v>1</v>
      </c>
      <c r="O16" s="259">
        <f t="shared" si="2"/>
        <v>133</v>
      </c>
    </row>
    <row r="17" spans="1:18">
      <c r="A17" s="256"/>
      <c r="B17" s="257" t="s">
        <v>189</v>
      </c>
      <c r="C17" s="276">
        <v>4</v>
      </c>
      <c r="D17" s="276">
        <v>2</v>
      </c>
      <c r="E17" s="276">
        <v>3</v>
      </c>
      <c r="F17" s="276">
        <v>3</v>
      </c>
      <c r="G17" s="276">
        <v>3</v>
      </c>
      <c r="H17" s="276">
        <v>4</v>
      </c>
      <c r="I17" s="276">
        <v>17</v>
      </c>
      <c r="J17" s="276">
        <v>11</v>
      </c>
      <c r="K17" s="276">
        <v>7</v>
      </c>
      <c r="L17" s="276">
        <v>2</v>
      </c>
      <c r="M17" s="276">
        <v>3</v>
      </c>
      <c r="N17" s="276">
        <v>0</v>
      </c>
      <c r="O17" s="259">
        <f t="shared" si="2"/>
        <v>59</v>
      </c>
    </row>
    <row r="18" spans="1:18">
      <c r="A18" s="256"/>
      <c r="B18" s="257" t="s">
        <v>329</v>
      </c>
      <c r="C18" s="276">
        <v>1</v>
      </c>
      <c r="D18" s="276">
        <v>2</v>
      </c>
      <c r="E18" s="276">
        <v>0</v>
      </c>
      <c r="F18" s="276">
        <v>0</v>
      </c>
      <c r="G18" s="276">
        <v>1</v>
      </c>
      <c r="H18" s="276">
        <v>1</v>
      </c>
      <c r="I18" s="276">
        <v>0</v>
      </c>
      <c r="J18" s="276">
        <v>0</v>
      </c>
      <c r="K18" s="276">
        <v>1</v>
      </c>
      <c r="L18" s="276">
        <v>1</v>
      </c>
      <c r="M18" s="276">
        <v>1</v>
      </c>
      <c r="N18" s="276">
        <v>0</v>
      </c>
      <c r="O18" s="259">
        <f t="shared" si="2"/>
        <v>8</v>
      </c>
    </row>
    <row r="19" spans="1:18">
      <c r="A19" s="256"/>
      <c r="B19" s="257" t="s">
        <v>330</v>
      </c>
      <c r="C19" s="276">
        <v>1</v>
      </c>
      <c r="D19" s="276">
        <v>0</v>
      </c>
      <c r="E19" s="276">
        <v>0</v>
      </c>
      <c r="F19" s="276">
        <v>1</v>
      </c>
      <c r="G19" s="276">
        <v>1</v>
      </c>
      <c r="H19" s="276">
        <v>9</v>
      </c>
      <c r="I19" s="276">
        <v>6</v>
      </c>
      <c r="J19" s="276">
        <v>5</v>
      </c>
      <c r="K19" s="276">
        <v>1</v>
      </c>
      <c r="L19" s="276">
        <v>1</v>
      </c>
      <c r="M19" s="276">
        <v>0</v>
      </c>
      <c r="N19" s="276">
        <v>0</v>
      </c>
      <c r="O19" s="259">
        <f t="shared" si="2"/>
        <v>25</v>
      </c>
    </row>
    <row r="20" spans="1:18">
      <c r="A20" s="261"/>
      <c r="B20" s="262" t="s">
        <v>346</v>
      </c>
      <c r="C20" s="277">
        <f>MEDIAN(C15:C19)</f>
        <v>1</v>
      </c>
      <c r="D20" s="277">
        <f t="shared" ref="D20:N20" si="3">MEDIAN(D15:D19)</f>
        <v>2</v>
      </c>
      <c r="E20" s="277">
        <f t="shared" si="3"/>
        <v>0</v>
      </c>
      <c r="F20" s="277">
        <f t="shared" si="3"/>
        <v>1</v>
      </c>
      <c r="G20" s="277">
        <f t="shared" si="3"/>
        <v>1</v>
      </c>
      <c r="H20" s="277">
        <f t="shared" si="3"/>
        <v>9</v>
      </c>
      <c r="I20" s="277">
        <f t="shared" si="3"/>
        <v>8</v>
      </c>
      <c r="J20" s="277">
        <f t="shared" si="3"/>
        <v>11</v>
      </c>
      <c r="K20" s="277">
        <f t="shared" si="3"/>
        <v>5</v>
      </c>
      <c r="L20" s="277">
        <f t="shared" si="3"/>
        <v>1</v>
      </c>
      <c r="M20" s="277">
        <f t="shared" si="3"/>
        <v>1</v>
      </c>
      <c r="N20" s="277">
        <f t="shared" si="3"/>
        <v>0</v>
      </c>
      <c r="O20" s="263">
        <f t="shared" si="2"/>
        <v>40</v>
      </c>
      <c r="R20" s="260"/>
    </row>
    <row r="21" spans="1:18">
      <c r="A21" s="256"/>
      <c r="B21" s="264" t="s">
        <v>74</v>
      </c>
      <c r="C21" s="180">
        <f>C20*P21/O20</f>
        <v>0.8</v>
      </c>
      <c r="D21" s="180">
        <f>D20*P21/O20</f>
        <v>1.6</v>
      </c>
      <c r="E21" s="180">
        <f>E20*P21/O20</f>
        <v>0</v>
      </c>
      <c r="F21" s="180">
        <f>F20*P21/O20</f>
        <v>0.8</v>
      </c>
      <c r="G21" s="180">
        <f>G20*P21/O20</f>
        <v>0.8</v>
      </c>
      <c r="H21" s="180">
        <f>H20*P21/O20</f>
        <v>7.2</v>
      </c>
      <c r="I21" s="180">
        <f>I20*P21/O20</f>
        <v>6.4</v>
      </c>
      <c r="J21" s="180">
        <f>J20*P21/O20</f>
        <v>8.8000000000000007</v>
      </c>
      <c r="K21" s="180">
        <f>K20*P21/O20</f>
        <v>4</v>
      </c>
      <c r="L21" s="180">
        <f>L20*P21/O20</f>
        <v>0.8</v>
      </c>
      <c r="M21" s="180">
        <f>M20*P21/O20</f>
        <v>0.8</v>
      </c>
      <c r="N21" s="180">
        <f>N20*P21/O20</f>
        <v>0</v>
      </c>
      <c r="O21" s="133">
        <f t="shared" si="2"/>
        <v>32</v>
      </c>
      <c r="P21" s="265">
        <f>O20*80/100</f>
        <v>32</v>
      </c>
    </row>
    <row r="22" spans="1:18">
      <c r="A22" s="256"/>
      <c r="B22" s="266" t="s">
        <v>345</v>
      </c>
      <c r="C22" s="267">
        <f>รายเดือน66!B6</f>
        <v>0</v>
      </c>
      <c r="D22" s="267">
        <f>รายเดือน66!C6</f>
        <v>0</v>
      </c>
      <c r="E22" s="267">
        <f>รายเดือน66!D6</f>
        <v>0</v>
      </c>
      <c r="F22" s="267">
        <f>รายเดือน66!E6</f>
        <v>0</v>
      </c>
      <c r="G22" s="267">
        <f>รายเดือน66!F6</f>
        <v>0</v>
      </c>
      <c r="H22" s="267">
        <f>รายเดือน66!G6</f>
        <v>2</v>
      </c>
      <c r="I22" s="267">
        <f>รายเดือน66!H6</f>
        <v>1</v>
      </c>
      <c r="J22" s="267">
        <f>รายเดือน66!I6</f>
        <v>0</v>
      </c>
      <c r="K22" s="267">
        <f>รายเดือน66!J6</f>
        <v>0</v>
      </c>
      <c r="L22" s="267">
        <f>รายเดือน66!K6</f>
        <v>0</v>
      </c>
      <c r="M22" s="267">
        <f>รายเดือน66!L6</f>
        <v>0</v>
      </c>
      <c r="N22" s="267">
        <f>รายเดือน66!M6</f>
        <v>0</v>
      </c>
      <c r="O22" s="268">
        <f t="shared" si="2"/>
        <v>3</v>
      </c>
    </row>
    <row r="23" spans="1:18">
      <c r="A23" s="278"/>
      <c r="B23" s="270" t="s">
        <v>347</v>
      </c>
      <c r="C23" s="271">
        <v>1</v>
      </c>
      <c r="D23" s="271">
        <f>C22+D22</f>
        <v>0</v>
      </c>
      <c r="E23" s="271">
        <f>C22+D22+E22</f>
        <v>0</v>
      </c>
      <c r="F23" s="271">
        <f>C22+D22+E22+F22</f>
        <v>0</v>
      </c>
      <c r="G23" s="271">
        <f>C22+D22+E22+F22+G22</f>
        <v>0</v>
      </c>
      <c r="H23" s="271">
        <f>C22+D22+E22+F22+G22+H22</f>
        <v>2</v>
      </c>
      <c r="I23" s="271">
        <f>C22+D22+E22+F22+G22+H22+I22</f>
        <v>3</v>
      </c>
      <c r="J23" s="271">
        <f>C22+D22+E22+F22+G22+H22+I22+J22</f>
        <v>3</v>
      </c>
      <c r="K23" s="271">
        <f>C22+D22+E22+F22+G22+H22+I22+J22+K22</f>
        <v>3</v>
      </c>
      <c r="L23" s="271">
        <f>C22+D22+E22+F22+G22+H22+I22+J22+K22+L22</f>
        <v>3</v>
      </c>
      <c r="M23" s="271">
        <f>C22+D22+E22+F22+G22+H22+I22+J22+K22+L22+M22</f>
        <v>3</v>
      </c>
      <c r="N23" s="271">
        <f>C22+D22+E22+F22+G22+H22+I22+J22+K22+L22+M22+N22</f>
        <v>3</v>
      </c>
      <c r="O23" s="272"/>
    </row>
    <row r="24" spans="1:18">
      <c r="A24" s="256" t="s">
        <v>76</v>
      </c>
      <c r="B24" s="76" t="s">
        <v>72</v>
      </c>
      <c r="C24" s="30" t="s">
        <v>65</v>
      </c>
      <c r="D24" s="30" t="s">
        <v>66</v>
      </c>
      <c r="E24" s="30" t="s">
        <v>47</v>
      </c>
      <c r="F24" s="30" t="s">
        <v>48</v>
      </c>
      <c r="G24" s="30" t="s">
        <v>49</v>
      </c>
      <c r="H24" s="30" t="s">
        <v>50</v>
      </c>
      <c r="I24" s="30" t="s">
        <v>51</v>
      </c>
      <c r="J24" s="30" t="s">
        <v>52</v>
      </c>
      <c r="K24" s="30" t="s">
        <v>53</v>
      </c>
      <c r="L24" s="30" t="s">
        <v>54</v>
      </c>
      <c r="M24" s="30" t="s">
        <v>55</v>
      </c>
      <c r="N24" s="30" t="s">
        <v>56</v>
      </c>
      <c r="O24" s="30" t="s">
        <v>41</v>
      </c>
    </row>
    <row r="25" spans="1:18">
      <c r="A25" s="256" t="s">
        <v>77</v>
      </c>
      <c r="B25" s="257" t="s">
        <v>152</v>
      </c>
      <c r="C25" s="279">
        <v>2</v>
      </c>
      <c r="D25" s="279">
        <v>12</v>
      </c>
      <c r="E25" s="279">
        <v>16</v>
      </c>
      <c r="F25" s="279">
        <v>18</v>
      </c>
      <c r="G25" s="279">
        <v>39</v>
      </c>
      <c r="H25" s="279">
        <v>196</v>
      </c>
      <c r="I25" s="279">
        <v>216</v>
      </c>
      <c r="J25" s="279">
        <v>127</v>
      </c>
      <c r="K25" s="279">
        <v>98</v>
      </c>
      <c r="L25" s="279">
        <v>60</v>
      </c>
      <c r="M25" s="279">
        <v>20</v>
      </c>
      <c r="N25" s="279">
        <v>11</v>
      </c>
      <c r="O25" s="259">
        <f t="shared" ref="O25:O32" si="4">SUM(C25:N25)</f>
        <v>815</v>
      </c>
    </row>
    <row r="26" spans="1:18">
      <c r="A26" s="256"/>
      <c r="B26" s="257" t="s">
        <v>153</v>
      </c>
      <c r="C26" s="279">
        <v>9</v>
      </c>
      <c r="D26" s="279">
        <v>9</v>
      </c>
      <c r="E26" s="279">
        <v>12</v>
      </c>
      <c r="F26" s="279">
        <v>32</v>
      </c>
      <c r="G26" s="279">
        <v>29</v>
      </c>
      <c r="H26" s="279">
        <v>26</v>
      </c>
      <c r="I26" s="279">
        <v>43</v>
      </c>
      <c r="J26" s="279">
        <v>35</v>
      </c>
      <c r="K26" s="279">
        <v>16</v>
      </c>
      <c r="L26" s="279">
        <v>14</v>
      </c>
      <c r="M26" s="279">
        <v>2</v>
      </c>
      <c r="N26" s="279">
        <v>0</v>
      </c>
      <c r="O26" s="259">
        <f t="shared" si="4"/>
        <v>227</v>
      </c>
    </row>
    <row r="27" spans="1:18">
      <c r="A27" s="256"/>
      <c r="B27" s="257" t="s">
        <v>189</v>
      </c>
      <c r="C27" s="279">
        <v>0</v>
      </c>
      <c r="D27" s="279">
        <v>0</v>
      </c>
      <c r="E27" s="279">
        <v>0</v>
      </c>
      <c r="F27" s="279">
        <v>1</v>
      </c>
      <c r="G27" s="279">
        <v>0</v>
      </c>
      <c r="H27" s="279">
        <v>6</v>
      </c>
      <c r="I27" s="279">
        <v>4</v>
      </c>
      <c r="J27" s="279">
        <v>2</v>
      </c>
      <c r="K27" s="279">
        <v>3</v>
      </c>
      <c r="L27" s="279">
        <v>2</v>
      </c>
      <c r="M27" s="279">
        <v>0</v>
      </c>
      <c r="N27" s="279">
        <v>4</v>
      </c>
      <c r="O27" s="259">
        <f t="shared" si="4"/>
        <v>22</v>
      </c>
    </row>
    <row r="28" spans="1:18">
      <c r="A28" s="256"/>
      <c r="B28" s="257" t="s">
        <v>329</v>
      </c>
      <c r="C28" s="279">
        <v>0</v>
      </c>
      <c r="D28" s="279">
        <v>0</v>
      </c>
      <c r="E28" s="279">
        <v>0</v>
      </c>
      <c r="F28" s="279">
        <v>1</v>
      </c>
      <c r="G28" s="279">
        <v>0</v>
      </c>
      <c r="H28" s="279">
        <v>6</v>
      </c>
      <c r="I28" s="279">
        <v>4</v>
      </c>
      <c r="J28" s="279">
        <v>2</v>
      </c>
      <c r="K28" s="279">
        <v>3</v>
      </c>
      <c r="L28" s="279">
        <v>2</v>
      </c>
      <c r="M28" s="279">
        <v>0</v>
      </c>
      <c r="N28" s="279">
        <v>4</v>
      </c>
      <c r="O28" s="259">
        <f t="shared" si="4"/>
        <v>22</v>
      </c>
    </row>
    <row r="29" spans="1:18">
      <c r="A29" s="256"/>
      <c r="B29" s="257" t="s">
        <v>330</v>
      </c>
      <c r="C29" s="279">
        <v>0</v>
      </c>
      <c r="D29" s="279">
        <v>1</v>
      </c>
      <c r="E29" s="279">
        <v>0</v>
      </c>
      <c r="F29" s="279">
        <v>1</v>
      </c>
      <c r="G29" s="279">
        <v>3</v>
      </c>
      <c r="H29" s="279">
        <v>19</v>
      </c>
      <c r="I29" s="279">
        <v>10</v>
      </c>
      <c r="J29" s="279">
        <v>16</v>
      </c>
      <c r="K29" s="279">
        <v>8</v>
      </c>
      <c r="L29" s="279">
        <v>9</v>
      </c>
      <c r="M29" s="279">
        <v>5</v>
      </c>
      <c r="N29" s="279">
        <v>3</v>
      </c>
      <c r="O29" s="259">
        <f t="shared" si="4"/>
        <v>75</v>
      </c>
    </row>
    <row r="30" spans="1:18">
      <c r="A30" s="261"/>
      <c r="B30" s="262" t="s">
        <v>346</v>
      </c>
      <c r="C30" s="277">
        <f>MEDIAN(C25:C29)</f>
        <v>0</v>
      </c>
      <c r="D30" s="277">
        <f t="shared" ref="D30:N30" si="5">MEDIAN(D25:D29)</f>
        <v>1</v>
      </c>
      <c r="E30" s="277">
        <f t="shared" si="5"/>
        <v>0</v>
      </c>
      <c r="F30" s="277">
        <f t="shared" si="5"/>
        <v>1</v>
      </c>
      <c r="G30" s="277">
        <f t="shared" si="5"/>
        <v>3</v>
      </c>
      <c r="H30" s="277">
        <f t="shared" si="5"/>
        <v>19</v>
      </c>
      <c r="I30" s="277">
        <f t="shared" si="5"/>
        <v>10</v>
      </c>
      <c r="J30" s="277">
        <f t="shared" si="5"/>
        <v>16</v>
      </c>
      <c r="K30" s="277">
        <f t="shared" si="5"/>
        <v>8</v>
      </c>
      <c r="L30" s="277">
        <f t="shared" si="5"/>
        <v>9</v>
      </c>
      <c r="M30" s="277">
        <f t="shared" si="5"/>
        <v>2</v>
      </c>
      <c r="N30" s="277">
        <f t="shared" si="5"/>
        <v>4</v>
      </c>
      <c r="O30" s="263">
        <f t="shared" si="4"/>
        <v>73</v>
      </c>
    </row>
    <row r="31" spans="1:18">
      <c r="A31" s="256"/>
      <c r="B31" s="264" t="s">
        <v>74</v>
      </c>
      <c r="C31" s="180">
        <f>C30*P31/O30</f>
        <v>0</v>
      </c>
      <c r="D31" s="180">
        <f>D30*P31/O30</f>
        <v>0.79999999999999993</v>
      </c>
      <c r="E31" s="180">
        <f>E30*P31/O30</f>
        <v>0</v>
      </c>
      <c r="F31" s="180">
        <f>F30*P31/O30</f>
        <v>0.79999999999999993</v>
      </c>
      <c r="G31" s="180">
        <f>G30*P31/O30</f>
        <v>2.4</v>
      </c>
      <c r="H31" s="180">
        <f>H30*P31/O30</f>
        <v>15.2</v>
      </c>
      <c r="I31" s="180">
        <f>I30*P31/O30</f>
        <v>8</v>
      </c>
      <c r="J31" s="180">
        <f>J30*P31/O30</f>
        <v>12.799999999999999</v>
      </c>
      <c r="K31" s="180">
        <f>K30*P31/O30</f>
        <v>6.3999999999999995</v>
      </c>
      <c r="L31" s="180">
        <f>L30*P31/O30</f>
        <v>7.2</v>
      </c>
      <c r="M31" s="180">
        <f>M30*P31/O30</f>
        <v>1.5999999999999999</v>
      </c>
      <c r="N31" s="180">
        <f>N30*P31/O30</f>
        <v>3.1999999999999997</v>
      </c>
      <c r="O31" s="133">
        <f t="shared" si="4"/>
        <v>58.400000000000006</v>
      </c>
      <c r="P31" s="265">
        <f>O30*80/100</f>
        <v>58.4</v>
      </c>
    </row>
    <row r="32" spans="1:18">
      <c r="A32" s="256"/>
      <c r="B32" s="266" t="s">
        <v>345</v>
      </c>
      <c r="C32" s="267">
        <f>รายเดือน66!B7</f>
        <v>1</v>
      </c>
      <c r="D32" s="267">
        <f>รายเดือน66!C7</f>
        <v>0</v>
      </c>
      <c r="E32" s="267">
        <f>รายเดือน66!D7</f>
        <v>2</v>
      </c>
      <c r="F32" s="267">
        <f>รายเดือน66!E7</f>
        <v>6</v>
      </c>
      <c r="G32" s="267">
        <f>รายเดือน66!F7</f>
        <v>3</v>
      </c>
      <c r="H32" s="267">
        <f>รายเดือน66!G7</f>
        <v>16</v>
      </c>
      <c r="I32" s="267">
        <f>รายเดือน66!H7</f>
        <v>0</v>
      </c>
      <c r="J32" s="267">
        <f>รายเดือน66!I7</f>
        <v>0</v>
      </c>
      <c r="K32" s="267">
        <f>รายเดือน66!J7</f>
        <v>0</v>
      </c>
      <c r="L32" s="267">
        <f>รายเดือน66!K7</f>
        <v>0</v>
      </c>
      <c r="M32" s="267">
        <f>รายเดือน66!L7</f>
        <v>0</v>
      </c>
      <c r="N32" s="267">
        <f>รายเดือน66!M7</f>
        <v>0</v>
      </c>
      <c r="O32" s="268">
        <f t="shared" si="4"/>
        <v>28</v>
      </c>
    </row>
    <row r="33" spans="1:16">
      <c r="A33" s="278"/>
      <c r="B33" s="270" t="s">
        <v>347</v>
      </c>
      <c r="C33" s="271">
        <f>C32</f>
        <v>1</v>
      </c>
      <c r="D33" s="271">
        <f>C32+D32</f>
        <v>1</v>
      </c>
      <c r="E33" s="271">
        <f>C32+D32+E32</f>
        <v>3</v>
      </c>
      <c r="F33" s="271">
        <f>C32+D32+E32+F32</f>
        <v>9</v>
      </c>
      <c r="G33" s="271">
        <f>C32+D32+E32+F32+G32</f>
        <v>12</v>
      </c>
      <c r="H33" s="271">
        <f>C32+D32+E32+F32+G32+H32</f>
        <v>28</v>
      </c>
      <c r="I33" s="271">
        <f>C32+D32+E32+F32+G32+H32+I32</f>
        <v>28</v>
      </c>
      <c r="J33" s="271">
        <f>C32+D32+E32+F32+G32+H32+I32+J32</f>
        <v>28</v>
      </c>
      <c r="K33" s="271">
        <f>C32+D32+E32+F32+G32+H32+I32+J32+K32</f>
        <v>28</v>
      </c>
      <c r="L33" s="271">
        <f>C32+D32+E32+F32+G32+H32+I32+J32+K32+L32</f>
        <v>28</v>
      </c>
      <c r="M33" s="271">
        <f>C32+D32+E32+F32+G32+H32+I32+J32+K32+L32+M32</f>
        <v>28</v>
      </c>
      <c r="N33" s="271">
        <f>C32+D32+E32+F32+G32+H32+I32+J32+K32+L32+M32+N32</f>
        <v>28</v>
      </c>
      <c r="O33" s="272"/>
    </row>
    <row r="34" spans="1:16">
      <c r="A34" s="273"/>
      <c r="B34" s="76" t="s">
        <v>72</v>
      </c>
      <c r="C34" s="30" t="s">
        <v>65</v>
      </c>
      <c r="D34" s="30" t="s">
        <v>66</v>
      </c>
      <c r="E34" s="30" t="s">
        <v>47</v>
      </c>
      <c r="F34" s="30" t="s">
        <v>48</v>
      </c>
      <c r="G34" s="30" t="s">
        <v>49</v>
      </c>
      <c r="H34" s="30" t="s">
        <v>50</v>
      </c>
      <c r="I34" s="30" t="s">
        <v>51</v>
      </c>
      <c r="J34" s="30" t="s">
        <v>52</v>
      </c>
      <c r="K34" s="30" t="s">
        <v>53</v>
      </c>
      <c r="L34" s="30" t="s">
        <v>54</v>
      </c>
      <c r="M34" s="30" t="s">
        <v>55</v>
      </c>
      <c r="N34" s="30" t="s">
        <v>56</v>
      </c>
      <c r="O34" s="30" t="s">
        <v>41</v>
      </c>
    </row>
    <row r="35" spans="1:16">
      <c r="A35" s="256" t="s">
        <v>78</v>
      </c>
      <c r="B35" s="257" t="s">
        <v>152</v>
      </c>
      <c r="C35" s="280">
        <v>0</v>
      </c>
      <c r="D35" s="280">
        <v>0</v>
      </c>
      <c r="E35" s="280">
        <v>0</v>
      </c>
      <c r="F35" s="280">
        <v>0</v>
      </c>
      <c r="G35" s="280">
        <v>12</v>
      </c>
      <c r="H35" s="280">
        <v>43</v>
      </c>
      <c r="I35" s="280">
        <v>32</v>
      </c>
      <c r="J35" s="280">
        <v>18</v>
      </c>
      <c r="K35" s="280">
        <v>16</v>
      </c>
      <c r="L35" s="280">
        <v>4</v>
      </c>
      <c r="M35" s="280">
        <v>4</v>
      </c>
      <c r="N35" s="280">
        <v>10</v>
      </c>
      <c r="O35" s="259">
        <f t="shared" ref="O35:O42" si="6">SUM(C35:N35)</f>
        <v>139</v>
      </c>
    </row>
    <row r="36" spans="1:16">
      <c r="A36" s="256"/>
      <c r="B36" s="257" t="s">
        <v>153</v>
      </c>
      <c r="C36" s="280">
        <v>4</v>
      </c>
      <c r="D36" s="280">
        <v>2</v>
      </c>
      <c r="E36" s="280">
        <v>3</v>
      </c>
      <c r="F36" s="280">
        <v>3</v>
      </c>
      <c r="G36" s="280">
        <v>3</v>
      </c>
      <c r="H36" s="280">
        <v>27</v>
      </c>
      <c r="I36" s="280">
        <v>34</v>
      </c>
      <c r="J36" s="280">
        <v>38</v>
      </c>
      <c r="K36" s="280">
        <v>55</v>
      </c>
      <c r="L36" s="280">
        <v>25</v>
      </c>
      <c r="M36" s="280">
        <v>7</v>
      </c>
      <c r="N36" s="280">
        <v>2</v>
      </c>
      <c r="O36" s="259">
        <f t="shared" si="6"/>
        <v>203</v>
      </c>
    </row>
    <row r="37" spans="1:16">
      <c r="A37" s="256"/>
      <c r="B37" s="257" t="s">
        <v>189</v>
      </c>
      <c r="C37" s="280">
        <v>1</v>
      </c>
      <c r="D37" s="280">
        <v>1</v>
      </c>
      <c r="E37" s="280">
        <v>1</v>
      </c>
      <c r="F37" s="280">
        <v>0</v>
      </c>
      <c r="G37" s="280">
        <v>7</v>
      </c>
      <c r="H37" s="280">
        <v>6</v>
      </c>
      <c r="I37" s="280">
        <v>13</v>
      </c>
      <c r="J37" s="280">
        <v>17</v>
      </c>
      <c r="K37" s="280">
        <v>23</v>
      </c>
      <c r="L37" s="280">
        <v>8</v>
      </c>
      <c r="M37" s="280">
        <v>5</v>
      </c>
      <c r="N37" s="280">
        <v>3</v>
      </c>
      <c r="O37" s="259">
        <f t="shared" si="6"/>
        <v>85</v>
      </c>
    </row>
    <row r="38" spans="1:16">
      <c r="A38" s="256"/>
      <c r="B38" s="257" t="s">
        <v>329</v>
      </c>
      <c r="C38" s="280">
        <v>1</v>
      </c>
      <c r="D38" s="280">
        <v>0</v>
      </c>
      <c r="E38" s="280">
        <v>1</v>
      </c>
      <c r="F38" s="280">
        <v>0</v>
      </c>
      <c r="G38" s="280">
        <v>5</v>
      </c>
      <c r="H38" s="280">
        <v>4</v>
      </c>
      <c r="I38" s="280">
        <v>1</v>
      </c>
      <c r="J38" s="280">
        <v>9</v>
      </c>
      <c r="K38" s="280">
        <v>12</v>
      </c>
      <c r="L38" s="280">
        <v>6</v>
      </c>
      <c r="M38" s="280">
        <v>1</v>
      </c>
      <c r="N38" s="280">
        <v>0</v>
      </c>
      <c r="O38" s="259">
        <f t="shared" si="6"/>
        <v>40</v>
      </c>
    </row>
    <row r="39" spans="1:16">
      <c r="A39" s="256"/>
      <c r="B39" s="257" t="s">
        <v>330</v>
      </c>
      <c r="C39" s="280">
        <v>2</v>
      </c>
      <c r="D39" s="280">
        <v>3</v>
      </c>
      <c r="E39" s="280">
        <v>0</v>
      </c>
      <c r="F39" s="280">
        <v>0</v>
      </c>
      <c r="G39" s="280">
        <v>0</v>
      </c>
      <c r="H39" s="280">
        <v>4</v>
      </c>
      <c r="I39" s="280">
        <v>8</v>
      </c>
      <c r="J39" s="280">
        <v>2</v>
      </c>
      <c r="K39" s="280">
        <v>0</v>
      </c>
      <c r="L39" s="280">
        <v>0</v>
      </c>
      <c r="M39" s="280">
        <v>0</v>
      </c>
      <c r="N39" s="280">
        <v>0</v>
      </c>
      <c r="O39" s="259">
        <f t="shared" si="6"/>
        <v>19</v>
      </c>
    </row>
    <row r="40" spans="1:16">
      <c r="A40" s="261"/>
      <c r="B40" s="262" t="s">
        <v>346</v>
      </c>
      <c r="C40" s="277">
        <f>MEDIAN(C35:C39)</f>
        <v>1</v>
      </c>
      <c r="D40" s="277">
        <f t="shared" ref="D40:N40" si="7">MEDIAN(D35:D39)</f>
        <v>1</v>
      </c>
      <c r="E40" s="277">
        <f t="shared" si="7"/>
        <v>1</v>
      </c>
      <c r="F40" s="277">
        <f t="shared" si="7"/>
        <v>0</v>
      </c>
      <c r="G40" s="277">
        <f t="shared" si="7"/>
        <v>5</v>
      </c>
      <c r="H40" s="277">
        <f t="shared" si="7"/>
        <v>6</v>
      </c>
      <c r="I40" s="277">
        <f t="shared" si="7"/>
        <v>13</v>
      </c>
      <c r="J40" s="277">
        <f t="shared" si="7"/>
        <v>17</v>
      </c>
      <c r="K40" s="277">
        <f t="shared" si="7"/>
        <v>16</v>
      </c>
      <c r="L40" s="277">
        <f t="shared" si="7"/>
        <v>6</v>
      </c>
      <c r="M40" s="277">
        <f t="shared" si="7"/>
        <v>4</v>
      </c>
      <c r="N40" s="277">
        <f t="shared" si="7"/>
        <v>2</v>
      </c>
      <c r="O40" s="263">
        <f t="shared" si="6"/>
        <v>72</v>
      </c>
    </row>
    <row r="41" spans="1:16">
      <c r="A41" s="256"/>
      <c r="B41" s="264" t="s">
        <v>74</v>
      </c>
      <c r="C41" s="180">
        <f>C40*P41/O40</f>
        <v>0.8</v>
      </c>
      <c r="D41" s="180">
        <f>D40*P41/O40</f>
        <v>0.8</v>
      </c>
      <c r="E41" s="180">
        <f>E40*P41/O40</f>
        <v>0.8</v>
      </c>
      <c r="F41" s="180">
        <f>F40*P41/O40</f>
        <v>0</v>
      </c>
      <c r="G41" s="180">
        <f>G40*P41/O40</f>
        <v>4</v>
      </c>
      <c r="H41" s="180">
        <f>H40*P41/O40</f>
        <v>4.8000000000000007</v>
      </c>
      <c r="I41" s="180">
        <f>I40*P41/O40</f>
        <v>10.4</v>
      </c>
      <c r="J41" s="180">
        <f>J40*P41/O40</f>
        <v>13.600000000000001</v>
      </c>
      <c r="K41" s="180">
        <f>K40*P41/O40</f>
        <v>12.8</v>
      </c>
      <c r="L41" s="180">
        <f>L40*P41/O40</f>
        <v>4.8000000000000007</v>
      </c>
      <c r="M41" s="180">
        <f>M40*P41/O40</f>
        <v>3.2</v>
      </c>
      <c r="N41" s="180">
        <f>N40*P41/O40</f>
        <v>1.6</v>
      </c>
      <c r="O41" s="133">
        <f t="shared" si="6"/>
        <v>57.6</v>
      </c>
      <c r="P41" s="265">
        <f>O40*80/100</f>
        <v>57.6</v>
      </c>
    </row>
    <row r="42" spans="1:16">
      <c r="A42" s="256"/>
      <c r="B42" s="266" t="s">
        <v>345</v>
      </c>
      <c r="C42" s="267">
        <f>รายเดือน66!B8</f>
        <v>1</v>
      </c>
      <c r="D42" s="267">
        <f>รายเดือน66!C8</f>
        <v>0</v>
      </c>
      <c r="E42" s="267">
        <f>รายเดือน66!D8</f>
        <v>0</v>
      </c>
      <c r="F42" s="267">
        <f>รายเดือน66!E8</f>
        <v>2</v>
      </c>
      <c r="G42" s="267">
        <f>รายเดือน66!F8</f>
        <v>5</v>
      </c>
      <c r="H42" s="267">
        <f>รายเดือน66!G8</f>
        <v>26</v>
      </c>
      <c r="I42" s="267">
        <f>รายเดือน66!H8</f>
        <v>4</v>
      </c>
      <c r="J42" s="267">
        <f>รายเดือน66!I8</f>
        <v>0</v>
      </c>
      <c r="K42" s="267">
        <f>รายเดือน66!J8</f>
        <v>0</v>
      </c>
      <c r="L42" s="267">
        <f>รายเดือน66!K8</f>
        <v>0</v>
      </c>
      <c r="M42" s="267">
        <f>รายเดือน66!L8</f>
        <v>0</v>
      </c>
      <c r="N42" s="267">
        <f>รายเดือน66!M8</f>
        <v>0</v>
      </c>
      <c r="O42" s="268">
        <f t="shared" si="6"/>
        <v>38</v>
      </c>
    </row>
    <row r="43" spans="1:16">
      <c r="A43" s="278"/>
      <c r="B43" s="270" t="s">
        <v>347</v>
      </c>
      <c r="C43" s="271">
        <f>C42</f>
        <v>1</v>
      </c>
      <c r="D43" s="271">
        <f>C42+D42</f>
        <v>1</v>
      </c>
      <c r="E43" s="271">
        <f>C42+D42+E42</f>
        <v>1</v>
      </c>
      <c r="F43" s="271">
        <f>C42+D42+E42+F42</f>
        <v>3</v>
      </c>
      <c r="G43" s="271">
        <f>C42+D42+E42+F42+G42</f>
        <v>8</v>
      </c>
      <c r="H43" s="271">
        <f>C42+D42+E42+F42+G42+H42</f>
        <v>34</v>
      </c>
      <c r="I43" s="271">
        <f>C42+D42+E42+F42+G42+H42+I42</f>
        <v>38</v>
      </c>
      <c r="J43" s="271">
        <f>C42+D42+E42+F42+G42+H42+I42+J42</f>
        <v>38</v>
      </c>
      <c r="K43" s="271">
        <f>C42+D42+E42+F42+G42+H42+I42+J42+K42</f>
        <v>38</v>
      </c>
      <c r="L43" s="271">
        <f>C42+D42+E42+F42+G42+H42+I42+J42+K42+L42</f>
        <v>38</v>
      </c>
      <c r="M43" s="271">
        <f>C42+D42+E42+F42+G42+H42+I42+J42+K42+L42+M42</f>
        <v>38</v>
      </c>
      <c r="N43" s="271">
        <f>C42+D42+E42+F42+G42+H42+I42+J42+K42+L42+M42+N42</f>
        <v>38</v>
      </c>
      <c r="O43" s="272"/>
    </row>
    <row r="44" spans="1:16">
      <c r="A44" s="273"/>
      <c r="B44" s="76" t="s">
        <v>72</v>
      </c>
      <c r="C44" s="30" t="s">
        <v>65</v>
      </c>
      <c r="D44" s="30" t="s">
        <v>66</v>
      </c>
      <c r="E44" s="30" t="s">
        <v>47</v>
      </c>
      <c r="F44" s="30" t="s">
        <v>48</v>
      </c>
      <c r="G44" s="30" t="s">
        <v>49</v>
      </c>
      <c r="H44" s="30" t="s">
        <v>50</v>
      </c>
      <c r="I44" s="30" t="s">
        <v>51</v>
      </c>
      <c r="J44" s="30" t="s">
        <v>52</v>
      </c>
      <c r="K44" s="30" t="s">
        <v>53</v>
      </c>
      <c r="L44" s="30" t="s">
        <v>54</v>
      </c>
      <c r="M44" s="30" t="s">
        <v>55</v>
      </c>
      <c r="N44" s="30" t="s">
        <v>56</v>
      </c>
      <c r="O44" s="30" t="s">
        <v>41</v>
      </c>
    </row>
    <row r="45" spans="1:16">
      <c r="A45" s="256" t="s">
        <v>79</v>
      </c>
      <c r="B45" s="257" t="s">
        <v>152</v>
      </c>
      <c r="C45" s="281">
        <v>1</v>
      </c>
      <c r="D45" s="281">
        <v>1</v>
      </c>
      <c r="E45" s="281">
        <v>2</v>
      </c>
      <c r="F45" s="281">
        <v>0</v>
      </c>
      <c r="G45" s="281">
        <v>6</v>
      </c>
      <c r="H45" s="281">
        <v>22</v>
      </c>
      <c r="I45" s="281">
        <v>26</v>
      </c>
      <c r="J45" s="281">
        <v>10</v>
      </c>
      <c r="K45" s="281">
        <v>11</v>
      </c>
      <c r="L45" s="281">
        <v>3</v>
      </c>
      <c r="M45" s="281">
        <v>3</v>
      </c>
      <c r="N45" s="281">
        <v>4</v>
      </c>
      <c r="O45" s="259">
        <f t="shared" ref="O45:O52" si="8">SUM(C45:N45)</f>
        <v>89</v>
      </c>
    </row>
    <row r="46" spans="1:16">
      <c r="A46" s="256"/>
      <c r="B46" s="257" t="s">
        <v>153</v>
      </c>
      <c r="C46" s="281">
        <v>2</v>
      </c>
      <c r="D46" s="281">
        <v>2</v>
      </c>
      <c r="E46" s="281">
        <v>6</v>
      </c>
      <c r="F46" s="281">
        <v>5</v>
      </c>
      <c r="G46" s="281">
        <v>10</v>
      </c>
      <c r="H46" s="281">
        <v>58</v>
      </c>
      <c r="I46" s="281">
        <v>64</v>
      </c>
      <c r="J46" s="281">
        <v>37</v>
      </c>
      <c r="K46" s="281">
        <v>39</v>
      </c>
      <c r="L46" s="281">
        <v>24</v>
      </c>
      <c r="M46" s="281">
        <v>16</v>
      </c>
      <c r="N46" s="281">
        <v>10</v>
      </c>
      <c r="O46" s="259">
        <f t="shared" si="8"/>
        <v>273</v>
      </c>
    </row>
    <row r="47" spans="1:16">
      <c r="A47" s="256"/>
      <c r="B47" s="257" t="s">
        <v>189</v>
      </c>
      <c r="C47" s="281">
        <v>6</v>
      </c>
      <c r="D47" s="281">
        <v>3</v>
      </c>
      <c r="E47" s="281">
        <v>12</v>
      </c>
      <c r="F47" s="281">
        <v>5</v>
      </c>
      <c r="G47" s="281">
        <v>10</v>
      </c>
      <c r="H47" s="281">
        <v>14</v>
      </c>
      <c r="I47" s="281">
        <v>16</v>
      </c>
      <c r="J47" s="281">
        <v>16</v>
      </c>
      <c r="K47" s="281">
        <v>10</v>
      </c>
      <c r="L47" s="281">
        <v>0</v>
      </c>
      <c r="M47" s="281">
        <v>1</v>
      </c>
      <c r="N47" s="281">
        <v>1</v>
      </c>
      <c r="O47" s="259">
        <f t="shared" si="8"/>
        <v>94</v>
      </c>
    </row>
    <row r="48" spans="1:16">
      <c r="A48" s="256"/>
      <c r="B48" s="257" t="s">
        <v>329</v>
      </c>
      <c r="C48" s="281">
        <v>2</v>
      </c>
      <c r="D48" s="281">
        <v>0</v>
      </c>
      <c r="E48" s="281">
        <v>1</v>
      </c>
      <c r="F48" s="281">
        <v>0</v>
      </c>
      <c r="G48" s="281">
        <v>6</v>
      </c>
      <c r="H48" s="281">
        <v>16</v>
      </c>
      <c r="I48" s="281">
        <v>4</v>
      </c>
      <c r="J48" s="281">
        <v>11</v>
      </c>
      <c r="K48" s="281">
        <v>10</v>
      </c>
      <c r="L48" s="281">
        <v>5</v>
      </c>
      <c r="M48" s="281">
        <v>0</v>
      </c>
      <c r="N48" s="281">
        <v>3</v>
      </c>
      <c r="O48" s="259">
        <f t="shared" si="8"/>
        <v>58</v>
      </c>
    </row>
    <row r="49" spans="1:16">
      <c r="A49" s="256"/>
      <c r="B49" s="257" t="s">
        <v>330</v>
      </c>
      <c r="C49" s="281">
        <v>1</v>
      </c>
      <c r="D49" s="281">
        <v>0</v>
      </c>
      <c r="E49" s="281">
        <v>1</v>
      </c>
      <c r="F49" s="281">
        <v>1</v>
      </c>
      <c r="G49" s="281">
        <v>2</v>
      </c>
      <c r="H49" s="281">
        <v>3</v>
      </c>
      <c r="I49" s="281">
        <v>9</v>
      </c>
      <c r="J49" s="281">
        <v>8</v>
      </c>
      <c r="K49" s="281">
        <v>2</v>
      </c>
      <c r="L49" s="281">
        <v>3</v>
      </c>
      <c r="M49" s="281">
        <v>1</v>
      </c>
      <c r="N49" s="281">
        <v>0</v>
      </c>
      <c r="O49" s="259">
        <f t="shared" si="8"/>
        <v>31</v>
      </c>
    </row>
    <row r="50" spans="1:16">
      <c r="A50" s="261"/>
      <c r="B50" s="262" t="s">
        <v>346</v>
      </c>
      <c r="C50" s="277">
        <f>MEDIAN(C45:C49)</f>
        <v>2</v>
      </c>
      <c r="D50" s="277">
        <f t="shared" ref="D50:N50" si="9">MEDIAN(D45:D49)</f>
        <v>1</v>
      </c>
      <c r="E50" s="277">
        <f t="shared" si="9"/>
        <v>2</v>
      </c>
      <c r="F50" s="277">
        <f t="shared" si="9"/>
        <v>1</v>
      </c>
      <c r="G50" s="277">
        <f t="shared" si="9"/>
        <v>6</v>
      </c>
      <c r="H50" s="277">
        <f t="shared" si="9"/>
        <v>16</v>
      </c>
      <c r="I50" s="277">
        <f t="shared" si="9"/>
        <v>16</v>
      </c>
      <c r="J50" s="277">
        <f t="shared" si="9"/>
        <v>11</v>
      </c>
      <c r="K50" s="277">
        <f t="shared" si="9"/>
        <v>10</v>
      </c>
      <c r="L50" s="277">
        <f t="shared" si="9"/>
        <v>3</v>
      </c>
      <c r="M50" s="277">
        <f t="shared" si="9"/>
        <v>1</v>
      </c>
      <c r="N50" s="277">
        <f t="shared" si="9"/>
        <v>3</v>
      </c>
      <c r="O50" s="263">
        <f t="shared" si="8"/>
        <v>72</v>
      </c>
    </row>
    <row r="51" spans="1:16">
      <c r="A51" s="256"/>
      <c r="B51" s="264" t="s">
        <v>74</v>
      </c>
      <c r="C51" s="180">
        <f>C50*P51/O50</f>
        <v>1.6</v>
      </c>
      <c r="D51" s="180">
        <f>D50*P51/O50</f>
        <v>0.8</v>
      </c>
      <c r="E51" s="180">
        <f>E50*P51/O50</f>
        <v>1.6</v>
      </c>
      <c r="F51" s="180">
        <f>F50*P51/O50</f>
        <v>0.8</v>
      </c>
      <c r="G51" s="180">
        <f>G50*P51/O50</f>
        <v>4.8000000000000007</v>
      </c>
      <c r="H51" s="180">
        <f>H50*P51/O50</f>
        <v>12.8</v>
      </c>
      <c r="I51" s="180">
        <f>I50*P51/O50</f>
        <v>12.8</v>
      </c>
      <c r="J51" s="180">
        <f>J50*P51/O50</f>
        <v>8.8000000000000007</v>
      </c>
      <c r="K51" s="180">
        <f>K50*P51/O50</f>
        <v>8</v>
      </c>
      <c r="L51" s="180">
        <f>L50*P51/O50</f>
        <v>2.4000000000000004</v>
      </c>
      <c r="M51" s="180">
        <f>M50*P51/O50</f>
        <v>0.8</v>
      </c>
      <c r="N51" s="180">
        <f>N50*P51/O50</f>
        <v>2.4000000000000004</v>
      </c>
      <c r="O51" s="133">
        <f t="shared" si="8"/>
        <v>57.599999999999994</v>
      </c>
      <c r="P51" s="265">
        <f>O50*80/100</f>
        <v>57.6</v>
      </c>
    </row>
    <row r="52" spans="1:16">
      <c r="A52" s="256"/>
      <c r="B52" s="266" t="s">
        <v>345</v>
      </c>
      <c r="C52" s="267">
        <f>รายเดือน66!B10</f>
        <v>0</v>
      </c>
      <c r="D52" s="267">
        <f>รายเดือน66!C10</f>
        <v>0</v>
      </c>
      <c r="E52" s="267">
        <f>รายเดือน66!D10</f>
        <v>1</v>
      </c>
      <c r="F52" s="267">
        <f>รายเดือน66!E10</f>
        <v>1</v>
      </c>
      <c r="G52" s="267">
        <f>รายเดือน66!F10</f>
        <v>10</v>
      </c>
      <c r="H52" s="267">
        <f>รายเดือน66!G10</f>
        <v>28</v>
      </c>
      <c r="I52" s="267">
        <f>รายเดือน66!H10</f>
        <v>8</v>
      </c>
      <c r="J52" s="267">
        <f>รายเดือน66!I10</f>
        <v>0</v>
      </c>
      <c r="K52" s="267">
        <f>รายเดือน66!J10</f>
        <v>0</v>
      </c>
      <c r="L52" s="267">
        <f>รายเดือน66!K10</f>
        <v>0</v>
      </c>
      <c r="M52" s="267">
        <f>รายเดือน66!L10</f>
        <v>0</v>
      </c>
      <c r="N52" s="267">
        <f>รายเดือน66!M10</f>
        <v>0</v>
      </c>
      <c r="O52" s="268">
        <f t="shared" si="8"/>
        <v>48</v>
      </c>
    </row>
    <row r="53" spans="1:16">
      <c r="A53" s="278"/>
      <c r="B53" s="270" t="s">
        <v>347</v>
      </c>
      <c r="C53" s="271">
        <f>C52</f>
        <v>0</v>
      </c>
      <c r="D53" s="271">
        <f>C52+D52</f>
        <v>0</v>
      </c>
      <c r="E53" s="271">
        <f>C52+D52+E52</f>
        <v>1</v>
      </c>
      <c r="F53" s="271">
        <f>C52+D52+E52+F52</f>
        <v>2</v>
      </c>
      <c r="G53" s="271">
        <f>C52+D52+E52+F52+G52</f>
        <v>12</v>
      </c>
      <c r="H53" s="271">
        <f>C52+D52+E52+F52+G52+H52</f>
        <v>40</v>
      </c>
      <c r="I53" s="271">
        <f>C52+D52+E52+F52+G52+H52+I52</f>
        <v>48</v>
      </c>
      <c r="J53" s="271">
        <f>C52+D52+E52+F52+G52+H52+I52+J52</f>
        <v>48</v>
      </c>
      <c r="K53" s="271">
        <f>C52+D52+E52+F52+G52+H52+I52+J52+K52</f>
        <v>48</v>
      </c>
      <c r="L53" s="271">
        <f>C52+D52+E52+F52+G52+H52+I52+J52+K52+L52</f>
        <v>48</v>
      </c>
      <c r="M53" s="271">
        <f>C52+D52+E52+F52+G52+H52+I52+J52+K52+L52+M52</f>
        <v>48</v>
      </c>
      <c r="N53" s="271">
        <f>C52+D52+E52+F52+G52+H52+I52+J52+K52+L52+M52+N52</f>
        <v>48</v>
      </c>
      <c r="O53" s="272"/>
    </row>
    <row r="54" spans="1:16">
      <c r="A54" s="282"/>
      <c r="B54" s="76" t="s">
        <v>72</v>
      </c>
      <c r="C54" s="30" t="s">
        <v>65</v>
      </c>
      <c r="D54" s="30" t="s">
        <v>66</v>
      </c>
      <c r="E54" s="30" t="s">
        <v>47</v>
      </c>
      <c r="F54" s="30" t="s">
        <v>48</v>
      </c>
      <c r="G54" s="30" t="s">
        <v>49</v>
      </c>
      <c r="H54" s="30" t="s">
        <v>50</v>
      </c>
      <c r="I54" s="30" t="s">
        <v>51</v>
      </c>
      <c r="J54" s="30" t="s">
        <v>52</v>
      </c>
      <c r="K54" s="30" t="s">
        <v>53</v>
      </c>
      <c r="L54" s="30" t="s">
        <v>54</v>
      </c>
      <c r="M54" s="30" t="s">
        <v>55</v>
      </c>
      <c r="N54" s="30" t="s">
        <v>56</v>
      </c>
      <c r="O54" s="30" t="s">
        <v>41</v>
      </c>
    </row>
    <row r="55" spans="1:16">
      <c r="A55" s="282" t="s">
        <v>80</v>
      </c>
      <c r="B55" s="257" t="s">
        <v>152</v>
      </c>
      <c r="C55" s="283">
        <v>0</v>
      </c>
      <c r="D55" s="283">
        <v>2</v>
      </c>
      <c r="E55" s="283">
        <v>0</v>
      </c>
      <c r="F55" s="283">
        <v>5</v>
      </c>
      <c r="G55" s="283">
        <v>20</v>
      </c>
      <c r="H55" s="283">
        <v>30</v>
      </c>
      <c r="I55" s="283">
        <v>15</v>
      </c>
      <c r="J55" s="283">
        <v>9</v>
      </c>
      <c r="K55" s="283">
        <v>6</v>
      </c>
      <c r="L55" s="283">
        <v>3</v>
      </c>
      <c r="M55" s="283">
        <v>0</v>
      </c>
      <c r="N55" s="283">
        <v>1</v>
      </c>
      <c r="O55" s="259">
        <f t="shared" ref="O55:O62" si="10">SUM(C55:N55)</f>
        <v>91</v>
      </c>
    </row>
    <row r="56" spans="1:16">
      <c r="A56" s="284"/>
      <c r="B56" s="257" t="s">
        <v>153</v>
      </c>
      <c r="C56" s="283">
        <v>2</v>
      </c>
      <c r="D56" s="283">
        <v>9</v>
      </c>
      <c r="E56" s="283">
        <v>6</v>
      </c>
      <c r="F56" s="283">
        <v>15</v>
      </c>
      <c r="G56" s="283">
        <v>32</v>
      </c>
      <c r="H56" s="283">
        <v>61</v>
      </c>
      <c r="I56" s="283">
        <v>59</v>
      </c>
      <c r="J56" s="283">
        <v>26</v>
      </c>
      <c r="K56" s="283">
        <v>29</v>
      </c>
      <c r="L56" s="283">
        <v>31</v>
      </c>
      <c r="M56" s="283">
        <v>19</v>
      </c>
      <c r="N56" s="283">
        <v>9</v>
      </c>
      <c r="O56" s="259">
        <f t="shared" si="10"/>
        <v>298</v>
      </c>
    </row>
    <row r="57" spans="1:16">
      <c r="A57" s="284"/>
      <c r="B57" s="257" t="s">
        <v>189</v>
      </c>
      <c r="C57" s="283">
        <v>5</v>
      </c>
      <c r="D57" s="283">
        <v>5</v>
      </c>
      <c r="E57" s="283">
        <v>3</v>
      </c>
      <c r="F57" s="283">
        <v>11</v>
      </c>
      <c r="G57" s="283">
        <v>26</v>
      </c>
      <c r="H57" s="283">
        <v>14</v>
      </c>
      <c r="I57" s="283">
        <v>18</v>
      </c>
      <c r="J57" s="283">
        <v>37</v>
      </c>
      <c r="K57" s="283">
        <v>15</v>
      </c>
      <c r="L57" s="283">
        <v>1</v>
      </c>
      <c r="M57" s="283">
        <v>0</v>
      </c>
      <c r="N57" s="283">
        <v>1</v>
      </c>
      <c r="O57" s="259">
        <f t="shared" si="10"/>
        <v>136</v>
      </c>
    </row>
    <row r="58" spans="1:16">
      <c r="A58" s="284"/>
      <c r="B58" s="257" t="s">
        <v>329</v>
      </c>
      <c r="C58" s="283">
        <v>0</v>
      </c>
      <c r="D58" s="283">
        <v>0</v>
      </c>
      <c r="E58" s="283">
        <v>0</v>
      </c>
      <c r="F58" s="283">
        <v>0</v>
      </c>
      <c r="G58" s="283">
        <v>3</v>
      </c>
      <c r="H58" s="283">
        <v>3</v>
      </c>
      <c r="I58" s="283">
        <v>0</v>
      </c>
      <c r="J58" s="283">
        <v>1</v>
      </c>
      <c r="K58" s="283">
        <v>4</v>
      </c>
      <c r="L58" s="283">
        <v>1</v>
      </c>
      <c r="M58" s="283">
        <v>0</v>
      </c>
      <c r="N58" s="283">
        <v>0</v>
      </c>
      <c r="O58" s="259">
        <f t="shared" si="10"/>
        <v>12</v>
      </c>
    </row>
    <row r="59" spans="1:16">
      <c r="A59" s="284"/>
      <c r="B59" s="257" t="s">
        <v>330</v>
      </c>
      <c r="C59" s="283">
        <v>0</v>
      </c>
      <c r="D59" s="283">
        <v>0</v>
      </c>
      <c r="E59" s="283">
        <v>0</v>
      </c>
      <c r="F59" s="283">
        <v>0</v>
      </c>
      <c r="G59" s="283">
        <v>0</v>
      </c>
      <c r="H59" s="283">
        <v>1</v>
      </c>
      <c r="I59" s="283">
        <v>1</v>
      </c>
      <c r="J59" s="283">
        <v>1</v>
      </c>
      <c r="K59" s="283">
        <v>4</v>
      </c>
      <c r="L59" s="283">
        <v>2</v>
      </c>
      <c r="M59" s="283">
        <v>1</v>
      </c>
      <c r="N59" s="283">
        <v>2</v>
      </c>
      <c r="O59" s="259">
        <f t="shared" si="10"/>
        <v>12</v>
      </c>
    </row>
    <row r="60" spans="1:16">
      <c r="A60" s="261"/>
      <c r="B60" s="262" t="s">
        <v>346</v>
      </c>
      <c r="C60" s="277">
        <f>MEDIAN(C55:C59)</f>
        <v>0</v>
      </c>
      <c r="D60" s="277">
        <f t="shared" ref="D60:N60" si="11">MEDIAN(D55:D59)</f>
        <v>2</v>
      </c>
      <c r="E60" s="277">
        <f t="shared" si="11"/>
        <v>0</v>
      </c>
      <c r="F60" s="277">
        <f t="shared" si="11"/>
        <v>5</v>
      </c>
      <c r="G60" s="277">
        <f t="shared" si="11"/>
        <v>20</v>
      </c>
      <c r="H60" s="277">
        <f t="shared" si="11"/>
        <v>14</v>
      </c>
      <c r="I60" s="277">
        <f t="shared" si="11"/>
        <v>15</v>
      </c>
      <c r="J60" s="277">
        <f t="shared" si="11"/>
        <v>9</v>
      </c>
      <c r="K60" s="277">
        <f t="shared" si="11"/>
        <v>6</v>
      </c>
      <c r="L60" s="277">
        <f t="shared" si="11"/>
        <v>2</v>
      </c>
      <c r="M60" s="277">
        <f t="shared" si="11"/>
        <v>0</v>
      </c>
      <c r="N60" s="277">
        <f t="shared" si="11"/>
        <v>1</v>
      </c>
      <c r="O60" s="263">
        <f t="shared" si="10"/>
        <v>74</v>
      </c>
    </row>
    <row r="61" spans="1:16">
      <c r="A61" s="284"/>
      <c r="B61" s="264" t="s">
        <v>74</v>
      </c>
      <c r="C61" s="180">
        <f>C60*P61/O60</f>
        <v>0</v>
      </c>
      <c r="D61" s="180">
        <f>D60*P61/O60</f>
        <v>1.6</v>
      </c>
      <c r="E61" s="180">
        <f>E60*P61/O60</f>
        <v>0</v>
      </c>
      <c r="F61" s="180">
        <f>F60*P61/O60</f>
        <v>4</v>
      </c>
      <c r="G61" s="180">
        <f>G60*P61/O60</f>
        <v>16</v>
      </c>
      <c r="H61" s="180">
        <f>H60*P61/O60</f>
        <v>11.200000000000001</v>
      </c>
      <c r="I61" s="180">
        <f>I60*P61/O60</f>
        <v>12</v>
      </c>
      <c r="J61" s="180">
        <f>J60*P61/O60</f>
        <v>7.2000000000000011</v>
      </c>
      <c r="K61" s="180">
        <f>K60*P61/O60</f>
        <v>4.8000000000000007</v>
      </c>
      <c r="L61" s="180">
        <f>L60*P61/O60</f>
        <v>1.6</v>
      </c>
      <c r="M61" s="180">
        <f>M60*P61/O60</f>
        <v>0</v>
      </c>
      <c r="N61" s="180">
        <f>N60*P61/O60</f>
        <v>0.8</v>
      </c>
      <c r="O61" s="133">
        <f t="shared" si="10"/>
        <v>59.20000000000001</v>
      </c>
      <c r="P61" s="265">
        <f>O60*80/100</f>
        <v>59.2</v>
      </c>
    </row>
    <row r="62" spans="1:16">
      <c r="A62" s="284"/>
      <c r="B62" s="266" t="s">
        <v>345</v>
      </c>
      <c r="C62" s="267">
        <f>รายเดือน66!B11</f>
        <v>1</v>
      </c>
      <c r="D62" s="267">
        <f>รายเดือน66!C11</f>
        <v>0</v>
      </c>
      <c r="E62" s="267">
        <f>รายเดือน66!D11</f>
        <v>0</v>
      </c>
      <c r="F62" s="267">
        <f>รายเดือน66!E11</f>
        <v>1</v>
      </c>
      <c r="G62" s="267">
        <f>รายเดือน66!F11</f>
        <v>0</v>
      </c>
      <c r="H62" s="267">
        <f>รายเดือน66!G11</f>
        <v>2</v>
      </c>
      <c r="I62" s="267">
        <f>รายเดือน66!H11</f>
        <v>0</v>
      </c>
      <c r="J62" s="267">
        <f>รายเดือน66!I11</f>
        <v>0</v>
      </c>
      <c r="K62" s="267">
        <f>รายเดือน66!J11</f>
        <v>0</v>
      </c>
      <c r="L62" s="267">
        <f>รายเดือน66!K11</f>
        <v>0</v>
      </c>
      <c r="M62" s="267">
        <f>รายเดือน66!L11</f>
        <v>0</v>
      </c>
      <c r="N62" s="267">
        <f>รายเดือน66!M11</f>
        <v>0</v>
      </c>
      <c r="O62" s="268">
        <f t="shared" si="10"/>
        <v>4</v>
      </c>
    </row>
    <row r="63" spans="1:16">
      <c r="A63" s="285"/>
      <c r="B63" s="270" t="s">
        <v>347</v>
      </c>
      <c r="C63" s="271">
        <f>C62</f>
        <v>1</v>
      </c>
      <c r="D63" s="271">
        <f>C62+D62</f>
        <v>1</v>
      </c>
      <c r="E63" s="271">
        <f>C62+D62+E62</f>
        <v>1</v>
      </c>
      <c r="F63" s="271">
        <f>C62+D62+E62+F62</f>
        <v>2</v>
      </c>
      <c r="G63" s="271">
        <f>C62+D62+E62+F62+G62</f>
        <v>2</v>
      </c>
      <c r="H63" s="271">
        <f>C62+D62+E62+F62+G62+H62</f>
        <v>4</v>
      </c>
      <c r="I63" s="271">
        <f>C62+D62+E62+F62+G62+H62+I62</f>
        <v>4</v>
      </c>
      <c r="J63" s="271">
        <f>C62+D62+E62+F62+G62+H62+I62+J62</f>
        <v>4</v>
      </c>
      <c r="K63" s="271">
        <f>C62+D62+E62+F62+G62+H62+I62+J62+K62</f>
        <v>4</v>
      </c>
      <c r="L63" s="271">
        <f>C62+D62+E62+F62+G62+H62+I62+J62+K62+L62</f>
        <v>4</v>
      </c>
      <c r="M63" s="271">
        <f>C62+D62+E62+F62+G62+H62+I62+J62+K62+L62+M62</f>
        <v>4</v>
      </c>
      <c r="N63" s="271">
        <f>C62+D62+E62+F62+G62+H62+I62+J62+K62+L62+M62+N62</f>
        <v>4</v>
      </c>
      <c r="O63" s="272"/>
    </row>
    <row r="64" spans="1:16">
      <c r="A64" s="273"/>
      <c r="B64" s="76" t="s">
        <v>72</v>
      </c>
      <c r="C64" s="30" t="s">
        <v>65</v>
      </c>
      <c r="D64" s="30" t="s">
        <v>66</v>
      </c>
      <c r="E64" s="30" t="s">
        <v>47</v>
      </c>
      <c r="F64" s="30" t="s">
        <v>48</v>
      </c>
      <c r="G64" s="30" t="s">
        <v>49</v>
      </c>
      <c r="H64" s="30" t="s">
        <v>50</v>
      </c>
      <c r="I64" s="30" t="s">
        <v>51</v>
      </c>
      <c r="J64" s="30" t="s">
        <v>52</v>
      </c>
      <c r="K64" s="30" t="s">
        <v>53</v>
      </c>
      <c r="L64" s="30" t="s">
        <v>54</v>
      </c>
      <c r="M64" s="30" t="s">
        <v>55</v>
      </c>
      <c r="N64" s="30" t="s">
        <v>56</v>
      </c>
      <c r="O64" s="30" t="s">
        <v>41</v>
      </c>
    </row>
    <row r="65" spans="1:18">
      <c r="A65" s="273" t="s">
        <v>81</v>
      </c>
      <c r="B65" s="257" t="s">
        <v>152</v>
      </c>
      <c r="C65" s="286">
        <v>0</v>
      </c>
      <c r="D65" s="286">
        <v>0</v>
      </c>
      <c r="E65" s="286">
        <v>0</v>
      </c>
      <c r="F65" s="286">
        <v>1</v>
      </c>
      <c r="G65" s="286">
        <v>1</v>
      </c>
      <c r="H65" s="286">
        <v>20</v>
      </c>
      <c r="I65" s="286">
        <v>6</v>
      </c>
      <c r="J65" s="286">
        <v>17</v>
      </c>
      <c r="K65" s="286">
        <v>8</v>
      </c>
      <c r="L65" s="286">
        <v>2</v>
      </c>
      <c r="M65" s="286">
        <v>0</v>
      </c>
      <c r="N65" s="286">
        <v>4</v>
      </c>
      <c r="O65" s="259">
        <f t="shared" ref="O65:O72" si="12">SUM(C65:N65)</f>
        <v>59</v>
      </c>
    </row>
    <row r="66" spans="1:18">
      <c r="A66" s="256"/>
      <c r="B66" s="257" t="s">
        <v>153</v>
      </c>
      <c r="C66" s="286">
        <v>3</v>
      </c>
      <c r="D66" s="286">
        <v>13</v>
      </c>
      <c r="E66" s="286">
        <v>7</v>
      </c>
      <c r="F66" s="286">
        <v>5</v>
      </c>
      <c r="G66" s="286">
        <v>5</v>
      </c>
      <c r="H66" s="286">
        <v>18</v>
      </c>
      <c r="I66" s="286">
        <v>17</v>
      </c>
      <c r="J66" s="286">
        <v>32</v>
      </c>
      <c r="K66" s="286">
        <v>8</v>
      </c>
      <c r="L66" s="286">
        <v>8</v>
      </c>
      <c r="M66" s="286">
        <v>3</v>
      </c>
      <c r="N66" s="286">
        <v>0</v>
      </c>
      <c r="O66" s="259">
        <f t="shared" si="12"/>
        <v>119</v>
      </c>
    </row>
    <row r="67" spans="1:18">
      <c r="A67" s="256"/>
      <c r="B67" s="257" t="s">
        <v>189</v>
      </c>
      <c r="C67" s="286">
        <v>0</v>
      </c>
      <c r="D67" s="286">
        <v>0</v>
      </c>
      <c r="E67" s="286">
        <v>0</v>
      </c>
      <c r="F67" s="286">
        <v>10</v>
      </c>
      <c r="G67" s="286">
        <v>28</v>
      </c>
      <c r="H67" s="286">
        <v>28</v>
      </c>
      <c r="I67" s="286">
        <v>11</v>
      </c>
      <c r="J67" s="286">
        <v>2</v>
      </c>
      <c r="K67" s="286">
        <v>6</v>
      </c>
      <c r="L67" s="286">
        <v>2</v>
      </c>
      <c r="M67" s="286">
        <v>1</v>
      </c>
      <c r="N67" s="286">
        <v>0</v>
      </c>
      <c r="O67" s="259">
        <f t="shared" si="12"/>
        <v>88</v>
      </c>
    </row>
    <row r="68" spans="1:18">
      <c r="A68" s="256"/>
      <c r="B68" s="257" t="s">
        <v>329</v>
      </c>
      <c r="C68" s="286">
        <v>0</v>
      </c>
      <c r="D68" s="286">
        <v>0</v>
      </c>
      <c r="E68" s="286">
        <v>0</v>
      </c>
      <c r="F68" s="286">
        <v>1</v>
      </c>
      <c r="G68" s="286">
        <v>0</v>
      </c>
      <c r="H68" s="286">
        <v>0</v>
      </c>
      <c r="I68" s="286">
        <v>0</v>
      </c>
      <c r="J68" s="286">
        <v>4</v>
      </c>
      <c r="K68" s="286">
        <v>1</v>
      </c>
      <c r="L68" s="286">
        <v>3</v>
      </c>
      <c r="M68" s="286">
        <v>1</v>
      </c>
      <c r="N68" s="286">
        <v>1</v>
      </c>
      <c r="O68" s="259">
        <f t="shared" si="12"/>
        <v>11</v>
      </c>
    </row>
    <row r="69" spans="1:18">
      <c r="A69" s="256"/>
      <c r="B69" s="257" t="s">
        <v>330</v>
      </c>
      <c r="C69" s="286">
        <v>4</v>
      </c>
      <c r="D69" s="286">
        <v>0</v>
      </c>
      <c r="E69" s="286">
        <v>0</v>
      </c>
      <c r="F69" s="286">
        <v>1</v>
      </c>
      <c r="G69" s="286">
        <v>1</v>
      </c>
      <c r="H69" s="286">
        <v>4</v>
      </c>
      <c r="I69" s="286">
        <v>3</v>
      </c>
      <c r="J69" s="286">
        <v>20</v>
      </c>
      <c r="K69" s="286">
        <v>21</v>
      </c>
      <c r="L69" s="286">
        <v>13</v>
      </c>
      <c r="M69" s="286">
        <v>2</v>
      </c>
      <c r="N69" s="286">
        <v>1</v>
      </c>
      <c r="O69" s="259">
        <f t="shared" si="12"/>
        <v>70</v>
      </c>
    </row>
    <row r="70" spans="1:18">
      <c r="A70" s="261"/>
      <c r="B70" s="262" t="s">
        <v>346</v>
      </c>
      <c r="C70" s="277">
        <f>MEDIAN(C65:C69)</f>
        <v>0</v>
      </c>
      <c r="D70" s="277">
        <f t="shared" ref="D70:N70" si="13">MEDIAN(D65:D69)</f>
        <v>0</v>
      </c>
      <c r="E70" s="277">
        <f t="shared" si="13"/>
        <v>0</v>
      </c>
      <c r="F70" s="277">
        <f t="shared" si="13"/>
        <v>1</v>
      </c>
      <c r="G70" s="277">
        <f t="shared" si="13"/>
        <v>1</v>
      </c>
      <c r="H70" s="277">
        <f t="shared" si="13"/>
        <v>18</v>
      </c>
      <c r="I70" s="277">
        <f t="shared" si="13"/>
        <v>6</v>
      </c>
      <c r="J70" s="277">
        <f t="shared" si="13"/>
        <v>17</v>
      </c>
      <c r="K70" s="277">
        <f t="shared" si="13"/>
        <v>8</v>
      </c>
      <c r="L70" s="277">
        <f t="shared" si="13"/>
        <v>3</v>
      </c>
      <c r="M70" s="277">
        <f t="shared" si="13"/>
        <v>1</v>
      </c>
      <c r="N70" s="277">
        <f t="shared" si="13"/>
        <v>1</v>
      </c>
      <c r="O70" s="263">
        <f t="shared" si="12"/>
        <v>56</v>
      </c>
    </row>
    <row r="71" spans="1:18">
      <c r="A71" s="256"/>
      <c r="B71" s="264" t="s">
        <v>74</v>
      </c>
      <c r="C71" s="180">
        <f>C70*P71/O70</f>
        <v>0</v>
      </c>
      <c r="D71" s="180">
        <f>D70*P71/O70</f>
        <v>0</v>
      </c>
      <c r="E71" s="180">
        <f>E70*P71/O70</f>
        <v>0</v>
      </c>
      <c r="F71" s="180">
        <f>F70*P71/O70</f>
        <v>0.79999999999999993</v>
      </c>
      <c r="G71" s="180">
        <f>G70*P71/O70</f>
        <v>0.79999999999999993</v>
      </c>
      <c r="H71" s="180">
        <f>H70*P71/O70</f>
        <v>14.4</v>
      </c>
      <c r="I71" s="180">
        <f>I70*P71/O70</f>
        <v>4.7999999999999989</v>
      </c>
      <c r="J71" s="180">
        <f>J70*P71/O70</f>
        <v>13.599999999999998</v>
      </c>
      <c r="K71" s="180">
        <f>K70*P71/O70</f>
        <v>6.3999999999999995</v>
      </c>
      <c r="L71" s="180">
        <f>L70*P71/O70</f>
        <v>2.3999999999999995</v>
      </c>
      <c r="M71" s="180">
        <f>M70*P71/O70</f>
        <v>0.79999999999999993</v>
      </c>
      <c r="N71" s="180">
        <f>N70*P71/O70</f>
        <v>0.79999999999999993</v>
      </c>
      <c r="O71" s="133">
        <f t="shared" si="12"/>
        <v>44.799999999999983</v>
      </c>
      <c r="P71" s="265">
        <f>O70*80/100</f>
        <v>44.8</v>
      </c>
    </row>
    <row r="72" spans="1:18">
      <c r="A72" s="256"/>
      <c r="B72" s="266" t="s">
        <v>345</v>
      </c>
      <c r="C72" s="267">
        <f>รายเดือน66!B12</f>
        <v>0</v>
      </c>
      <c r="D72" s="267">
        <f>รายเดือน66!C12</f>
        <v>1</v>
      </c>
      <c r="E72" s="267">
        <f>รายเดือน66!D12</f>
        <v>6</v>
      </c>
      <c r="F72" s="267">
        <f>รายเดือน66!E12</f>
        <v>4</v>
      </c>
      <c r="G72" s="267">
        <f>รายเดือน66!F12</f>
        <v>0</v>
      </c>
      <c r="H72" s="267">
        <f>รายเดือน66!G12</f>
        <v>7</v>
      </c>
      <c r="I72" s="267">
        <f>รายเดือน66!H12</f>
        <v>5</v>
      </c>
      <c r="J72" s="267">
        <f>รายเดือน66!I12</f>
        <v>0</v>
      </c>
      <c r="K72" s="267">
        <f>รายเดือน66!J12</f>
        <v>0</v>
      </c>
      <c r="L72" s="267">
        <f>รายเดือน66!K12</f>
        <v>0</v>
      </c>
      <c r="M72" s="267">
        <f>รายเดือน66!L12</f>
        <v>0</v>
      </c>
      <c r="N72" s="267">
        <f>รายเดือน66!M12</f>
        <v>0</v>
      </c>
      <c r="O72" s="268">
        <f t="shared" si="12"/>
        <v>23</v>
      </c>
    </row>
    <row r="73" spans="1:18">
      <c r="A73" s="278"/>
      <c r="B73" s="270" t="s">
        <v>347</v>
      </c>
      <c r="C73" s="271">
        <f>C72</f>
        <v>0</v>
      </c>
      <c r="D73" s="271">
        <f>C72+D72</f>
        <v>1</v>
      </c>
      <c r="E73" s="271">
        <f>C72+D72+E72</f>
        <v>7</v>
      </c>
      <c r="F73" s="271">
        <f>C72+D72+E72+F72</f>
        <v>11</v>
      </c>
      <c r="G73" s="271">
        <f>C72+D72+E72+F72+G72</f>
        <v>11</v>
      </c>
      <c r="H73" s="271">
        <f>C72+D72+E72+F72+G72+H72</f>
        <v>18</v>
      </c>
      <c r="I73" s="271">
        <f>C72+D72+E72+F72+G72+H72+I72</f>
        <v>23</v>
      </c>
      <c r="J73" s="271">
        <f>C72+D72+E72+F72+G72+H72+I72+J72</f>
        <v>23</v>
      </c>
      <c r="K73" s="271">
        <f>C72+D72+E72+F72+G72+H72+I72+J72+K72</f>
        <v>23</v>
      </c>
      <c r="L73" s="271">
        <f>C72+D72+E72+F72+G72+H72+I72+J72+K72+L72</f>
        <v>23</v>
      </c>
      <c r="M73" s="271">
        <f>C72+D72+E72+F72+G72+H72+I72+J72+K72+L72+M72</f>
        <v>23</v>
      </c>
      <c r="N73" s="271">
        <f>C72+D72+E72+F72+G72+H72+I72+J72+K72+L72+M72+N72</f>
        <v>23</v>
      </c>
      <c r="O73" s="272"/>
    </row>
    <row r="74" spans="1:18">
      <c r="A74" s="273"/>
      <c r="B74" s="76" t="s">
        <v>72</v>
      </c>
      <c r="C74" s="30" t="s">
        <v>65</v>
      </c>
      <c r="D74" s="30" t="s">
        <v>66</v>
      </c>
      <c r="E74" s="30" t="s">
        <v>47</v>
      </c>
      <c r="F74" s="30" t="s">
        <v>48</v>
      </c>
      <c r="G74" s="30" t="s">
        <v>49</v>
      </c>
      <c r="H74" s="30" t="s">
        <v>50</v>
      </c>
      <c r="I74" s="30" t="s">
        <v>51</v>
      </c>
      <c r="J74" s="30" t="s">
        <v>52</v>
      </c>
      <c r="K74" s="30" t="s">
        <v>53</v>
      </c>
      <c r="L74" s="30" t="s">
        <v>54</v>
      </c>
      <c r="M74" s="30" t="s">
        <v>55</v>
      </c>
      <c r="N74" s="30" t="s">
        <v>56</v>
      </c>
      <c r="O74" s="30" t="s">
        <v>41</v>
      </c>
    </row>
    <row r="75" spans="1:18">
      <c r="A75" s="273" t="s">
        <v>82</v>
      </c>
      <c r="B75" s="257" t="s">
        <v>152</v>
      </c>
      <c r="C75" s="287">
        <v>1</v>
      </c>
      <c r="D75" s="287">
        <v>0</v>
      </c>
      <c r="E75" s="287">
        <v>0</v>
      </c>
      <c r="F75" s="287">
        <v>0</v>
      </c>
      <c r="G75" s="287">
        <v>5</v>
      </c>
      <c r="H75" s="287">
        <v>14</v>
      </c>
      <c r="I75" s="287">
        <v>18</v>
      </c>
      <c r="J75" s="287">
        <v>20</v>
      </c>
      <c r="K75" s="287">
        <v>4</v>
      </c>
      <c r="L75" s="287">
        <v>1</v>
      </c>
      <c r="M75" s="287">
        <v>6</v>
      </c>
      <c r="N75" s="287">
        <v>16</v>
      </c>
      <c r="O75" s="259">
        <f t="shared" ref="O75:O82" si="14">SUM(C75:N75)</f>
        <v>85</v>
      </c>
    </row>
    <row r="76" spans="1:18">
      <c r="A76" s="256"/>
      <c r="B76" s="257" t="s">
        <v>153</v>
      </c>
      <c r="C76" s="287">
        <v>8</v>
      </c>
      <c r="D76" s="287">
        <v>5</v>
      </c>
      <c r="E76" s="287">
        <v>13</v>
      </c>
      <c r="F76" s="287">
        <v>6</v>
      </c>
      <c r="G76" s="287">
        <v>29</v>
      </c>
      <c r="H76" s="287">
        <v>86</v>
      </c>
      <c r="I76" s="287">
        <v>85</v>
      </c>
      <c r="J76" s="287">
        <v>38</v>
      </c>
      <c r="K76" s="287">
        <v>20</v>
      </c>
      <c r="L76" s="287">
        <v>21</v>
      </c>
      <c r="M76" s="287">
        <v>21</v>
      </c>
      <c r="N76" s="287">
        <v>2</v>
      </c>
      <c r="O76" s="259">
        <f t="shared" si="14"/>
        <v>334</v>
      </c>
    </row>
    <row r="77" spans="1:18">
      <c r="A77" s="256"/>
      <c r="B77" s="257" t="s">
        <v>189</v>
      </c>
      <c r="C77" s="287">
        <v>6</v>
      </c>
      <c r="D77" s="287">
        <v>9</v>
      </c>
      <c r="E77" s="287">
        <v>10</v>
      </c>
      <c r="F77" s="287">
        <v>10</v>
      </c>
      <c r="G77" s="287">
        <v>25</v>
      </c>
      <c r="H77" s="287">
        <v>14</v>
      </c>
      <c r="I77" s="287">
        <v>27</v>
      </c>
      <c r="J77" s="287">
        <v>16</v>
      </c>
      <c r="K77" s="287">
        <v>7</v>
      </c>
      <c r="L77" s="287">
        <v>1</v>
      </c>
      <c r="M77" s="287">
        <v>1</v>
      </c>
      <c r="N77" s="287">
        <v>1</v>
      </c>
      <c r="O77" s="259">
        <f t="shared" si="14"/>
        <v>127</v>
      </c>
      <c r="R77" s="132"/>
    </row>
    <row r="78" spans="1:18">
      <c r="A78" s="256"/>
      <c r="B78" s="257" t="s">
        <v>329</v>
      </c>
      <c r="C78" s="287">
        <v>0</v>
      </c>
      <c r="D78" s="287">
        <v>0</v>
      </c>
      <c r="E78" s="287">
        <v>0</v>
      </c>
      <c r="F78" s="287">
        <v>0</v>
      </c>
      <c r="G78" s="287">
        <v>0</v>
      </c>
      <c r="H78" s="287">
        <v>0</v>
      </c>
      <c r="I78" s="287">
        <v>0</v>
      </c>
      <c r="J78" s="287">
        <v>1</v>
      </c>
      <c r="K78" s="287">
        <v>2</v>
      </c>
      <c r="L78" s="287">
        <v>3</v>
      </c>
      <c r="M78" s="287">
        <v>0</v>
      </c>
      <c r="N78" s="287">
        <v>0</v>
      </c>
      <c r="O78" s="259">
        <f t="shared" si="14"/>
        <v>6</v>
      </c>
    </row>
    <row r="79" spans="1:18">
      <c r="A79" s="256"/>
      <c r="B79" s="257" t="s">
        <v>330</v>
      </c>
      <c r="C79" s="287">
        <v>0</v>
      </c>
      <c r="D79" s="287">
        <v>0</v>
      </c>
      <c r="E79" s="287">
        <v>0</v>
      </c>
      <c r="F79" s="287">
        <v>0</v>
      </c>
      <c r="G79" s="287">
        <v>1</v>
      </c>
      <c r="H79" s="287">
        <v>2</v>
      </c>
      <c r="I79" s="287">
        <v>0</v>
      </c>
      <c r="J79" s="287">
        <v>0</v>
      </c>
      <c r="K79" s="287">
        <v>0</v>
      </c>
      <c r="L79" s="287">
        <v>0</v>
      </c>
      <c r="M79" s="287">
        <v>0</v>
      </c>
      <c r="N79" s="287">
        <v>0</v>
      </c>
      <c r="O79" s="259">
        <f t="shared" si="14"/>
        <v>3</v>
      </c>
    </row>
    <row r="80" spans="1:18">
      <c r="A80" s="261"/>
      <c r="B80" s="262" t="s">
        <v>346</v>
      </c>
      <c r="C80" s="277">
        <f>MEDIAN(C75:C79)</f>
        <v>1</v>
      </c>
      <c r="D80" s="277">
        <f t="shared" ref="D80:N80" si="15">MEDIAN(D75:D79)</f>
        <v>0</v>
      </c>
      <c r="E80" s="277">
        <f t="shared" si="15"/>
        <v>0</v>
      </c>
      <c r="F80" s="277">
        <f t="shared" si="15"/>
        <v>0</v>
      </c>
      <c r="G80" s="277">
        <f t="shared" si="15"/>
        <v>5</v>
      </c>
      <c r="H80" s="277">
        <f t="shared" si="15"/>
        <v>14</v>
      </c>
      <c r="I80" s="277">
        <f t="shared" si="15"/>
        <v>18</v>
      </c>
      <c r="J80" s="277">
        <f t="shared" si="15"/>
        <v>16</v>
      </c>
      <c r="K80" s="277">
        <f t="shared" si="15"/>
        <v>4</v>
      </c>
      <c r="L80" s="277">
        <f t="shared" si="15"/>
        <v>1</v>
      </c>
      <c r="M80" s="277">
        <f t="shared" si="15"/>
        <v>1</v>
      </c>
      <c r="N80" s="277">
        <f t="shared" si="15"/>
        <v>1</v>
      </c>
      <c r="O80" s="263">
        <f t="shared" si="14"/>
        <v>61</v>
      </c>
    </row>
    <row r="81" spans="1:16">
      <c r="A81" s="256"/>
      <c r="B81" s="264" t="s">
        <v>74</v>
      </c>
      <c r="C81" s="180">
        <f>C80*P81/O80</f>
        <v>0.79999999999999993</v>
      </c>
      <c r="D81" s="180">
        <f>D80*P81/O80</f>
        <v>0</v>
      </c>
      <c r="E81" s="180">
        <f>E80*P81/O80</f>
        <v>0</v>
      </c>
      <c r="F81" s="180">
        <f>F80*P81/O80</f>
        <v>0</v>
      </c>
      <c r="G81" s="180">
        <f>G80*P81/O80</f>
        <v>4</v>
      </c>
      <c r="H81" s="180">
        <f>H80*P81/O80</f>
        <v>11.2</v>
      </c>
      <c r="I81" s="180">
        <f>I80*P81/O80</f>
        <v>14.4</v>
      </c>
      <c r="J81" s="180">
        <f>J80*P81/O80</f>
        <v>12.799999999999999</v>
      </c>
      <c r="K81" s="180">
        <f>K80*P81/O80</f>
        <v>3.1999999999999997</v>
      </c>
      <c r="L81" s="180">
        <f>L80*P81/O80</f>
        <v>0.79999999999999993</v>
      </c>
      <c r="M81" s="180">
        <f>M80*P81/O80</f>
        <v>0.79999999999999993</v>
      </c>
      <c r="N81" s="180">
        <f>N80*P81/O80</f>
        <v>0.79999999999999993</v>
      </c>
      <c r="O81" s="133">
        <f t="shared" si="14"/>
        <v>48.79999999999999</v>
      </c>
      <c r="P81" s="265">
        <f>O80*80/100</f>
        <v>48.8</v>
      </c>
    </row>
    <row r="82" spans="1:16">
      <c r="A82" s="256"/>
      <c r="B82" s="266" t="s">
        <v>345</v>
      </c>
      <c r="C82" s="267">
        <f>รายเดือน66!B13</f>
        <v>0</v>
      </c>
      <c r="D82" s="267">
        <f>รายเดือน66!C13</f>
        <v>1</v>
      </c>
      <c r="E82" s="267">
        <f>รายเดือน66!D13</f>
        <v>3</v>
      </c>
      <c r="F82" s="267">
        <f>รายเดือน66!E13</f>
        <v>5</v>
      </c>
      <c r="G82" s="267">
        <f>รายเดือน66!F13</f>
        <v>6</v>
      </c>
      <c r="H82" s="267">
        <f>รายเดือน66!G13</f>
        <v>55</v>
      </c>
      <c r="I82" s="267">
        <f>รายเดือน66!H13</f>
        <v>6</v>
      </c>
      <c r="J82" s="267">
        <f>รายเดือน66!I13</f>
        <v>0</v>
      </c>
      <c r="K82" s="267">
        <f>รายเดือน66!J13</f>
        <v>0</v>
      </c>
      <c r="L82" s="267">
        <f>รายเดือน66!K13</f>
        <v>0</v>
      </c>
      <c r="M82" s="267">
        <f>รายเดือน66!L13</f>
        <v>0</v>
      </c>
      <c r="N82" s="267">
        <f>รายเดือน66!M13</f>
        <v>0</v>
      </c>
      <c r="O82" s="268">
        <f t="shared" si="14"/>
        <v>76</v>
      </c>
    </row>
    <row r="83" spans="1:16">
      <c r="A83" s="278"/>
      <c r="B83" s="270" t="s">
        <v>347</v>
      </c>
      <c r="C83" s="271">
        <f>C82</f>
        <v>0</v>
      </c>
      <c r="D83" s="271">
        <f>C82+D82</f>
        <v>1</v>
      </c>
      <c r="E83" s="271">
        <f>C82+D82+E82</f>
        <v>4</v>
      </c>
      <c r="F83" s="271">
        <f>C82+D82+E82+F82</f>
        <v>9</v>
      </c>
      <c r="G83" s="271">
        <f>C82+D82+E82+F82+G82</f>
        <v>15</v>
      </c>
      <c r="H83" s="271">
        <f>C82+D82+E82+F82+G82+H82</f>
        <v>70</v>
      </c>
      <c r="I83" s="271">
        <f>C82+D82+E82+F82+G82+H82+I82</f>
        <v>76</v>
      </c>
      <c r="J83" s="271">
        <f>C82+D82+E82+F82+G82+H82+I82+J82</f>
        <v>76</v>
      </c>
      <c r="K83" s="271">
        <f>C82+D82+E82+F82+G82+H82+I82+J82+K82</f>
        <v>76</v>
      </c>
      <c r="L83" s="271">
        <f>C82+D82+E82+F82+G82+H82+I82+J82+K82+L82</f>
        <v>76</v>
      </c>
      <c r="M83" s="271">
        <f>C82+D82+E82+F82+G82+H82+I82+J82+K82+L82+M82</f>
        <v>76</v>
      </c>
      <c r="N83" s="271">
        <f>C82+D82+E82+F82+G82+H82+I82+J82+K82+L82+M82+N82</f>
        <v>76</v>
      </c>
      <c r="O83" s="272"/>
    </row>
    <row r="84" spans="1:16">
      <c r="A84" s="273" t="s">
        <v>83</v>
      </c>
      <c r="B84" s="76" t="s">
        <v>72</v>
      </c>
      <c r="C84" s="30" t="s">
        <v>65</v>
      </c>
      <c r="D84" s="30" t="s">
        <v>66</v>
      </c>
      <c r="E84" s="30" t="s">
        <v>47</v>
      </c>
      <c r="F84" s="30" t="s">
        <v>48</v>
      </c>
      <c r="G84" s="30" t="s">
        <v>49</v>
      </c>
      <c r="H84" s="30" t="s">
        <v>50</v>
      </c>
      <c r="I84" s="30" t="s">
        <v>51</v>
      </c>
      <c r="J84" s="30" t="s">
        <v>52</v>
      </c>
      <c r="K84" s="30" t="s">
        <v>53</v>
      </c>
      <c r="L84" s="30" t="s">
        <v>54</v>
      </c>
      <c r="M84" s="30" t="s">
        <v>55</v>
      </c>
      <c r="N84" s="30" t="s">
        <v>56</v>
      </c>
      <c r="O84" s="30" t="s">
        <v>41</v>
      </c>
    </row>
    <row r="85" spans="1:16">
      <c r="A85" s="256"/>
      <c r="B85" s="257" t="s">
        <v>152</v>
      </c>
      <c r="C85" s="288">
        <v>1</v>
      </c>
      <c r="D85" s="288">
        <v>0</v>
      </c>
      <c r="E85" s="288">
        <v>0</v>
      </c>
      <c r="F85" s="288">
        <v>0</v>
      </c>
      <c r="G85" s="288">
        <v>3</v>
      </c>
      <c r="H85" s="288">
        <v>24</v>
      </c>
      <c r="I85" s="288">
        <v>21</v>
      </c>
      <c r="J85" s="288">
        <v>12</v>
      </c>
      <c r="K85" s="288">
        <v>17</v>
      </c>
      <c r="L85" s="288">
        <v>9</v>
      </c>
      <c r="M85" s="288">
        <v>3</v>
      </c>
      <c r="N85" s="288">
        <v>2</v>
      </c>
      <c r="O85" s="259">
        <f t="shared" ref="O85:O92" si="16">SUM(C85:N85)</f>
        <v>92</v>
      </c>
    </row>
    <row r="86" spans="1:16">
      <c r="A86" s="256"/>
      <c r="B86" s="257" t="s">
        <v>153</v>
      </c>
      <c r="C86" s="288">
        <v>13</v>
      </c>
      <c r="D86" s="288">
        <v>9</v>
      </c>
      <c r="E86" s="288">
        <v>7</v>
      </c>
      <c r="F86" s="288">
        <v>12</v>
      </c>
      <c r="G86" s="288">
        <v>28</v>
      </c>
      <c r="H86" s="288">
        <v>41</v>
      </c>
      <c r="I86" s="288">
        <v>48</v>
      </c>
      <c r="J86" s="288">
        <v>36</v>
      </c>
      <c r="K86" s="288">
        <v>21</v>
      </c>
      <c r="L86" s="288">
        <v>23</v>
      </c>
      <c r="M86" s="288">
        <v>9</v>
      </c>
      <c r="N86" s="288">
        <v>1</v>
      </c>
      <c r="O86" s="259">
        <f t="shared" si="16"/>
        <v>248</v>
      </c>
    </row>
    <row r="87" spans="1:16">
      <c r="A87" s="256"/>
      <c r="B87" s="257" t="s">
        <v>189</v>
      </c>
      <c r="C87" s="288">
        <v>5</v>
      </c>
      <c r="D87" s="288">
        <v>5</v>
      </c>
      <c r="E87" s="288">
        <v>2</v>
      </c>
      <c r="F87" s="288">
        <v>14</v>
      </c>
      <c r="G87" s="288">
        <v>5</v>
      </c>
      <c r="H87" s="288">
        <v>18</v>
      </c>
      <c r="I87" s="288">
        <v>30</v>
      </c>
      <c r="J87" s="288">
        <v>33</v>
      </c>
      <c r="K87" s="288">
        <v>13</v>
      </c>
      <c r="L87" s="288">
        <v>0</v>
      </c>
      <c r="M87" s="288">
        <v>0</v>
      </c>
      <c r="N87" s="288">
        <v>0</v>
      </c>
      <c r="O87" s="259">
        <f t="shared" si="16"/>
        <v>125</v>
      </c>
    </row>
    <row r="88" spans="1:16">
      <c r="A88" s="256"/>
      <c r="B88" s="257" t="s">
        <v>329</v>
      </c>
      <c r="C88" s="288">
        <v>0</v>
      </c>
      <c r="D88" s="288">
        <v>0</v>
      </c>
      <c r="E88" s="288">
        <v>0</v>
      </c>
      <c r="F88" s="288">
        <v>2</v>
      </c>
      <c r="G88" s="288">
        <v>1</v>
      </c>
      <c r="H88" s="288">
        <v>0</v>
      </c>
      <c r="I88" s="288">
        <v>0</v>
      </c>
      <c r="J88" s="288">
        <v>1</v>
      </c>
      <c r="K88" s="288">
        <v>2</v>
      </c>
      <c r="L88" s="288">
        <v>0</v>
      </c>
      <c r="M88" s="288">
        <v>0</v>
      </c>
      <c r="N88" s="288">
        <v>0</v>
      </c>
      <c r="O88" s="259">
        <f t="shared" si="16"/>
        <v>6</v>
      </c>
    </row>
    <row r="89" spans="1:16">
      <c r="A89" s="256"/>
      <c r="B89" s="257" t="s">
        <v>330</v>
      </c>
      <c r="C89" s="288">
        <v>1</v>
      </c>
      <c r="D89" s="288">
        <v>0</v>
      </c>
      <c r="E89" s="288">
        <v>0</v>
      </c>
      <c r="F89" s="288">
        <v>0</v>
      </c>
      <c r="G89" s="288">
        <v>2</v>
      </c>
      <c r="H89" s="288">
        <v>7</v>
      </c>
      <c r="I89" s="288">
        <v>6</v>
      </c>
      <c r="J89" s="288">
        <v>3</v>
      </c>
      <c r="K89" s="288">
        <v>5</v>
      </c>
      <c r="L89" s="288">
        <v>7</v>
      </c>
      <c r="M89" s="288">
        <v>6</v>
      </c>
      <c r="N89" s="288">
        <v>1</v>
      </c>
      <c r="O89" s="259">
        <f t="shared" si="16"/>
        <v>38</v>
      </c>
    </row>
    <row r="90" spans="1:16">
      <c r="A90" s="261"/>
      <c r="B90" s="262" t="s">
        <v>346</v>
      </c>
      <c r="C90" s="277">
        <f>MEDIAN(C85:C89)</f>
        <v>1</v>
      </c>
      <c r="D90" s="277">
        <f t="shared" ref="D90:N90" si="17">MEDIAN(D85:D89)</f>
        <v>0</v>
      </c>
      <c r="E90" s="277">
        <f t="shared" si="17"/>
        <v>0</v>
      </c>
      <c r="F90" s="277">
        <f t="shared" si="17"/>
        <v>2</v>
      </c>
      <c r="G90" s="277">
        <f t="shared" si="17"/>
        <v>3</v>
      </c>
      <c r="H90" s="277">
        <f t="shared" si="17"/>
        <v>18</v>
      </c>
      <c r="I90" s="277">
        <f t="shared" si="17"/>
        <v>21</v>
      </c>
      <c r="J90" s="277">
        <f t="shared" si="17"/>
        <v>12</v>
      </c>
      <c r="K90" s="277">
        <f t="shared" si="17"/>
        <v>13</v>
      </c>
      <c r="L90" s="277">
        <f t="shared" si="17"/>
        <v>7</v>
      </c>
      <c r="M90" s="277">
        <f t="shared" si="17"/>
        <v>3</v>
      </c>
      <c r="N90" s="277">
        <f t="shared" si="17"/>
        <v>1</v>
      </c>
      <c r="O90" s="263">
        <f t="shared" si="16"/>
        <v>81</v>
      </c>
    </row>
    <row r="91" spans="1:16">
      <c r="A91" s="256"/>
      <c r="B91" s="264" t="s">
        <v>74</v>
      </c>
      <c r="C91" s="180">
        <f>C90*P91/O90</f>
        <v>0.79999999999999993</v>
      </c>
      <c r="D91" s="180">
        <f>D90*P91/O90</f>
        <v>0</v>
      </c>
      <c r="E91" s="180">
        <f>E90*P91/O90</f>
        <v>0</v>
      </c>
      <c r="F91" s="180">
        <f>F90*P91/O90</f>
        <v>1.5999999999999999</v>
      </c>
      <c r="G91" s="180">
        <f>G90*P91/O90</f>
        <v>2.4</v>
      </c>
      <c r="H91" s="180">
        <f>H90*P91/O90</f>
        <v>14.399999999999999</v>
      </c>
      <c r="I91" s="180">
        <f>I90*P91/O90</f>
        <v>16.8</v>
      </c>
      <c r="J91" s="180">
        <f>J90*P91/O90</f>
        <v>9.6</v>
      </c>
      <c r="K91" s="180">
        <f>K90*P91/O90</f>
        <v>10.4</v>
      </c>
      <c r="L91" s="180">
        <f>L90*P91/O90</f>
        <v>5.6</v>
      </c>
      <c r="M91" s="180">
        <f>M90*P91/O90</f>
        <v>2.4</v>
      </c>
      <c r="N91" s="180">
        <f>N90*P91/O90</f>
        <v>0.79999999999999993</v>
      </c>
      <c r="O91" s="133">
        <f t="shared" si="16"/>
        <v>64.8</v>
      </c>
      <c r="P91" s="265">
        <f>O90*80/100</f>
        <v>64.8</v>
      </c>
    </row>
    <row r="92" spans="1:16">
      <c r="A92" s="256"/>
      <c r="B92" s="266" t="s">
        <v>345</v>
      </c>
      <c r="C92" s="267">
        <f>รายเดือน66!B16</f>
        <v>2</v>
      </c>
      <c r="D92" s="267">
        <f>รายเดือน66!C16</f>
        <v>5</v>
      </c>
      <c r="E92" s="267">
        <f>รายเดือน66!D16</f>
        <v>6</v>
      </c>
      <c r="F92" s="267">
        <f>รายเดือน66!E16</f>
        <v>4</v>
      </c>
      <c r="G92" s="267">
        <f>รายเดือน66!F16</f>
        <v>3</v>
      </c>
      <c r="H92" s="267">
        <f>รายเดือน66!G16</f>
        <v>1</v>
      </c>
      <c r="I92" s="267">
        <f>รายเดือน66!H16</f>
        <v>1</v>
      </c>
      <c r="J92" s="267">
        <f>รายเดือน66!I16</f>
        <v>0</v>
      </c>
      <c r="K92" s="267">
        <f>รายเดือน66!J16</f>
        <v>0</v>
      </c>
      <c r="L92" s="267">
        <f>รายเดือน66!K16</f>
        <v>0</v>
      </c>
      <c r="M92" s="267">
        <f>รายเดือน66!L16</f>
        <v>0</v>
      </c>
      <c r="N92" s="267">
        <f>รายเดือน66!M16</f>
        <v>0</v>
      </c>
      <c r="O92" s="268">
        <f t="shared" si="16"/>
        <v>22</v>
      </c>
    </row>
    <row r="93" spans="1:16">
      <c r="A93" s="278"/>
      <c r="B93" s="270" t="s">
        <v>347</v>
      </c>
      <c r="C93" s="271">
        <f>C92</f>
        <v>2</v>
      </c>
      <c r="D93" s="271">
        <f>C92+D92</f>
        <v>7</v>
      </c>
      <c r="E93" s="271">
        <f>C92+D92+E92</f>
        <v>13</v>
      </c>
      <c r="F93" s="271">
        <f>C92+D92+E92+F92</f>
        <v>17</v>
      </c>
      <c r="G93" s="271">
        <f>C92+D92+E92+F92+G92</f>
        <v>20</v>
      </c>
      <c r="H93" s="271">
        <f>C92+D92+E92+F92+G92+H92</f>
        <v>21</v>
      </c>
      <c r="I93" s="271">
        <f>C92+D92+E92+F92+G92+H92+I92</f>
        <v>22</v>
      </c>
      <c r="J93" s="271">
        <f>C92+D92+E92+F92+G92+H92+I92+J92</f>
        <v>22</v>
      </c>
      <c r="K93" s="271">
        <f>C92+D92+E92+F92+G92+H92+I92+J92+K92</f>
        <v>22</v>
      </c>
      <c r="L93" s="271">
        <f>C92+D92+E92+F92+G92+H92+I92+J92+K92+L92</f>
        <v>22</v>
      </c>
      <c r="M93" s="271">
        <f>C92+D92+E92+F92+G92+H92+I92+J92+K92+L92+M92</f>
        <v>22</v>
      </c>
      <c r="N93" s="271">
        <f>C92+D92+E92+F92+G92+H92+I92+J92+K92+L92+M92+N92</f>
        <v>22</v>
      </c>
      <c r="O93" s="272"/>
    </row>
    <row r="94" spans="1:16">
      <c r="A94" s="273" t="s">
        <v>84</v>
      </c>
      <c r="B94" s="76" t="s">
        <v>72</v>
      </c>
      <c r="C94" s="30" t="s">
        <v>65</v>
      </c>
      <c r="D94" s="30" t="s">
        <v>66</v>
      </c>
      <c r="E94" s="30" t="s">
        <v>47</v>
      </c>
      <c r="F94" s="30" t="s">
        <v>48</v>
      </c>
      <c r="G94" s="30" t="s">
        <v>49</v>
      </c>
      <c r="H94" s="30" t="s">
        <v>50</v>
      </c>
      <c r="I94" s="30" t="s">
        <v>51</v>
      </c>
      <c r="J94" s="30" t="s">
        <v>52</v>
      </c>
      <c r="K94" s="30" t="s">
        <v>53</v>
      </c>
      <c r="L94" s="30" t="s">
        <v>54</v>
      </c>
      <c r="M94" s="30" t="s">
        <v>55</v>
      </c>
      <c r="N94" s="30" t="s">
        <v>56</v>
      </c>
      <c r="O94" s="30" t="s">
        <v>41</v>
      </c>
    </row>
    <row r="95" spans="1:16">
      <c r="A95" s="256"/>
      <c r="B95" s="257" t="s">
        <v>152</v>
      </c>
      <c r="C95" s="289">
        <v>1</v>
      </c>
      <c r="D95" s="289">
        <v>0</v>
      </c>
      <c r="E95" s="289">
        <v>1</v>
      </c>
      <c r="F95" s="289">
        <v>2</v>
      </c>
      <c r="G95" s="289">
        <v>22</v>
      </c>
      <c r="H95" s="289">
        <v>60</v>
      </c>
      <c r="I95" s="289">
        <v>51</v>
      </c>
      <c r="J95" s="289">
        <v>33</v>
      </c>
      <c r="K95" s="289">
        <v>25</v>
      </c>
      <c r="L95" s="289">
        <v>2</v>
      </c>
      <c r="M95" s="289">
        <v>5</v>
      </c>
      <c r="N95" s="289">
        <v>10</v>
      </c>
      <c r="O95" s="259">
        <f t="shared" ref="O95:O102" si="18">SUM(C95:N95)</f>
        <v>212</v>
      </c>
    </row>
    <row r="96" spans="1:16">
      <c r="A96" s="256"/>
      <c r="B96" s="257" t="s">
        <v>153</v>
      </c>
      <c r="C96" s="289">
        <v>4</v>
      </c>
      <c r="D96" s="289">
        <v>10</v>
      </c>
      <c r="E96" s="289">
        <v>9</v>
      </c>
      <c r="F96" s="289">
        <v>8</v>
      </c>
      <c r="G96" s="289">
        <v>36</v>
      </c>
      <c r="H96" s="289">
        <v>77</v>
      </c>
      <c r="I96" s="289">
        <v>50</v>
      </c>
      <c r="J96" s="289">
        <v>32</v>
      </c>
      <c r="K96" s="289">
        <v>65</v>
      </c>
      <c r="L96" s="289">
        <v>35</v>
      </c>
      <c r="M96" s="289">
        <v>17</v>
      </c>
      <c r="N96" s="289">
        <v>12</v>
      </c>
      <c r="O96" s="259">
        <f t="shared" si="18"/>
        <v>355</v>
      </c>
    </row>
    <row r="97" spans="1:16">
      <c r="A97" s="256"/>
      <c r="B97" s="257" t="s">
        <v>189</v>
      </c>
      <c r="C97" s="289">
        <v>6</v>
      </c>
      <c r="D97" s="289">
        <v>3</v>
      </c>
      <c r="E97" s="289">
        <v>3</v>
      </c>
      <c r="F97" s="289">
        <v>7</v>
      </c>
      <c r="G97" s="289">
        <v>18</v>
      </c>
      <c r="H97" s="289">
        <v>28</v>
      </c>
      <c r="I97" s="289">
        <v>15</v>
      </c>
      <c r="J97" s="289">
        <v>14</v>
      </c>
      <c r="K97" s="289">
        <v>16</v>
      </c>
      <c r="L97" s="289">
        <v>9</v>
      </c>
      <c r="M97" s="289">
        <v>3</v>
      </c>
      <c r="N97" s="289">
        <v>0</v>
      </c>
      <c r="O97" s="259">
        <f t="shared" si="18"/>
        <v>122</v>
      </c>
    </row>
    <row r="98" spans="1:16">
      <c r="A98" s="256"/>
      <c r="B98" s="257" t="s">
        <v>329</v>
      </c>
      <c r="C98" s="289">
        <v>0</v>
      </c>
      <c r="D98" s="289">
        <v>0</v>
      </c>
      <c r="E98" s="289">
        <v>2</v>
      </c>
      <c r="F98" s="289">
        <v>0</v>
      </c>
      <c r="G98" s="289">
        <v>1</v>
      </c>
      <c r="H98" s="289">
        <v>6</v>
      </c>
      <c r="I98" s="289">
        <v>8</v>
      </c>
      <c r="J98" s="289">
        <v>12</v>
      </c>
      <c r="K98" s="289">
        <v>0</v>
      </c>
      <c r="L98" s="289">
        <v>8</v>
      </c>
      <c r="M98" s="289">
        <v>1</v>
      </c>
      <c r="N98" s="289">
        <v>1</v>
      </c>
      <c r="O98" s="259">
        <f t="shared" si="18"/>
        <v>39</v>
      </c>
    </row>
    <row r="99" spans="1:16">
      <c r="A99" s="256"/>
      <c r="B99" s="257" t="s">
        <v>330</v>
      </c>
      <c r="C99" s="289">
        <v>4</v>
      </c>
      <c r="D99" s="289">
        <v>4</v>
      </c>
      <c r="E99" s="289">
        <v>0</v>
      </c>
      <c r="F99" s="289">
        <v>0</v>
      </c>
      <c r="G99" s="289">
        <v>0</v>
      </c>
      <c r="H99" s="289">
        <v>3</v>
      </c>
      <c r="I99" s="289">
        <v>10</v>
      </c>
      <c r="J99" s="289">
        <v>17</v>
      </c>
      <c r="K99" s="289">
        <v>11</v>
      </c>
      <c r="L99" s="289">
        <v>1</v>
      </c>
      <c r="M99" s="289">
        <v>2</v>
      </c>
      <c r="N99" s="289">
        <v>1</v>
      </c>
      <c r="O99" s="259">
        <f t="shared" si="18"/>
        <v>53</v>
      </c>
    </row>
    <row r="100" spans="1:16">
      <c r="A100" s="261"/>
      <c r="B100" s="262" t="s">
        <v>346</v>
      </c>
      <c r="C100" s="277">
        <f>MEDIAN(C95:C99)</f>
        <v>4</v>
      </c>
      <c r="D100" s="277">
        <f t="shared" ref="D100:N100" si="19">MEDIAN(D95:D99)</f>
        <v>3</v>
      </c>
      <c r="E100" s="277">
        <f t="shared" si="19"/>
        <v>2</v>
      </c>
      <c r="F100" s="277">
        <f t="shared" si="19"/>
        <v>2</v>
      </c>
      <c r="G100" s="277">
        <f t="shared" si="19"/>
        <v>18</v>
      </c>
      <c r="H100" s="277">
        <f t="shared" si="19"/>
        <v>28</v>
      </c>
      <c r="I100" s="277">
        <f t="shared" si="19"/>
        <v>15</v>
      </c>
      <c r="J100" s="277">
        <f t="shared" si="19"/>
        <v>17</v>
      </c>
      <c r="K100" s="277">
        <f t="shared" si="19"/>
        <v>16</v>
      </c>
      <c r="L100" s="277">
        <f t="shared" si="19"/>
        <v>8</v>
      </c>
      <c r="M100" s="277">
        <f t="shared" si="19"/>
        <v>3</v>
      </c>
      <c r="N100" s="277">
        <f t="shared" si="19"/>
        <v>1</v>
      </c>
      <c r="O100" s="263">
        <f t="shared" si="18"/>
        <v>117</v>
      </c>
    </row>
    <row r="101" spans="1:16">
      <c r="A101" s="256"/>
      <c r="B101" s="264" t="s">
        <v>74</v>
      </c>
      <c r="C101" s="180">
        <f>C100*P101/O100</f>
        <v>3.1999999999999997</v>
      </c>
      <c r="D101" s="180">
        <f>D100*P101/O100</f>
        <v>2.3999999999999995</v>
      </c>
      <c r="E101" s="180">
        <f>E100*P101/O100</f>
        <v>1.5999999999999999</v>
      </c>
      <c r="F101" s="180">
        <f>F100*P101/O100</f>
        <v>1.5999999999999999</v>
      </c>
      <c r="G101" s="180">
        <f>G100*P101/O100</f>
        <v>14.4</v>
      </c>
      <c r="H101" s="180">
        <f>H100*P101/O100</f>
        <v>22.4</v>
      </c>
      <c r="I101" s="180">
        <f>I100*P101/O100</f>
        <v>12</v>
      </c>
      <c r="J101" s="180">
        <f>J100*P101/O100</f>
        <v>13.599999999999998</v>
      </c>
      <c r="K101" s="180">
        <f>K100*P101/O100</f>
        <v>12.799999999999999</v>
      </c>
      <c r="L101" s="180">
        <f>L100*P101/O100</f>
        <v>6.3999999999999995</v>
      </c>
      <c r="M101" s="180">
        <f>M100*P101/O100</f>
        <v>2.3999999999999995</v>
      </c>
      <c r="N101" s="180">
        <f>N100*P101/O100</f>
        <v>0.79999999999999993</v>
      </c>
      <c r="O101" s="133">
        <f t="shared" si="18"/>
        <v>93.6</v>
      </c>
      <c r="P101" s="265">
        <f>O100*80/100</f>
        <v>93.6</v>
      </c>
    </row>
    <row r="102" spans="1:16">
      <c r="A102" s="256"/>
      <c r="B102" s="266" t="s">
        <v>345</v>
      </c>
      <c r="C102" s="267">
        <f>รายเดือน66!B17</f>
        <v>1</v>
      </c>
      <c r="D102" s="267">
        <f>รายเดือน66!C17</f>
        <v>0</v>
      </c>
      <c r="E102" s="267">
        <f>รายเดือน66!D17</f>
        <v>1</v>
      </c>
      <c r="F102" s="267">
        <f>รายเดือน66!E17</f>
        <v>2</v>
      </c>
      <c r="G102" s="267">
        <f>รายเดือน66!F17</f>
        <v>1</v>
      </c>
      <c r="H102" s="267">
        <f>รายเดือน66!G17</f>
        <v>11</v>
      </c>
      <c r="I102" s="267">
        <f>รายเดือน66!H17</f>
        <v>0</v>
      </c>
      <c r="J102" s="267">
        <f>รายเดือน66!I17</f>
        <v>0</v>
      </c>
      <c r="K102" s="267">
        <f>รายเดือน66!J17</f>
        <v>0</v>
      </c>
      <c r="L102" s="267">
        <f>รายเดือน66!K17</f>
        <v>0</v>
      </c>
      <c r="M102" s="267">
        <f>รายเดือน66!L17</f>
        <v>0</v>
      </c>
      <c r="N102" s="267">
        <f>รายเดือน66!M17</f>
        <v>0</v>
      </c>
      <c r="O102" s="268">
        <f t="shared" si="18"/>
        <v>16</v>
      </c>
    </row>
    <row r="103" spans="1:16">
      <c r="A103" s="278"/>
      <c r="B103" s="270" t="s">
        <v>347</v>
      </c>
      <c r="C103" s="271">
        <f>C102</f>
        <v>1</v>
      </c>
      <c r="D103" s="271">
        <f>C102+D102</f>
        <v>1</v>
      </c>
      <c r="E103" s="271">
        <f>C102+D102+E102</f>
        <v>2</v>
      </c>
      <c r="F103" s="271">
        <f>C102+D102+E102+F102</f>
        <v>4</v>
      </c>
      <c r="G103" s="271">
        <f>C102+D102+E102+F102+G102</f>
        <v>5</v>
      </c>
      <c r="H103" s="271">
        <f>C102+D102+E102+F102+G102+H102</f>
        <v>16</v>
      </c>
      <c r="I103" s="271">
        <f>C102+D102+E102+F102+G102+H102+I102</f>
        <v>16</v>
      </c>
      <c r="J103" s="271">
        <f>C102+D102+E102+F102+G102+H102+I102+J102</f>
        <v>16</v>
      </c>
      <c r="K103" s="271">
        <f>C102+D102+E102+F102+G102+H102+I102+J102+K102</f>
        <v>16</v>
      </c>
      <c r="L103" s="271">
        <f>C102+D102+E102+F102+G102+H102+I102+J102+K102+L102</f>
        <v>16</v>
      </c>
      <c r="M103" s="271">
        <f>C102+D102+E102+F102+G102+H102+I102+J102+K102+L102+M102</f>
        <v>16</v>
      </c>
      <c r="N103" s="271">
        <f>C102+D102+E102+F102+G102+H102+I102+J102+K102+L102+M102+N102</f>
        <v>16</v>
      </c>
      <c r="O103" s="272"/>
    </row>
    <row r="104" spans="1:16">
      <c r="A104" s="273" t="s">
        <v>85</v>
      </c>
      <c r="B104" s="76" t="s">
        <v>72</v>
      </c>
      <c r="C104" s="30" t="s">
        <v>65</v>
      </c>
      <c r="D104" s="30" t="s">
        <v>66</v>
      </c>
      <c r="E104" s="30" t="s">
        <v>47</v>
      </c>
      <c r="F104" s="30" t="s">
        <v>48</v>
      </c>
      <c r="G104" s="30" t="s">
        <v>49</v>
      </c>
      <c r="H104" s="30" t="s">
        <v>50</v>
      </c>
      <c r="I104" s="30" t="s">
        <v>51</v>
      </c>
      <c r="J104" s="30" t="s">
        <v>52</v>
      </c>
      <c r="K104" s="30" t="s">
        <v>53</v>
      </c>
      <c r="L104" s="30" t="s">
        <v>54</v>
      </c>
      <c r="M104" s="30" t="s">
        <v>55</v>
      </c>
      <c r="N104" s="30" t="s">
        <v>56</v>
      </c>
      <c r="O104" s="30" t="s">
        <v>41</v>
      </c>
    </row>
    <row r="105" spans="1:16">
      <c r="A105" s="256"/>
      <c r="B105" s="257" t="s">
        <v>152</v>
      </c>
      <c r="C105" s="290">
        <v>1</v>
      </c>
      <c r="D105" s="290">
        <v>1</v>
      </c>
      <c r="E105" s="290">
        <v>1</v>
      </c>
      <c r="F105" s="290">
        <v>8</v>
      </c>
      <c r="G105" s="290">
        <v>19</v>
      </c>
      <c r="H105" s="290">
        <v>17</v>
      </c>
      <c r="I105" s="290">
        <v>6</v>
      </c>
      <c r="J105" s="290">
        <v>4</v>
      </c>
      <c r="K105" s="290">
        <v>1</v>
      </c>
      <c r="L105" s="290">
        <v>2</v>
      </c>
      <c r="M105" s="290">
        <v>1</v>
      </c>
      <c r="N105" s="290">
        <v>0</v>
      </c>
      <c r="O105" s="259">
        <f t="shared" ref="O105:O112" si="20">SUM(C105:N105)</f>
        <v>61</v>
      </c>
    </row>
    <row r="106" spans="1:16">
      <c r="A106" s="256"/>
      <c r="B106" s="257" t="s">
        <v>153</v>
      </c>
      <c r="C106" s="290">
        <v>0</v>
      </c>
      <c r="D106" s="290">
        <v>2</v>
      </c>
      <c r="E106" s="290">
        <v>1</v>
      </c>
      <c r="F106" s="290">
        <v>0</v>
      </c>
      <c r="G106" s="290">
        <v>11</v>
      </c>
      <c r="H106" s="290">
        <v>46</v>
      </c>
      <c r="I106" s="290">
        <v>70</v>
      </c>
      <c r="J106" s="290">
        <v>32</v>
      </c>
      <c r="K106" s="290">
        <v>13</v>
      </c>
      <c r="L106" s="290">
        <v>12</v>
      </c>
      <c r="M106" s="290">
        <v>2</v>
      </c>
      <c r="N106" s="290">
        <v>1</v>
      </c>
      <c r="O106" s="259">
        <f t="shared" si="20"/>
        <v>190</v>
      </c>
    </row>
    <row r="107" spans="1:16">
      <c r="A107" s="256"/>
      <c r="B107" s="257" t="s">
        <v>189</v>
      </c>
      <c r="C107" s="290">
        <v>1</v>
      </c>
      <c r="D107" s="290">
        <v>7</v>
      </c>
      <c r="E107" s="290">
        <v>2</v>
      </c>
      <c r="F107" s="290">
        <v>1</v>
      </c>
      <c r="G107" s="290">
        <v>1</v>
      </c>
      <c r="H107" s="290">
        <v>8</v>
      </c>
      <c r="I107" s="290">
        <v>17</v>
      </c>
      <c r="J107" s="290">
        <v>28</v>
      </c>
      <c r="K107" s="290">
        <v>13</v>
      </c>
      <c r="L107" s="290">
        <v>1</v>
      </c>
      <c r="M107" s="290">
        <v>2</v>
      </c>
      <c r="N107" s="290">
        <v>1</v>
      </c>
      <c r="O107" s="259">
        <f t="shared" si="20"/>
        <v>82</v>
      </c>
    </row>
    <row r="108" spans="1:16">
      <c r="A108" s="256"/>
      <c r="B108" s="257" t="s">
        <v>329</v>
      </c>
      <c r="C108" s="290">
        <v>0</v>
      </c>
      <c r="D108" s="290">
        <v>0</v>
      </c>
      <c r="E108" s="290">
        <v>0</v>
      </c>
      <c r="F108" s="290">
        <v>0</v>
      </c>
      <c r="G108" s="290">
        <v>0</v>
      </c>
      <c r="H108" s="290">
        <v>0</v>
      </c>
      <c r="I108" s="290">
        <v>0</v>
      </c>
      <c r="J108" s="290">
        <v>0</v>
      </c>
      <c r="K108" s="290">
        <v>1</v>
      </c>
      <c r="L108" s="290">
        <v>1</v>
      </c>
      <c r="M108" s="290">
        <v>1</v>
      </c>
      <c r="N108" s="290">
        <v>0</v>
      </c>
      <c r="O108" s="259">
        <f t="shared" si="20"/>
        <v>3</v>
      </c>
    </row>
    <row r="109" spans="1:16">
      <c r="A109" s="256"/>
      <c r="B109" s="257" t="s">
        <v>330</v>
      </c>
      <c r="C109" s="290">
        <v>0</v>
      </c>
      <c r="D109" s="290">
        <v>2</v>
      </c>
      <c r="E109" s="290">
        <v>0</v>
      </c>
      <c r="F109" s="290">
        <v>1</v>
      </c>
      <c r="G109" s="290">
        <v>0</v>
      </c>
      <c r="H109" s="290">
        <v>3</v>
      </c>
      <c r="I109" s="290">
        <v>2</v>
      </c>
      <c r="J109" s="290">
        <v>4</v>
      </c>
      <c r="K109" s="290">
        <v>6</v>
      </c>
      <c r="L109" s="290">
        <v>0</v>
      </c>
      <c r="M109" s="290">
        <v>1</v>
      </c>
      <c r="N109" s="290">
        <v>0</v>
      </c>
      <c r="O109" s="259">
        <f t="shared" si="20"/>
        <v>19</v>
      </c>
    </row>
    <row r="110" spans="1:16">
      <c r="A110" s="261"/>
      <c r="B110" s="262" t="s">
        <v>346</v>
      </c>
      <c r="C110" s="277">
        <f>MEDIAN(C105:C109)</f>
        <v>0</v>
      </c>
      <c r="D110" s="277">
        <f t="shared" ref="D110:N110" si="21">MEDIAN(D105:D109)</f>
        <v>2</v>
      </c>
      <c r="E110" s="277">
        <f t="shared" si="21"/>
        <v>1</v>
      </c>
      <c r="F110" s="277">
        <f t="shared" si="21"/>
        <v>1</v>
      </c>
      <c r="G110" s="277">
        <f t="shared" si="21"/>
        <v>1</v>
      </c>
      <c r="H110" s="277">
        <f t="shared" si="21"/>
        <v>8</v>
      </c>
      <c r="I110" s="277">
        <f t="shared" si="21"/>
        <v>6</v>
      </c>
      <c r="J110" s="277">
        <f t="shared" si="21"/>
        <v>4</v>
      </c>
      <c r="K110" s="277">
        <f t="shared" si="21"/>
        <v>6</v>
      </c>
      <c r="L110" s="277">
        <f t="shared" si="21"/>
        <v>1</v>
      </c>
      <c r="M110" s="277">
        <f t="shared" si="21"/>
        <v>1</v>
      </c>
      <c r="N110" s="277">
        <f t="shared" si="21"/>
        <v>0</v>
      </c>
      <c r="O110" s="263">
        <f t="shared" si="20"/>
        <v>31</v>
      </c>
    </row>
    <row r="111" spans="1:16">
      <c r="A111" s="256"/>
      <c r="B111" s="264" t="s">
        <v>74</v>
      </c>
      <c r="C111" s="180">
        <f>C110*P111/O110</f>
        <v>0</v>
      </c>
      <c r="D111" s="180">
        <f>D110*P111/O110</f>
        <v>1.6</v>
      </c>
      <c r="E111" s="180">
        <f>E110*P111/O110</f>
        <v>0.8</v>
      </c>
      <c r="F111" s="180">
        <f>F110*P111/O110</f>
        <v>0.8</v>
      </c>
      <c r="G111" s="180">
        <f>G110*P111/O110</f>
        <v>0.8</v>
      </c>
      <c r="H111" s="180">
        <f>H110*P111/O110</f>
        <v>6.4</v>
      </c>
      <c r="I111" s="180">
        <f>I110*P111/O110</f>
        <v>4.8000000000000007</v>
      </c>
      <c r="J111" s="180">
        <f>J110*P111/O110</f>
        <v>3.2</v>
      </c>
      <c r="K111" s="180">
        <f>K110*P111/O110</f>
        <v>4.8000000000000007</v>
      </c>
      <c r="L111" s="180">
        <f>L110*P111/O110</f>
        <v>0.8</v>
      </c>
      <c r="M111" s="180">
        <f>M110*P111/O110</f>
        <v>0.8</v>
      </c>
      <c r="N111" s="180">
        <f>N110*P111/O110</f>
        <v>0</v>
      </c>
      <c r="O111" s="133">
        <f t="shared" si="20"/>
        <v>24.800000000000004</v>
      </c>
      <c r="P111" s="265">
        <f>O110*80/100</f>
        <v>24.8</v>
      </c>
    </row>
    <row r="112" spans="1:16">
      <c r="A112" s="256"/>
      <c r="B112" s="266" t="s">
        <v>345</v>
      </c>
      <c r="C112" s="267">
        <f>รายเดือน66!B20</f>
        <v>0</v>
      </c>
      <c r="D112" s="267">
        <f>รายเดือน66!C20</f>
        <v>8</v>
      </c>
      <c r="E112" s="267">
        <f>รายเดือน66!D20</f>
        <v>1</v>
      </c>
      <c r="F112" s="267">
        <f>รายเดือน66!E20</f>
        <v>0</v>
      </c>
      <c r="G112" s="267">
        <f>รายเดือน66!F20</f>
        <v>2</v>
      </c>
      <c r="H112" s="267">
        <f>รายเดือน66!G20</f>
        <v>0</v>
      </c>
      <c r="I112" s="267">
        <f>รายเดือน66!H20</f>
        <v>2</v>
      </c>
      <c r="J112" s="267">
        <f>รายเดือน66!I20</f>
        <v>0</v>
      </c>
      <c r="K112" s="267">
        <f>รายเดือน66!J20</f>
        <v>0</v>
      </c>
      <c r="L112" s="267">
        <f>รายเดือน66!K20</f>
        <v>0</v>
      </c>
      <c r="M112" s="267">
        <f>รายเดือน66!L20</f>
        <v>0</v>
      </c>
      <c r="N112" s="267">
        <f>รายเดือน66!M20</f>
        <v>0</v>
      </c>
      <c r="O112" s="268">
        <f t="shared" si="20"/>
        <v>13</v>
      </c>
    </row>
    <row r="113" spans="1:16">
      <c r="A113" s="256"/>
      <c r="B113" s="270" t="s">
        <v>347</v>
      </c>
      <c r="C113" s="271">
        <v>0</v>
      </c>
      <c r="D113" s="271">
        <f>C112+D112</f>
        <v>8</v>
      </c>
      <c r="E113" s="271">
        <f>C112+D112+E112</f>
        <v>9</v>
      </c>
      <c r="F113" s="271">
        <f>C112+D112+E112+F112</f>
        <v>9</v>
      </c>
      <c r="G113" s="271">
        <f>C112+D112+E112+F112+G112</f>
        <v>11</v>
      </c>
      <c r="H113" s="271">
        <f>C112+D112+E112+F112+G112+H112</f>
        <v>11</v>
      </c>
      <c r="I113" s="271">
        <f>C112+D112+E112+F112+G112+H112+I112</f>
        <v>13</v>
      </c>
      <c r="J113" s="271">
        <f>C112+D112+E112+F112+G112+H112+I112+J112</f>
        <v>13</v>
      </c>
      <c r="K113" s="271">
        <f>C112+D112+E112+F112+G112+H112+I112+J112+K112</f>
        <v>13</v>
      </c>
      <c r="L113" s="271">
        <f>C112+D112+E112+F112+G112+H112+I112+J112+K112+L112</f>
        <v>13</v>
      </c>
      <c r="M113" s="271">
        <f>C112+D112+E112+F112+G112+H112+I112+J112+K112+L112+M112</f>
        <v>13</v>
      </c>
      <c r="N113" s="271">
        <f>C112+D112+E112+F112+G112+H112+I112+J112+K112+L112+M112+N112</f>
        <v>13</v>
      </c>
      <c r="O113" s="272"/>
    </row>
    <row r="114" spans="1:16">
      <c r="A114" s="273" t="s">
        <v>86</v>
      </c>
      <c r="B114" s="76" t="s">
        <v>72</v>
      </c>
      <c r="C114" s="30" t="s">
        <v>65</v>
      </c>
      <c r="D114" s="30" t="s">
        <v>66</v>
      </c>
      <c r="E114" s="30" t="s">
        <v>47</v>
      </c>
      <c r="F114" s="30" t="s">
        <v>48</v>
      </c>
      <c r="G114" s="30" t="s">
        <v>49</v>
      </c>
      <c r="H114" s="30" t="s">
        <v>50</v>
      </c>
      <c r="I114" s="30" t="s">
        <v>51</v>
      </c>
      <c r="J114" s="30" t="s">
        <v>52</v>
      </c>
      <c r="K114" s="30" t="s">
        <v>53</v>
      </c>
      <c r="L114" s="30" t="s">
        <v>54</v>
      </c>
      <c r="M114" s="30" t="s">
        <v>55</v>
      </c>
      <c r="N114" s="30" t="s">
        <v>56</v>
      </c>
      <c r="O114" s="30" t="s">
        <v>41</v>
      </c>
    </row>
    <row r="115" spans="1:16">
      <c r="A115" s="256"/>
      <c r="B115" s="257" t="s">
        <v>152</v>
      </c>
      <c r="C115" s="291">
        <v>0</v>
      </c>
      <c r="D115" s="291">
        <v>0</v>
      </c>
      <c r="E115" s="291">
        <v>0</v>
      </c>
      <c r="F115" s="291">
        <v>0</v>
      </c>
      <c r="G115" s="291">
        <v>1</v>
      </c>
      <c r="H115" s="291">
        <v>6</v>
      </c>
      <c r="I115" s="291">
        <v>4</v>
      </c>
      <c r="J115" s="291">
        <v>9</v>
      </c>
      <c r="K115" s="291">
        <v>9</v>
      </c>
      <c r="L115" s="291">
        <v>1</v>
      </c>
      <c r="M115" s="291">
        <v>2</v>
      </c>
      <c r="N115" s="291">
        <v>0</v>
      </c>
      <c r="O115" s="259">
        <v>32</v>
      </c>
    </row>
    <row r="116" spans="1:16">
      <c r="A116" s="256"/>
      <c r="B116" s="257" t="s">
        <v>153</v>
      </c>
      <c r="C116" s="291">
        <v>1</v>
      </c>
      <c r="D116" s="291">
        <v>3</v>
      </c>
      <c r="E116" s="291">
        <v>1</v>
      </c>
      <c r="F116" s="291">
        <v>2</v>
      </c>
      <c r="G116" s="291">
        <v>4</v>
      </c>
      <c r="H116" s="291">
        <v>19</v>
      </c>
      <c r="I116" s="291">
        <v>19</v>
      </c>
      <c r="J116" s="291">
        <v>24</v>
      </c>
      <c r="K116" s="291">
        <v>16</v>
      </c>
      <c r="L116" s="291">
        <v>2</v>
      </c>
      <c r="M116" s="291">
        <v>7</v>
      </c>
      <c r="N116" s="291">
        <v>2</v>
      </c>
      <c r="O116" s="259">
        <v>100</v>
      </c>
    </row>
    <row r="117" spans="1:16">
      <c r="A117" s="256"/>
      <c r="B117" s="257" t="s">
        <v>189</v>
      </c>
      <c r="C117" s="291">
        <v>0</v>
      </c>
      <c r="D117" s="291">
        <v>0</v>
      </c>
      <c r="E117" s="291">
        <v>4</v>
      </c>
      <c r="F117" s="291">
        <v>9</v>
      </c>
      <c r="G117" s="291">
        <v>13</v>
      </c>
      <c r="H117" s="291">
        <v>9</v>
      </c>
      <c r="I117" s="291">
        <v>30</v>
      </c>
      <c r="J117" s="291">
        <v>24</v>
      </c>
      <c r="K117" s="291">
        <v>18</v>
      </c>
      <c r="L117" s="291">
        <v>4</v>
      </c>
      <c r="M117" s="291">
        <v>2</v>
      </c>
      <c r="N117" s="291">
        <v>1</v>
      </c>
      <c r="O117" s="259">
        <v>114</v>
      </c>
    </row>
    <row r="118" spans="1:16">
      <c r="A118" s="256"/>
      <c r="B118" s="257" t="s">
        <v>329</v>
      </c>
      <c r="C118" s="291">
        <v>1</v>
      </c>
      <c r="D118" s="291">
        <v>0</v>
      </c>
      <c r="E118" s="291">
        <v>2</v>
      </c>
      <c r="F118" s="291">
        <v>0</v>
      </c>
      <c r="G118" s="291">
        <v>1</v>
      </c>
      <c r="H118" s="291">
        <v>13</v>
      </c>
      <c r="I118" s="291">
        <v>10</v>
      </c>
      <c r="J118" s="291">
        <v>6</v>
      </c>
      <c r="K118" s="291">
        <v>13</v>
      </c>
      <c r="L118" s="291">
        <v>8</v>
      </c>
      <c r="M118" s="291">
        <v>1</v>
      </c>
      <c r="N118" s="291">
        <v>1</v>
      </c>
      <c r="O118" s="259">
        <v>56</v>
      </c>
    </row>
    <row r="119" spans="1:16">
      <c r="A119" s="256"/>
      <c r="B119" s="257" t="s">
        <v>330</v>
      </c>
      <c r="C119" s="291">
        <v>3</v>
      </c>
      <c r="D119" s="291">
        <v>0</v>
      </c>
      <c r="E119" s="291">
        <v>0</v>
      </c>
      <c r="F119" s="291">
        <v>2</v>
      </c>
      <c r="G119" s="291">
        <v>4</v>
      </c>
      <c r="H119" s="291">
        <v>3</v>
      </c>
      <c r="I119" s="291">
        <v>2</v>
      </c>
      <c r="J119" s="291">
        <v>1</v>
      </c>
      <c r="K119" s="291">
        <v>1</v>
      </c>
      <c r="L119" s="291">
        <v>2</v>
      </c>
      <c r="M119" s="291">
        <v>3</v>
      </c>
      <c r="N119" s="291">
        <v>1</v>
      </c>
      <c r="O119" s="259">
        <v>56</v>
      </c>
    </row>
    <row r="120" spans="1:16">
      <c r="A120" s="261"/>
      <c r="B120" s="262" t="s">
        <v>346</v>
      </c>
      <c r="C120" s="277">
        <f>MEDIAN(C115:C119)</f>
        <v>1</v>
      </c>
      <c r="D120" s="277">
        <f t="shared" ref="D120:N120" si="22">MEDIAN(D115:D119)</f>
        <v>0</v>
      </c>
      <c r="E120" s="277">
        <f t="shared" si="22"/>
        <v>1</v>
      </c>
      <c r="F120" s="277">
        <f t="shared" si="22"/>
        <v>2</v>
      </c>
      <c r="G120" s="277">
        <f t="shared" si="22"/>
        <v>4</v>
      </c>
      <c r="H120" s="277">
        <f t="shared" si="22"/>
        <v>9</v>
      </c>
      <c r="I120" s="277">
        <f t="shared" si="22"/>
        <v>10</v>
      </c>
      <c r="J120" s="277">
        <f t="shared" si="22"/>
        <v>9</v>
      </c>
      <c r="K120" s="277">
        <f t="shared" si="22"/>
        <v>13</v>
      </c>
      <c r="L120" s="277">
        <f t="shared" si="22"/>
        <v>2</v>
      </c>
      <c r="M120" s="277">
        <f t="shared" si="22"/>
        <v>2</v>
      </c>
      <c r="N120" s="277">
        <f t="shared" si="22"/>
        <v>1</v>
      </c>
      <c r="O120" s="263">
        <f>SUM(C120:N120)</f>
        <v>54</v>
      </c>
    </row>
    <row r="121" spans="1:16">
      <c r="A121" s="256"/>
      <c r="B121" s="264" t="s">
        <v>74</v>
      </c>
      <c r="C121" s="180">
        <f>C120*P121/O120</f>
        <v>0.8</v>
      </c>
      <c r="D121" s="180">
        <f>D120*P121/O120</f>
        <v>0</v>
      </c>
      <c r="E121" s="180">
        <f>E120*P121/O120</f>
        <v>0.8</v>
      </c>
      <c r="F121" s="180">
        <f>F120*P121/O120</f>
        <v>1.6</v>
      </c>
      <c r="G121" s="180">
        <f>G120*P121/O120</f>
        <v>3.2</v>
      </c>
      <c r="H121" s="180">
        <f>H120*P121/O120</f>
        <v>7.2</v>
      </c>
      <c r="I121" s="180">
        <f>I120*P121/O120</f>
        <v>8</v>
      </c>
      <c r="J121" s="180">
        <f>J120*P121/O120</f>
        <v>7.2</v>
      </c>
      <c r="K121" s="180">
        <f>K120*P121/O120</f>
        <v>10.4</v>
      </c>
      <c r="L121" s="180">
        <f>L120*P121/O120</f>
        <v>1.6</v>
      </c>
      <c r="M121" s="180">
        <f>M120*P121/O120</f>
        <v>1.6</v>
      </c>
      <c r="N121" s="180">
        <f>N120*P121/O120</f>
        <v>0.8</v>
      </c>
      <c r="O121" s="133">
        <f>SUM(C121:N121)</f>
        <v>43.2</v>
      </c>
      <c r="P121" s="265">
        <f>O120*80/100</f>
        <v>43.2</v>
      </c>
    </row>
    <row r="122" spans="1:16">
      <c r="A122" s="256"/>
      <c r="B122" s="266" t="s">
        <v>345</v>
      </c>
      <c r="C122" s="267">
        <f>รายเดือน66!B9</f>
        <v>1</v>
      </c>
      <c r="D122" s="267">
        <f>รายเดือน66!C9</f>
        <v>2</v>
      </c>
      <c r="E122" s="267">
        <f>รายเดือน66!D9</f>
        <v>2</v>
      </c>
      <c r="F122" s="267">
        <f>รายเดือน66!E9</f>
        <v>1</v>
      </c>
      <c r="G122" s="267">
        <f>รายเดือน66!F9</f>
        <v>5</v>
      </c>
      <c r="H122" s="267">
        <f>รายเดือน66!G9</f>
        <v>22</v>
      </c>
      <c r="I122" s="267">
        <f>รายเดือน66!H9</f>
        <v>15</v>
      </c>
      <c r="J122" s="267">
        <f>รายเดือน66!I9</f>
        <v>0</v>
      </c>
      <c r="K122" s="267">
        <f>รายเดือน66!J9</f>
        <v>0</v>
      </c>
      <c r="L122" s="267">
        <f>รายเดือน66!K9</f>
        <v>0</v>
      </c>
      <c r="M122" s="267">
        <f>รายเดือน66!L9</f>
        <v>0</v>
      </c>
      <c r="N122" s="267">
        <f>รายเดือน66!M9</f>
        <v>0</v>
      </c>
      <c r="O122" s="268">
        <f>SUM(C122:N122)</f>
        <v>48</v>
      </c>
    </row>
    <row r="123" spans="1:16">
      <c r="A123" s="278"/>
      <c r="B123" s="270" t="s">
        <v>347</v>
      </c>
      <c r="C123" s="271">
        <f>C122</f>
        <v>1</v>
      </c>
      <c r="D123" s="271">
        <f>C122+D122</f>
        <v>3</v>
      </c>
      <c r="E123" s="271">
        <f>C122+D122+E122</f>
        <v>5</v>
      </c>
      <c r="F123" s="271">
        <f>C122+D122+E122+F122</f>
        <v>6</v>
      </c>
      <c r="G123" s="271">
        <f>C122+D122+E122+F122+G122</f>
        <v>11</v>
      </c>
      <c r="H123" s="271">
        <f>C122+D122+E122+F122+G122+H122</f>
        <v>33</v>
      </c>
      <c r="I123" s="271">
        <f>C122+D122+E122+F122+G122+H122+I122</f>
        <v>48</v>
      </c>
      <c r="J123" s="271">
        <f>C122+D122+E122+F122+G122+H122+I122+J122</f>
        <v>48</v>
      </c>
      <c r="K123" s="271">
        <f>C122+D122+E122+F122+G122+H122+I122+J122+K122</f>
        <v>48</v>
      </c>
      <c r="L123" s="271">
        <f>C122+D122+E122+F122+G122+H122+I122+J122+K122+L122</f>
        <v>48</v>
      </c>
      <c r="M123" s="271">
        <f>C122+D122+E122+F122+G122+H122+I122+J122+K122+L122+M122</f>
        <v>48</v>
      </c>
      <c r="N123" s="271">
        <f>C122+D122+E122+F122+G122+H122+I122+J122+K122+L122+M122+N122</f>
        <v>48</v>
      </c>
      <c r="O123" s="272"/>
    </row>
    <row r="124" spans="1:16">
      <c r="A124" s="273" t="s">
        <v>87</v>
      </c>
      <c r="B124" s="76" t="s">
        <v>72</v>
      </c>
      <c r="C124" s="30" t="s">
        <v>65</v>
      </c>
      <c r="D124" s="30" t="s">
        <v>66</v>
      </c>
      <c r="E124" s="30" t="s">
        <v>47</v>
      </c>
      <c r="F124" s="30" t="s">
        <v>48</v>
      </c>
      <c r="G124" s="30" t="s">
        <v>49</v>
      </c>
      <c r="H124" s="30" t="s">
        <v>50</v>
      </c>
      <c r="I124" s="30" t="s">
        <v>51</v>
      </c>
      <c r="J124" s="30" t="s">
        <v>52</v>
      </c>
      <c r="K124" s="30" t="s">
        <v>53</v>
      </c>
      <c r="L124" s="30" t="s">
        <v>54</v>
      </c>
      <c r="M124" s="30" t="s">
        <v>55</v>
      </c>
      <c r="N124" s="30" t="s">
        <v>56</v>
      </c>
      <c r="O124" s="30" t="s">
        <v>41</v>
      </c>
    </row>
    <row r="125" spans="1:16">
      <c r="A125" s="256"/>
      <c r="B125" s="257" t="s">
        <v>152</v>
      </c>
      <c r="C125" s="292">
        <v>0</v>
      </c>
      <c r="D125" s="292">
        <v>2</v>
      </c>
      <c r="E125" s="292">
        <v>0</v>
      </c>
      <c r="F125" s="292">
        <v>6</v>
      </c>
      <c r="G125" s="292">
        <v>24</v>
      </c>
      <c r="H125" s="292">
        <v>40</v>
      </c>
      <c r="I125" s="292">
        <v>20</v>
      </c>
      <c r="J125" s="292">
        <v>8</v>
      </c>
      <c r="K125" s="292">
        <v>1</v>
      </c>
      <c r="L125" s="292">
        <v>1</v>
      </c>
      <c r="M125" s="292">
        <v>2</v>
      </c>
      <c r="N125" s="292">
        <v>3</v>
      </c>
      <c r="O125" s="312">
        <f t="shared" ref="O125:O132" si="23">SUM(C125:N125)</f>
        <v>107</v>
      </c>
    </row>
    <row r="126" spans="1:16">
      <c r="A126" s="256"/>
      <c r="B126" s="257" t="s">
        <v>153</v>
      </c>
      <c r="C126" s="292">
        <v>3</v>
      </c>
      <c r="D126" s="292">
        <v>2</v>
      </c>
      <c r="E126" s="292">
        <v>2</v>
      </c>
      <c r="F126" s="292">
        <v>7</v>
      </c>
      <c r="G126" s="292">
        <v>31</v>
      </c>
      <c r="H126" s="292">
        <v>87</v>
      </c>
      <c r="I126" s="292">
        <v>84</v>
      </c>
      <c r="J126" s="292">
        <v>41</v>
      </c>
      <c r="K126" s="292">
        <v>11</v>
      </c>
      <c r="L126" s="292">
        <v>18</v>
      </c>
      <c r="M126" s="292">
        <v>2</v>
      </c>
      <c r="N126" s="292">
        <v>0</v>
      </c>
      <c r="O126" s="312">
        <f t="shared" si="23"/>
        <v>288</v>
      </c>
    </row>
    <row r="127" spans="1:16">
      <c r="A127" s="256"/>
      <c r="B127" s="257" t="s">
        <v>189</v>
      </c>
      <c r="C127" s="292">
        <v>1</v>
      </c>
      <c r="D127" s="292">
        <v>1</v>
      </c>
      <c r="E127" s="292">
        <v>4</v>
      </c>
      <c r="F127" s="292">
        <v>3</v>
      </c>
      <c r="G127" s="292">
        <v>6</v>
      </c>
      <c r="H127" s="292">
        <v>7</v>
      </c>
      <c r="I127" s="292">
        <v>16</v>
      </c>
      <c r="J127" s="292">
        <v>9</v>
      </c>
      <c r="K127" s="292">
        <v>3</v>
      </c>
      <c r="L127" s="292">
        <v>3</v>
      </c>
      <c r="M127" s="292">
        <v>0</v>
      </c>
      <c r="N127" s="292">
        <v>0</v>
      </c>
      <c r="O127" s="312">
        <f t="shared" si="23"/>
        <v>53</v>
      </c>
    </row>
    <row r="128" spans="1:16">
      <c r="A128" s="256"/>
      <c r="B128" s="257" t="s">
        <v>329</v>
      </c>
      <c r="C128" s="292">
        <v>0</v>
      </c>
      <c r="D128" s="292">
        <v>0</v>
      </c>
      <c r="E128" s="292">
        <v>0</v>
      </c>
      <c r="F128" s="292">
        <v>0</v>
      </c>
      <c r="G128" s="292">
        <v>0</v>
      </c>
      <c r="H128" s="292">
        <v>0</v>
      </c>
      <c r="I128" s="292">
        <v>0</v>
      </c>
      <c r="J128" s="292">
        <v>0</v>
      </c>
      <c r="K128" s="292">
        <v>0</v>
      </c>
      <c r="L128" s="292">
        <v>0</v>
      </c>
      <c r="M128" s="292">
        <v>0</v>
      </c>
      <c r="N128" s="292">
        <v>0</v>
      </c>
      <c r="O128" s="312">
        <f t="shared" si="23"/>
        <v>0</v>
      </c>
    </row>
    <row r="129" spans="1:16">
      <c r="A129" s="256"/>
      <c r="B129" s="257" t="s">
        <v>330</v>
      </c>
      <c r="C129" s="292">
        <v>0</v>
      </c>
      <c r="D129" s="292">
        <v>0</v>
      </c>
      <c r="E129" s="292">
        <v>0</v>
      </c>
      <c r="F129" s="292">
        <v>0</v>
      </c>
      <c r="G129" s="292">
        <v>0</v>
      </c>
      <c r="H129" s="292">
        <v>0</v>
      </c>
      <c r="I129" s="292">
        <v>4</v>
      </c>
      <c r="J129" s="292">
        <v>2</v>
      </c>
      <c r="K129" s="292">
        <v>1</v>
      </c>
      <c r="L129" s="292">
        <v>0</v>
      </c>
      <c r="M129" s="292">
        <v>0</v>
      </c>
      <c r="N129" s="292">
        <v>0</v>
      </c>
      <c r="O129" s="312">
        <f t="shared" si="23"/>
        <v>7</v>
      </c>
    </row>
    <row r="130" spans="1:16">
      <c r="A130" s="261"/>
      <c r="B130" s="262" t="s">
        <v>346</v>
      </c>
      <c r="C130" s="277">
        <f>MEDIAN(C125:C129)</f>
        <v>0</v>
      </c>
      <c r="D130" s="277">
        <f t="shared" ref="D130:N130" si="24">MEDIAN(D125:D129)</f>
        <v>1</v>
      </c>
      <c r="E130" s="277">
        <f t="shared" si="24"/>
        <v>0</v>
      </c>
      <c r="F130" s="277">
        <f t="shared" si="24"/>
        <v>3</v>
      </c>
      <c r="G130" s="277">
        <f t="shared" si="24"/>
        <v>6</v>
      </c>
      <c r="H130" s="277">
        <f t="shared" si="24"/>
        <v>7</v>
      </c>
      <c r="I130" s="277">
        <f t="shared" si="24"/>
        <v>16</v>
      </c>
      <c r="J130" s="277">
        <f t="shared" si="24"/>
        <v>8</v>
      </c>
      <c r="K130" s="277">
        <f t="shared" si="24"/>
        <v>1</v>
      </c>
      <c r="L130" s="277">
        <f t="shared" si="24"/>
        <v>1</v>
      </c>
      <c r="M130" s="277">
        <f t="shared" si="24"/>
        <v>0</v>
      </c>
      <c r="N130" s="277">
        <f t="shared" si="24"/>
        <v>0</v>
      </c>
      <c r="O130" s="263">
        <f t="shared" si="23"/>
        <v>43</v>
      </c>
    </row>
    <row r="131" spans="1:16">
      <c r="A131" s="256"/>
      <c r="B131" s="264" t="s">
        <v>74</v>
      </c>
      <c r="C131" s="180">
        <f>C130*P131/O130</f>
        <v>0</v>
      </c>
      <c r="D131" s="180">
        <f>D130*P131/O130</f>
        <v>0.79999999999999993</v>
      </c>
      <c r="E131" s="180">
        <f>E130*P131/O130</f>
        <v>0</v>
      </c>
      <c r="F131" s="180">
        <f>F130*P131/O130</f>
        <v>2.4</v>
      </c>
      <c r="G131" s="180">
        <f>G130*P131/O130</f>
        <v>4.8</v>
      </c>
      <c r="H131" s="180">
        <f>H130*P131/O130</f>
        <v>5.6</v>
      </c>
      <c r="I131" s="180">
        <f>I130*P131/O130</f>
        <v>12.799999999999999</v>
      </c>
      <c r="J131" s="180">
        <f>J130*P131/O130</f>
        <v>6.3999999999999995</v>
      </c>
      <c r="K131" s="180">
        <f>K130*P131/O130</f>
        <v>0.79999999999999993</v>
      </c>
      <c r="L131" s="180">
        <f>L130*P131/O130</f>
        <v>0.79999999999999993</v>
      </c>
      <c r="M131" s="180">
        <f>M130*P131/O130</f>
        <v>0</v>
      </c>
      <c r="N131" s="180">
        <f>N130*P131/O130</f>
        <v>0</v>
      </c>
      <c r="O131" s="133">
        <f t="shared" si="23"/>
        <v>34.399999999999991</v>
      </c>
      <c r="P131" s="265">
        <f>O130*80/100</f>
        <v>34.4</v>
      </c>
    </row>
    <row r="132" spans="1:16">
      <c r="A132" s="256"/>
      <c r="B132" s="266" t="s">
        <v>345</v>
      </c>
      <c r="C132" s="267">
        <f>รายเดือน66!B15</f>
        <v>0</v>
      </c>
      <c r="D132" s="267">
        <f>รายเดือน66!C15</f>
        <v>0</v>
      </c>
      <c r="E132" s="267">
        <f>รายเดือน66!D15</f>
        <v>0</v>
      </c>
      <c r="F132" s="267">
        <f>รายเดือน66!E15</f>
        <v>0</v>
      </c>
      <c r="G132" s="267">
        <f>รายเดือน66!F15</f>
        <v>3</v>
      </c>
      <c r="H132" s="267">
        <f>รายเดือน66!G15</f>
        <v>3</v>
      </c>
      <c r="I132" s="267">
        <f>รายเดือน66!H15</f>
        <v>0</v>
      </c>
      <c r="J132" s="267">
        <f>รายเดือน66!I15</f>
        <v>0</v>
      </c>
      <c r="K132" s="267">
        <f>รายเดือน66!J15</f>
        <v>0</v>
      </c>
      <c r="L132" s="267">
        <f>รายเดือน66!K15</f>
        <v>0</v>
      </c>
      <c r="M132" s="267">
        <f>รายเดือน66!L15</f>
        <v>0</v>
      </c>
      <c r="N132" s="267">
        <f>รายเดือน66!M15</f>
        <v>0</v>
      </c>
      <c r="O132" s="311">
        <f t="shared" si="23"/>
        <v>6</v>
      </c>
    </row>
    <row r="133" spans="1:16">
      <c r="A133" s="278"/>
      <c r="B133" s="270" t="s">
        <v>347</v>
      </c>
      <c r="C133" s="271">
        <f>C132</f>
        <v>0</v>
      </c>
      <c r="D133" s="271">
        <f>C132+D132</f>
        <v>0</v>
      </c>
      <c r="E133" s="271">
        <f>C132+D132+E132</f>
        <v>0</v>
      </c>
      <c r="F133" s="271">
        <f>C132+D132+E132+F132</f>
        <v>0</v>
      </c>
      <c r="G133" s="271">
        <f>C132+D132+E132+F132+G132</f>
        <v>3</v>
      </c>
      <c r="H133" s="271">
        <f>C132+D132+E132+F132+G132+H132</f>
        <v>6</v>
      </c>
      <c r="I133" s="271">
        <f>C132+D132+E132+F132+G132+H132+I132</f>
        <v>6</v>
      </c>
      <c r="J133" s="271">
        <f>C132+D132+E132+F132+G132+H132+I132+J132</f>
        <v>6</v>
      </c>
      <c r="K133" s="271">
        <f>C132+D132+E132+F132+G132+H132+I132+J132+K132</f>
        <v>6</v>
      </c>
      <c r="L133" s="271">
        <f>C132+D132+E132+F132+G132+H132+I132+J132+K132+L132</f>
        <v>6</v>
      </c>
      <c r="M133" s="271">
        <f>C132+D132+E132+F132+G132+H132+I132+J132+K132+L132+M132</f>
        <v>6</v>
      </c>
      <c r="N133" s="271">
        <f>C132+D132+E132+F132+G132+H132+I132+J132+K132+L132+M132+N132</f>
        <v>6</v>
      </c>
      <c r="O133" s="272"/>
    </row>
    <row r="134" spans="1:16">
      <c r="A134" s="273" t="s">
        <v>88</v>
      </c>
      <c r="B134" s="76" t="s">
        <v>72</v>
      </c>
      <c r="C134" s="30" t="s">
        <v>65</v>
      </c>
      <c r="D134" s="30" t="s">
        <v>66</v>
      </c>
      <c r="E134" s="30" t="s">
        <v>47</v>
      </c>
      <c r="F134" s="30" t="s">
        <v>48</v>
      </c>
      <c r="G134" s="30" t="s">
        <v>49</v>
      </c>
      <c r="H134" s="30" t="s">
        <v>50</v>
      </c>
      <c r="I134" s="30" t="s">
        <v>51</v>
      </c>
      <c r="J134" s="30" t="s">
        <v>52</v>
      </c>
      <c r="K134" s="30" t="s">
        <v>53</v>
      </c>
      <c r="L134" s="30" t="s">
        <v>54</v>
      </c>
      <c r="M134" s="30" t="s">
        <v>55</v>
      </c>
      <c r="N134" s="30" t="s">
        <v>56</v>
      </c>
      <c r="O134" s="30" t="s">
        <v>41</v>
      </c>
    </row>
    <row r="135" spans="1:16">
      <c r="A135" s="256"/>
      <c r="B135" s="257" t="s">
        <v>152</v>
      </c>
      <c r="C135" s="293">
        <v>0</v>
      </c>
      <c r="D135" s="293">
        <v>0</v>
      </c>
      <c r="E135" s="293">
        <v>0</v>
      </c>
      <c r="F135" s="293">
        <v>0</v>
      </c>
      <c r="G135" s="293">
        <v>0</v>
      </c>
      <c r="H135" s="293">
        <v>6</v>
      </c>
      <c r="I135" s="293">
        <v>2</v>
      </c>
      <c r="J135" s="293">
        <v>4</v>
      </c>
      <c r="K135" s="293">
        <v>1</v>
      </c>
      <c r="L135" s="293">
        <v>0</v>
      </c>
      <c r="M135" s="293">
        <v>0</v>
      </c>
      <c r="N135" s="293">
        <v>1</v>
      </c>
      <c r="O135" s="259">
        <f t="shared" ref="O135:O142" si="25">SUM(C135:N135)</f>
        <v>14</v>
      </c>
    </row>
    <row r="136" spans="1:16">
      <c r="A136" s="256"/>
      <c r="B136" s="257" t="s">
        <v>153</v>
      </c>
      <c r="C136" s="293">
        <v>0</v>
      </c>
      <c r="D136" s="293">
        <v>0</v>
      </c>
      <c r="E136" s="293">
        <v>0</v>
      </c>
      <c r="F136" s="293">
        <v>2</v>
      </c>
      <c r="G136" s="293">
        <v>6</v>
      </c>
      <c r="H136" s="293">
        <v>8</v>
      </c>
      <c r="I136" s="293">
        <v>6</v>
      </c>
      <c r="J136" s="293">
        <v>1</v>
      </c>
      <c r="K136" s="293">
        <v>4</v>
      </c>
      <c r="L136" s="293">
        <v>2</v>
      </c>
      <c r="M136" s="293">
        <v>0</v>
      </c>
      <c r="N136" s="293">
        <v>0</v>
      </c>
      <c r="O136" s="259">
        <f t="shared" si="25"/>
        <v>29</v>
      </c>
    </row>
    <row r="137" spans="1:16">
      <c r="A137" s="256"/>
      <c r="B137" s="257" t="s">
        <v>189</v>
      </c>
      <c r="C137" s="293">
        <v>0</v>
      </c>
      <c r="D137" s="293">
        <v>0</v>
      </c>
      <c r="E137" s="293">
        <v>1</v>
      </c>
      <c r="F137" s="293">
        <v>0</v>
      </c>
      <c r="G137" s="293">
        <v>0</v>
      </c>
      <c r="H137" s="293">
        <v>2</v>
      </c>
      <c r="I137" s="293">
        <v>6</v>
      </c>
      <c r="J137" s="293">
        <v>2</v>
      </c>
      <c r="K137" s="293">
        <v>2</v>
      </c>
      <c r="L137" s="293">
        <v>1</v>
      </c>
      <c r="M137" s="293">
        <v>1</v>
      </c>
      <c r="N137" s="293">
        <v>0</v>
      </c>
      <c r="O137" s="259">
        <f t="shared" si="25"/>
        <v>15</v>
      </c>
    </row>
    <row r="138" spans="1:16">
      <c r="A138" s="256"/>
      <c r="B138" s="257" t="s">
        <v>329</v>
      </c>
      <c r="C138" s="293">
        <v>0</v>
      </c>
      <c r="D138" s="293">
        <v>0</v>
      </c>
      <c r="E138" s="293">
        <v>0</v>
      </c>
      <c r="F138" s="293">
        <v>0</v>
      </c>
      <c r="G138" s="293">
        <v>0</v>
      </c>
      <c r="H138" s="293">
        <v>0</v>
      </c>
      <c r="I138" s="293">
        <v>0</v>
      </c>
      <c r="J138" s="293">
        <v>0</v>
      </c>
      <c r="K138" s="293">
        <v>0</v>
      </c>
      <c r="L138" s="293">
        <v>0</v>
      </c>
      <c r="M138" s="293">
        <v>0</v>
      </c>
      <c r="N138" s="293">
        <v>0</v>
      </c>
      <c r="O138" s="259">
        <f t="shared" si="25"/>
        <v>0</v>
      </c>
    </row>
    <row r="139" spans="1:16">
      <c r="A139" s="256"/>
      <c r="B139" s="257" t="s">
        <v>330</v>
      </c>
      <c r="C139" s="293">
        <v>0</v>
      </c>
      <c r="D139" s="293">
        <v>0</v>
      </c>
      <c r="E139" s="293">
        <v>0</v>
      </c>
      <c r="F139" s="293">
        <v>0</v>
      </c>
      <c r="G139" s="293">
        <v>0</v>
      </c>
      <c r="H139" s="293">
        <v>0</v>
      </c>
      <c r="I139" s="293">
        <v>0</v>
      </c>
      <c r="J139" s="293">
        <v>0</v>
      </c>
      <c r="K139" s="293">
        <v>0</v>
      </c>
      <c r="L139" s="293">
        <v>0</v>
      </c>
      <c r="M139" s="293">
        <v>0</v>
      </c>
      <c r="N139" s="293">
        <v>0</v>
      </c>
      <c r="O139" s="259">
        <f t="shared" si="25"/>
        <v>0</v>
      </c>
    </row>
    <row r="140" spans="1:16">
      <c r="A140" s="261"/>
      <c r="B140" s="262" t="s">
        <v>346</v>
      </c>
      <c r="C140" s="277">
        <f>MEDIAN(C135:C139)</f>
        <v>0</v>
      </c>
      <c r="D140" s="277">
        <f t="shared" ref="D140:N140" si="26">MEDIAN(D135:D139)</f>
        <v>0</v>
      </c>
      <c r="E140" s="277">
        <f t="shared" si="26"/>
        <v>0</v>
      </c>
      <c r="F140" s="277">
        <f t="shared" si="26"/>
        <v>0</v>
      </c>
      <c r="G140" s="277">
        <f t="shared" si="26"/>
        <v>0</v>
      </c>
      <c r="H140" s="277">
        <f t="shared" si="26"/>
        <v>2</v>
      </c>
      <c r="I140" s="277">
        <f t="shared" si="26"/>
        <v>2</v>
      </c>
      <c r="J140" s="277">
        <f t="shared" si="26"/>
        <v>1</v>
      </c>
      <c r="K140" s="277">
        <f t="shared" si="26"/>
        <v>1</v>
      </c>
      <c r="L140" s="277">
        <f t="shared" si="26"/>
        <v>0</v>
      </c>
      <c r="M140" s="277">
        <f t="shared" si="26"/>
        <v>0</v>
      </c>
      <c r="N140" s="277">
        <f t="shared" si="26"/>
        <v>0</v>
      </c>
      <c r="O140" s="263">
        <f t="shared" si="25"/>
        <v>6</v>
      </c>
    </row>
    <row r="141" spans="1:16">
      <c r="A141" s="256"/>
      <c r="B141" s="264" t="s">
        <v>74</v>
      </c>
      <c r="C141" s="180">
        <f>C140*P141/O140</f>
        <v>0</v>
      </c>
      <c r="D141" s="180">
        <f>D140*P141/O140</f>
        <v>0</v>
      </c>
      <c r="E141" s="180">
        <f>E140*P141/O140</f>
        <v>0</v>
      </c>
      <c r="F141" s="180">
        <f>F140*P141/O140</f>
        <v>0</v>
      </c>
      <c r="G141" s="180">
        <f>G140*P141/O140</f>
        <v>0</v>
      </c>
      <c r="H141" s="180">
        <f>H140*P141/O140</f>
        <v>1.5999999999999999</v>
      </c>
      <c r="I141" s="180">
        <f>I140*P141/O140</f>
        <v>1.5999999999999999</v>
      </c>
      <c r="J141" s="180">
        <v>2</v>
      </c>
      <c r="K141" s="180">
        <f>K140*P141/O140</f>
        <v>0.79999999999999993</v>
      </c>
      <c r="L141" s="180">
        <f>L140*P141/O140</f>
        <v>0</v>
      </c>
      <c r="M141" s="180">
        <f>M140*P141/O140</f>
        <v>0</v>
      </c>
      <c r="N141" s="180">
        <f>N140*P141/O140</f>
        <v>0</v>
      </c>
      <c r="O141" s="133">
        <f t="shared" si="25"/>
        <v>5.9999999999999991</v>
      </c>
      <c r="P141" s="265">
        <f>O140*80/100</f>
        <v>4.8</v>
      </c>
    </row>
    <row r="142" spans="1:16">
      <c r="A142" s="256"/>
      <c r="B142" s="266" t="s">
        <v>345</v>
      </c>
      <c r="C142" s="267">
        <f>รายเดือน66!B18</f>
        <v>0</v>
      </c>
      <c r="D142" s="267">
        <f>รายเดือน66!C18</f>
        <v>0</v>
      </c>
      <c r="E142" s="267">
        <f>รายเดือน66!D18</f>
        <v>0</v>
      </c>
      <c r="F142" s="267">
        <f>รายเดือน66!E18</f>
        <v>0</v>
      </c>
      <c r="G142" s="267">
        <f>รายเดือน66!F18</f>
        <v>0</v>
      </c>
      <c r="H142" s="267">
        <f>รายเดือน66!G18</f>
        <v>2</v>
      </c>
      <c r="I142" s="267">
        <f>รายเดือน66!H18</f>
        <v>0</v>
      </c>
      <c r="J142" s="267">
        <f>รายเดือน66!I18</f>
        <v>0</v>
      </c>
      <c r="K142" s="267">
        <f>รายเดือน66!J18</f>
        <v>0</v>
      </c>
      <c r="L142" s="267">
        <f>รายเดือน66!K18</f>
        <v>0</v>
      </c>
      <c r="M142" s="267">
        <f>รายเดือน66!L18</f>
        <v>0</v>
      </c>
      <c r="N142" s="267">
        <f>รายเดือน66!M18</f>
        <v>0</v>
      </c>
      <c r="O142" s="268">
        <f t="shared" si="25"/>
        <v>2</v>
      </c>
    </row>
    <row r="143" spans="1:16">
      <c r="A143" s="278"/>
      <c r="B143" s="270" t="s">
        <v>347</v>
      </c>
      <c r="C143" s="271">
        <f>C142</f>
        <v>0</v>
      </c>
      <c r="D143" s="271">
        <f>C142+D142</f>
        <v>0</v>
      </c>
      <c r="E143" s="271">
        <f>C142+D142+E142</f>
        <v>0</v>
      </c>
      <c r="F143" s="271">
        <f>C142+D142+E142+F142</f>
        <v>0</v>
      </c>
      <c r="G143" s="271">
        <f>C142+D142+E142+F142+G142</f>
        <v>0</v>
      </c>
      <c r="H143" s="271">
        <f>C142+D142+E142+F142+G142+H142</f>
        <v>2</v>
      </c>
      <c r="I143" s="271">
        <f>C142+D142+E142+F142+G142+H142+I142</f>
        <v>2</v>
      </c>
      <c r="J143" s="271">
        <f>C142+D142+E142+F142+G142+H142+I142+J142</f>
        <v>2</v>
      </c>
      <c r="K143" s="271">
        <f>C142+D142+E142+F142+G142+H142+I142+J142+K142</f>
        <v>2</v>
      </c>
      <c r="L143" s="271">
        <f>C142+D142+E142+F142+G142+H142+I142+J142+K142+L142</f>
        <v>2</v>
      </c>
      <c r="M143" s="271">
        <f>C142+D142+E142+F142+G142+H142+I142+J142+K142+L142+M142</f>
        <v>2</v>
      </c>
      <c r="N143" s="271">
        <f>C142+D142+E142+F142+G142+H142+I142+J142+K142+L142+M142+N142</f>
        <v>2</v>
      </c>
      <c r="O143" s="272"/>
    </row>
    <row r="144" spans="1:16">
      <c r="A144" s="273" t="s">
        <v>89</v>
      </c>
      <c r="B144" s="76" t="s">
        <v>72</v>
      </c>
      <c r="C144" s="30" t="s">
        <v>65</v>
      </c>
      <c r="D144" s="30" t="s">
        <v>66</v>
      </c>
      <c r="E144" s="30" t="s">
        <v>47</v>
      </c>
      <c r="F144" s="30" t="s">
        <v>48</v>
      </c>
      <c r="G144" s="30" t="s">
        <v>49</v>
      </c>
      <c r="H144" s="30" t="s">
        <v>50</v>
      </c>
      <c r="I144" s="30" t="s">
        <v>51</v>
      </c>
      <c r="J144" s="30" t="s">
        <v>52</v>
      </c>
      <c r="K144" s="30" t="s">
        <v>53</v>
      </c>
      <c r="L144" s="30" t="s">
        <v>54</v>
      </c>
      <c r="M144" s="30" t="s">
        <v>55</v>
      </c>
      <c r="N144" s="30" t="s">
        <v>56</v>
      </c>
      <c r="O144" s="30" t="s">
        <v>41</v>
      </c>
    </row>
    <row r="145" spans="1:16">
      <c r="A145" s="256"/>
      <c r="B145" s="257" t="s">
        <v>152</v>
      </c>
      <c r="C145" s="294">
        <v>0</v>
      </c>
      <c r="D145" s="294">
        <v>0</v>
      </c>
      <c r="E145" s="294">
        <v>1</v>
      </c>
      <c r="F145" s="294">
        <v>0</v>
      </c>
      <c r="G145" s="294">
        <v>0</v>
      </c>
      <c r="H145" s="294">
        <v>4</v>
      </c>
      <c r="I145" s="294">
        <v>8</v>
      </c>
      <c r="J145" s="294">
        <v>8</v>
      </c>
      <c r="K145" s="294">
        <v>5</v>
      </c>
      <c r="L145" s="294">
        <v>1</v>
      </c>
      <c r="M145" s="294">
        <v>0</v>
      </c>
      <c r="N145" s="294">
        <v>0</v>
      </c>
      <c r="O145" s="259">
        <f t="shared" ref="O145:O152" si="27">SUM(C145:N145)</f>
        <v>27</v>
      </c>
    </row>
    <row r="146" spans="1:16">
      <c r="A146" s="256"/>
      <c r="B146" s="257" t="s">
        <v>153</v>
      </c>
      <c r="C146" s="294">
        <v>0</v>
      </c>
      <c r="D146" s="294">
        <v>2</v>
      </c>
      <c r="E146" s="294">
        <v>3</v>
      </c>
      <c r="F146" s="294">
        <v>5</v>
      </c>
      <c r="G146" s="294">
        <v>9</v>
      </c>
      <c r="H146" s="294">
        <v>9</v>
      </c>
      <c r="I146" s="294">
        <v>12</v>
      </c>
      <c r="J146" s="294">
        <v>13</v>
      </c>
      <c r="K146" s="294">
        <v>12</v>
      </c>
      <c r="L146" s="294">
        <v>4</v>
      </c>
      <c r="M146" s="294">
        <v>5</v>
      </c>
      <c r="N146" s="294">
        <v>0</v>
      </c>
      <c r="O146" s="259">
        <f t="shared" si="27"/>
        <v>74</v>
      </c>
    </row>
    <row r="147" spans="1:16">
      <c r="A147" s="256"/>
      <c r="B147" s="257" t="s">
        <v>189</v>
      </c>
      <c r="C147" s="294">
        <v>0</v>
      </c>
      <c r="D147" s="294">
        <v>0</v>
      </c>
      <c r="E147" s="294">
        <v>3</v>
      </c>
      <c r="F147" s="294">
        <v>6</v>
      </c>
      <c r="G147" s="294">
        <v>16</v>
      </c>
      <c r="H147" s="294">
        <v>16</v>
      </c>
      <c r="I147" s="294">
        <v>25</v>
      </c>
      <c r="J147" s="294">
        <v>19</v>
      </c>
      <c r="K147" s="294">
        <v>3</v>
      </c>
      <c r="L147" s="294">
        <v>2</v>
      </c>
      <c r="M147" s="294">
        <v>1</v>
      </c>
      <c r="N147" s="294">
        <v>0</v>
      </c>
      <c r="O147" s="259">
        <f t="shared" si="27"/>
        <v>91</v>
      </c>
    </row>
    <row r="148" spans="1:16">
      <c r="A148" s="256"/>
      <c r="B148" s="257" t="s">
        <v>329</v>
      </c>
      <c r="C148" s="294">
        <v>0</v>
      </c>
      <c r="D148" s="294">
        <v>0</v>
      </c>
      <c r="E148" s="294">
        <v>0</v>
      </c>
      <c r="F148" s="294">
        <v>0</v>
      </c>
      <c r="G148" s="294">
        <v>0</v>
      </c>
      <c r="H148" s="294">
        <v>0</v>
      </c>
      <c r="I148" s="294">
        <v>1</v>
      </c>
      <c r="J148" s="294">
        <v>0</v>
      </c>
      <c r="K148" s="294">
        <v>4</v>
      </c>
      <c r="L148" s="294">
        <v>3</v>
      </c>
      <c r="M148" s="294">
        <v>0</v>
      </c>
      <c r="N148" s="294">
        <v>0</v>
      </c>
      <c r="O148" s="259">
        <f t="shared" si="27"/>
        <v>8</v>
      </c>
    </row>
    <row r="149" spans="1:16">
      <c r="A149" s="256"/>
      <c r="B149" s="257" t="s">
        <v>330</v>
      </c>
      <c r="C149" s="294">
        <v>0</v>
      </c>
      <c r="D149" s="294">
        <v>0</v>
      </c>
      <c r="E149" s="294">
        <v>0</v>
      </c>
      <c r="F149" s="294">
        <v>0</v>
      </c>
      <c r="G149" s="294">
        <v>0</v>
      </c>
      <c r="H149" s="294">
        <v>4</v>
      </c>
      <c r="I149" s="294">
        <v>1</v>
      </c>
      <c r="J149" s="294">
        <v>4</v>
      </c>
      <c r="K149" s="294">
        <v>2</v>
      </c>
      <c r="L149" s="294">
        <v>0</v>
      </c>
      <c r="M149" s="294">
        <v>1</v>
      </c>
      <c r="N149" s="294">
        <v>0</v>
      </c>
      <c r="O149" s="259">
        <f t="shared" si="27"/>
        <v>12</v>
      </c>
    </row>
    <row r="150" spans="1:16">
      <c r="A150" s="261"/>
      <c r="B150" s="262" t="s">
        <v>346</v>
      </c>
      <c r="C150" s="277">
        <f>MEDIAN(C145:C149)</f>
        <v>0</v>
      </c>
      <c r="D150" s="277">
        <f t="shared" ref="D150:N150" si="28">MEDIAN(D145:D149)</f>
        <v>0</v>
      </c>
      <c r="E150" s="277">
        <f t="shared" si="28"/>
        <v>1</v>
      </c>
      <c r="F150" s="277">
        <f t="shared" si="28"/>
        <v>0</v>
      </c>
      <c r="G150" s="277">
        <f t="shared" si="28"/>
        <v>0</v>
      </c>
      <c r="H150" s="277">
        <f t="shared" si="28"/>
        <v>4</v>
      </c>
      <c r="I150" s="277">
        <f t="shared" si="28"/>
        <v>8</v>
      </c>
      <c r="J150" s="277">
        <f t="shared" si="28"/>
        <v>8</v>
      </c>
      <c r="K150" s="277">
        <f t="shared" si="28"/>
        <v>4</v>
      </c>
      <c r="L150" s="277">
        <f t="shared" si="28"/>
        <v>2</v>
      </c>
      <c r="M150" s="277">
        <f t="shared" si="28"/>
        <v>1</v>
      </c>
      <c r="N150" s="277">
        <f t="shared" si="28"/>
        <v>0</v>
      </c>
      <c r="O150" s="263">
        <f t="shared" si="27"/>
        <v>28</v>
      </c>
    </row>
    <row r="151" spans="1:16">
      <c r="A151" s="256"/>
      <c r="B151" s="264" t="s">
        <v>74</v>
      </c>
      <c r="C151" s="180">
        <f>C150*P151/O150</f>
        <v>0</v>
      </c>
      <c r="D151" s="180">
        <f>D150*P151/O150</f>
        <v>0</v>
      </c>
      <c r="E151" s="180">
        <f>E150*P151/O150</f>
        <v>0.79999999999999993</v>
      </c>
      <c r="F151" s="180">
        <f>F150*P151/O150</f>
        <v>0</v>
      </c>
      <c r="G151" s="180">
        <f>G150*P151/O150</f>
        <v>0</v>
      </c>
      <c r="H151" s="180">
        <f>H150*P151/O150</f>
        <v>3.1999999999999997</v>
      </c>
      <c r="I151" s="180">
        <f>I150*P151/O150</f>
        <v>6.3999999999999995</v>
      </c>
      <c r="J151" s="180">
        <f>J150*P151/O150</f>
        <v>6.3999999999999995</v>
      </c>
      <c r="K151" s="180">
        <f>K150*P151/O150</f>
        <v>3.1999999999999997</v>
      </c>
      <c r="L151" s="180">
        <f>L150*P151/O150</f>
        <v>1.5999999999999999</v>
      </c>
      <c r="M151" s="180">
        <f>M150*P151/O150</f>
        <v>0.79999999999999993</v>
      </c>
      <c r="N151" s="180">
        <f>N150*P151/O150</f>
        <v>0</v>
      </c>
      <c r="O151" s="133">
        <f t="shared" si="27"/>
        <v>22.4</v>
      </c>
      <c r="P151" s="265">
        <f>O150*80/100</f>
        <v>22.4</v>
      </c>
    </row>
    <row r="152" spans="1:16">
      <c r="A152" s="256"/>
      <c r="B152" s="266" t="s">
        <v>345</v>
      </c>
      <c r="C152" s="267">
        <f>รายเดือน66!B14</f>
        <v>0</v>
      </c>
      <c r="D152" s="267">
        <f>รายเดือน66!C14</f>
        <v>0</v>
      </c>
      <c r="E152" s="267">
        <f>รายเดือน66!D14</f>
        <v>0</v>
      </c>
      <c r="F152" s="267">
        <f>รายเดือน66!E14</f>
        <v>3</v>
      </c>
      <c r="G152" s="267">
        <f>รายเดือน66!F14</f>
        <v>3</v>
      </c>
      <c r="H152" s="267">
        <f>รายเดือน66!G14</f>
        <v>11</v>
      </c>
      <c r="I152" s="267">
        <f>รายเดือน66!H14</f>
        <v>1</v>
      </c>
      <c r="J152" s="267">
        <f>รายเดือน66!I14</f>
        <v>0</v>
      </c>
      <c r="K152" s="267">
        <f>รายเดือน66!J14</f>
        <v>0</v>
      </c>
      <c r="L152" s="267">
        <f>รายเดือน66!K14</f>
        <v>0</v>
      </c>
      <c r="M152" s="267">
        <f>รายเดือน66!L14</f>
        <v>0</v>
      </c>
      <c r="N152" s="267">
        <f>รายเดือน66!M14</f>
        <v>0</v>
      </c>
      <c r="O152" s="268">
        <f t="shared" si="27"/>
        <v>18</v>
      </c>
    </row>
    <row r="153" spans="1:16">
      <c r="A153" s="278"/>
      <c r="B153" s="270" t="s">
        <v>347</v>
      </c>
      <c r="C153" s="271">
        <f>C152</f>
        <v>0</v>
      </c>
      <c r="D153" s="271">
        <f>C152+D152</f>
        <v>0</v>
      </c>
      <c r="E153" s="271">
        <f>C152+D152+E152</f>
        <v>0</v>
      </c>
      <c r="F153" s="271">
        <f>C152+D152+E152+F152</f>
        <v>3</v>
      </c>
      <c r="G153" s="271">
        <f>C152+D152+E152+F152+G152</f>
        <v>6</v>
      </c>
      <c r="H153" s="271">
        <f>C152+D152+E152+F152+G152+H152</f>
        <v>17</v>
      </c>
      <c r="I153" s="271">
        <f>C152+D152+E152+F152+G152+H152+I152</f>
        <v>18</v>
      </c>
      <c r="J153" s="271">
        <f>C152+D152+E152+F152+G152+H152+I152+J152</f>
        <v>18</v>
      </c>
      <c r="K153" s="271">
        <f>C152+D152+E152+F152+G152+H152+I152+J152+K152</f>
        <v>18</v>
      </c>
      <c r="L153" s="271">
        <f>C152+D152+E152+F152+G152+H152+I152+J152+K152+L152</f>
        <v>18</v>
      </c>
      <c r="M153" s="271">
        <f>C152+D152+E152+F152+G152+H152+I152+J152+K152+L152+M152</f>
        <v>18</v>
      </c>
      <c r="N153" s="271">
        <f>C152+D152+E152+F152+G152+H152+I152+J152+K152+L152+M152+N152</f>
        <v>18</v>
      </c>
      <c r="O153" s="272"/>
    </row>
    <row r="154" spans="1:16">
      <c r="A154" s="273" t="s">
        <v>90</v>
      </c>
      <c r="B154" s="76" t="s">
        <v>72</v>
      </c>
      <c r="C154" s="30" t="s">
        <v>65</v>
      </c>
      <c r="D154" s="30" t="s">
        <v>66</v>
      </c>
      <c r="E154" s="30" t="s">
        <v>47</v>
      </c>
      <c r="F154" s="30" t="s">
        <v>48</v>
      </c>
      <c r="G154" s="30" t="s">
        <v>49</v>
      </c>
      <c r="H154" s="30" t="s">
        <v>50</v>
      </c>
      <c r="I154" s="30" t="s">
        <v>51</v>
      </c>
      <c r="J154" s="30" t="s">
        <v>52</v>
      </c>
      <c r="K154" s="30" t="s">
        <v>53</v>
      </c>
      <c r="L154" s="30" t="s">
        <v>54</v>
      </c>
      <c r="M154" s="30" t="s">
        <v>55</v>
      </c>
      <c r="N154" s="30" t="s">
        <v>56</v>
      </c>
      <c r="O154" s="30" t="s">
        <v>41</v>
      </c>
    </row>
    <row r="155" spans="1:16">
      <c r="A155" s="256"/>
      <c r="B155" s="257" t="s">
        <v>152</v>
      </c>
      <c r="C155" s="295">
        <v>0</v>
      </c>
      <c r="D155" s="295">
        <v>0</v>
      </c>
      <c r="E155" s="295">
        <v>0</v>
      </c>
      <c r="F155" s="295">
        <v>0</v>
      </c>
      <c r="G155" s="295">
        <v>0</v>
      </c>
      <c r="H155" s="295">
        <v>0</v>
      </c>
      <c r="I155" s="295">
        <v>1</v>
      </c>
      <c r="J155" s="295">
        <v>1</v>
      </c>
      <c r="K155" s="295">
        <v>0</v>
      </c>
      <c r="L155" s="295">
        <v>0</v>
      </c>
      <c r="M155" s="295">
        <v>1</v>
      </c>
      <c r="N155" s="295">
        <v>0</v>
      </c>
      <c r="O155" s="259">
        <f t="shared" ref="O155:O162" si="29">SUM(C155:N155)</f>
        <v>3</v>
      </c>
    </row>
    <row r="156" spans="1:16">
      <c r="A156" s="256"/>
      <c r="B156" s="257" t="s">
        <v>153</v>
      </c>
      <c r="C156" s="295">
        <v>0</v>
      </c>
      <c r="D156" s="295">
        <v>0</v>
      </c>
      <c r="E156" s="295">
        <v>1</v>
      </c>
      <c r="F156" s="295">
        <v>0</v>
      </c>
      <c r="G156" s="295">
        <v>3</v>
      </c>
      <c r="H156" s="295">
        <v>3</v>
      </c>
      <c r="I156" s="295">
        <v>3</v>
      </c>
      <c r="J156" s="295">
        <v>5</v>
      </c>
      <c r="K156" s="295">
        <v>3</v>
      </c>
      <c r="L156" s="295">
        <v>4</v>
      </c>
      <c r="M156" s="295">
        <v>1</v>
      </c>
      <c r="N156" s="295">
        <v>0</v>
      </c>
      <c r="O156" s="259">
        <f t="shared" si="29"/>
        <v>23</v>
      </c>
    </row>
    <row r="157" spans="1:16">
      <c r="A157" s="256"/>
      <c r="B157" s="257" t="s">
        <v>189</v>
      </c>
      <c r="C157" s="295">
        <v>1</v>
      </c>
      <c r="D157" s="295">
        <v>1</v>
      </c>
      <c r="E157" s="295">
        <v>0</v>
      </c>
      <c r="F157" s="295">
        <v>4</v>
      </c>
      <c r="G157" s="295">
        <v>5</v>
      </c>
      <c r="H157" s="295">
        <v>0</v>
      </c>
      <c r="I157" s="295">
        <v>0</v>
      </c>
      <c r="J157" s="295">
        <v>1</v>
      </c>
      <c r="K157" s="295">
        <v>1</v>
      </c>
      <c r="L157" s="295">
        <v>0</v>
      </c>
      <c r="M157" s="295">
        <v>0</v>
      </c>
      <c r="N157" s="295">
        <v>0</v>
      </c>
      <c r="O157" s="259">
        <f t="shared" si="29"/>
        <v>13</v>
      </c>
    </row>
    <row r="158" spans="1:16">
      <c r="A158" s="256"/>
      <c r="B158" s="257" t="s">
        <v>329</v>
      </c>
      <c r="C158" s="295">
        <v>0</v>
      </c>
      <c r="D158" s="295">
        <v>0</v>
      </c>
      <c r="E158" s="295">
        <v>0</v>
      </c>
      <c r="F158" s="295">
        <v>0</v>
      </c>
      <c r="G158" s="295">
        <v>0</v>
      </c>
      <c r="H158" s="295">
        <v>0</v>
      </c>
      <c r="I158" s="295">
        <v>0</v>
      </c>
      <c r="J158" s="295">
        <v>0</v>
      </c>
      <c r="K158" s="295">
        <v>1</v>
      </c>
      <c r="L158" s="295">
        <v>0</v>
      </c>
      <c r="M158" s="295">
        <v>0</v>
      </c>
      <c r="N158" s="295">
        <v>0</v>
      </c>
      <c r="O158" s="259">
        <f t="shared" si="29"/>
        <v>1</v>
      </c>
    </row>
    <row r="159" spans="1:16">
      <c r="A159" s="256"/>
      <c r="B159" s="257" t="s">
        <v>330</v>
      </c>
      <c r="C159" s="295">
        <v>0</v>
      </c>
      <c r="D159" s="295">
        <v>0</v>
      </c>
      <c r="E159" s="295">
        <v>0</v>
      </c>
      <c r="F159" s="295">
        <v>0</v>
      </c>
      <c r="G159" s="295">
        <v>0</v>
      </c>
      <c r="H159" s="295">
        <v>0</v>
      </c>
      <c r="I159" s="295">
        <v>0</v>
      </c>
      <c r="J159" s="295">
        <v>0</v>
      </c>
      <c r="K159" s="295">
        <v>0</v>
      </c>
      <c r="L159" s="295">
        <v>0</v>
      </c>
      <c r="M159" s="295">
        <v>0</v>
      </c>
      <c r="N159" s="295">
        <v>0</v>
      </c>
      <c r="O159" s="259">
        <f t="shared" si="29"/>
        <v>0</v>
      </c>
    </row>
    <row r="160" spans="1:16">
      <c r="A160" s="261"/>
      <c r="B160" s="262" t="s">
        <v>346</v>
      </c>
      <c r="C160" s="277">
        <f>MEDIAN(C155:C159)</f>
        <v>0</v>
      </c>
      <c r="D160" s="277">
        <f t="shared" ref="D160:N160" si="30">MEDIAN(D155:D159)</f>
        <v>0</v>
      </c>
      <c r="E160" s="277">
        <f t="shared" si="30"/>
        <v>0</v>
      </c>
      <c r="F160" s="277">
        <f t="shared" si="30"/>
        <v>0</v>
      </c>
      <c r="G160" s="277">
        <f t="shared" si="30"/>
        <v>0</v>
      </c>
      <c r="H160" s="277">
        <f t="shared" si="30"/>
        <v>0</v>
      </c>
      <c r="I160" s="277">
        <f t="shared" si="30"/>
        <v>0</v>
      </c>
      <c r="J160" s="277">
        <f t="shared" si="30"/>
        <v>1</v>
      </c>
      <c r="K160" s="277">
        <f t="shared" si="30"/>
        <v>1</v>
      </c>
      <c r="L160" s="277">
        <f t="shared" si="30"/>
        <v>0</v>
      </c>
      <c r="M160" s="277">
        <f t="shared" si="30"/>
        <v>0</v>
      </c>
      <c r="N160" s="277">
        <f t="shared" si="30"/>
        <v>0</v>
      </c>
      <c r="O160" s="263">
        <f t="shared" si="29"/>
        <v>2</v>
      </c>
    </row>
    <row r="161" spans="1:16">
      <c r="A161" s="256"/>
      <c r="B161" s="264" t="s">
        <v>74</v>
      </c>
      <c r="C161" s="180">
        <f>C160*P161/O160</f>
        <v>0</v>
      </c>
      <c r="D161" s="180">
        <f>D160*P161/O160</f>
        <v>0</v>
      </c>
      <c r="E161" s="180">
        <f>E160*P161/O160</f>
        <v>0</v>
      </c>
      <c r="F161" s="180">
        <f>F160*P161/O160</f>
        <v>0</v>
      </c>
      <c r="G161" s="180">
        <f>G160*P161/O160</f>
        <v>0</v>
      </c>
      <c r="H161" s="180">
        <f>H160*P161/O160</f>
        <v>0</v>
      </c>
      <c r="I161" s="180">
        <f>I160*P161/O160</f>
        <v>0</v>
      </c>
      <c r="J161" s="180">
        <f>J160*P161/O160</f>
        <v>0.8</v>
      </c>
      <c r="K161" s="180">
        <f>K160*P161/O160</f>
        <v>0.8</v>
      </c>
      <c r="L161" s="180">
        <f>L160*P161/O160</f>
        <v>0</v>
      </c>
      <c r="M161" s="180">
        <f>M160*P161/O160</f>
        <v>0</v>
      </c>
      <c r="N161" s="180">
        <f>N160*P161/O160</f>
        <v>0</v>
      </c>
      <c r="O161" s="133">
        <f t="shared" si="29"/>
        <v>1.6</v>
      </c>
      <c r="P161" s="265">
        <f>O160*80/100</f>
        <v>1.6</v>
      </c>
    </row>
    <row r="162" spans="1:16">
      <c r="A162" s="256"/>
      <c r="B162" s="266" t="s">
        <v>345</v>
      </c>
      <c r="C162" s="267">
        <f>รายเดือน66!B21</f>
        <v>0</v>
      </c>
      <c r="D162" s="267">
        <f>รายเดือน66!C21</f>
        <v>0</v>
      </c>
      <c r="E162" s="267">
        <f>รายเดือน66!D21</f>
        <v>0</v>
      </c>
      <c r="F162" s="267">
        <f>รายเดือน66!E21</f>
        <v>0</v>
      </c>
      <c r="G162" s="267">
        <f>รายเดือน66!F21</f>
        <v>1</v>
      </c>
      <c r="H162" s="267">
        <f>รายเดือน66!G21</f>
        <v>10</v>
      </c>
      <c r="I162" s="267">
        <f>รายเดือน66!H21</f>
        <v>5</v>
      </c>
      <c r="J162" s="267">
        <f>รายเดือน66!I21</f>
        <v>0</v>
      </c>
      <c r="K162" s="267">
        <f>รายเดือน66!J21</f>
        <v>0</v>
      </c>
      <c r="L162" s="267">
        <f>รายเดือน66!K21</f>
        <v>0</v>
      </c>
      <c r="M162" s="267">
        <f>รายเดือน66!L21</f>
        <v>0</v>
      </c>
      <c r="N162" s="267">
        <f>รายเดือน66!M21</f>
        <v>0</v>
      </c>
      <c r="O162" s="268">
        <f t="shared" si="29"/>
        <v>16</v>
      </c>
    </row>
    <row r="163" spans="1:16">
      <c r="A163" s="278"/>
      <c r="B163" s="270" t="s">
        <v>347</v>
      </c>
      <c r="C163" s="271">
        <f>C162</f>
        <v>0</v>
      </c>
      <c r="D163" s="271">
        <f>C162+D162</f>
        <v>0</v>
      </c>
      <c r="E163" s="271">
        <f>C162+D162+E162</f>
        <v>0</v>
      </c>
      <c r="F163" s="271">
        <f>C162+D162+E162+F162</f>
        <v>0</v>
      </c>
      <c r="G163" s="271">
        <f>C162+D162+E162+F162+G162</f>
        <v>1</v>
      </c>
      <c r="H163" s="271">
        <f>C162+D162+E162+F162+G162+H162</f>
        <v>11</v>
      </c>
      <c r="I163" s="271">
        <f>C162+D162+E162+F162+G162+H162+I162</f>
        <v>16</v>
      </c>
      <c r="J163" s="271">
        <f>C162+D162+E162+F162+G162+H162+I162+J162</f>
        <v>16</v>
      </c>
      <c r="K163" s="271">
        <f>C162+D162+E162+F162+G162+H162+I162+J162+K162</f>
        <v>16</v>
      </c>
      <c r="L163" s="271">
        <f>C162+D162+E162+F162+G162+H162+I162+J162+K162+L162</f>
        <v>16</v>
      </c>
      <c r="M163" s="271">
        <f>C162+D162+E162+F162+G162+H162+I162+J162+K162+L162+M162</f>
        <v>16</v>
      </c>
      <c r="N163" s="271">
        <f>C162+D162+E162+F162+G162+H162+I162+J162+K162+L162+M162+N162</f>
        <v>16</v>
      </c>
      <c r="O163" s="272"/>
    </row>
    <row r="164" spans="1:16">
      <c r="A164" s="273" t="s">
        <v>91</v>
      </c>
      <c r="B164" s="76" t="s">
        <v>72</v>
      </c>
      <c r="C164" s="30" t="s">
        <v>65</v>
      </c>
      <c r="D164" s="30" t="s">
        <v>66</v>
      </c>
      <c r="E164" s="30" t="s">
        <v>47</v>
      </c>
      <c r="F164" s="30" t="s">
        <v>48</v>
      </c>
      <c r="G164" s="30" t="s">
        <v>49</v>
      </c>
      <c r="H164" s="30" t="s">
        <v>50</v>
      </c>
      <c r="I164" s="30" t="s">
        <v>51</v>
      </c>
      <c r="J164" s="30" t="s">
        <v>52</v>
      </c>
      <c r="K164" s="30" t="s">
        <v>53</v>
      </c>
      <c r="L164" s="30" t="s">
        <v>54</v>
      </c>
      <c r="M164" s="30" t="s">
        <v>55</v>
      </c>
      <c r="N164" s="30" t="s">
        <v>56</v>
      </c>
      <c r="O164" s="30" t="s">
        <v>41</v>
      </c>
    </row>
    <row r="165" spans="1:16">
      <c r="A165" s="256"/>
      <c r="B165" s="257" t="s">
        <v>152</v>
      </c>
      <c r="C165" s="296">
        <v>0</v>
      </c>
      <c r="D165" s="296">
        <v>0</v>
      </c>
      <c r="E165" s="296">
        <v>0</v>
      </c>
      <c r="F165" s="296">
        <v>1</v>
      </c>
      <c r="G165" s="296">
        <v>0</v>
      </c>
      <c r="H165" s="296">
        <v>2</v>
      </c>
      <c r="I165" s="296">
        <v>0</v>
      </c>
      <c r="J165" s="296">
        <v>9</v>
      </c>
      <c r="K165" s="296">
        <v>0</v>
      </c>
      <c r="L165" s="296">
        <v>0</v>
      </c>
      <c r="M165" s="296">
        <v>9</v>
      </c>
      <c r="N165" s="296">
        <v>0</v>
      </c>
      <c r="O165" s="259">
        <f t="shared" ref="O165:O172" si="31">SUM(C165:N165)</f>
        <v>21</v>
      </c>
    </row>
    <row r="166" spans="1:16">
      <c r="A166" s="256"/>
      <c r="B166" s="257" t="s">
        <v>153</v>
      </c>
      <c r="C166" s="296">
        <v>0</v>
      </c>
      <c r="D166" s="296">
        <v>0</v>
      </c>
      <c r="E166" s="296">
        <v>1</v>
      </c>
      <c r="F166" s="296">
        <v>1</v>
      </c>
      <c r="G166" s="296">
        <v>1</v>
      </c>
      <c r="H166" s="296">
        <v>8</v>
      </c>
      <c r="I166" s="296">
        <v>15</v>
      </c>
      <c r="J166" s="296">
        <v>7</v>
      </c>
      <c r="K166" s="296">
        <v>4</v>
      </c>
      <c r="L166" s="296">
        <v>3</v>
      </c>
      <c r="M166" s="296">
        <v>2</v>
      </c>
      <c r="N166" s="296">
        <v>1</v>
      </c>
      <c r="O166" s="259">
        <f t="shared" si="31"/>
        <v>43</v>
      </c>
    </row>
    <row r="167" spans="1:16">
      <c r="A167" s="256"/>
      <c r="B167" s="257" t="s">
        <v>189</v>
      </c>
      <c r="C167" s="296">
        <v>2</v>
      </c>
      <c r="D167" s="296">
        <v>0</v>
      </c>
      <c r="E167" s="296">
        <v>2</v>
      </c>
      <c r="F167" s="296">
        <v>0</v>
      </c>
      <c r="G167" s="296">
        <v>6</v>
      </c>
      <c r="H167" s="296">
        <v>7</v>
      </c>
      <c r="I167" s="296">
        <v>0</v>
      </c>
      <c r="J167" s="296">
        <v>2</v>
      </c>
      <c r="K167" s="296">
        <v>2</v>
      </c>
      <c r="L167" s="296">
        <v>0</v>
      </c>
      <c r="M167" s="296">
        <v>0</v>
      </c>
      <c r="N167" s="296">
        <v>0</v>
      </c>
      <c r="O167" s="259">
        <f t="shared" si="31"/>
        <v>21</v>
      </c>
    </row>
    <row r="168" spans="1:16">
      <c r="A168" s="256"/>
      <c r="B168" s="257" t="s">
        <v>329</v>
      </c>
      <c r="C168" s="296">
        <v>0</v>
      </c>
      <c r="D168" s="296">
        <v>0</v>
      </c>
      <c r="E168" s="296">
        <v>0</v>
      </c>
      <c r="F168" s="296">
        <v>0</v>
      </c>
      <c r="G168" s="296">
        <v>1</v>
      </c>
      <c r="H168" s="296">
        <v>0</v>
      </c>
      <c r="I168" s="296">
        <v>0</v>
      </c>
      <c r="J168" s="296">
        <v>1</v>
      </c>
      <c r="K168" s="296">
        <v>1</v>
      </c>
      <c r="L168" s="296">
        <v>1</v>
      </c>
      <c r="M168" s="296">
        <v>0</v>
      </c>
      <c r="N168" s="296">
        <v>0</v>
      </c>
      <c r="O168" s="259">
        <f t="shared" si="31"/>
        <v>4</v>
      </c>
    </row>
    <row r="169" spans="1:16">
      <c r="A169" s="256"/>
      <c r="B169" s="257" t="s">
        <v>330</v>
      </c>
      <c r="C169" s="296">
        <v>0</v>
      </c>
      <c r="D169" s="296">
        <v>0</v>
      </c>
      <c r="E169" s="296">
        <v>0</v>
      </c>
      <c r="F169" s="296">
        <v>0</v>
      </c>
      <c r="G169" s="296">
        <v>0</v>
      </c>
      <c r="H169" s="296">
        <v>3</v>
      </c>
      <c r="I169" s="296">
        <v>4</v>
      </c>
      <c r="J169" s="296">
        <v>3</v>
      </c>
      <c r="K169" s="296">
        <v>0</v>
      </c>
      <c r="L169" s="296">
        <v>0</v>
      </c>
      <c r="M169" s="296">
        <v>0</v>
      </c>
      <c r="N169" s="296">
        <v>0</v>
      </c>
      <c r="O169" s="259">
        <f t="shared" si="31"/>
        <v>10</v>
      </c>
    </row>
    <row r="170" spans="1:16">
      <c r="A170" s="261"/>
      <c r="B170" s="262" t="s">
        <v>346</v>
      </c>
      <c r="C170" s="277">
        <f>MEDIAN(C165:C169)</f>
        <v>0</v>
      </c>
      <c r="D170" s="277">
        <f t="shared" ref="D170:N170" si="32">MEDIAN(D165:D169)</f>
        <v>0</v>
      </c>
      <c r="E170" s="277">
        <f t="shared" si="32"/>
        <v>0</v>
      </c>
      <c r="F170" s="277">
        <f t="shared" si="32"/>
        <v>0</v>
      </c>
      <c r="G170" s="277">
        <f t="shared" si="32"/>
        <v>1</v>
      </c>
      <c r="H170" s="277">
        <f t="shared" si="32"/>
        <v>3</v>
      </c>
      <c r="I170" s="277">
        <f t="shared" si="32"/>
        <v>0</v>
      </c>
      <c r="J170" s="277">
        <f t="shared" si="32"/>
        <v>3</v>
      </c>
      <c r="K170" s="277">
        <f t="shared" si="32"/>
        <v>1</v>
      </c>
      <c r="L170" s="277">
        <f t="shared" si="32"/>
        <v>0</v>
      </c>
      <c r="M170" s="277">
        <f t="shared" si="32"/>
        <v>0</v>
      </c>
      <c r="N170" s="277">
        <f t="shared" si="32"/>
        <v>0</v>
      </c>
      <c r="O170" s="263">
        <f t="shared" si="31"/>
        <v>8</v>
      </c>
    </row>
    <row r="171" spans="1:16">
      <c r="A171" s="256"/>
      <c r="B171" s="264" t="s">
        <v>74</v>
      </c>
      <c r="C171" s="180">
        <f>C170*P171/O170</f>
        <v>0</v>
      </c>
      <c r="D171" s="180">
        <f>D170*P171/O170</f>
        <v>0</v>
      </c>
      <c r="E171" s="180">
        <f>E170*P171/O170</f>
        <v>0</v>
      </c>
      <c r="F171" s="180">
        <f>F170*P171/O170</f>
        <v>0</v>
      </c>
      <c r="G171" s="180">
        <f>G170*P171/O170</f>
        <v>0.8</v>
      </c>
      <c r="H171" s="180">
        <f>H170*P171/O170</f>
        <v>2.4000000000000004</v>
      </c>
      <c r="I171" s="180">
        <f>I170*P171/O170</f>
        <v>0</v>
      </c>
      <c r="J171" s="180">
        <f>J170*P171/O170</f>
        <v>2.4000000000000004</v>
      </c>
      <c r="K171" s="180">
        <f>K170*P171/O170</f>
        <v>0.8</v>
      </c>
      <c r="L171" s="180">
        <f>L170*P171/O170</f>
        <v>0</v>
      </c>
      <c r="M171" s="180">
        <f>M170*P171/O170</f>
        <v>0</v>
      </c>
      <c r="N171" s="180">
        <f>N170*P171/O170</f>
        <v>0</v>
      </c>
      <c r="O171" s="133">
        <f t="shared" si="31"/>
        <v>6.4</v>
      </c>
      <c r="P171" s="265">
        <f>O170*80/100</f>
        <v>6.4</v>
      </c>
    </row>
    <row r="172" spans="1:16">
      <c r="A172" s="256"/>
      <c r="B172" s="266" t="s">
        <v>345</v>
      </c>
      <c r="C172" s="267">
        <f>รายเดือน66!B19</f>
        <v>0</v>
      </c>
      <c r="D172" s="267">
        <f>รายเดือน66!C19</f>
        <v>0</v>
      </c>
      <c r="E172" s="267">
        <f>รายเดือน66!D19</f>
        <v>0</v>
      </c>
      <c r="F172" s="267">
        <f>รายเดือน66!E19</f>
        <v>0</v>
      </c>
      <c r="G172" s="267">
        <f>รายเดือน66!F19</f>
        <v>0</v>
      </c>
      <c r="H172" s="267">
        <f>รายเดือน66!G19</f>
        <v>3</v>
      </c>
      <c r="I172" s="267">
        <f>รายเดือน66!H19</f>
        <v>0</v>
      </c>
      <c r="J172" s="267">
        <f>รายเดือน66!I19</f>
        <v>0</v>
      </c>
      <c r="K172" s="267">
        <f>รายเดือน66!J19</f>
        <v>0</v>
      </c>
      <c r="L172" s="267">
        <f>รายเดือน66!K19</f>
        <v>0</v>
      </c>
      <c r="M172" s="267">
        <f>รายเดือน66!L19</f>
        <v>0</v>
      </c>
      <c r="N172" s="267">
        <f>รายเดือน66!M19</f>
        <v>0</v>
      </c>
      <c r="O172" s="268">
        <f t="shared" si="31"/>
        <v>3</v>
      </c>
    </row>
    <row r="173" spans="1:16">
      <c r="A173" s="278"/>
      <c r="B173" s="270" t="s">
        <v>347</v>
      </c>
      <c r="C173" s="271">
        <f>C172</f>
        <v>0</v>
      </c>
      <c r="D173" s="271">
        <f>C172+D172</f>
        <v>0</v>
      </c>
      <c r="E173" s="271">
        <f>C172+D172+E172</f>
        <v>0</v>
      </c>
      <c r="F173" s="271">
        <f>C172+D172+E172+F172</f>
        <v>0</v>
      </c>
      <c r="G173" s="271">
        <f>C172+D172+E172+F172+G172</f>
        <v>0</v>
      </c>
      <c r="H173" s="271">
        <f>C172+D172+E172+F172+G172+H172</f>
        <v>3</v>
      </c>
      <c r="I173" s="271">
        <f>C172+D172+E172+F172+G172+H172+I172</f>
        <v>3</v>
      </c>
      <c r="J173" s="271">
        <f>C172+D172+E172+F172+G172+H172+I172+J172</f>
        <v>3</v>
      </c>
      <c r="K173" s="271">
        <f>C172+D172+E172+F172+G172+H172+I172+J172+K172</f>
        <v>3</v>
      </c>
      <c r="L173" s="271">
        <f>C172+D172+E172+F172+G172+H172+I172+J172+K172+L172</f>
        <v>3</v>
      </c>
      <c r="M173" s="271">
        <f>C172+D172+E172+F172+G172+H172+I172+J172+K172+L172+M172</f>
        <v>3</v>
      </c>
      <c r="N173" s="271">
        <f>C172+D172+E172+F172+G172+H172+I172+J172+K172+L172+M172+N172</f>
        <v>3</v>
      </c>
      <c r="O173" s="272"/>
    </row>
    <row r="174" spans="1:16">
      <c r="A174" s="273" t="s">
        <v>92</v>
      </c>
      <c r="B174" s="76" t="s">
        <v>72</v>
      </c>
      <c r="C174" s="30" t="s">
        <v>65</v>
      </c>
      <c r="D174" s="30" t="s">
        <v>66</v>
      </c>
      <c r="E174" s="30" t="s">
        <v>47</v>
      </c>
      <c r="F174" s="30" t="s">
        <v>48</v>
      </c>
      <c r="G174" s="30" t="s">
        <v>49</v>
      </c>
      <c r="H174" s="30" t="s">
        <v>50</v>
      </c>
      <c r="I174" s="30" t="s">
        <v>51</v>
      </c>
      <c r="J174" s="30" t="s">
        <v>52</v>
      </c>
      <c r="K174" s="30" t="s">
        <v>53</v>
      </c>
      <c r="L174" s="30" t="s">
        <v>54</v>
      </c>
      <c r="M174" s="30" t="s">
        <v>55</v>
      </c>
      <c r="N174" s="30" t="s">
        <v>56</v>
      </c>
      <c r="O174" s="30" t="s">
        <v>41</v>
      </c>
    </row>
    <row r="175" spans="1:16">
      <c r="A175" s="256"/>
      <c r="B175" s="257" t="s">
        <v>152</v>
      </c>
      <c r="C175" s="297">
        <v>0</v>
      </c>
      <c r="D175" s="297">
        <v>0</v>
      </c>
      <c r="E175" s="297">
        <v>0</v>
      </c>
      <c r="F175" s="297">
        <v>1</v>
      </c>
      <c r="G175" s="297">
        <v>12</v>
      </c>
      <c r="H175" s="297">
        <v>7</v>
      </c>
      <c r="I175" s="297">
        <v>4</v>
      </c>
      <c r="J175" s="297">
        <v>1</v>
      </c>
      <c r="K175" s="297">
        <v>1</v>
      </c>
      <c r="L175" s="297">
        <v>0</v>
      </c>
      <c r="M175" s="297">
        <v>1</v>
      </c>
      <c r="N175" s="297">
        <v>0</v>
      </c>
      <c r="O175" s="259">
        <f t="shared" ref="O175:O182" si="33">SUM(C175:N175)</f>
        <v>27</v>
      </c>
    </row>
    <row r="176" spans="1:16">
      <c r="A176" s="256"/>
      <c r="B176" s="257" t="s">
        <v>153</v>
      </c>
      <c r="C176" s="297">
        <v>0</v>
      </c>
      <c r="D176" s="297">
        <v>0</v>
      </c>
      <c r="E176" s="297">
        <v>1</v>
      </c>
      <c r="F176" s="297">
        <v>0</v>
      </c>
      <c r="G176" s="297">
        <v>5</v>
      </c>
      <c r="H176" s="297">
        <v>10</v>
      </c>
      <c r="I176" s="297">
        <v>9</v>
      </c>
      <c r="J176" s="297">
        <v>4</v>
      </c>
      <c r="K176" s="297">
        <v>4</v>
      </c>
      <c r="L176" s="297">
        <v>4</v>
      </c>
      <c r="M176" s="297">
        <v>2</v>
      </c>
      <c r="N176" s="297">
        <v>4</v>
      </c>
      <c r="O176" s="259">
        <f t="shared" si="33"/>
        <v>43</v>
      </c>
    </row>
    <row r="177" spans="1:16">
      <c r="A177" s="256"/>
      <c r="B177" s="257" t="s">
        <v>189</v>
      </c>
      <c r="C177" s="297">
        <v>12</v>
      </c>
      <c r="D177" s="297">
        <v>0</v>
      </c>
      <c r="E177" s="297">
        <v>3</v>
      </c>
      <c r="F177" s="297">
        <v>6</v>
      </c>
      <c r="G177" s="297">
        <v>2</v>
      </c>
      <c r="H177" s="297">
        <v>1</v>
      </c>
      <c r="I177" s="297">
        <v>7</v>
      </c>
      <c r="J177" s="297">
        <v>3</v>
      </c>
      <c r="K177" s="297">
        <v>1</v>
      </c>
      <c r="L177" s="297">
        <v>0</v>
      </c>
      <c r="M177" s="297">
        <v>1</v>
      </c>
      <c r="N177" s="297">
        <v>0</v>
      </c>
      <c r="O177" s="259">
        <f t="shared" si="33"/>
        <v>36</v>
      </c>
    </row>
    <row r="178" spans="1:16">
      <c r="A178" s="256"/>
      <c r="B178" s="257" t="s">
        <v>329</v>
      </c>
      <c r="C178" s="297">
        <v>0</v>
      </c>
      <c r="D178" s="297">
        <v>1</v>
      </c>
      <c r="E178" s="297">
        <v>0</v>
      </c>
      <c r="F178" s="297">
        <v>0</v>
      </c>
      <c r="G178" s="297">
        <v>0</v>
      </c>
      <c r="H178" s="297">
        <v>0</v>
      </c>
      <c r="I178" s="297">
        <v>0</v>
      </c>
      <c r="J178" s="297">
        <v>1</v>
      </c>
      <c r="K178" s="297">
        <v>0</v>
      </c>
      <c r="L178" s="297">
        <v>0</v>
      </c>
      <c r="M178" s="297">
        <v>0</v>
      </c>
      <c r="N178" s="297">
        <v>0</v>
      </c>
      <c r="O178" s="259">
        <f t="shared" si="33"/>
        <v>2</v>
      </c>
    </row>
    <row r="179" spans="1:16">
      <c r="A179" s="256"/>
      <c r="B179" s="257" t="s">
        <v>330</v>
      </c>
      <c r="C179" s="297">
        <v>0</v>
      </c>
      <c r="D179" s="297">
        <v>0</v>
      </c>
      <c r="E179" s="297">
        <v>0</v>
      </c>
      <c r="F179" s="297">
        <v>0</v>
      </c>
      <c r="G179" s="297">
        <v>1</v>
      </c>
      <c r="H179" s="297">
        <v>1</v>
      </c>
      <c r="I179" s="297">
        <v>1</v>
      </c>
      <c r="J179" s="297">
        <v>0</v>
      </c>
      <c r="K179" s="297">
        <v>0</v>
      </c>
      <c r="L179" s="297">
        <v>1</v>
      </c>
      <c r="M179" s="297">
        <v>1</v>
      </c>
      <c r="N179" s="297">
        <v>1</v>
      </c>
      <c r="O179" s="259">
        <f t="shared" si="33"/>
        <v>6</v>
      </c>
    </row>
    <row r="180" spans="1:16">
      <c r="A180" s="261"/>
      <c r="B180" s="262" t="s">
        <v>346</v>
      </c>
      <c r="C180" s="277">
        <f>MEDIAN(C175:C179)</f>
        <v>0</v>
      </c>
      <c r="D180" s="277">
        <f t="shared" ref="D180:N180" si="34">MEDIAN(D175:D179)</f>
        <v>0</v>
      </c>
      <c r="E180" s="277">
        <f t="shared" si="34"/>
        <v>0</v>
      </c>
      <c r="F180" s="277">
        <f t="shared" si="34"/>
        <v>0</v>
      </c>
      <c r="G180" s="277">
        <f t="shared" si="34"/>
        <v>2</v>
      </c>
      <c r="H180" s="277">
        <f t="shared" si="34"/>
        <v>1</v>
      </c>
      <c r="I180" s="277">
        <f t="shared" si="34"/>
        <v>4</v>
      </c>
      <c r="J180" s="277">
        <f t="shared" si="34"/>
        <v>1</v>
      </c>
      <c r="K180" s="277">
        <f t="shared" si="34"/>
        <v>1</v>
      </c>
      <c r="L180" s="277">
        <f t="shared" si="34"/>
        <v>0</v>
      </c>
      <c r="M180" s="277">
        <f t="shared" si="34"/>
        <v>1</v>
      </c>
      <c r="N180" s="277">
        <f t="shared" si="34"/>
        <v>0</v>
      </c>
      <c r="O180" s="263">
        <f t="shared" si="33"/>
        <v>10</v>
      </c>
    </row>
    <row r="181" spans="1:16">
      <c r="A181" s="256"/>
      <c r="B181" s="264" t="s">
        <v>74</v>
      </c>
      <c r="C181" s="180">
        <f>C180*P181/O180</f>
        <v>0</v>
      </c>
      <c r="D181" s="180">
        <f>D180*P181/O180</f>
        <v>0</v>
      </c>
      <c r="E181" s="180">
        <f>E180*P181/O180</f>
        <v>0</v>
      </c>
      <c r="F181" s="180">
        <f>F180*P181/O180</f>
        <v>0</v>
      </c>
      <c r="G181" s="180">
        <f>G180*P181/O180</f>
        <v>1.6</v>
      </c>
      <c r="H181" s="180">
        <f>H180*P181/O180</f>
        <v>0.8</v>
      </c>
      <c r="I181" s="180">
        <f>I180*P181/O180</f>
        <v>3.2</v>
      </c>
      <c r="J181" s="180">
        <f>J180*P181/O180</f>
        <v>0.8</v>
      </c>
      <c r="K181" s="180">
        <f>K180*P181/O180</f>
        <v>0.8</v>
      </c>
      <c r="L181" s="180">
        <f>L180*P181/O180</f>
        <v>0</v>
      </c>
      <c r="M181" s="180">
        <f>M180*P181/O180</f>
        <v>0.8</v>
      </c>
      <c r="N181" s="180">
        <f>N180*P181/O180</f>
        <v>0</v>
      </c>
      <c r="O181" s="133">
        <f t="shared" si="33"/>
        <v>8</v>
      </c>
      <c r="P181" s="265">
        <f>O180*80/100</f>
        <v>8</v>
      </c>
    </row>
    <row r="182" spans="1:16">
      <c r="A182" s="256"/>
      <c r="B182" s="266" t="s">
        <v>345</v>
      </c>
      <c r="C182" s="267">
        <f>รายเดือน66!B22</f>
        <v>0</v>
      </c>
      <c r="D182" s="267">
        <f>รายเดือน66!C22</f>
        <v>0</v>
      </c>
      <c r="E182" s="267">
        <f>รายเดือน66!D22</f>
        <v>2</v>
      </c>
      <c r="F182" s="267">
        <f>รายเดือน66!E22</f>
        <v>0</v>
      </c>
      <c r="G182" s="267">
        <f>รายเดือน66!F22</f>
        <v>1</v>
      </c>
      <c r="H182" s="267">
        <f>รายเดือน66!G22</f>
        <v>2</v>
      </c>
      <c r="I182" s="267">
        <f>รายเดือน66!H22</f>
        <v>0</v>
      </c>
      <c r="J182" s="267">
        <f>รายเดือน66!I22</f>
        <v>0</v>
      </c>
      <c r="K182" s="267">
        <f>รายเดือน66!J22</f>
        <v>0</v>
      </c>
      <c r="L182" s="267">
        <f>รายเดือน66!K22</f>
        <v>0</v>
      </c>
      <c r="M182" s="267">
        <f>รายเดือน66!L22</f>
        <v>0</v>
      </c>
      <c r="N182" s="267">
        <f>รายเดือน66!M22</f>
        <v>0</v>
      </c>
      <c r="O182" s="268">
        <f t="shared" si="33"/>
        <v>5</v>
      </c>
    </row>
    <row r="183" spans="1:16">
      <c r="A183" s="278"/>
      <c r="B183" s="270" t="s">
        <v>347</v>
      </c>
      <c r="C183" s="271">
        <f>C182</f>
        <v>0</v>
      </c>
      <c r="D183" s="271">
        <f>C182+D182</f>
        <v>0</v>
      </c>
      <c r="E183" s="271">
        <f>C182+D182+E182</f>
        <v>2</v>
      </c>
      <c r="F183" s="271">
        <f>C182+D182+E182+F182</f>
        <v>2</v>
      </c>
      <c r="G183" s="271">
        <f>C182+D182+E182+F182+G182</f>
        <v>3</v>
      </c>
      <c r="H183" s="271">
        <f>C182+D182+E182+F182+G182+H182</f>
        <v>5</v>
      </c>
      <c r="I183" s="271">
        <f>C182+D182+E182+F182+G182+H182+I182</f>
        <v>5</v>
      </c>
      <c r="J183" s="271">
        <f>C182+D182+E182+F182+G182+H182+I182+J182</f>
        <v>5</v>
      </c>
      <c r="K183" s="271">
        <f>C182+D182+E182+F182+G182+H182+I182+J182+K182</f>
        <v>5</v>
      </c>
      <c r="L183" s="271">
        <f>C182+D182+E182+F182+G182+H182+I182+J182+K182+L182</f>
        <v>5</v>
      </c>
      <c r="M183" s="271">
        <f>C182+D182+E182+F182+G182+H182+I182+J182+K182+L182+M182</f>
        <v>5</v>
      </c>
      <c r="N183" s="271">
        <f>C182+D182+E182+F182+G182+H182+I182+J182+K182+L182+M182+N182</f>
        <v>5</v>
      </c>
      <c r="O183" s="272"/>
    </row>
    <row r="184" spans="1:16">
      <c r="A184" s="273" t="s">
        <v>93</v>
      </c>
      <c r="B184" s="76" t="s">
        <v>72</v>
      </c>
      <c r="C184" s="30" t="s">
        <v>65</v>
      </c>
      <c r="D184" s="30" t="s">
        <v>66</v>
      </c>
      <c r="E184" s="30" t="s">
        <v>47</v>
      </c>
      <c r="F184" s="30" t="s">
        <v>48</v>
      </c>
      <c r="G184" s="30" t="s">
        <v>49</v>
      </c>
      <c r="H184" s="30" t="s">
        <v>50</v>
      </c>
      <c r="I184" s="30" t="s">
        <v>51</v>
      </c>
      <c r="J184" s="30" t="s">
        <v>52</v>
      </c>
      <c r="K184" s="30" t="s">
        <v>53</v>
      </c>
      <c r="L184" s="30" t="s">
        <v>54</v>
      </c>
      <c r="M184" s="30" t="s">
        <v>55</v>
      </c>
      <c r="N184" s="30" t="s">
        <v>56</v>
      </c>
      <c r="O184" s="30" t="s">
        <v>41</v>
      </c>
    </row>
    <row r="185" spans="1:16">
      <c r="A185" s="256"/>
      <c r="B185" s="257" t="s">
        <v>152</v>
      </c>
      <c r="C185" s="298">
        <v>0</v>
      </c>
      <c r="D185" s="298">
        <v>0</v>
      </c>
      <c r="E185" s="298">
        <v>0</v>
      </c>
      <c r="F185" s="298">
        <v>0</v>
      </c>
      <c r="G185" s="298">
        <v>0</v>
      </c>
      <c r="H185" s="298">
        <v>2</v>
      </c>
      <c r="I185" s="298">
        <v>5</v>
      </c>
      <c r="J185" s="298">
        <v>3</v>
      </c>
      <c r="K185" s="298">
        <v>4</v>
      </c>
      <c r="L185" s="298">
        <v>4</v>
      </c>
      <c r="M185" s="298">
        <v>3</v>
      </c>
      <c r="N185" s="298">
        <v>3</v>
      </c>
      <c r="O185" s="259">
        <f t="shared" ref="O185:O192" si="35">SUM(C185:N185)</f>
        <v>24</v>
      </c>
    </row>
    <row r="186" spans="1:16">
      <c r="A186" s="256"/>
      <c r="B186" s="257" t="s">
        <v>153</v>
      </c>
      <c r="C186" s="298">
        <v>5</v>
      </c>
      <c r="D186" s="298">
        <v>3</v>
      </c>
      <c r="E186" s="298">
        <v>3</v>
      </c>
      <c r="F186" s="298">
        <v>2</v>
      </c>
      <c r="G186" s="298">
        <v>7</v>
      </c>
      <c r="H186" s="298">
        <v>17</v>
      </c>
      <c r="I186" s="298">
        <v>17</v>
      </c>
      <c r="J186" s="298">
        <v>16</v>
      </c>
      <c r="K186" s="298">
        <v>21</v>
      </c>
      <c r="L186" s="298">
        <v>11</v>
      </c>
      <c r="M186" s="298">
        <v>2</v>
      </c>
      <c r="N186" s="298">
        <v>0</v>
      </c>
      <c r="O186" s="259">
        <f t="shared" si="35"/>
        <v>104</v>
      </c>
    </row>
    <row r="187" spans="1:16">
      <c r="A187" s="256"/>
      <c r="B187" s="257" t="s">
        <v>189</v>
      </c>
      <c r="C187" s="298">
        <v>0</v>
      </c>
      <c r="D187" s="298">
        <v>2</v>
      </c>
      <c r="E187" s="298">
        <v>0</v>
      </c>
      <c r="F187" s="298">
        <v>0</v>
      </c>
      <c r="G187" s="298">
        <v>2</v>
      </c>
      <c r="H187" s="298">
        <v>1</v>
      </c>
      <c r="I187" s="298">
        <v>6</v>
      </c>
      <c r="J187" s="298">
        <v>6</v>
      </c>
      <c r="K187" s="298">
        <v>2</v>
      </c>
      <c r="L187" s="298">
        <v>0</v>
      </c>
      <c r="M187" s="298">
        <v>0</v>
      </c>
      <c r="N187" s="298">
        <v>0</v>
      </c>
      <c r="O187" s="259">
        <f t="shared" si="35"/>
        <v>19</v>
      </c>
    </row>
    <row r="188" spans="1:16">
      <c r="A188" s="256"/>
      <c r="B188" s="257" t="s">
        <v>329</v>
      </c>
      <c r="C188" s="298">
        <v>0</v>
      </c>
      <c r="D188" s="298">
        <v>0</v>
      </c>
      <c r="E188" s="298">
        <v>0</v>
      </c>
      <c r="F188" s="298">
        <v>0</v>
      </c>
      <c r="G188" s="298">
        <v>0</v>
      </c>
      <c r="H188" s="298">
        <v>0</v>
      </c>
      <c r="I188" s="298">
        <v>0</v>
      </c>
      <c r="J188" s="298">
        <v>0</v>
      </c>
      <c r="K188" s="298">
        <v>0</v>
      </c>
      <c r="L188" s="298">
        <v>0</v>
      </c>
      <c r="M188" s="298">
        <v>0</v>
      </c>
      <c r="N188" s="298">
        <v>0</v>
      </c>
      <c r="O188" s="259">
        <f t="shared" si="35"/>
        <v>0</v>
      </c>
    </row>
    <row r="189" spans="1:16">
      <c r="A189" s="256"/>
      <c r="B189" s="257" t="s">
        <v>330</v>
      </c>
      <c r="C189" s="298">
        <v>0</v>
      </c>
      <c r="D189" s="298">
        <v>0</v>
      </c>
      <c r="E189" s="298">
        <v>0</v>
      </c>
      <c r="F189" s="298">
        <v>0</v>
      </c>
      <c r="G189" s="298">
        <v>0</v>
      </c>
      <c r="H189" s="298">
        <v>1</v>
      </c>
      <c r="I189" s="298">
        <v>5</v>
      </c>
      <c r="J189" s="298">
        <v>5</v>
      </c>
      <c r="K189" s="298">
        <v>2</v>
      </c>
      <c r="L189" s="298">
        <v>1</v>
      </c>
      <c r="M189" s="298">
        <v>1</v>
      </c>
      <c r="N189" s="298">
        <v>0</v>
      </c>
      <c r="O189" s="259">
        <f t="shared" si="35"/>
        <v>15</v>
      </c>
    </row>
    <row r="190" spans="1:16">
      <c r="A190" s="261"/>
      <c r="B190" s="262" t="s">
        <v>346</v>
      </c>
      <c r="C190" s="277">
        <f>MEDIAN(C185:C189)</f>
        <v>0</v>
      </c>
      <c r="D190" s="277">
        <f t="shared" ref="D190:N190" si="36">MEDIAN(D185:D189)</f>
        <v>0</v>
      </c>
      <c r="E190" s="277">
        <f t="shared" si="36"/>
        <v>0</v>
      </c>
      <c r="F190" s="277">
        <f t="shared" si="36"/>
        <v>0</v>
      </c>
      <c r="G190" s="277">
        <f t="shared" si="36"/>
        <v>0</v>
      </c>
      <c r="H190" s="277">
        <f t="shared" si="36"/>
        <v>1</v>
      </c>
      <c r="I190" s="277">
        <f t="shared" si="36"/>
        <v>5</v>
      </c>
      <c r="J190" s="277">
        <f t="shared" si="36"/>
        <v>5</v>
      </c>
      <c r="K190" s="277">
        <f t="shared" si="36"/>
        <v>2</v>
      </c>
      <c r="L190" s="277">
        <f t="shared" si="36"/>
        <v>1</v>
      </c>
      <c r="M190" s="277">
        <f t="shared" si="36"/>
        <v>1</v>
      </c>
      <c r="N190" s="277">
        <f t="shared" si="36"/>
        <v>0</v>
      </c>
      <c r="O190" s="263">
        <f t="shared" si="35"/>
        <v>15</v>
      </c>
    </row>
    <row r="191" spans="1:16">
      <c r="A191" s="256"/>
      <c r="B191" s="264" t="s">
        <v>74</v>
      </c>
      <c r="C191" s="180">
        <f>C190*P191/O190</f>
        <v>0</v>
      </c>
      <c r="D191" s="180">
        <f>D190*P191/O190</f>
        <v>0</v>
      </c>
      <c r="E191" s="180">
        <f>E190*P191/O190</f>
        <v>0</v>
      </c>
      <c r="F191" s="180">
        <f>F190*P191/O190</f>
        <v>0</v>
      </c>
      <c r="G191" s="180">
        <f>G190*P191/O190</f>
        <v>0</v>
      </c>
      <c r="H191" s="180">
        <f>H190*P191/O190</f>
        <v>0.8</v>
      </c>
      <c r="I191" s="180">
        <f>I190*P191/O190</f>
        <v>4</v>
      </c>
      <c r="J191" s="180">
        <f>J190*P191/O190</f>
        <v>4</v>
      </c>
      <c r="K191" s="180">
        <f>K190*P191/O190</f>
        <v>1.6</v>
      </c>
      <c r="L191" s="180">
        <f>L190*P191/O190</f>
        <v>0.8</v>
      </c>
      <c r="M191" s="180">
        <f>M190*P191/O190</f>
        <v>0.8</v>
      </c>
      <c r="N191" s="180">
        <f>N190*P191/O190</f>
        <v>0</v>
      </c>
      <c r="O191" s="133">
        <f t="shared" si="35"/>
        <v>12.000000000000002</v>
      </c>
      <c r="P191" s="265">
        <f>O190*80/100</f>
        <v>12</v>
      </c>
    </row>
    <row r="192" spans="1:16">
      <c r="A192" s="256"/>
      <c r="B192" s="266" t="s">
        <v>345</v>
      </c>
      <c r="C192" s="299">
        <f>รายเดือน66!B23</f>
        <v>0</v>
      </c>
      <c r="D192" s="299">
        <f>รายเดือน66!C23</f>
        <v>0</v>
      </c>
      <c r="E192" s="299">
        <f>รายเดือน66!D23</f>
        <v>0</v>
      </c>
      <c r="F192" s="299">
        <f>รายเดือน66!E23</f>
        <v>1</v>
      </c>
      <c r="G192" s="299">
        <f>รายเดือน66!F23</f>
        <v>1</v>
      </c>
      <c r="H192" s="299">
        <f>รายเดือน66!G23</f>
        <v>0</v>
      </c>
      <c r="I192" s="299">
        <f>รายเดือน66!H23</f>
        <v>0</v>
      </c>
      <c r="J192" s="299">
        <f>รายเดือน66!I23</f>
        <v>0</v>
      </c>
      <c r="K192" s="299">
        <f>รายเดือน66!J23</f>
        <v>0</v>
      </c>
      <c r="L192" s="299">
        <f>รายเดือน66!K23</f>
        <v>0</v>
      </c>
      <c r="M192" s="299">
        <f>รายเดือน66!L23</f>
        <v>0</v>
      </c>
      <c r="N192" s="299">
        <f>รายเดือน66!M23</f>
        <v>0</v>
      </c>
      <c r="O192" s="268">
        <f t="shared" si="35"/>
        <v>2</v>
      </c>
    </row>
    <row r="193" spans="1:16">
      <c r="A193" s="278"/>
      <c r="B193" s="270" t="s">
        <v>347</v>
      </c>
      <c r="C193" s="271">
        <f>C192</f>
        <v>0</v>
      </c>
      <c r="D193" s="271">
        <f>C192+D192</f>
        <v>0</v>
      </c>
      <c r="E193" s="271">
        <f>C192+D192+E192</f>
        <v>0</v>
      </c>
      <c r="F193" s="271">
        <f>C192+D192+E192+F192</f>
        <v>1</v>
      </c>
      <c r="G193" s="271">
        <f>C192+D192+E192+F192+G192</f>
        <v>2</v>
      </c>
      <c r="H193" s="271">
        <f>C192+D192+E192+F192+G192+H192</f>
        <v>2</v>
      </c>
      <c r="I193" s="271">
        <f>C192+D192+E192+F192+G192+H192+I192</f>
        <v>2</v>
      </c>
      <c r="J193" s="271">
        <f>C192+D192+E192+F192+G192+H192+I192+J192</f>
        <v>2</v>
      </c>
      <c r="K193" s="271">
        <f>C192+D192+E192+F192+G192+H192+I192+J192+K192</f>
        <v>2</v>
      </c>
      <c r="L193" s="271">
        <f>C192+D192+E192+F192+G192+H192+I192+J192+K192+L192</f>
        <v>2</v>
      </c>
      <c r="M193" s="271">
        <f>C192+D192+E192+F192+G192+H192+I192+J192+K192+L192+M192</f>
        <v>2</v>
      </c>
      <c r="N193" s="271">
        <f>C192+D192+E192+F192+G192+H192+I192+J192+K192+L192+M192+N192</f>
        <v>2</v>
      </c>
      <c r="O193" s="272"/>
    </row>
    <row r="194" spans="1:16">
      <c r="A194" s="273" t="s">
        <v>2</v>
      </c>
      <c r="B194" s="76" t="s">
        <v>72</v>
      </c>
      <c r="C194" s="30" t="s">
        <v>65</v>
      </c>
      <c r="D194" s="30" t="s">
        <v>66</v>
      </c>
      <c r="E194" s="30" t="s">
        <v>47</v>
      </c>
      <c r="F194" s="30" t="s">
        <v>48</v>
      </c>
      <c r="G194" s="30" t="s">
        <v>49</v>
      </c>
      <c r="H194" s="30" t="s">
        <v>50</v>
      </c>
      <c r="I194" s="30" t="s">
        <v>51</v>
      </c>
      <c r="J194" s="30" t="s">
        <v>52</v>
      </c>
      <c r="K194" s="30" t="s">
        <v>53</v>
      </c>
      <c r="L194" s="30" t="s">
        <v>54</v>
      </c>
      <c r="M194" s="30" t="s">
        <v>55</v>
      </c>
      <c r="N194" s="30" t="s">
        <v>56</v>
      </c>
      <c r="O194" s="30" t="s">
        <v>41</v>
      </c>
    </row>
    <row r="195" spans="1:16">
      <c r="A195" s="256"/>
      <c r="B195" s="257" t="s">
        <v>152</v>
      </c>
      <c r="C195" s="300">
        <v>0</v>
      </c>
      <c r="D195" s="300">
        <v>0</v>
      </c>
      <c r="E195" s="300">
        <v>0</v>
      </c>
      <c r="F195" s="300">
        <v>3</v>
      </c>
      <c r="G195" s="300">
        <v>23</v>
      </c>
      <c r="H195" s="300">
        <v>8</v>
      </c>
      <c r="I195" s="300">
        <v>4</v>
      </c>
      <c r="J195" s="300">
        <v>7</v>
      </c>
      <c r="K195" s="300">
        <v>1</v>
      </c>
      <c r="L195" s="300">
        <v>1</v>
      </c>
      <c r="M195" s="300">
        <v>5</v>
      </c>
      <c r="N195" s="300">
        <v>1</v>
      </c>
      <c r="O195" s="259">
        <f t="shared" ref="O195:O202" si="37">SUM(C195:N195)</f>
        <v>53</v>
      </c>
    </row>
    <row r="196" spans="1:16">
      <c r="A196" s="256"/>
      <c r="B196" s="257" t="s">
        <v>153</v>
      </c>
      <c r="C196" s="300">
        <v>0</v>
      </c>
      <c r="D196" s="300">
        <v>1</v>
      </c>
      <c r="E196" s="300">
        <v>0</v>
      </c>
      <c r="F196" s="300">
        <v>0</v>
      </c>
      <c r="G196" s="300">
        <v>4</v>
      </c>
      <c r="H196" s="300">
        <v>11</v>
      </c>
      <c r="I196" s="300">
        <v>8</v>
      </c>
      <c r="J196" s="300">
        <v>15</v>
      </c>
      <c r="K196" s="300">
        <v>13</v>
      </c>
      <c r="L196" s="300">
        <v>5</v>
      </c>
      <c r="M196" s="300">
        <v>2</v>
      </c>
      <c r="N196" s="300">
        <v>3</v>
      </c>
      <c r="O196" s="259">
        <f t="shared" si="37"/>
        <v>62</v>
      </c>
    </row>
    <row r="197" spans="1:16">
      <c r="A197" s="256"/>
      <c r="B197" s="257" t="s">
        <v>189</v>
      </c>
      <c r="C197" s="300">
        <v>0</v>
      </c>
      <c r="D197" s="300">
        <v>0</v>
      </c>
      <c r="E197" s="300">
        <v>1</v>
      </c>
      <c r="F197" s="300">
        <v>4</v>
      </c>
      <c r="G197" s="300">
        <v>2</v>
      </c>
      <c r="H197" s="300">
        <v>10</v>
      </c>
      <c r="I197" s="300">
        <v>21</v>
      </c>
      <c r="J197" s="300">
        <v>11</v>
      </c>
      <c r="K197" s="300">
        <v>6</v>
      </c>
      <c r="L197" s="300">
        <v>0</v>
      </c>
      <c r="M197" s="300">
        <v>1</v>
      </c>
      <c r="N197" s="300">
        <v>1</v>
      </c>
      <c r="O197" s="259">
        <f t="shared" si="37"/>
        <v>57</v>
      </c>
    </row>
    <row r="198" spans="1:16">
      <c r="A198" s="256"/>
      <c r="B198" s="257" t="s">
        <v>329</v>
      </c>
      <c r="C198" s="300">
        <v>0</v>
      </c>
      <c r="D198" s="300">
        <v>0</v>
      </c>
      <c r="E198" s="300">
        <v>0</v>
      </c>
      <c r="F198" s="300">
        <v>0</v>
      </c>
      <c r="G198" s="300">
        <v>0</v>
      </c>
      <c r="H198" s="300">
        <v>0</v>
      </c>
      <c r="I198" s="300">
        <v>0</v>
      </c>
      <c r="J198" s="300">
        <v>0</v>
      </c>
      <c r="K198" s="300">
        <v>1</v>
      </c>
      <c r="L198" s="300">
        <v>1</v>
      </c>
      <c r="M198" s="300">
        <v>0</v>
      </c>
      <c r="N198" s="300">
        <v>0</v>
      </c>
      <c r="O198" s="259">
        <f t="shared" si="37"/>
        <v>2</v>
      </c>
    </row>
    <row r="199" spans="1:16">
      <c r="A199" s="256"/>
      <c r="B199" s="257" t="s">
        <v>330</v>
      </c>
      <c r="C199" s="300">
        <v>0</v>
      </c>
      <c r="D199" s="300">
        <v>0</v>
      </c>
      <c r="E199" s="300">
        <v>0</v>
      </c>
      <c r="F199" s="300">
        <v>0</v>
      </c>
      <c r="G199" s="300">
        <v>0</v>
      </c>
      <c r="H199" s="300">
        <v>17</v>
      </c>
      <c r="I199" s="300">
        <v>6</v>
      </c>
      <c r="J199" s="300">
        <v>7</v>
      </c>
      <c r="K199" s="300">
        <v>5</v>
      </c>
      <c r="L199" s="300">
        <v>0</v>
      </c>
      <c r="M199" s="300">
        <v>2</v>
      </c>
      <c r="N199" s="300">
        <v>0</v>
      </c>
      <c r="O199" s="259">
        <f t="shared" si="37"/>
        <v>37</v>
      </c>
    </row>
    <row r="200" spans="1:16">
      <c r="A200" s="261"/>
      <c r="B200" s="262" t="s">
        <v>346</v>
      </c>
      <c r="C200" s="277">
        <f>MEDIAN(C195:C199)</f>
        <v>0</v>
      </c>
      <c r="D200" s="277">
        <f t="shared" ref="D200:N200" si="38">MEDIAN(D195:D199)</f>
        <v>0</v>
      </c>
      <c r="E200" s="277">
        <f t="shared" si="38"/>
        <v>0</v>
      </c>
      <c r="F200" s="277">
        <f t="shared" si="38"/>
        <v>0</v>
      </c>
      <c r="G200" s="277">
        <f t="shared" si="38"/>
        <v>2</v>
      </c>
      <c r="H200" s="277">
        <f t="shared" si="38"/>
        <v>10</v>
      </c>
      <c r="I200" s="277">
        <f t="shared" si="38"/>
        <v>6</v>
      </c>
      <c r="J200" s="277">
        <f t="shared" si="38"/>
        <v>7</v>
      </c>
      <c r="K200" s="277">
        <f t="shared" si="38"/>
        <v>5</v>
      </c>
      <c r="L200" s="277">
        <f t="shared" si="38"/>
        <v>1</v>
      </c>
      <c r="M200" s="277">
        <f t="shared" si="38"/>
        <v>2</v>
      </c>
      <c r="N200" s="277">
        <f t="shared" si="38"/>
        <v>1</v>
      </c>
      <c r="O200" s="263">
        <f t="shared" si="37"/>
        <v>34</v>
      </c>
    </row>
    <row r="201" spans="1:16">
      <c r="A201" s="256"/>
      <c r="B201" s="264" t="s">
        <v>74</v>
      </c>
      <c r="C201" s="180">
        <f>C200*P201/O200</f>
        <v>0</v>
      </c>
      <c r="D201" s="180">
        <f>D200*P201/O200</f>
        <v>0</v>
      </c>
      <c r="E201" s="180">
        <f>E200*P201/O200</f>
        <v>0</v>
      </c>
      <c r="F201" s="180">
        <f>F200*P201/O200</f>
        <v>0</v>
      </c>
      <c r="G201" s="180">
        <f>G200*P201/O200</f>
        <v>1.5999999999999999</v>
      </c>
      <c r="H201" s="180">
        <f>H200*P201/O200</f>
        <v>8</v>
      </c>
      <c r="I201" s="180">
        <f>I200*P201/O200</f>
        <v>4.8</v>
      </c>
      <c r="J201" s="180">
        <f>J200*P201/O200</f>
        <v>5.6000000000000005</v>
      </c>
      <c r="K201" s="180">
        <f>K200*P201/O200</f>
        <v>4</v>
      </c>
      <c r="L201" s="180">
        <f>L200*P201/O200</f>
        <v>0.79999999999999993</v>
      </c>
      <c r="M201" s="180">
        <f>M200*P201/O200</f>
        <v>1.5999999999999999</v>
      </c>
      <c r="N201" s="180">
        <f>N200*P201/O200</f>
        <v>0.79999999999999993</v>
      </c>
      <c r="O201" s="133">
        <f t="shared" si="37"/>
        <v>27.200000000000003</v>
      </c>
      <c r="P201" s="265">
        <f>O200*80/100</f>
        <v>27.2</v>
      </c>
    </row>
    <row r="202" spans="1:16">
      <c r="A202" s="256"/>
      <c r="B202" s="266" t="s">
        <v>345</v>
      </c>
      <c r="C202" s="267">
        <f>รายเดือน66!B24</f>
        <v>0</v>
      </c>
      <c r="D202" s="267">
        <f>รายเดือน66!C24</f>
        <v>1</v>
      </c>
      <c r="E202" s="267">
        <f>รายเดือน66!D24</f>
        <v>2</v>
      </c>
      <c r="F202" s="267">
        <f>รายเดือน66!E24</f>
        <v>2</v>
      </c>
      <c r="G202" s="267">
        <f>รายเดือน66!F24</f>
        <v>0</v>
      </c>
      <c r="H202" s="267">
        <f>รายเดือน66!G24</f>
        <v>0</v>
      </c>
      <c r="I202" s="267">
        <f>รายเดือน66!H24</f>
        <v>0</v>
      </c>
      <c r="J202" s="267">
        <f>รายเดือน66!I24</f>
        <v>0</v>
      </c>
      <c r="K202" s="267">
        <f>รายเดือน66!J24</f>
        <v>0</v>
      </c>
      <c r="L202" s="267">
        <f>รายเดือน66!K24</f>
        <v>0</v>
      </c>
      <c r="M202" s="267">
        <f>รายเดือน66!L24</f>
        <v>0</v>
      </c>
      <c r="N202" s="267">
        <f>รายเดือน66!M24</f>
        <v>0</v>
      </c>
      <c r="O202" s="268">
        <f t="shared" si="37"/>
        <v>5</v>
      </c>
    </row>
    <row r="203" spans="1:16">
      <c r="A203" s="278"/>
      <c r="B203" s="270" t="s">
        <v>347</v>
      </c>
      <c r="C203" s="271">
        <f>C202</f>
        <v>0</v>
      </c>
      <c r="D203" s="271">
        <f>C202+D202</f>
        <v>1</v>
      </c>
      <c r="E203" s="271">
        <f>C202+D202+E202</f>
        <v>3</v>
      </c>
      <c r="F203" s="271">
        <f>C202+D202+E202+F202</f>
        <v>5</v>
      </c>
      <c r="G203" s="271">
        <f>C202+D202+E202+F202+G202</f>
        <v>5</v>
      </c>
      <c r="H203" s="271">
        <f>C202+D202+E202+F202+G202+H202</f>
        <v>5</v>
      </c>
      <c r="I203" s="271">
        <f>C202+D202+E202+F202+G202+H202+I202</f>
        <v>5</v>
      </c>
      <c r="J203" s="271">
        <f>C202+D202+E202+F202+G202+H202+I202+J202</f>
        <v>5</v>
      </c>
      <c r="K203" s="271">
        <f>C202+D202+E202+F202+G202+H202+I202+J202+K202</f>
        <v>5</v>
      </c>
      <c r="L203" s="271">
        <f>C202+D202+E202+F202+G202+H202+I202+J202+K202+L202</f>
        <v>5</v>
      </c>
      <c r="M203" s="271">
        <f>C202+D202+E202+F202+G202+H202+I202+J202+K202+L202+M202</f>
        <v>5</v>
      </c>
      <c r="N203" s="271">
        <f>C202+D202+E202+F202+G202+H202+I202+J202+K202+L202+M202+N202</f>
        <v>5</v>
      </c>
      <c r="O203" s="272"/>
    </row>
    <row r="204" spans="1:16">
      <c r="A204" s="273" t="s">
        <v>3</v>
      </c>
      <c r="B204" s="76" t="s">
        <v>72</v>
      </c>
      <c r="C204" s="30" t="s">
        <v>65</v>
      </c>
      <c r="D204" s="30" t="s">
        <v>66</v>
      </c>
      <c r="E204" s="30" t="s">
        <v>47</v>
      </c>
      <c r="F204" s="30" t="s">
        <v>48</v>
      </c>
      <c r="G204" s="30" t="s">
        <v>49</v>
      </c>
      <c r="H204" s="30" t="s">
        <v>50</v>
      </c>
      <c r="I204" s="30" t="s">
        <v>51</v>
      </c>
      <c r="J204" s="30" t="s">
        <v>52</v>
      </c>
      <c r="K204" s="30" t="s">
        <v>53</v>
      </c>
      <c r="L204" s="30" t="s">
        <v>54</v>
      </c>
      <c r="M204" s="30" t="s">
        <v>55</v>
      </c>
      <c r="N204" s="30" t="s">
        <v>56</v>
      </c>
      <c r="O204" s="30" t="s">
        <v>41</v>
      </c>
    </row>
    <row r="205" spans="1:16">
      <c r="A205" s="256"/>
      <c r="B205" s="257" t="s">
        <v>152</v>
      </c>
      <c r="C205" s="301">
        <v>0</v>
      </c>
      <c r="D205" s="301">
        <v>0</v>
      </c>
      <c r="E205" s="301">
        <v>0</v>
      </c>
      <c r="F205" s="301">
        <v>1</v>
      </c>
      <c r="G205" s="301">
        <v>24</v>
      </c>
      <c r="H205" s="301">
        <v>6</v>
      </c>
      <c r="I205" s="301">
        <v>2</v>
      </c>
      <c r="J205" s="301">
        <v>19</v>
      </c>
      <c r="K205" s="301">
        <v>8</v>
      </c>
      <c r="L205" s="301">
        <v>0</v>
      </c>
      <c r="M205" s="301">
        <v>2</v>
      </c>
      <c r="N205" s="301">
        <v>0</v>
      </c>
      <c r="O205" s="259">
        <f t="shared" ref="O205:O212" si="39">SUM(C205:N205)</f>
        <v>62</v>
      </c>
    </row>
    <row r="206" spans="1:16">
      <c r="A206" s="256"/>
      <c r="B206" s="257" t="s">
        <v>153</v>
      </c>
      <c r="C206" s="301">
        <v>0</v>
      </c>
      <c r="D206" s="301">
        <v>0</v>
      </c>
      <c r="E206" s="301">
        <v>0</v>
      </c>
      <c r="F206" s="301">
        <v>0</v>
      </c>
      <c r="G206" s="301">
        <v>3</v>
      </c>
      <c r="H206" s="301">
        <v>5</v>
      </c>
      <c r="I206" s="301">
        <v>1</v>
      </c>
      <c r="J206" s="301">
        <v>3</v>
      </c>
      <c r="K206" s="301">
        <v>1</v>
      </c>
      <c r="L206" s="301">
        <v>1</v>
      </c>
      <c r="M206" s="301">
        <v>0</v>
      </c>
      <c r="N206" s="301">
        <v>1</v>
      </c>
      <c r="O206" s="259">
        <f t="shared" si="39"/>
        <v>15</v>
      </c>
    </row>
    <row r="207" spans="1:16">
      <c r="A207" s="256"/>
      <c r="B207" s="257" t="s">
        <v>189</v>
      </c>
      <c r="C207" s="301">
        <v>0</v>
      </c>
      <c r="D207" s="301">
        <v>0</v>
      </c>
      <c r="E207" s="301">
        <v>0</v>
      </c>
      <c r="F207" s="301">
        <v>0</v>
      </c>
      <c r="G207" s="301">
        <v>2</v>
      </c>
      <c r="H207" s="301">
        <v>6</v>
      </c>
      <c r="I207" s="301">
        <v>19</v>
      </c>
      <c r="J207" s="301">
        <v>5</v>
      </c>
      <c r="K207" s="301">
        <v>0</v>
      </c>
      <c r="L207" s="301">
        <v>1</v>
      </c>
      <c r="M207" s="301">
        <v>1</v>
      </c>
      <c r="N207" s="301">
        <v>0</v>
      </c>
      <c r="O207" s="259">
        <f t="shared" si="39"/>
        <v>34</v>
      </c>
    </row>
    <row r="208" spans="1:16">
      <c r="A208" s="256"/>
      <c r="B208" s="257" t="s">
        <v>329</v>
      </c>
      <c r="C208" s="301">
        <v>0</v>
      </c>
      <c r="D208" s="301">
        <v>0</v>
      </c>
      <c r="E208" s="301">
        <v>0</v>
      </c>
      <c r="F208" s="301">
        <v>0</v>
      </c>
      <c r="G208" s="301">
        <v>0</v>
      </c>
      <c r="H208" s="301">
        <v>0</v>
      </c>
      <c r="I208" s="301">
        <v>0</v>
      </c>
      <c r="J208" s="301">
        <v>1</v>
      </c>
      <c r="K208" s="301">
        <v>1</v>
      </c>
      <c r="L208" s="301">
        <v>0</v>
      </c>
      <c r="M208" s="301">
        <v>0</v>
      </c>
      <c r="N208" s="301">
        <v>0</v>
      </c>
      <c r="O208" s="259">
        <f t="shared" si="39"/>
        <v>2</v>
      </c>
    </row>
    <row r="209" spans="1:17">
      <c r="A209" s="256"/>
      <c r="B209" s="257" t="s">
        <v>330</v>
      </c>
      <c r="C209" s="301">
        <v>0</v>
      </c>
      <c r="D209" s="301">
        <v>0</v>
      </c>
      <c r="E209" s="301">
        <v>0</v>
      </c>
      <c r="F209" s="301">
        <v>0</v>
      </c>
      <c r="G209" s="301">
        <v>17</v>
      </c>
      <c r="H209" s="301">
        <v>77</v>
      </c>
      <c r="I209" s="301">
        <v>16</v>
      </c>
      <c r="J209" s="301">
        <v>11</v>
      </c>
      <c r="K209" s="301">
        <v>3</v>
      </c>
      <c r="L209" s="301">
        <v>2</v>
      </c>
      <c r="M209" s="301">
        <v>0</v>
      </c>
      <c r="N209" s="301">
        <v>2</v>
      </c>
      <c r="O209" s="259">
        <f t="shared" si="39"/>
        <v>128</v>
      </c>
    </row>
    <row r="210" spans="1:17">
      <c r="A210" s="261"/>
      <c r="B210" s="262" t="s">
        <v>346</v>
      </c>
      <c r="C210" s="277">
        <f t="shared" ref="C210:N210" si="40">MEDIAN(C205:C209)</f>
        <v>0</v>
      </c>
      <c r="D210" s="277">
        <f t="shared" si="40"/>
        <v>0</v>
      </c>
      <c r="E210" s="277">
        <f t="shared" si="40"/>
        <v>0</v>
      </c>
      <c r="F210" s="277">
        <f t="shared" si="40"/>
        <v>0</v>
      </c>
      <c r="G210" s="277">
        <f t="shared" si="40"/>
        <v>3</v>
      </c>
      <c r="H210" s="277">
        <f t="shared" si="40"/>
        <v>6</v>
      </c>
      <c r="I210" s="277">
        <f t="shared" si="40"/>
        <v>2</v>
      </c>
      <c r="J210" s="277">
        <f t="shared" si="40"/>
        <v>5</v>
      </c>
      <c r="K210" s="277">
        <f t="shared" si="40"/>
        <v>1</v>
      </c>
      <c r="L210" s="277">
        <f t="shared" si="40"/>
        <v>1</v>
      </c>
      <c r="M210" s="277">
        <f t="shared" si="40"/>
        <v>0</v>
      </c>
      <c r="N210" s="277">
        <f t="shared" si="40"/>
        <v>0</v>
      </c>
      <c r="O210" s="263">
        <f t="shared" si="39"/>
        <v>18</v>
      </c>
    </row>
    <row r="211" spans="1:17">
      <c r="A211" s="256"/>
      <c r="B211" s="264" t="s">
        <v>74</v>
      </c>
      <c r="C211" s="180">
        <f>C210*P211/O210</f>
        <v>0</v>
      </c>
      <c r="D211" s="180">
        <f>D210*P211/O210</f>
        <v>0</v>
      </c>
      <c r="E211" s="180">
        <f>E210*P211/O210</f>
        <v>0</v>
      </c>
      <c r="F211" s="180">
        <f>F210*P211/O210</f>
        <v>0</v>
      </c>
      <c r="G211" s="180">
        <f>G210*P211/O210</f>
        <v>2.4000000000000004</v>
      </c>
      <c r="H211" s="180">
        <f>H210*P211/O210</f>
        <v>4.8000000000000007</v>
      </c>
      <c r="I211" s="180">
        <f>I210*P211/O210</f>
        <v>1.6</v>
      </c>
      <c r="J211" s="180">
        <f>J210*P211/O210</f>
        <v>4</v>
      </c>
      <c r="K211" s="180">
        <f>K210*P211/O210</f>
        <v>0.8</v>
      </c>
      <c r="L211" s="180">
        <f>L210*P211/O210</f>
        <v>0.8</v>
      </c>
      <c r="M211" s="180">
        <f>M210*P211/O210</f>
        <v>0</v>
      </c>
      <c r="N211" s="180">
        <f>N210*P211/O210</f>
        <v>0</v>
      </c>
      <c r="O211" s="133">
        <f t="shared" si="39"/>
        <v>14.400000000000002</v>
      </c>
      <c r="P211" s="265">
        <f>O210*80/100</f>
        <v>14.4</v>
      </c>
    </row>
    <row r="212" spans="1:17">
      <c r="A212" s="256"/>
      <c r="B212" s="266" t="s">
        <v>345</v>
      </c>
      <c r="C212" s="267">
        <f>รายเดือน66!B25</f>
        <v>0</v>
      </c>
      <c r="D212" s="267">
        <f>รายเดือน66!C25</f>
        <v>0</v>
      </c>
      <c r="E212" s="267">
        <f>รายเดือน66!D25</f>
        <v>0</v>
      </c>
      <c r="F212" s="267">
        <f>รายเดือน66!E25</f>
        <v>0</v>
      </c>
      <c r="G212" s="267">
        <f>รายเดือน66!F25</f>
        <v>0</v>
      </c>
      <c r="H212" s="267">
        <f>รายเดือน66!G25</f>
        <v>0</v>
      </c>
      <c r="I212" s="267">
        <f>รายเดือน66!H25</f>
        <v>0</v>
      </c>
      <c r="J212" s="267">
        <f>รายเดือน66!I25</f>
        <v>0</v>
      </c>
      <c r="K212" s="267">
        <f>รายเดือน66!J25</f>
        <v>0</v>
      </c>
      <c r="L212" s="267">
        <f>รายเดือน66!K25</f>
        <v>0</v>
      </c>
      <c r="M212" s="267">
        <f>รายเดือน66!L25</f>
        <v>0</v>
      </c>
      <c r="N212" s="267">
        <f>รายเดือน66!M25</f>
        <v>0</v>
      </c>
      <c r="O212" s="268">
        <f t="shared" si="39"/>
        <v>0</v>
      </c>
    </row>
    <row r="213" spans="1:17">
      <c r="A213" s="278"/>
      <c r="B213" s="270" t="s">
        <v>347</v>
      </c>
      <c r="C213" s="271">
        <f>C212</f>
        <v>0</v>
      </c>
      <c r="D213" s="271">
        <f>C212+D212</f>
        <v>0</v>
      </c>
      <c r="E213" s="271">
        <f>C212+D212+E212</f>
        <v>0</v>
      </c>
      <c r="F213" s="271">
        <f>C212+D212+E212+F212</f>
        <v>0</v>
      </c>
      <c r="G213" s="271">
        <f>C212+D212+E212+F212+G212</f>
        <v>0</v>
      </c>
      <c r="H213" s="271">
        <f>C212+D212+E212+F212+G212+H212</f>
        <v>0</v>
      </c>
      <c r="I213" s="271">
        <f>C212+D212+E212+F212+G212+H212+I212</f>
        <v>0</v>
      </c>
      <c r="J213" s="271">
        <f>C212+D212+E212+F212+G212+H212+I212+J212</f>
        <v>0</v>
      </c>
      <c r="K213" s="271">
        <f>C212+D212+E212+F212+G212+H212+I212+J212+K212</f>
        <v>0</v>
      </c>
      <c r="L213" s="271">
        <f>C212+D212+E212+F212+G212+H212+I212+J212+K212+L212</f>
        <v>0</v>
      </c>
      <c r="M213" s="271">
        <f>C212+D212+E212+F212+G212+H212+I212+J212+K212+L212+M212</f>
        <v>0</v>
      </c>
      <c r="N213" s="271">
        <f>C212+D212+E212+F212+G212+H212+I212+J212+K212+L212+M212+N212</f>
        <v>0</v>
      </c>
      <c r="O213" s="272"/>
    </row>
    <row r="214" spans="1:17">
      <c r="A214" s="273" t="s">
        <v>4</v>
      </c>
      <c r="B214" s="76" t="s">
        <v>72</v>
      </c>
      <c r="C214" s="30" t="s">
        <v>65</v>
      </c>
      <c r="D214" s="30" t="s">
        <v>66</v>
      </c>
      <c r="E214" s="30" t="s">
        <v>47</v>
      </c>
      <c r="F214" s="30" t="s">
        <v>48</v>
      </c>
      <c r="G214" s="30" t="s">
        <v>49</v>
      </c>
      <c r="H214" s="30" t="s">
        <v>50</v>
      </c>
      <c r="I214" s="30" t="s">
        <v>51</v>
      </c>
      <c r="J214" s="30" t="s">
        <v>52</v>
      </c>
      <c r="K214" s="30" t="s">
        <v>53</v>
      </c>
      <c r="L214" s="30" t="s">
        <v>54</v>
      </c>
      <c r="M214" s="30" t="s">
        <v>55</v>
      </c>
      <c r="N214" s="30" t="s">
        <v>56</v>
      </c>
      <c r="O214" s="30" t="s">
        <v>41</v>
      </c>
    </row>
    <row r="215" spans="1:17">
      <c r="A215" s="256"/>
      <c r="B215" s="257" t="s">
        <v>152</v>
      </c>
      <c r="C215" s="302">
        <v>0</v>
      </c>
      <c r="D215" s="302">
        <v>0</v>
      </c>
      <c r="E215" s="302">
        <v>1</v>
      </c>
      <c r="F215" s="302">
        <v>0</v>
      </c>
      <c r="G215" s="302">
        <v>2</v>
      </c>
      <c r="H215" s="302">
        <v>8</v>
      </c>
      <c r="I215" s="302">
        <v>3</v>
      </c>
      <c r="J215" s="302">
        <v>3</v>
      </c>
      <c r="K215" s="302">
        <v>0</v>
      </c>
      <c r="L215" s="302">
        <v>1</v>
      </c>
      <c r="M215" s="302">
        <v>0</v>
      </c>
      <c r="N215" s="302">
        <v>1</v>
      </c>
      <c r="O215" s="259">
        <f t="shared" ref="O215:O222" si="41">SUM(C215:N215)</f>
        <v>19</v>
      </c>
    </row>
    <row r="216" spans="1:17">
      <c r="A216" s="256"/>
      <c r="B216" s="257" t="s">
        <v>153</v>
      </c>
      <c r="C216" s="302">
        <v>0</v>
      </c>
      <c r="D216" s="302">
        <v>0</v>
      </c>
      <c r="E216" s="302">
        <v>1</v>
      </c>
      <c r="F216" s="302">
        <v>2</v>
      </c>
      <c r="G216" s="302">
        <v>4</v>
      </c>
      <c r="H216" s="302">
        <v>18</v>
      </c>
      <c r="I216" s="302">
        <v>7</v>
      </c>
      <c r="J216" s="302">
        <v>7</v>
      </c>
      <c r="K216" s="302">
        <v>6</v>
      </c>
      <c r="L216" s="302">
        <v>5</v>
      </c>
      <c r="M216" s="302">
        <v>2</v>
      </c>
      <c r="N216" s="302">
        <v>0</v>
      </c>
      <c r="O216" s="259">
        <f t="shared" si="41"/>
        <v>52</v>
      </c>
    </row>
    <row r="217" spans="1:17">
      <c r="A217" s="256"/>
      <c r="B217" s="257" t="s">
        <v>189</v>
      </c>
      <c r="C217" s="302">
        <v>0</v>
      </c>
      <c r="D217" s="302">
        <v>1</v>
      </c>
      <c r="E217" s="302">
        <v>1</v>
      </c>
      <c r="F217" s="302">
        <v>1</v>
      </c>
      <c r="G217" s="302">
        <v>1</v>
      </c>
      <c r="H217" s="302">
        <v>9</v>
      </c>
      <c r="I217" s="302">
        <v>15</v>
      </c>
      <c r="J217" s="302">
        <v>5</v>
      </c>
      <c r="K217" s="302">
        <v>7</v>
      </c>
      <c r="L217" s="302">
        <v>0</v>
      </c>
      <c r="M217" s="302">
        <v>0</v>
      </c>
      <c r="N217" s="302">
        <v>0</v>
      </c>
      <c r="O217" s="259">
        <f t="shared" si="41"/>
        <v>40</v>
      </c>
    </row>
    <row r="218" spans="1:17">
      <c r="A218" s="256"/>
      <c r="B218" s="257" t="s">
        <v>329</v>
      </c>
      <c r="C218" s="302">
        <v>0</v>
      </c>
      <c r="D218" s="302">
        <v>0</v>
      </c>
      <c r="E218" s="302">
        <v>0</v>
      </c>
      <c r="F218" s="302">
        <v>0</v>
      </c>
      <c r="G218" s="302">
        <v>0</v>
      </c>
      <c r="H218" s="302">
        <v>0</v>
      </c>
      <c r="I218" s="302">
        <v>1</v>
      </c>
      <c r="J218" s="302">
        <v>0</v>
      </c>
      <c r="K218" s="302">
        <v>2</v>
      </c>
      <c r="L218" s="302">
        <v>1</v>
      </c>
      <c r="M218" s="302">
        <v>0</v>
      </c>
      <c r="N218" s="302">
        <v>0</v>
      </c>
      <c r="O218" s="259">
        <f t="shared" si="41"/>
        <v>4</v>
      </c>
    </row>
    <row r="219" spans="1:17">
      <c r="A219" s="256"/>
      <c r="B219" s="257" t="s">
        <v>330</v>
      </c>
      <c r="C219" s="302">
        <v>0</v>
      </c>
      <c r="D219" s="302">
        <v>0</v>
      </c>
      <c r="E219" s="302">
        <v>0</v>
      </c>
      <c r="F219" s="302">
        <v>0</v>
      </c>
      <c r="G219" s="302">
        <v>0</v>
      </c>
      <c r="H219" s="302">
        <v>6</v>
      </c>
      <c r="I219" s="302">
        <v>7</v>
      </c>
      <c r="J219" s="302">
        <v>0</v>
      </c>
      <c r="K219" s="302">
        <v>4</v>
      </c>
      <c r="L219" s="302">
        <v>1</v>
      </c>
      <c r="M219" s="302">
        <v>3</v>
      </c>
      <c r="N219" s="302">
        <v>3</v>
      </c>
      <c r="O219" s="259">
        <f t="shared" si="41"/>
        <v>24</v>
      </c>
    </row>
    <row r="220" spans="1:17">
      <c r="A220" s="261"/>
      <c r="B220" s="262" t="s">
        <v>346</v>
      </c>
      <c r="C220" s="277">
        <f>MEDIAN(C215:C219)</f>
        <v>0</v>
      </c>
      <c r="D220" s="277">
        <f t="shared" ref="D220:N220" si="42">MEDIAN(D215:D219)</f>
        <v>0</v>
      </c>
      <c r="E220" s="277">
        <f t="shared" si="42"/>
        <v>1</v>
      </c>
      <c r="F220" s="277">
        <f t="shared" si="42"/>
        <v>0</v>
      </c>
      <c r="G220" s="277">
        <f t="shared" si="42"/>
        <v>1</v>
      </c>
      <c r="H220" s="277">
        <f t="shared" si="42"/>
        <v>8</v>
      </c>
      <c r="I220" s="277">
        <f t="shared" si="42"/>
        <v>7</v>
      </c>
      <c r="J220" s="277">
        <f t="shared" si="42"/>
        <v>3</v>
      </c>
      <c r="K220" s="277">
        <f t="shared" si="42"/>
        <v>4</v>
      </c>
      <c r="L220" s="277">
        <f t="shared" si="42"/>
        <v>1</v>
      </c>
      <c r="M220" s="277">
        <f t="shared" si="42"/>
        <v>0</v>
      </c>
      <c r="N220" s="277">
        <f t="shared" si="42"/>
        <v>0</v>
      </c>
      <c r="O220" s="263">
        <f t="shared" si="41"/>
        <v>25</v>
      </c>
    </row>
    <row r="221" spans="1:17">
      <c r="A221" s="256"/>
      <c r="B221" s="264" t="s">
        <v>74</v>
      </c>
      <c r="C221" s="180">
        <f>C220*P221/O220</f>
        <v>0</v>
      </c>
      <c r="D221" s="180">
        <f>D220*P221/O220</f>
        <v>0</v>
      </c>
      <c r="E221" s="180">
        <f>E220*P221/O220</f>
        <v>0.8</v>
      </c>
      <c r="F221" s="180">
        <f>F220*P221/O220</f>
        <v>0</v>
      </c>
      <c r="G221" s="180">
        <f>G220*P221/O220</f>
        <v>0.8</v>
      </c>
      <c r="H221" s="180">
        <f>H220*P221/O220</f>
        <v>6.4</v>
      </c>
      <c r="I221" s="180">
        <f>I220*P221/O220</f>
        <v>5.6</v>
      </c>
      <c r="J221" s="180">
        <f>J220*P221/O220</f>
        <v>2.4</v>
      </c>
      <c r="K221" s="180">
        <f>K220*P221/O220</f>
        <v>3.2</v>
      </c>
      <c r="L221" s="180">
        <f>L220*P221/O220</f>
        <v>0.8</v>
      </c>
      <c r="M221" s="180">
        <f>M220*P221/O220</f>
        <v>0</v>
      </c>
      <c r="N221" s="180">
        <f>N220*P221/O220</f>
        <v>0</v>
      </c>
      <c r="O221" s="133">
        <f t="shared" si="41"/>
        <v>20</v>
      </c>
      <c r="P221" s="265">
        <f>O220*80/100</f>
        <v>20</v>
      </c>
      <c r="Q221" s="303"/>
    </row>
    <row r="222" spans="1:17">
      <c r="A222" s="256"/>
      <c r="B222" s="266" t="s">
        <v>345</v>
      </c>
      <c r="C222" s="267">
        <f>รายเดือน66!B26</f>
        <v>0</v>
      </c>
      <c r="D222" s="267">
        <f>รายเดือน66!C26</f>
        <v>1</v>
      </c>
      <c r="E222" s="267">
        <f>รายเดือน66!D26</f>
        <v>2</v>
      </c>
      <c r="F222" s="267">
        <f>รายเดือน66!E26</f>
        <v>0</v>
      </c>
      <c r="G222" s="267">
        <f>รายเดือน66!F26</f>
        <v>1</v>
      </c>
      <c r="H222" s="267">
        <f>รายเดือน66!G26</f>
        <v>3</v>
      </c>
      <c r="I222" s="267">
        <f>รายเดือน66!H26</f>
        <v>1</v>
      </c>
      <c r="J222" s="267">
        <f>รายเดือน66!I26</f>
        <v>0</v>
      </c>
      <c r="K222" s="267">
        <f>รายเดือน66!J26</f>
        <v>0</v>
      </c>
      <c r="L222" s="267">
        <f>รายเดือน66!K26</f>
        <v>0</v>
      </c>
      <c r="M222" s="267">
        <f>รายเดือน66!L26</f>
        <v>0</v>
      </c>
      <c r="N222" s="267">
        <f>รายเดือน66!M26</f>
        <v>0</v>
      </c>
      <c r="O222" s="268">
        <f t="shared" si="41"/>
        <v>8</v>
      </c>
      <c r="Q222" s="303"/>
    </row>
    <row r="223" spans="1:17">
      <c r="A223" s="278"/>
      <c r="B223" s="270" t="s">
        <v>347</v>
      </c>
      <c r="C223" s="271">
        <f>C222</f>
        <v>0</v>
      </c>
      <c r="D223" s="271">
        <f>C222+D222</f>
        <v>1</v>
      </c>
      <c r="E223" s="271">
        <f>C222+D222+E222</f>
        <v>3</v>
      </c>
      <c r="F223" s="271">
        <f>C222+D222+E222+F222</f>
        <v>3</v>
      </c>
      <c r="G223" s="271">
        <f>C222+D222+E222+F222+G222</f>
        <v>4</v>
      </c>
      <c r="H223" s="271">
        <f>C222+D222+E222+F222+G222+H222</f>
        <v>7</v>
      </c>
      <c r="I223" s="271">
        <f>C222+D222+E222+F222+G222+H222+I222</f>
        <v>8</v>
      </c>
      <c r="J223" s="271">
        <f>C222+D222+E222+F222+G222+H222+I222+J222</f>
        <v>8</v>
      </c>
      <c r="K223" s="271">
        <f>C222+D222+E222+F222+G222+H222+I222+J222+K222</f>
        <v>8</v>
      </c>
      <c r="L223" s="271">
        <f>C222+D222+E222+F222+G222+H222+I222+J222+K222+L222</f>
        <v>8</v>
      </c>
      <c r="M223" s="271">
        <f>C222+D222+E222+F222+G222+H222+I222+J222+K222+L222+M222</f>
        <v>8</v>
      </c>
      <c r="N223" s="271">
        <f>C222+D222+E222+F222+G222+H222+I222+J222+K222+L222+M222+N222</f>
        <v>8</v>
      </c>
      <c r="O223" s="272"/>
    </row>
    <row r="224" spans="1:17">
      <c r="P224" s="305"/>
    </row>
    <row r="225" spans="16:16">
      <c r="P225" s="30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topLeftCell="E1" zoomScale="90" zoomScaleNormal="90" workbookViewId="0">
      <selection activeCell="N3" sqref="N3"/>
    </sheetView>
  </sheetViews>
  <sheetFormatPr defaultRowHeight="20.25"/>
  <cols>
    <col min="4" max="4" width="13.59765625" bestFit="1" customWidth="1"/>
  </cols>
  <sheetData>
    <row r="2" spans="3:4">
      <c r="C2" t="s">
        <v>9</v>
      </c>
      <c r="D2" t="s">
        <v>13</v>
      </c>
    </row>
    <row r="3" spans="3:4" ht="27.75">
      <c r="C3" s="97" t="s">
        <v>31</v>
      </c>
      <c r="D3" s="363">
        <v>89.445438282647586</v>
      </c>
    </row>
    <row r="4" spans="3:4" ht="27.75">
      <c r="C4" s="120" t="s">
        <v>27</v>
      </c>
      <c r="D4" s="320">
        <v>70.406877640257918</v>
      </c>
    </row>
    <row r="5" spans="3:4" ht="27.75">
      <c r="C5" s="116" t="s">
        <v>35</v>
      </c>
      <c r="D5" s="155">
        <v>69.102530880193484</v>
      </c>
    </row>
    <row r="6" spans="3:4" ht="27.75">
      <c r="C6" s="116" t="s">
        <v>24</v>
      </c>
      <c r="D6" s="319">
        <v>60.628260347854642</v>
      </c>
    </row>
    <row r="7" spans="3:4" ht="27.75">
      <c r="C7" s="116" t="s">
        <v>23</v>
      </c>
      <c r="D7" s="155">
        <v>38.998758197436345</v>
      </c>
    </row>
    <row r="8" spans="3:4">
      <c r="C8" s="362" t="s">
        <v>63</v>
      </c>
      <c r="D8" s="319">
        <v>34.499115960153524</v>
      </c>
    </row>
    <row r="9" spans="3:4" ht="27.75">
      <c r="C9" s="116" t="s">
        <v>26</v>
      </c>
      <c r="D9" s="155">
        <v>32.342436088533901</v>
      </c>
    </row>
    <row r="10" spans="3:4" ht="27.75">
      <c r="C10" s="116" t="s">
        <v>34</v>
      </c>
      <c r="D10" s="319">
        <v>30.991735537190081</v>
      </c>
    </row>
    <row r="11" spans="3:4" ht="27.75">
      <c r="C11" s="116" t="s">
        <v>340</v>
      </c>
      <c r="D11" s="155">
        <v>19.578370321716832</v>
      </c>
    </row>
    <row r="12" spans="3:4" ht="27.75">
      <c r="C12" s="116" t="s">
        <v>28</v>
      </c>
      <c r="D12" s="155">
        <v>18.609214944891349</v>
      </c>
    </row>
    <row r="13" spans="3:4" ht="27.75">
      <c r="C13" s="120" t="s">
        <v>61</v>
      </c>
      <c r="D13" s="155">
        <v>18.271514708569342</v>
      </c>
    </row>
    <row r="14" spans="3:4" ht="27.75">
      <c r="C14" s="120" t="s">
        <v>30</v>
      </c>
      <c r="D14" s="319">
        <v>17.63500956360134</v>
      </c>
    </row>
    <row r="15" spans="3:4" ht="27.75">
      <c r="C15" s="120" t="s">
        <v>29</v>
      </c>
      <c r="D15" s="155">
        <v>13.998740113389795</v>
      </c>
    </row>
    <row r="16" spans="3:4" ht="27.75">
      <c r="C16" s="116" t="s">
        <v>59</v>
      </c>
      <c r="D16" s="155">
        <v>13.901632051602858</v>
      </c>
    </row>
    <row r="17" spans="3:4" ht="27.75">
      <c r="C17" s="116" t="s">
        <v>58</v>
      </c>
      <c r="D17" s="155">
        <v>10.72271070126528</v>
      </c>
    </row>
    <row r="18" spans="3:4" ht="27.75">
      <c r="C18" s="116" t="s">
        <v>32</v>
      </c>
      <c r="D18" s="319">
        <v>9.0267643563164786</v>
      </c>
    </row>
    <row r="19" spans="3:4" ht="27.75">
      <c r="C19" s="116" t="s">
        <v>33</v>
      </c>
      <c r="D19" s="155">
        <v>8.6456577184109289</v>
      </c>
    </row>
    <row r="20" spans="3:4" ht="27.75">
      <c r="C20" s="124" t="s">
        <v>25</v>
      </c>
      <c r="D20" s="319">
        <v>5.9567243972539501</v>
      </c>
    </row>
    <row r="21" spans="3:4" ht="27.75">
      <c r="C21" s="361" t="s">
        <v>60</v>
      </c>
      <c r="D21" s="155">
        <v>4.4200848656294198</v>
      </c>
    </row>
    <row r="22" spans="3:4">
      <c r="C22" t="s">
        <v>62</v>
      </c>
      <c r="D22" s="319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A1:H97"/>
  <sheetViews>
    <sheetView topLeftCell="A48" workbookViewId="0">
      <selection activeCell="B73" sqref="B73"/>
    </sheetView>
  </sheetViews>
  <sheetFormatPr defaultRowHeight="20.25"/>
  <cols>
    <col min="2" max="2" width="17.59765625" customWidth="1"/>
    <col min="8" max="8" width="9.69921875" bestFit="1" customWidth="1"/>
  </cols>
  <sheetData>
    <row r="1" spans="1:8">
      <c r="B1" s="321" t="s">
        <v>398</v>
      </c>
    </row>
    <row r="2" spans="1:8">
      <c r="B2" s="321" t="s">
        <v>399</v>
      </c>
    </row>
    <row r="3" spans="1:8">
      <c r="B3" s="322" t="s">
        <v>400</v>
      </c>
      <c r="C3" s="322" t="s">
        <v>401</v>
      </c>
      <c r="D3" s="322" t="s">
        <v>401</v>
      </c>
      <c r="E3" s="322" t="s">
        <v>402</v>
      </c>
      <c r="F3" s="322" t="s">
        <v>403</v>
      </c>
      <c r="G3" s="322" t="s">
        <v>404</v>
      </c>
      <c r="H3" s="322" t="s">
        <v>40</v>
      </c>
    </row>
    <row r="4" spans="1:8" hidden="1">
      <c r="B4" s="322" t="s">
        <v>599</v>
      </c>
      <c r="C4" s="322">
        <v>31042</v>
      </c>
      <c r="D4" s="322">
        <v>29</v>
      </c>
      <c r="E4" s="322">
        <v>46.91</v>
      </c>
      <c r="F4" s="322">
        <v>0.04</v>
      </c>
      <c r="G4" s="322">
        <v>0.09</v>
      </c>
      <c r="H4" s="322">
        <v>66179083</v>
      </c>
    </row>
    <row r="5" spans="1:8" hidden="1">
      <c r="B5" s="322" t="s">
        <v>600</v>
      </c>
      <c r="C5" s="322">
        <v>6076</v>
      </c>
      <c r="D5" s="322">
        <v>1</v>
      </c>
      <c r="E5" s="322">
        <v>50.55</v>
      </c>
      <c r="F5" s="322">
        <v>0.01</v>
      </c>
      <c r="G5" s="322">
        <v>0.02</v>
      </c>
      <c r="H5" s="322">
        <v>12018640</v>
      </c>
    </row>
    <row r="6" spans="1:8" hidden="1">
      <c r="B6" s="322" t="s">
        <v>615</v>
      </c>
      <c r="C6" s="322">
        <v>4351</v>
      </c>
      <c r="D6" s="322">
        <v>6</v>
      </c>
      <c r="E6" s="322">
        <v>87.14</v>
      </c>
      <c r="F6" s="322">
        <v>0.12</v>
      </c>
      <c r="G6" s="322">
        <v>0.14000000000000001</v>
      </c>
      <c r="H6" s="322">
        <v>4992834</v>
      </c>
    </row>
    <row r="7" spans="1:8">
      <c r="A7">
        <v>1</v>
      </c>
      <c r="B7" s="322" t="s">
        <v>444</v>
      </c>
      <c r="C7" s="322">
        <v>694</v>
      </c>
      <c r="D7" s="322">
        <v>0</v>
      </c>
      <c r="E7" s="322">
        <v>303.77999999999997</v>
      </c>
      <c r="F7" s="322">
        <v>0</v>
      </c>
      <c r="G7" s="322">
        <v>0</v>
      </c>
      <c r="H7" s="322">
        <v>228456</v>
      </c>
    </row>
    <row r="8" spans="1:8">
      <c r="A8">
        <v>2</v>
      </c>
      <c r="B8" s="322" t="s">
        <v>409</v>
      </c>
      <c r="C8" s="322">
        <v>1019</v>
      </c>
      <c r="D8" s="322">
        <v>0</v>
      </c>
      <c r="E8" s="322">
        <v>213.94</v>
      </c>
      <c r="F8" s="322">
        <v>0</v>
      </c>
      <c r="G8" s="322">
        <v>0</v>
      </c>
      <c r="H8" s="322">
        <v>476300</v>
      </c>
    </row>
    <row r="9" spans="1:8">
      <c r="A9">
        <v>3</v>
      </c>
      <c r="B9" s="322" t="s">
        <v>443</v>
      </c>
      <c r="C9" s="322">
        <v>955</v>
      </c>
      <c r="D9" s="322">
        <v>2</v>
      </c>
      <c r="E9" s="322">
        <v>178.15</v>
      </c>
      <c r="F9" s="322">
        <v>0.37</v>
      </c>
      <c r="G9" s="322">
        <v>0.21</v>
      </c>
      <c r="H9" s="322">
        <v>536058</v>
      </c>
    </row>
    <row r="10" spans="1:8">
      <c r="A10">
        <v>4</v>
      </c>
      <c r="B10" s="322" t="s">
        <v>412</v>
      </c>
      <c r="C10" s="322">
        <v>432</v>
      </c>
      <c r="D10" s="322">
        <v>0</v>
      </c>
      <c r="E10" s="322">
        <v>151.46</v>
      </c>
      <c r="F10" s="322">
        <v>0</v>
      </c>
      <c r="G10" s="322">
        <v>0</v>
      </c>
      <c r="H10" s="322">
        <v>285232</v>
      </c>
    </row>
    <row r="11" spans="1:8">
      <c r="A11">
        <v>5</v>
      </c>
      <c r="B11" s="322" t="s">
        <v>442</v>
      </c>
      <c r="C11" s="322">
        <v>1111</v>
      </c>
      <c r="D11" s="322">
        <v>1</v>
      </c>
      <c r="E11" s="322">
        <v>148.84</v>
      </c>
      <c r="F11" s="322">
        <v>0.13</v>
      </c>
      <c r="G11" s="322">
        <v>0.09</v>
      </c>
      <c r="H11" s="322">
        <v>746433</v>
      </c>
    </row>
    <row r="12" spans="1:8">
      <c r="A12">
        <v>6</v>
      </c>
      <c r="B12" s="322" t="s">
        <v>475</v>
      </c>
      <c r="C12" s="322">
        <v>1838</v>
      </c>
      <c r="D12" s="322">
        <v>2</v>
      </c>
      <c r="E12" s="322">
        <v>128.52000000000001</v>
      </c>
      <c r="F12" s="322">
        <v>0.14000000000000001</v>
      </c>
      <c r="G12" s="322">
        <v>0.11</v>
      </c>
      <c r="H12" s="322">
        <v>1430073</v>
      </c>
    </row>
    <row r="13" spans="1:8">
      <c r="A13">
        <v>7</v>
      </c>
      <c r="B13" s="322" t="s">
        <v>471</v>
      </c>
      <c r="C13" s="322">
        <v>444</v>
      </c>
      <c r="D13" s="322">
        <v>0</v>
      </c>
      <c r="E13" s="322">
        <v>106.57</v>
      </c>
      <c r="F13" s="322">
        <v>0</v>
      </c>
      <c r="G13" s="322">
        <v>0</v>
      </c>
      <c r="H13" s="322">
        <v>416629</v>
      </c>
    </row>
    <row r="14" spans="1:8">
      <c r="A14">
        <v>8</v>
      </c>
      <c r="B14" s="322" t="s">
        <v>469</v>
      </c>
      <c r="C14" s="322">
        <v>509</v>
      </c>
      <c r="D14" s="322">
        <v>0</v>
      </c>
      <c r="E14" s="322">
        <v>106.36</v>
      </c>
      <c r="F14" s="322">
        <v>0</v>
      </c>
      <c r="G14" s="322">
        <v>0</v>
      </c>
      <c r="H14" s="322">
        <v>478561</v>
      </c>
    </row>
    <row r="15" spans="1:8" hidden="1">
      <c r="B15" s="322" t="s">
        <v>607</v>
      </c>
      <c r="C15" s="322">
        <v>5190</v>
      </c>
      <c r="D15" s="322">
        <v>5</v>
      </c>
      <c r="E15" s="322">
        <v>83.46</v>
      </c>
      <c r="F15" s="322">
        <v>0.08</v>
      </c>
      <c r="G15" s="322">
        <v>0.1</v>
      </c>
      <c r="H15" s="322">
        <v>6218594</v>
      </c>
    </row>
    <row r="16" spans="1:8">
      <c r="A16">
        <v>9</v>
      </c>
      <c r="B16" s="322" t="s">
        <v>414</v>
      </c>
      <c r="C16" s="322">
        <v>649</v>
      </c>
      <c r="D16" s="322">
        <v>0</v>
      </c>
      <c r="E16" s="322">
        <v>96.37</v>
      </c>
      <c r="F16" s="322">
        <v>0</v>
      </c>
      <c r="G16" s="322">
        <v>0</v>
      </c>
      <c r="H16" s="322">
        <v>673423</v>
      </c>
    </row>
    <row r="17" spans="1:8">
      <c r="A17">
        <v>10</v>
      </c>
      <c r="B17" s="322" t="s">
        <v>470</v>
      </c>
      <c r="C17" s="322">
        <v>255</v>
      </c>
      <c r="D17" s="322">
        <v>0</v>
      </c>
      <c r="E17" s="322">
        <v>95.11</v>
      </c>
      <c r="F17" s="322">
        <v>0</v>
      </c>
      <c r="G17" s="322">
        <v>0</v>
      </c>
      <c r="H17" s="322">
        <v>268123</v>
      </c>
    </row>
    <row r="18" spans="1:8">
      <c r="A18">
        <v>11</v>
      </c>
      <c r="B18" s="322" t="s">
        <v>476</v>
      </c>
      <c r="C18" s="322">
        <v>308</v>
      </c>
      <c r="D18" s="322">
        <v>2</v>
      </c>
      <c r="E18" s="322">
        <v>94.92</v>
      </c>
      <c r="F18" s="322">
        <v>0.62</v>
      </c>
      <c r="G18" s="322">
        <v>0.65</v>
      </c>
      <c r="H18" s="322">
        <v>324467</v>
      </c>
    </row>
    <row r="19" spans="1:8">
      <c r="A19">
        <v>12</v>
      </c>
      <c r="B19" s="322" t="s">
        <v>438</v>
      </c>
      <c r="C19" s="322">
        <v>452</v>
      </c>
      <c r="D19" s="322">
        <v>1</v>
      </c>
      <c r="E19" s="322">
        <v>93.67</v>
      </c>
      <c r="F19" s="322">
        <v>0.21</v>
      </c>
      <c r="G19" s="322">
        <v>0.22</v>
      </c>
      <c r="H19" s="322">
        <v>482534</v>
      </c>
    </row>
    <row r="20" spans="1:8">
      <c r="A20">
        <v>13</v>
      </c>
      <c r="B20" s="322" t="s">
        <v>480</v>
      </c>
      <c r="C20" s="322">
        <v>483</v>
      </c>
      <c r="D20" s="322">
        <v>0</v>
      </c>
      <c r="E20" s="322">
        <v>89.37</v>
      </c>
      <c r="F20" s="322">
        <v>0</v>
      </c>
      <c r="G20" s="322">
        <v>0</v>
      </c>
      <c r="H20" s="322">
        <v>540458</v>
      </c>
    </row>
    <row r="21" spans="1:8" hidden="1">
      <c r="B21" s="322" t="s">
        <v>601</v>
      </c>
      <c r="C21" s="322">
        <v>4174</v>
      </c>
      <c r="D21" s="322">
        <v>1</v>
      </c>
      <c r="E21" s="322">
        <v>71.040000000000006</v>
      </c>
      <c r="F21" s="322">
        <v>0.02</v>
      </c>
      <c r="G21" s="322">
        <v>0.02</v>
      </c>
      <c r="H21" s="322">
        <v>5875424</v>
      </c>
    </row>
    <row r="22" spans="1:8">
      <c r="A22">
        <v>14</v>
      </c>
      <c r="B22" s="322" t="s">
        <v>436</v>
      </c>
      <c r="C22" s="322">
        <v>492</v>
      </c>
      <c r="D22" s="322">
        <v>0</v>
      </c>
      <c r="E22" s="322">
        <v>83.89</v>
      </c>
      <c r="F22" s="322">
        <v>0</v>
      </c>
      <c r="G22" s="322">
        <v>0</v>
      </c>
      <c r="H22" s="322">
        <v>586494</v>
      </c>
    </row>
    <row r="23" spans="1:8">
      <c r="A23">
        <v>15</v>
      </c>
      <c r="B23" s="322" t="s">
        <v>474</v>
      </c>
      <c r="C23" s="322">
        <v>425</v>
      </c>
      <c r="D23" s="322">
        <v>0</v>
      </c>
      <c r="E23" s="322">
        <v>83.44</v>
      </c>
      <c r="F23" s="322">
        <v>0</v>
      </c>
      <c r="G23" s="322">
        <v>0</v>
      </c>
      <c r="H23" s="322">
        <v>509344</v>
      </c>
    </row>
    <row r="24" spans="1:8">
      <c r="A24">
        <v>16</v>
      </c>
      <c r="B24" s="322" t="s">
        <v>481</v>
      </c>
      <c r="C24" s="322">
        <v>668</v>
      </c>
      <c r="D24" s="322">
        <v>0</v>
      </c>
      <c r="E24" s="322">
        <v>82.77</v>
      </c>
      <c r="F24" s="322">
        <v>0</v>
      </c>
      <c r="G24" s="322">
        <v>0</v>
      </c>
      <c r="H24" s="322">
        <v>807045</v>
      </c>
    </row>
    <row r="25" spans="1:8">
      <c r="A25">
        <v>17</v>
      </c>
      <c r="B25" s="323" t="s">
        <v>467</v>
      </c>
      <c r="C25" s="322">
        <v>275</v>
      </c>
      <c r="D25" s="322">
        <v>0</v>
      </c>
      <c r="E25" s="322">
        <v>78.3</v>
      </c>
      <c r="F25" s="322">
        <v>0</v>
      </c>
      <c r="G25" s="322">
        <v>0</v>
      </c>
      <c r="H25" s="322">
        <v>351198</v>
      </c>
    </row>
    <row r="26" spans="1:8">
      <c r="A26">
        <v>18</v>
      </c>
      <c r="B26" s="322" t="s">
        <v>441</v>
      </c>
      <c r="C26" s="322">
        <v>1142</v>
      </c>
      <c r="D26" s="322">
        <v>2</v>
      </c>
      <c r="E26" s="322">
        <v>72.5</v>
      </c>
      <c r="F26" s="322">
        <v>0.13</v>
      </c>
      <c r="G26" s="322">
        <v>0.18</v>
      </c>
      <c r="H26" s="322">
        <v>1575278</v>
      </c>
    </row>
    <row r="27" spans="1:8" hidden="1">
      <c r="B27" s="322" t="s">
        <v>604</v>
      </c>
      <c r="C27" s="322">
        <v>12400</v>
      </c>
      <c r="D27" s="322">
        <v>14</v>
      </c>
      <c r="E27" s="322">
        <v>54.28</v>
      </c>
      <c r="F27" s="322">
        <v>0.06</v>
      </c>
      <c r="G27" s="322">
        <v>0.11</v>
      </c>
      <c r="H27" s="322">
        <v>22842768</v>
      </c>
    </row>
    <row r="28" spans="1:8">
      <c r="A28">
        <v>19</v>
      </c>
      <c r="B28" s="322" t="s">
        <v>479</v>
      </c>
      <c r="C28" s="322">
        <v>525</v>
      </c>
      <c r="D28" s="322">
        <v>0</v>
      </c>
      <c r="E28" s="322">
        <v>72.14</v>
      </c>
      <c r="F28" s="322">
        <v>0</v>
      </c>
      <c r="G28" s="322">
        <v>0</v>
      </c>
      <c r="H28" s="322">
        <v>727799</v>
      </c>
    </row>
    <row r="29" spans="1:8" hidden="1">
      <c r="B29" s="322" t="s">
        <v>614</v>
      </c>
      <c r="C29" s="322">
        <v>2660</v>
      </c>
      <c r="D29" s="322">
        <v>4</v>
      </c>
      <c r="E29" s="322">
        <v>59.28</v>
      </c>
      <c r="F29" s="322">
        <v>0.09</v>
      </c>
      <c r="G29" s="322">
        <v>0.15</v>
      </c>
      <c r="H29" s="322">
        <v>4487259</v>
      </c>
    </row>
    <row r="30" spans="1:8">
      <c r="A30">
        <v>20</v>
      </c>
      <c r="B30" s="322" t="s">
        <v>405</v>
      </c>
      <c r="C30" s="322">
        <v>1135</v>
      </c>
      <c r="D30" s="322">
        <v>1</v>
      </c>
      <c r="E30" s="322">
        <v>63.52</v>
      </c>
      <c r="F30" s="322">
        <v>0.06</v>
      </c>
      <c r="G30" s="322">
        <v>0.09</v>
      </c>
      <c r="H30" s="322">
        <v>1786877</v>
      </c>
    </row>
    <row r="31" spans="1:8">
      <c r="A31">
        <v>21</v>
      </c>
      <c r="B31" s="322" t="s">
        <v>408</v>
      </c>
      <c r="C31" s="322">
        <v>270</v>
      </c>
      <c r="D31" s="322">
        <v>0</v>
      </c>
      <c r="E31" s="322">
        <v>61.93</v>
      </c>
      <c r="F31" s="322">
        <v>0</v>
      </c>
      <c r="G31" s="322">
        <v>0</v>
      </c>
      <c r="H31" s="322">
        <v>435965</v>
      </c>
    </row>
    <row r="32" spans="1:8">
      <c r="A32">
        <v>22</v>
      </c>
      <c r="B32" s="322" t="s">
        <v>440</v>
      </c>
      <c r="C32" s="322">
        <v>804</v>
      </c>
      <c r="D32" s="322">
        <v>0</v>
      </c>
      <c r="E32" s="322">
        <v>59.38</v>
      </c>
      <c r="F32" s="322">
        <v>0</v>
      </c>
      <c r="G32" s="322">
        <v>0</v>
      </c>
      <c r="H32" s="322">
        <v>1353964</v>
      </c>
    </row>
    <row r="33" spans="1:8">
      <c r="A33">
        <v>23</v>
      </c>
      <c r="B33" s="322" t="s">
        <v>411</v>
      </c>
      <c r="C33" s="322">
        <v>763</v>
      </c>
      <c r="D33" s="322">
        <v>0</v>
      </c>
      <c r="E33" s="322">
        <v>58.84</v>
      </c>
      <c r="F33" s="322">
        <v>0</v>
      </c>
      <c r="G33" s="322">
        <v>0</v>
      </c>
      <c r="H33" s="322">
        <v>1296725</v>
      </c>
    </row>
    <row r="34" spans="1:8">
      <c r="A34">
        <v>24</v>
      </c>
      <c r="B34" s="322" t="s">
        <v>425</v>
      </c>
      <c r="C34" s="322">
        <v>673</v>
      </c>
      <c r="D34" s="322">
        <v>3</v>
      </c>
      <c r="E34" s="322">
        <v>56.88</v>
      </c>
      <c r="F34" s="322">
        <v>0.25</v>
      </c>
      <c r="G34" s="322">
        <v>0.45</v>
      </c>
      <c r="H34" s="322">
        <v>1183235</v>
      </c>
    </row>
    <row r="35" spans="1:8">
      <c r="A35">
        <v>25</v>
      </c>
      <c r="B35" s="323" t="s">
        <v>464</v>
      </c>
      <c r="C35" s="322">
        <v>1051</v>
      </c>
      <c r="D35" s="322">
        <v>0</v>
      </c>
      <c r="E35" s="322">
        <v>56.28</v>
      </c>
      <c r="F35" s="322">
        <v>0</v>
      </c>
      <c r="G35" s="322">
        <v>0</v>
      </c>
      <c r="H35" s="322">
        <v>1867608</v>
      </c>
    </row>
    <row r="36" spans="1:8">
      <c r="A36">
        <v>26</v>
      </c>
      <c r="B36" s="322" t="s">
        <v>423</v>
      </c>
      <c r="C36" s="322">
        <v>3091</v>
      </c>
      <c r="D36" s="322">
        <v>2</v>
      </c>
      <c r="E36" s="322">
        <v>55.61</v>
      </c>
      <c r="F36" s="322">
        <v>0.04</v>
      </c>
      <c r="G36" s="322">
        <v>0.06</v>
      </c>
      <c r="H36" s="322">
        <v>5558108</v>
      </c>
    </row>
    <row r="37" spans="1:8">
      <c r="A37">
        <v>27</v>
      </c>
      <c r="B37" s="323" t="s">
        <v>458</v>
      </c>
      <c r="C37" s="322">
        <v>380</v>
      </c>
      <c r="D37" s="322">
        <v>0</v>
      </c>
      <c r="E37" s="322">
        <v>52.99</v>
      </c>
      <c r="F37" s="322">
        <v>0</v>
      </c>
      <c r="G37" s="322">
        <v>0</v>
      </c>
      <c r="H37" s="322">
        <v>717121</v>
      </c>
    </row>
    <row r="38" spans="1:8" hidden="1">
      <c r="B38" s="322" t="s">
        <v>606</v>
      </c>
      <c r="C38" s="322">
        <v>2354</v>
      </c>
      <c r="D38" s="322">
        <v>4</v>
      </c>
      <c r="E38" s="322">
        <v>44.14</v>
      </c>
      <c r="F38" s="322">
        <v>0.08</v>
      </c>
      <c r="G38" s="322">
        <v>0.17</v>
      </c>
      <c r="H38" s="322">
        <v>5332653</v>
      </c>
    </row>
    <row r="39" spans="1:8">
      <c r="A39">
        <v>28</v>
      </c>
      <c r="B39" s="322" t="s">
        <v>410</v>
      </c>
      <c r="C39" s="322">
        <v>240</v>
      </c>
      <c r="D39" s="322">
        <v>0</v>
      </c>
      <c r="E39" s="322">
        <v>51.51</v>
      </c>
      <c r="F39" s="322">
        <v>0</v>
      </c>
      <c r="G39" s="322">
        <v>0</v>
      </c>
      <c r="H39" s="322">
        <v>465930</v>
      </c>
    </row>
    <row r="40" spans="1:8">
      <c r="A40">
        <v>29</v>
      </c>
      <c r="B40" s="322" t="s">
        <v>473</v>
      </c>
      <c r="C40" s="322">
        <v>94</v>
      </c>
      <c r="D40" s="322">
        <v>0</v>
      </c>
      <c r="E40" s="322">
        <v>48.34</v>
      </c>
      <c r="F40" s="322">
        <v>0</v>
      </c>
      <c r="G40" s="322">
        <v>0</v>
      </c>
      <c r="H40" s="322">
        <v>194473</v>
      </c>
    </row>
    <row r="41" spans="1:8">
      <c r="A41">
        <v>30</v>
      </c>
      <c r="B41" s="323" t="s">
        <v>453</v>
      </c>
      <c r="C41" s="322">
        <v>242</v>
      </c>
      <c r="D41" s="322">
        <v>0</v>
      </c>
      <c r="E41" s="322">
        <v>47.52</v>
      </c>
      <c r="F41" s="322">
        <v>0</v>
      </c>
      <c r="G41" s="322">
        <v>0</v>
      </c>
      <c r="H41" s="322">
        <v>509236</v>
      </c>
    </row>
    <row r="42" spans="1:8">
      <c r="A42">
        <v>31</v>
      </c>
      <c r="B42" s="322" t="s">
        <v>446</v>
      </c>
      <c r="C42" s="322">
        <v>228</v>
      </c>
      <c r="D42" s="322">
        <v>0</v>
      </c>
      <c r="E42" s="322">
        <v>46.11</v>
      </c>
      <c r="F42" s="322">
        <v>0</v>
      </c>
      <c r="G42" s="322">
        <v>0</v>
      </c>
      <c r="H42" s="322">
        <v>494498</v>
      </c>
    </row>
    <row r="43" spans="1:8">
      <c r="A43">
        <v>32</v>
      </c>
      <c r="B43" s="322" t="s">
        <v>478</v>
      </c>
      <c r="C43" s="322">
        <v>238</v>
      </c>
      <c r="D43" s="322">
        <v>0</v>
      </c>
      <c r="E43" s="322">
        <v>45.52</v>
      </c>
      <c r="F43" s="322">
        <v>0</v>
      </c>
      <c r="G43" s="322">
        <v>0</v>
      </c>
      <c r="H43" s="322">
        <v>522810</v>
      </c>
    </row>
    <row r="44" spans="1:8">
      <c r="A44">
        <v>33</v>
      </c>
      <c r="B44" s="322" t="s">
        <v>477</v>
      </c>
      <c r="C44" s="322">
        <v>291</v>
      </c>
      <c r="D44" s="322">
        <v>2</v>
      </c>
      <c r="E44" s="322">
        <v>45.46</v>
      </c>
      <c r="F44" s="322">
        <v>0.31</v>
      </c>
      <c r="G44" s="322">
        <v>0.69</v>
      </c>
      <c r="H44" s="322">
        <v>640182</v>
      </c>
    </row>
    <row r="45" spans="1:8">
      <c r="A45">
        <v>34</v>
      </c>
      <c r="B45" s="322" t="s">
        <v>435</v>
      </c>
      <c r="C45" s="322">
        <v>413</v>
      </c>
      <c r="D45" s="322">
        <v>0</v>
      </c>
      <c r="E45" s="322">
        <v>44.82</v>
      </c>
      <c r="F45" s="322">
        <v>0</v>
      </c>
      <c r="G45" s="322">
        <v>0</v>
      </c>
      <c r="H45" s="322">
        <v>921450</v>
      </c>
    </row>
    <row r="46" spans="1:8">
      <c r="A46">
        <v>35</v>
      </c>
      <c r="B46" s="323" t="s">
        <v>455</v>
      </c>
      <c r="C46" s="322">
        <v>266</v>
      </c>
      <c r="D46" s="322">
        <v>0</v>
      </c>
      <c r="E46" s="322">
        <v>41.64</v>
      </c>
      <c r="F46" s="322">
        <v>0</v>
      </c>
      <c r="G46" s="322">
        <v>0</v>
      </c>
      <c r="H46" s="322">
        <v>638734</v>
      </c>
    </row>
    <row r="47" spans="1:8" hidden="1">
      <c r="B47" s="322" t="s">
        <v>612</v>
      </c>
      <c r="C47" s="322">
        <v>1959</v>
      </c>
      <c r="D47" s="322">
        <v>0</v>
      </c>
      <c r="E47" s="322">
        <v>42.71</v>
      </c>
      <c r="F47" s="322">
        <v>0</v>
      </c>
      <c r="G47" s="322">
        <v>0</v>
      </c>
      <c r="H47" s="322">
        <v>4587095</v>
      </c>
    </row>
    <row r="48" spans="1:8">
      <c r="A48">
        <v>36</v>
      </c>
      <c r="B48" s="322" t="s">
        <v>432</v>
      </c>
      <c r="C48" s="322">
        <v>340</v>
      </c>
      <c r="D48" s="322">
        <v>0</v>
      </c>
      <c r="E48" s="322">
        <v>39.130000000000003</v>
      </c>
      <c r="F48" s="322">
        <v>0</v>
      </c>
      <c r="G48" s="322">
        <v>0</v>
      </c>
      <c r="H48" s="322">
        <v>868797</v>
      </c>
    </row>
    <row r="49" spans="1:8">
      <c r="A49">
        <v>37</v>
      </c>
      <c r="B49" s="322" t="s">
        <v>439</v>
      </c>
      <c r="C49" s="322">
        <v>212</v>
      </c>
      <c r="D49" s="322">
        <v>3</v>
      </c>
      <c r="E49" s="322">
        <v>38.409999999999997</v>
      </c>
      <c r="F49" s="322">
        <v>0.54</v>
      </c>
      <c r="G49" s="322">
        <v>1.42</v>
      </c>
      <c r="H49" s="322">
        <v>551924</v>
      </c>
    </row>
    <row r="50" spans="1:8">
      <c r="A50">
        <v>38</v>
      </c>
      <c r="B50" s="322" t="s">
        <v>407</v>
      </c>
      <c r="C50" s="322">
        <v>276</v>
      </c>
      <c r="D50" s="322">
        <v>0</v>
      </c>
      <c r="E50" s="322">
        <v>37.97</v>
      </c>
      <c r="F50" s="322">
        <v>0</v>
      </c>
      <c r="G50" s="322">
        <v>0</v>
      </c>
      <c r="H50" s="322">
        <v>726821</v>
      </c>
    </row>
    <row r="51" spans="1:8">
      <c r="A51">
        <v>39</v>
      </c>
      <c r="B51" s="322" t="s">
        <v>468</v>
      </c>
      <c r="C51" s="322">
        <v>586</v>
      </c>
      <c r="D51" s="322">
        <v>1</v>
      </c>
      <c r="E51" s="322">
        <v>37.81</v>
      </c>
      <c r="F51" s="322">
        <v>0.06</v>
      </c>
      <c r="G51" s="322">
        <v>0.17</v>
      </c>
      <c r="H51" s="322">
        <v>1550033</v>
      </c>
    </row>
    <row r="52" spans="1:8">
      <c r="A52">
        <v>40</v>
      </c>
      <c r="B52" s="322" t="s">
        <v>420</v>
      </c>
      <c r="C52" s="322">
        <v>123</v>
      </c>
      <c r="D52" s="322">
        <v>0</v>
      </c>
      <c r="E52" s="322">
        <v>37.79</v>
      </c>
      <c r="F52" s="322">
        <v>0</v>
      </c>
      <c r="G52" s="322">
        <v>0</v>
      </c>
      <c r="H52" s="322">
        <v>325492</v>
      </c>
    </row>
    <row r="53" spans="1:8">
      <c r="A53">
        <v>41</v>
      </c>
      <c r="B53" s="322" t="s">
        <v>424</v>
      </c>
      <c r="C53" s="322">
        <v>455</v>
      </c>
      <c r="D53" s="322">
        <v>0</v>
      </c>
      <c r="E53" s="322">
        <v>35.47</v>
      </c>
      <c r="F53" s="322">
        <v>0</v>
      </c>
      <c r="G53" s="322">
        <v>0</v>
      </c>
      <c r="H53" s="322">
        <v>1282690</v>
      </c>
    </row>
    <row r="54" spans="1:8">
      <c r="A54">
        <v>42</v>
      </c>
      <c r="B54" s="323" t="s">
        <v>463</v>
      </c>
      <c r="C54" s="322">
        <v>504</v>
      </c>
      <c r="D54" s="322">
        <v>0</v>
      </c>
      <c r="E54" s="322">
        <v>34.57</v>
      </c>
      <c r="F54" s="322">
        <v>0</v>
      </c>
      <c r="G54" s="322">
        <v>0</v>
      </c>
      <c r="H54" s="322">
        <v>1458068</v>
      </c>
    </row>
    <row r="55" spans="1:8">
      <c r="A55">
        <v>43</v>
      </c>
      <c r="B55" s="322" t="s">
        <v>447</v>
      </c>
      <c r="C55" s="322">
        <v>184</v>
      </c>
      <c r="D55" s="322">
        <v>0</v>
      </c>
      <c r="E55" s="322">
        <v>32.770000000000003</v>
      </c>
      <c r="F55" s="322">
        <v>0</v>
      </c>
      <c r="G55" s="322">
        <v>0</v>
      </c>
      <c r="H55" s="322">
        <v>561459</v>
      </c>
    </row>
    <row r="56" spans="1:8" hidden="1">
      <c r="B56" s="322" t="s">
        <v>608</v>
      </c>
      <c r="C56" s="322">
        <v>5555</v>
      </c>
      <c r="D56" s="322">
        <v>4</v>
      </c>
      <c r="E56" s="322">
        <v>25.44</v>
      </c>
      <c r="F56" s="322">
        <v>0.02</v>
      </c>
      <c r="G56" s="322">
        <v>7.0000000000000007E-2</v>
      </c>
      <c r="H56" s="322">
        <v>21837582</v>
      </c>
    </row>
    <row r="57" spans="1:8" hidden="1">
      <c r="B57" s="322" t="s">
        <v>602</v>
      </c>
      <c r="C57" s="322">
        <v>1207</v>
      </c>
      <c r="D57" s="322">
        <v>0</v>
      </c>
      <c r="E57" s="322">
        <v>34.130000000000003</v>
      </c>
      <c r="F57" s="322">
        <v>0</v>
      </c>
      <c r="G57" s="322">
        <v>0</v>
      </c>
      <c r="H57" s="322">
        <v>3536074</v>
      </c>
    </row>
    <row r="58" spans="1:8">
      <c r="A58">
        <v>44</v>
      </c>
      <c r="B58" s="322" t="s">
        <v>472</v>
      </c>
      <c r="C58" s="322">
        <v>347</v>
      </c>
      <c r="D58" s="322">
        <v>3</v>
      </c>
      <c r="E58" s="322">
        <v>32.43</v>
      </c>
      <c r="F58" s="322">
        <v>0.28000000000000003</v>
      </c>
      <c r="G58" s="322">
        <v>0.86</v>
      </c>
      <c r="H58" s="322">
        <v>1070096</v>
      </c>
    </row>
    <row r="59" spans="1:8">
      <c r="A59">
        <v>45</v>
      </c>
      <c r="B59" s="323" t="s">
        <v>461</v>
      </c>
      <c r="C59" s="322">
        <v>438</v>
      </c>
      <c r="D59" s="322">
        <v>1</v>
      </c>
      <c r="E59" s="322">
        <v>31.8</v>
      </c>
      <c r="F59" s="322">
        <v>7.0000000000000007E-2</v>
      </c>
      <c r="G59" s="322">
        <v>0.23</v>
      </c>
      <c r="H59" s="322">
        <v>1377226</v>
      </c>
    </row>
    <row r="60" spans="1:8">
      <c r="A60">
        <v>46</v>
      </c>
      <c r="B60" s="323" t="s">
        <v>449</v>
      </c>
      <c r="C60" s="322">
        <v>296</v>
      </c>
      <c r="D60" s="322">
        <v>0</v>
      </c>
      <c r="E60" s="322">
        <v>31.13</v>
      </c>
      <c r="F60" s="322">
        <v>0</v>
      </c>
      <c r="G60" s="322">
        <v>0</v>
      </c>
      <c r="H60" s="322">
        <v>950985</v>
      </c>
    </row>
    <row r="61" spans="1:8">
      <c r="A61">
        <v>47</v>
      </c>
      <c r="B61" s="322" t="s">
        <v>418</v>
      </c>
      <c r="C61" s="322">
        <v>97</v>
      </c>
      <c r="D61" s="322">
        <v>0</v>
      </c>
      <c r="E61" s="322">
        <v>30.18</v>
      </c>
      <c r="F61" s="322">
        <v>0</v>
      </c>
      <c r="G61" s="322">
        <v>0</v>
      </c>
      <c r="H61" s="322">
        <v>321454</v>
      </c>
    </row>
    <row r="62" spans="1:8" hidden="1">
      <c r="B62" s="322" t="s">
        <v>605</v>
      </c>
      <c r="C62" s="322">
        <v>1668</v>
      </c>
      <c r="D62" s="322">
        <v>3</v>
      </c>
      <c r="E62" s="322">
        <v>30.82</v>
      </c>
      <c r="F62" s="322">
        <v>0.06</v>
      </c>
      <c r="G62" s="322">
        <v>0.18</v>
      </c>
      <c r="H62" s="322">
        <v>5411959</v>
      </c>
    </row>
    <row r="63" spans="1:8">
      <c r="A63">
        <v>48</v>
      </c>
      <c r="B63" s="322" t="s">
        <v>419</v>
      </c>
      <c r="C63" s="322">
        <v>298</v>
      </c>
      <c r="D63" s="322">
        <v>0</v>
      </c>
      <c r="E63" s="322">
        <v>28.72</v>
      </c>
      <c r="F63" s="322">
        <v>0</v>
      </c>
      <c r="G63" s="322">
        <v>0</v>
      </c>
      <c r="H63" s="322">
        <v>1037668</v>
      </c>
    </row>
    <row r="64" spans="1:8">
      <c r="A64">
        <v>49</v>
      </c>
      <c r="B64" s="323" t="s">
        <v>451</v>
      </c>
      <c r="C64" s="322">
        <v>278</v>
      </c>
      <c r="D64" s="322">
        <v>0</v>
      </c>
      <c r="E64" s="322">
        <v>28.47</v>
      </c>
      <c r="F64" s="322">
        <v>0</v>
      </c>
      <c r="G64" s="322">
        <v>0</v>
      </c>
      <c r="H64" s="322">
        <v>976373</v>
      </c>
    </row>
    <row r="65" spans="1:8">
      <c r="A65">
        <v>50</v>
      </c>
      <c r="B65" s="322" t="s">
        <v>416</v>
      </c>
      <c r="C65" s="322">
        <v>240</v>
      </c>
      <c r="D65" s="322">
        <v>0</v>
      </c>
      <c r="E65" s="322">
        <v>28.29</v>
      </c>
      <c r="F65" s="322">
        <v>0</v>
      </c>
      <c r="G65" s="322">
        <v>0</v>
      </c>
      <c r="H65" s="322">
        <v>848432</v>
      </c>
    </row>
    <row r="66" spans="1:8">
      <c r="A66">
        <v>51</v>
      </c>
      <c r="B66" s="322" t="s">
        <v>431</v>
      </c>
      <c r="C66" s="322">
        <v>73</v>
      </c>
      <c r="D66" s="322">
        <v>0</v>
      </c>
      <c r="E66" s="322">
        <v>28.05</v>
      </c>
      <c r="F66" s="322">
        <v>0</v>
      </c>
      <c r="G66" s="322">
        <v>0</v>
      </c>
      <c r="H66" s="322">
        <v>260256</v>
      </c>
    </row>
    <row r="67" spans="1:8">
      <c r="A67">
        <v>52</v>
      </c>
      <c r="B67" s="322" t="s">
        <v>437</v>
      </c>
      <c r="C67" s="322">
        <v>52</v>
      </c>
      <c r="D67" s="322">
        <v>0</v>
      </c>
      <c r="E67" s="322">
        <v>27.16</v>
      </c>
      <c r="F67" s="322">
        <v>0</v>
      </c>
      <c r="G67" s="322">
        <v>0</v>
      </c>
      <c r="H67" s="322">
        <v>191447</v>
      </c>
    </row>
    <row r="68" spans="1:8">
      <c r="A68">
        <v>53</v>
      </c>
      <c r="B68" s="322" t="s">
        <v>434</v>
      </c>
      <c r="C68" s="322">
        <v>203</v>
      </c>
      <c r="D68" s="322">
        <v>0</v>
      </c>
      <c r="E68" s="322">
        <v>24.25</v>
      </c>
      <c r="F68" s="322">
        <v>0</v>
      </c>
      <c r="G68" s="322">
        <v>0</v>
      </c>
      <c r="H68" s="322">
        <v>836993</v>
      </c>
    </row>
    <row r="69" spans="1:8">
      <c r="A69">
        <v>54</v>
      </c>
      <c r="B69" s="322" t="s">
        <v>430</v>
      </c>
      <c r="C69" s="322">
        <v>151</v>
      </c>
      <c r="D69" s="322">
        <v>0</v>
      </c>
      <c r="E69" s="322">
        <v>23.45</v>
      </c>
      <c r="F69" s="322">
        <v>0</v>
      </c>
      <c r="G69" s="322">
        <v>0</v>
      </c>
      <c r="H69" s="322">
        <v>643895</v>
      </c>
    </row>
    <row r="70" spans="1:8" hidden="1">
      <c r="B70" s="322" t="s">
        <v>603</v>
      </c>
      <c r="C70" s="322">
        <v>792</v>
      </c>
      <c r="D70" s="322">
        <v>0</v>
      </c>
      <c r="E70" s="322">
        <v>27.04</v>
      </c>
      <c r="F70" s="322">
        <v>0</v>
      </c>
      <c r="G70" s="322">
        <v>0</v>
      </c>
      <c r="H70" s="322">
        <v>2928596</v>
      </c>
    </row>
    <row r="71" spans="1:8">
      <c r="A71">
        <v>55</v>
      </c>
      <c r="B71" s="322" t="s">
        <v>426</v>
      </c>
      <c r="C71" s="322">
        <v>191</v>
      </c>
      <c r="D71" s="322">
        <v>0</v>
      </c>
      <c r="E71" s="322">
        <v>23.3</v>
      </c>
      <c r="F71" s="322">
        <v>0</v>
      </c>
      <c r="G71" s="322">
        <v>0</v>
      </c>
      <c r="H71" s="322">
        <v>819799</v>
      </c>
    </row>
    <row r="72" spans="1:8">
      <c r="A72">
        <v>56</v>
      </c>
      <c r="B72" s="322" t="s">
        <v>421</v>
      </c>
      <c r="C72" s="322">
        <v>166</v>
      </c>
      <c r="D72" s="322">
        <v>0</v>
      </c>
      <c r="E72" s="322">
        <v>23.28</v>
      </c>
      <c r="F72" s="322">
        <v>0</v>
      </c>
      <c r="G72" s="322">
        <v>0</v>
      </c>
      <c r="H72" s="322">
        <v>713130</v>
      </c>
    </row>
    <row r="73" spans="1:8">
      <c r="A73">
        <v>57</v>
      </c>
      <c r="B73" s="323" t="s">
        <v>450</v>
      </c>
      <c r="C73" s="322">
        <v>289</v>
      </c>
      <c r="D73" s="322">
        <v>1</v>
      </c>
      <c r="E73" s="322">
        <v>22.28</v>
      </c>
      <c r="F73" s="322">
        <v>0.08</v>
      </c>
      <c r="G73" s="322">
        <v>0.35</v>
      </c>
      <c r="H73" s="322">
        <v>1297326</v>
      </c>
    </row>
    <row r="74" spans="1:8">
      <c r="A74">
        <v>58</v>
      </c>
      <c r="B74" s="322" t="s">
        <v>452</v>
      </c>
      <c r="C74" s="322">
        <v>92</v>
      </c>
      <c r="D74" s="322">
        <v>1</v>
      </c>
      <c r="E74" s="322">
        <v>21.8</v>
      </c>
      <c r="F74" s="322">
        <v>0.24</v>
      </c>
      <c r="G74" s="322">
        <v>1.0900000000000001</v>
      </c>
      <c r="H74" s="322">
        <v>422019</v>
      </c>
    </row>
    <row r="75" spans="1:8" hidden="1">
      <c r="B75" s="322" t="s">
        <v>610</v>
      </c>
      <c r="C75" s="322">
        <v>1288</v>
      </c>
      <c r="D75" s="322">
        <v>1</v>
      </c>
      <c r="E75" s="322">
        <v>23.34</v>
      </c>
      <c r="F75" s="322">
        <v>0.02</v>
      </c>
      <c r="G75" s="322">
        <v>0.08</v>
      </c>
      <c r="H75" s="322">
        <v>5518109</v>
      </c>
    </row>
    <row r="76" spans="1:8">
      <c r="A76">
        <v>59</v>
      </c>
      <c r="B76" s="322" t="s">
        <v>433</v>
      </c>
      <c r="C76" s="322">
        <v>190</v>
      </c>
      <c r="D76" s="322">
        <v>0</v>
      </c>
      <c r="E76" s="322">
        <v>21.28</v>
      </c>
      <c r="F76" s="322">
        <v>0</v>
      </c>
      <c r="G76" s="322">
        <v>0</v>
      </c>
      <c r="H76" s="322">
        <v>893014</v>
      </c>
    </row>
    <row r="77" spans="1:8">
      <c r="A77">
        <v>60</v>
      </c>
      <c r="B77" s="322" t="s">
        <v>422</v>
      </c>
      <c r="C77" s="322">
        <v>108</v>
      </c>
      <c r="D77" s="322">
        <v>0</v>
      </c>
      <c r="E77" s="322">
        <v>20.34</v>
      </c>
      <c r="F77" s="322">
        <v>0</v>
      </c>
      <c r="G77" s="322">
        <v>0</v>
      </c>
      <c r="H77" s="322">
        <v>530852</v>
      </c>
    </row>
    <row r="78" spans="1:8">
      <c r="A78">
        <v>61</v>
      </c>
      <c r="B78" s="322" t="s">
        <v>413</v>
      </c>
      <c r="C78" s="322">
        <v>90</v>
      </c>
      <c r="D78" s="322">
        <v>0</v>
      </c>
      <c r="E78" s="322">
        <v>20.11</v>
      </c>
      <c r="F78" s="322">
        <v>0</v>
      </c>
      <c r="G78" s="322">
        <v>0</v>
      </c>
      <c r="H78" s="322">
        <v>447446</v>
      </c>
    </row>
    <row r="79" spans="1:8">
      <c r="A79">
        <v>62</v>
      </c>
      <c r="B79" s="322" t="s">
        <v>462</v>
      </c>
      <c r="C79" s="322">
        <v>224</v>
      </c>
      <c r="D79" s="322">
        <v>0</v>
      </c>
      <c r="E79" s="322">
        <v>19.940000000000001</v>
      </c>
      <c r="F79" s="322">
        <v>0</v>
      </c>
      <c r="G79" s="322">
        <v>0</v>
      </c>
      <c r="H79" s="322">
        <v>1123595</v>
      </c>
    </row>
    <row r="80" spans="1:8">
      <c r="A80">
        <v>63</v>
      </c>
      <c r="B80" s="322" t="s">
        <v>415</v>
      </c>
      <c r="C80" s="322">
        <v>108</v>
      </c>
      <c r="D80" s="322">
        <v>0</v>
      </c>
      <c r="E80" s="322">
        <v>18.41</v>
      </c>
      <c r="F80" s="322">
        <v>0</v>
      </c>
      <c r="G80" s="322">
        <v>0</v>
      </c>
      <c r="H80" s="322">
        <v>586617</v>
      </c>
    </row>
    <row r="81" spans="1:8" hidden="1">
      <c r="B81" s="322" t="s">
        <v>613</v>
      </c>
      <c r="C81" s="322">
        <v>7011</v>
      </c>
      <c r="D81" s="322">
        <v>10</v>
      </c>
      <c r="E81" s="322">
        <v>73.95</v>
      </c>
      <c r="F81" s="322">
        <v>0.11</v>
      </c>
      <c r="G81" s="322">
        <v>0.14000000000000001</v>
      </c>
      <c r="H81" s="322">
        <v>9480093</v>
      </c>
    </row>
    <row r="82" spans="1:8" hidden="1">
      <c r="B82" s="322" t="s">
        <v>609</v>
      </c>
      <c r="C82" s="322">
        <v>1099</v>
      </c>
      <c r="D82" s="322">
        <v>1</v>
      </c>
      <c r="E82" s="322">
        <v>21.9</v>
      </c>
      <c r="F82" s="322">
        <v>0.02</v>
      </c>
      <c r="G82" s="322">
        <v>0.09</v>
      </c>
      <c r="H82" s="322">
        <v>5017381</v>
      </c>
    </row>
    <row r="83" spans="1:8">
      <c r="A83">
        <v>64</v>
      </c>
      <c r="B83" s="322" t="s">
        <v>459</v>
      </c>
      <c r="C83" s="322">
        <v>451</v>
      </c>
      <c r="D83" s="322">
        <v>1</v>
      </c>
      <c r="E83" s="322">
        <v>17.12</v>
      </c>
      <c r="F83" s="322">
        <v>0.04</v>
      </c>
      <c r="G83" s="322">
        <v>0.22</v>
      </c>
      <c r="H83" s="322">
        <v>2633681</v>
      </c>
    </row>
    <row r="84" spans="1:8">
      <c r="A84">
        <v>65</v>
      </c>
      <c r="B84" s="322" t="s">
        <v>465</v>
      </c>
      <c r="C84" s="322">
        <v>89</v>
      </c>
      <c r="D84" s="322">
        <v>0</v>
      </c>
      <c r="E84" s="322">
        <v>16.670000000000002</v>
      </c>
      <c r="F84" s="322">
        <v>0</v>
      </c>
      <c r="G84" s="322">
        <v>0</v>
      </c>
      <c r="H84" s="322">
        <v>533948</v>
      </c>
    </row>
    <row r="85" spans="1:8">
      <c r="A85">
        <v>66</v>
      </c>
      <c r="B85" s="322" t="s">
        <v>448</v>
      </c>
      <c r="C85" s="322">
        <v>236</v>
      </c>
      <c r="D85" s="322">
        <v>0</v>
      </c>
      <c r="E85" s="322">
        <v>13.16</v>
      </c>
      <c r="F85" s="322">
        <v>0</v>
      </c>
      <c r="G85" s="322">
        <v>0</v>
      </c>
      <c r="H85" s="322">
        <v>1792697</v>
      </c>
    </row>
    <row r="86" spans="1:8">
      <c r="B86" s="322" t="s">
        <v>427</v>
      </c>
      <c r="C86" s="322">
        <v>36</v>
      </c>
      <c r="D86" s="322">
        <v>0</v>
      </c>
      <c r="E86" s="322">
        <v>13.06</v>
      </c>
      <c r="F86" s="322">
        <v>0</v>
      </c>
      <c r="G86" s="322">
        <v>0</v>
      </c>
      <c r="H86" s="322">
        <v>275673</v>
      </c>
    </row>
    <row r="87" spans="1:8">
      <c r="B87" s="322" t="s">
        <v>417</v>
      </c>
      <c r="C87" s="322">
        <v>120</v>
      </c>
      <c r="D87" s="322">
        <v>0</v>
      </c>
      <c r="E87" s="322">
        <v>12.24</v>
      </c>
      <c r="F87" s="322">
        <v>0</v>
      </c>
      <c r="G87" s="322">
        <v>0</v>
      </c>
      <c r="H87" s="322">
        <v>980156</v>
      </c>
    </row>
    <row r="88" spans="1:8">
      <c r="B88" s="322" t="s">
        <v>466</v>
      </c>
      <c r="C88" s="322">
        <v>40</v>
      </c>
      <c r="D88" s="322">
        <v>0</v>
      </c>
      <c r="E88" s="322">
        <v>10.63</v>
      </c>
      <c r="F88" s="322">
        <v>0</v>
      </c>
      <c r="G88" s="322">
        <v>0</v>
      </c>
      <c r="H88" s="322">
        <v>376273</v>
      </c>
    </row>
    <row r="89" spans="1:8">
      <c r="B89" s="322" t="s">
        <v>428</v>
      </c>
      <c r="C89" s="322">
        <v>77</v>
      </c>
      <c r="D89" s="322">
        <v>0</v>
      </c>
      <c r="E89" s="322">
        <v>10.39</v>
      </c>
      <c r="F89" s="322">
        <v>0</v>
      </c>
      <c r="G89" s="322">
        <v>0</v>
      </c>
      <c r="H89" s="322">
        <v>741200</v>
      </c>
    </row>
    <row r="90" spans="1:8" hidden="1">
      <c r="B90" s="322" t="s">
        <v>611</v>
      </c>
      <c r="C90" s="322">
        <v>1209</v>
      </c>
      <c r="D90" s="322">
        <v>2</v>
      </c>
      <c r="E90" s="322">
        <v>18</v>
      </c>
      <c r="F90" s="322">
        <v>0.03</v>
      </c>
      <c r="G90" s="322">
        <v>0.17</v>
      </c>
      <c r="H90" s="322">
        <v>6714997</v>
      </c>
    </row>
    <row r="91" spans="1:8">
      <c r="B91" s="322" t="s">
        <v>454</v>
      </c>
      <c r="C91" s="322">
        <v>161</v>
      </c>
      <c r="D91" s="322">
        <v>0</v>
      </c>
      <c r="E91" s="322">
        <v>10.27</v>
      </c>
      <c r="F91" s="322">
        <v>0</v>
      </c>
      <c r="G91" s="322">
        <v>0</v>
      </c>
      <c r="H91" s="322">
        <v>1567247</v>
      </c>
    </row>
    <row r="92" spans="1:8">
      <c r="B92" s="322" t="s">
        <v>445</v>
      </c>
      <c r="C92" s="322">
        <v>72</v>
      </c>
      <c r="D92" s="322">
        <v>0</v>
      </c>
      <c r="E92" s="322">
        <v>9.9700000000000006</v>
      </c>
      <c r="F92" s="322">
        <v>0</v>
      </c>
      <c r="G92" s="322">
        <v>0</v>
      </c>
      <c r="H92" s="322">
        <v>722448</v>
      </c>
    </row>
    <row r="93" spans="1:8">
      <c r="B93" s="322" t="s">
        <v>406</v>
      </c>
      <c r="C93" s="322">
        <v>39</v>
      </c>
      <c r="D93" s="322">
        <v>0</v>
      </c>
      <c r="E93" s="322">
        <v>9.7100000000000009</v>
      </c>
      <c r="F93" s="322">
        <v>0</v>
      </c>
      <c r="G93" s="322">
        <v>0</v>
      </c>
      <c r="H93" s="322">
        <v>401574</v>
      </c>
    </row>
    <row r="94" spans="1:8">
      <c r="B94" s="322" t="s">
        <v>456</v>
      </c>
      <c r="C94" s="322">
        <v>48</v>
      </c>
      <c r="D94" s="322">
        <v>0</v>
      </c>
      <c r="E94" s="322">
        <v>9.2799999999999994</v>
      </c>
      <c r="F94" s="322">
        <v>0</v>
      </c>
      <c r="G94" s="322">
        <v>0</v>
      </c>
      <c r="H94" s="322">
        <v>517140</v>
      </c>
    </row>
    <row r="95" spans="1:8">
      <c r="B95" s="322" t="s">
        <v>457</v>
      </c>
      <c r="C95" s="322">
        <v>99</v>
      </c>
      <c r="D95" s="322">
        <v>0</v>
      </c>
      <c r="E95" s="322">
        <v>8.6300000000000008</v>
      </c>
      <c r="F95" s="322">
        <v>0</v>
      </c>
      <c r="G95" s="322">
        <v>0</v>
      </c>
      <c r="H95" s="322">
        <v>1146612</v>
      </c>
    </row>
    <row r="96" spans="1:8">
      <c r="B96" s="322" t="s">
        <v>460</v>
      </c>
      <c r="C96" s="322">
        <v>96</v>
      </c>
      <c r="D96" s="322">
        <v>0</v>
      </c>
      <c r="E96" s="322">
        <v>6.07</v>
      </c>
      <c r="F96" s="322">
        <v>0</v>
      </c>
      <c r="G96" s="322">
        <v>0</v>
      </c>
      <c r="H96" s="322">
        <v>1580495</v>
      </c>
    </row>
    <row r="97" spans="2:8">
      <c r="B97" s="322" t="s">
        <v>429</v>
      </c>
      <c r="C97" s="322">
        <v>12</v>
      </c>
      <c r="D97" s="322">
        <v>0</v>
      </c>
      <c r="E97" s="322">
        <v>5.85</v>
      </c>
      <c r="F97" s="322">
        <v>0</v>
      </c>
      <c r="G97" s="322">
        <v>0</v>
      </c>
      <c r="H97" s="322">
        <v>205211</v>
      </c>
    </row>
  </sheetData>
  <autoFilter ref="B3:H97">
    <filterColumn colId="0">
      <filters>
        <filter val="Amnat Charoen"/>
        <filter val="Ang Thong"/>
        <filter val="Bangkok"/>
        <filter val="Bungkan"/>
        <filter val="Buri Ram"/>
        <filter val="Chachoengsao"/>
        <filter val="Chai Nat"/>
        <filter val="Chaiyaphum"/>
        <filter val="Chanthaburi"/>
        <filter val="Chiang Mai"/>
        <filter val="Chiang Rai"/>
        <filter val="Chon Buri"/>
        <filter val="Chumphon"/>
        <filter val="Kalasin"/>
        <filter val="Kamphaeng Phet"/>
        <filter val="Kanchanaburi"/>
        <filter val="Khon Kaen"/>
        <filter val="Krabi"/>
        <filter val="Lampang"/>
        <filter val="Lamphun"/>
        <filter val="Loei"/>
        <filter val="Lop Buri"/>
        <filter val="Mae Hong Son"/>
        <filter val="Maha Sarakham"/>
        <filter val="Mukdahan"/>
        <filter val="Nakhon Nayok"/>
        <filter val="Nakhon Pathom"/>
        <filter val="Nakhon Phanom"/>
        <filter val="Nakhon Ratchasima"/>
        <filter val="Nakhon Sawan"/>
        <filter val="Nakhon Si"/>
        <filter val="Nan"/>
        <filter val="Narathiwat"/>
        <filter val="Nong Bua Lam Phu"/>
        <filter val="Nong Khai"/>
        <filter val="Nonthaburi"/>
        <filter val="P.Nakhon"/>
        <filter val="Pathum Thani"/>
        <filter val="Pattani"/>
        <filter val="Phangnga"/>
        <filter val="Phatthalung"/>
        <filter val="Phayao"/>
        <filter val="Phetchabun"/>
        <filter val="Phetchaburi"/>
        <filter val="Phichit"/>
        <filter val="Phitsanulok"/>
        <filter val="Phrae"/>
        <filter val="Phuket"/>
        <filter val="Prachin Buri"/>
        <filter val="Prachuap Khiri Khan"/>
        <filter val="Ranong"/>
        <filter val="Ratchaburi"/>
        <filter val="Rayong"/>
        <filter val="Roi Et"/>
        <filter val="Sa Kaeo"/>
        <filter val="Sakon Nakhon"/>
        <filter val="Samut Prakan"/>
        <filter val="Samut Sakhon"/>
        <filter val="Samut Songkhram"/>
        <filter val="Saraburi"/>
        <filter val="Satun"/>
        <filter val="Si Sa Ket"/>
        <filter val="Sing Buri"/>
        <filter val="Songkhla"/>
        <filter val="Sukhothai"/>
        <filter val="Suphan Buri"/>
        <filter val="Surat Thani"/>
        <filter val="Surin"/>
        <filter val="Tak"/>
        <filter val="Trang"/>
        <filter val="Trat"/>
        <filter val="Ubon Ratchathani"/>
        <filter val="Udon Thani"/>
        <filter val="Uthai Thani"/>
        <filter val="Uttaradit"/>
        <filter val="Yala"/>
        <filter val="Yasothon"/>
      </filters>
    </filterColumn>
    <sortState ref="B7:H97">
      <sortCondition descending="1" ref="E3:E9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ภาพรวมจังหวัด</vt:lpstr>
      <vt:lpstr>รายเดือน66</vt:lpstr>
      <vt:lpstr>แยก3 รหัส</vt:lpstr>
      <vt:lpstr> สัปดาห์ที่ 27 (อำเภอ)</vt:lpstr>
      <vt:lpstr>รายตำบล wk 27_2566</vt:lpstr>
      <vt:lpstr>รายงานหมู่บ้าน รง 506</vt:lpstr>
      <vt:lpstr>มัธยฐานรายอำเภอ66</vt:lpstr>
      <vt:lpstr>Sheet1</vt:lpstr>
      <vt:lpstr>Sheet2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2023-07-10T02:54:11Z</dcterms:modified>
</cp:coreProperties>
</file>