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19 (อำเภอ)" sheetId="33" r:id="rId4"/>
    <sheet name="รายตำบล wk 19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รายเดือน66!$A$4:$O$4</definedName>
    <definedName name="_xlnm._FilterDatabase" localSheetId="4" hidden="1">'รายตำบล wk 19_2566'!$A$2:$Q$197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 s="1"/>
  <c r="N121"/>
  <c r="M121" s="1"/>
  <c r="L121"/>
  <c r="G123" l="1"/>
  <c r="J123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P111" s="1"/>
  <c r="I113" l="1"/>
  <c r="D113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1" s="1"/>
  <c r="L33" l="1"/>
  <c r="C33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P21" s="1"/>
  <c r="H23" l="1"/>
  <c r="E23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AB31" s="1"/>
  <c r="AA31" s="1"/>
  <c r="Z31" s="1"/>
  <c r="Y31" s="1"/>
  <c r="X31"/>
  <c r="W31"/>
  <c r="V31" s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W15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T23" s="1"/>
  <c r="V23" s="1"/>
  <c r="N22"/>
  <c r="N21"/>
  <c r="N20"/>
  <c r="N19"/>
  <c r="T19" s="1"/>
  <c r="N18"/>
  <c r="N17"/>
  <c r="N16"/>
  <c r="T16" s="1"/>
  <c r="N15"/>
  <c r="T15" s="1"/>
  <c r="N14"/>
  <c r="N13"/>
  <c r="T13" s="1"/>
  <c r="N12"/>
  <c r="N11"/>
  <c r="T11" s="1"/>
  <c r="N10"/>
  <c r="N9"/>
  <c r="N8"/>
  <c r="T8" s="1"/>
  <c r="N7"/>
  <c r="T7" s="1"/>
  <c r="V7" s="1"/>
  <c r="N6"/>
  <c r="N5"/>
  <c r="M14" i="73"/>
  <c r="L14"/>
  <c r="K14"/>
  <c r="J14"/>
  <c r="I14"/>
  <c r="H14"/>
  <c r="G14"/>
  <c r="F14"/>
  <c r="E14"/>
  <c r="D14"/>
  <c r="C14"/>
  <c r="B14"/>
  <c r="T31" i="33" l="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O7"/>
  <c r="O23"/>
  <c r="V11"/>
  <c r="O11" s="1"/>
  <c r="V13"/>
  <c r="O13" s="1"/>
  <c r="V16"/>
  <c r="O16" s="1"/>
  <c r="T20"/>
  <c r="V25"/>
  <c r="O25" s="1"/>
  <c r="P13" i="73"/>
  <c r="N13"/>
  <c r="N12"/>
  <c r="Q11"/>
  <c r="P11" s="1"/>
  <c r="B31" i="33" l="1"/>
  <c r="V20" i="7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5" s="1"/>
  <c r="V5" s="1"/>
  <c r="O5" s="1"/>
  <c r="T9"/>
  <c r="V9" s="1"/>
  <c r="O9" s="1"/>
  <c r="T10"/>
  <c r="V10" s="1"/>
  <c r="O10" s="1"/>
  <c r="T12"/>
  <c r="T14"/>
  <c r="V14" s="1"/>
  <c r="O14" s="1"/>
  <c r="T17"/>
  <c r="V17" s="1"/>
  <c r="O17" s="1"/>
  <c r="T18"/>
  <c r="V18" s="1"/>
  <c r="O18" s="1"/>
  <c r="T21"/>
  <c r="V21" s="1"/>
  <c r="O21" s="1"/>
  <c r="T22"/>
  <c r="V22" s="1"/>
  <c r="O22" s="1"/>
  <c r="T26"/>
  <c r="V26" s="1"/>
  <c r="O26" s="1"/>
  <c r="V6" l="1"/>
  <c r="O6" s="1"/>
  <c r="T27"/>
  <c r="V27" s="1"/>
  <c r="O27" s="1"/>
  <c r="V12"/>
  <c r="O12" s="1"/>
</calcChain>
</file>

<file path=xl/sharedStrings.xml><?xml version="1.0" encoding="utf-8"?>
<sst xmlns="http://schemas.openxmlformats.org/spreadsheetml/2006/main" count="2598" uniqueCount="480">
  <si>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</si>
  <si>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</si>
  <si>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</si>
  <si>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</si>
  <si>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</si>
  <si>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</si>
  <si>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</si>
  <si>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</si>
  <si>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</si>
  <si>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</si>
  <si>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</si>
  <si>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</si>
  <si>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</si>
  <si>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</si>
  <si>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</si>
  <si>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</si>
  <si>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</si>
  <si>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</si>
  <si>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</si>
  <si>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</si>
  <si>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</si>
  <si>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</si>
  <si>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</si>
  <si>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</si>
  <si>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</si>
  <si>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</si>
  <si>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</si>
  <si>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</si>
  <si>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</si>
  <si>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</si>
  <si>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</si>
  <si>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</si>
  <si>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</si>
  <si>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</si>
  <si>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</si>
  <si>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</si>
  <si>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</si>
  <si>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</si>
  <si>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</si>
  <si>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</si>
  <si>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</si>
  <si>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</si>
  <si>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</si>
  <si>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</si>
  <si>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</si>
  <si>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</si>
  <si>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</si>
  <si>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</si>
  <si>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</si>
  <si>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</si>
  <si>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</si>
  <si>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</si>
  <si>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</si>
  <si>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</si>
  <si>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</si>
  <si>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</si>
  <si>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</si>
  <si>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</si>
  <si>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</si>
  <si>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</si>
  <si>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</si>
  <si>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</si>
  <si>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</si>
  <si>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</si>
  <si>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</si>
  <si>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</si>
  <si>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</si>
  <si>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</si>
  <si>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</si>
  <si>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</si>
  <si>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</si>
  <si>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</si>
  <si>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</si>
  <si>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</si>
  <si>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</si>
  <si>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</si>
  <si>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</si>
  <si>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</si>
  <si>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</si>
  <si>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</si>
  <si>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</si>
  <si>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</si>
  <si>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</si>
  <si>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</si>
  <si>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</si>
  <si>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</si>
  <si>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</si>
  <si>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</si>
  <si>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</si>
  <si>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</si>
  <si>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</si>
  <si>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</si>
  <si>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</si>
  <si>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</si>
  <si>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</si>
  <si>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</si>
  <si>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</si>
  <si>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</si>
  <si>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</si>
  <si>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</si>
  <si>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</si>
  <si>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</si>
  <si>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</si>
  <si>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</si>
  <si>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</si>
  <si>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</si>
  <si>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</si>
  <si>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</si>
  <si>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</si>
  <si>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</si>
  <si>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</si>
  <si>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</si>
  <si>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</si>
  <si>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</si>
  <si>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</si>
  <si>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</si>
  <si>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</si>
  <si>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</si>
  <si>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</si>
  <si>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</si>
  <si>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</si>
  <si>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</si>
  <si>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</si>
  <si>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</si>
  <si>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</si>
  <si>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</si>
  <si>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</si>
  <si>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</si>
  <si>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</si>
  <si>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</si>
  <si>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</si>
  <si>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</si>
  <si>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</si>
  <si>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</si>
  <si>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</si>
  <si>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</si>
  <si>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</si>
  <si>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</si>
  <si>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</si>
  <si>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</si>
  <si>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</si>
  <si>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</si>
  <si>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</si>
  <si>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</si>
  <si>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</si>
  <si>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</si>
  <si>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</si>
  <si>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</si>
  <si>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</si>
  <si>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</si>
  <si>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</si>
  <si>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</si>
  <si>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</si>
  <si>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</si>
  <si>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</si>
  <si>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</si>
  <si>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</si>
  <si>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</si>
  <si>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</si>
  <si>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</si>
  <si>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</si>
  <si>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</si>
  <si>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</si>
  <si>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</si>
  <si>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</si>
  <si>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</si>
  <si>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</si>
  <si>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</si>
  <si>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</si>
  <si>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</si>
  <si>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</si>
  <si>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</si>
  <si>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</si>
  <si>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</si>
  <si>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</si>
  <si>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</si>
  <si>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</si>
  <si>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</si>
  <si>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</si>
  <si>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</si>
  <si>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</si>
  <si>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</si>
  <si>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</si>
  <si>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</si>
  <si>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</si>
  <si>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</si>
  <si>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</si>
  <si>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</si>
  <si>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</si>
  <si>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</si>
  <si>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</si>
  <si>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</si>
  <si>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</si>
  <si>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</si>
  <si>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</si>
  <si>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</si>
  <si>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</si>
  <si>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</si>
  <si>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</si>
  <si>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</si>
  <si>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</si>
  <si>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</si>
  <si>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</si>
  <si>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</si>
  <si>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</si>
  <si>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</si>
  <si>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</si>
  <si>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</si>
  <si>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</si>
  <si>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</si>
  <si>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</si>
  <si>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</si>
  <si>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</si>
  <si>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</si>
  <si>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</si>
  <si>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</si>
  <si>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</si>
  <si>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</si>
  <si>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</si>
  <si>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</si>
  <si>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</si>
  <si>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</si>
  <si>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</si>
  <si>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</si>
  <si>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</si>
  <si>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</si>
  <si>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</si>
  <si>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</si>
  <si>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</si>
  <si>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</si>
  <si>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</si>
  <si>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</si>
  <si>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</si>
  <si>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</si>
  <si>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</si>
  <si>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</si>
  <si>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</si>
  <si>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</si>
  <si>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</si>
  <si>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</si>
  <si>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</si>
  <si>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</si>
  <si>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</si>
  <si>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</si>
  <si>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</si>
  <si>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</si>
  <si>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</si>
  <si>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</si>
  <si>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</si>
  <si>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</si>
  <si>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</si>
  <si>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</si>
  <si>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</si>
  <si>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</si>
  <si>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</si>
  <si>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</si>
  <si>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</si>
  <si>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</si>
  <si>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</si>
  <si>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</si>
  <si>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</si>
  <si>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</si>
  <si>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</si>
  <si>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</si>
  <si>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</si>
  <si>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</si>
  <si>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</si>
  <si>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</si>
  <si>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</si>
  <si>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</si>
  <si>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</si>
  <si>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</si>
  <si>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</si>
  <si>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</si>
  <si>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</si>
  <si>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</si>
  <si>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</si>
  <si>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</si>
  <si>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</si>
  <si>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</si>
  <si>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</si>
  <si>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</si>
  <si>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</si>
  <si>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</si>
  <si>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</si>
  <si>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</si>
  <si>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</si>
  <si>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</si>
  <si>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</si>
  <si>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</si>
  <si>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</si>
  <si>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</si>
  <si>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</si>
  <si>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</si>
  <si>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</si>
  <si>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</si>
  <si>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</si>
  <si>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</si>
  <si>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</si>
  <si>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</si>
  <si>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</si>
  <si>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</si>
  <si>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</si>
  <si>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</si>
  <si>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</si>
  <si>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</si>
  <si>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</si>
  <si>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</si>
  <si>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</si>
  <si>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</si>
  <si>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</si>
  <si>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</si>
  <si>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</si>
  <si>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</si>
  <si>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</si>
  <si>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</si>
  <si>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</si>
  <si>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</si>
  <si>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</si>
  <si>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</si>
  <si>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</si>
  <si>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</si>
  <si>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</si>
  <si>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</si>
  <si>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</si>
  <si>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</si>
  <si>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</si>
  <si>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</si>
  <si>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</si>
  <si>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</si>
  <si>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</si>
  <si>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มัธยฐาน (60-65 )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</si>
  <si>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</si>
  <si>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</si>
  <si>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</si>
  <si>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</si>
  <si>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</si>
  <si>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</si>
  <si>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</si>
  <si>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</si>
  <si>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</si>
  <si>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</si>
  <si>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</si>
  <si>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</si>
  <si>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</si>
  <si>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</si>
  <si>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</si>
  <si>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</si>
  <si>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</si>
  <si>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</si>
  <si>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</si>
  <si>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</si>
  <si>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</si>
  <si>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</si>
  <si>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โนนยาง</t>
  </si>
  <si>
    <t>หนองมะเขือ</t>
  </si>
  <si>
    <t>ดอนน้ำสร้าง</t>
  </si>
  <si>
    <t>หนองฮางเหนือ</t>
  </si>
  <si>
    <t>หัวดง</t>
  </si>
  <si>
    <t>โคกน้อย</t>
  </si>
  <si>
    <t>ชนวน</t>
  </si>
  <si>
    <t>โคกข่า</t>
  </si>
  <si>
    <t>สนามชัย</t>
  </si>
  <si>
    <t>โพนสว่าง</t>
  </si>
  <si>
    <t>ดอนขี</t>
  </si>
  <si>
    <t>ดงสว่าง</t>
  </si>
  <si>
    <t>หนองเรือ</t>
  </si>
  <si>
    <t>หนองแมวโพง</t>
  </si>
  <si>
    <t>กลางเมืองใหม่</t>
  </si>
  <si>
    <t>หนองควายอีน้อย</t>
  </si>
  <si>
    <t>ดงประเสริฐ</t>
  </si>
  <si>
    <t>หวายหลึม</t>
  </si>
  <si>
    <t>พนัส</t>
  </si>
  <si>
    <t>หนองแวงแห่</t>
  </si>
  <si>
    <t>นาเหล่ง</t>
  </si>
  <si>
    <t>ไผ่คำ</t>
  </si>
  <si>
    <t>โนนเมือง</t>
  </si>
  <si>
    <t>ห้าแยกกกโพธิ์</t>
  </si>
  <si>
    <t xml:space="preserve">    สถานการณ์ไข้เลือดออก  รายอำเภอ  จังหวัดร้อยเอ็ด  ปี  2566</t>
  </si>
  <si>
    <t>ปี 2566</t>
  </si>
  <si>
    <t>ป่าม่วง</t>
  </si>
  <si>
    <t>ผือโป้ด</t>
  </si>
  <si>
    <t>wk 16</t>
  </si>
  <si>
    <t>เขวาตะคลอง</t>
  </si>
  <si>
    <t>เขตขันต์</t>
  </si>
  <si>
    <t>หนองสมบูรณ์</t>
  </si>
  <si>
    <t>เกษตร</t>
  </si>
  <si>
    <t>ใหม่สถานี</t>
  </si>
  <si>
    <t>ร้านหญ้า</t>
  </si>
  <si>
    <t>หนองเม็ก</t>
  </si>
  <si>
    <t>wk 17</t>
  </si>
  <si>
    <t>ช้างอีแก้ว</t>
  </si>
  <si>
    <t>อัคคะ</t>
  </si>
  <si>
    <t>สนามม้า</t>
  </si>
  <si>
    <t>นาดี</t>
  </si>
  <si>
    <t>wk 18</t>
  </si>
  <si>
    <t>Grand Total</t>
  </si>
  <si>
    <t>หนองส้าว</t>
  </si>
  <si>
    <t>เกษตรวิสัย Total</t>
  </si>
  <si>
    <t>ทุ่งทอง Total</t>
  </si>
  <si>
    <t>ดู่น้อย Total</t>
  </si>
  <si>
    <t>ดงแดง Total</t>
  </si>
  <si>
    <t>หนองแก</t>
  </si>
  <si>
    <t>ลิ้นฟ้า Total</t>
  </si>
  <si>
    <t>จตุรพักตรพิมาน Total</t>
  </si>
  <si>
    <t>ผักแว่น Total</t>
  </si>
  <si>
    <t>จังหาร Total</t>
  </si>
  <si>
    <t>บ้านเขือง Total</t>
  </si>
  <si>
    <t>พระเจ้า Total</t>
  </si>
  <si>
    <t>หมูม้น Total</t>
  </si>
  <si>
    <t>ดอนสำราญใต้</t>
  </si>
  <si>
    <t>พระธาตุ Total</t>
  </si>
  <si>
    <t>เชียงขวัญ Total</t>
  </si>
  <si>
    <t>บึงงาม Total</t>
  </si>
  <si>
    <t>มะบ้า Total</t>
  </si>
  <si>
    <t>ทุ่งเขาหลวง Total</t>
  </si>
  <si>
    <t>มะอึ Total</t>
  </si>
  <si>
    <t>หนองไผ่ Total</t>
  </si>
  <si>
    <t>ธวัชบุรี Total</t>
  </si>
  <si>
    <t>โพนสูง Total</t>
  </si>
  <si>
    <t>โนนสง่า Total</t>
  </si>
  <si>
    <t>สระบัว Total</t>
  </si>
  <si>
    <t>บัวแดง Total</t>
  </si>
  <si>
    <t>หนองแคน Total</t>
  </si>
  <si>
    <t>ปทุมรัตต์ Total</t>
  </si>
  <si>
    <t>ชานุวรรณ Total</t>
  </si>
  <si>
    <t>โพธิ์ชัย Total</t>
  </si>
  <si>
    <t>กุดน้ำใส Total</t>
  </si>
  <si>
    <t>พนมไพร Total</t>
  </si>
  <si>
    <t>อัคคะคำ Total</t>
  </si>
  <si>
    <t>ขามเปี้ย Total</t>
  </si>
  <si>
    <t>หนองใหญ่ Total</t>
  </si>
  <si>
    <t>โคกสูง Total</t>
  </si>
  <si>
    <t>พรมสวรรค์ Total</t>
  </si>
  <si>
    <t>แวง Total</t>
  </si>
  <si>
    <t>สว่าง Total</t>
  </si>
  <si>
    <t>โพนทอง Total</t>
  </si>
  <si>
    <t>เหนือเมือง Total</t>
  </si>
  <si>
    <t>หนองเทิ่ง</t>
  </si>
  <si>
    <t>หนองแวง Total</t>
  </si>
  <si>
    <t>หนองม่วง</t>
  </si>
  <si>
    <t>แคนใหญ่ Total</t>
  </si>
  <si>
    <t>หนองแก้ว Total</t>
  </si>
  <si>
    <t>เมือง Total</t>
  </si>
  <si>
    <t>ศรีสมเด็จ Total</t>
  </si>
  <si>
    <t>สวนจิก Total</t>
  </si>
  <si>
    <t>ทุ่งหลวง Total</t>
  </si>
  <si>
    <t>สระคู Total</t>
  </si>
  <si>
    <t>ทุ่งศรีเมือง Total</t>
  </si>
  <si>
    <t>เมืองทุ่ง Total</t>
  </si>
  <si>
    <t>สุวรรณภูมิ Total</t>
  </si>
  <si>
    <t>เมืองไพร Total</t>
  </si>
  <si>
    <t>เกาะแก้ว Total</t>
  </si>
  <si>
    <t>ศรีวิลัย Total</t>
  </si>
  <si>
    <t>ขวัญเมือง Total</t>
  </si>
  <si>
    <t>วังหลวง Total</t>
  </si>
  <si>
    <t>บึงเกลือ Total</t>
  </si>
  <si>
    <t>เสลภูมิ Total</t>
  </si>
  <si>
    <t>ขี้เหล็ก Total</t>
  </si>
  <si>
    <t>หนองขาม Total</t>
  </si>
  <si>
    <t>อาจสามารถ Total</t>
  </si>
  <si>
    <t>ข้อมูล  ณ  วันที่ 14  พฤษภาคม 2566   (จากรายงาน 506)</t>
  </si>
  <si>
    <t>ข้อมูล  ณ  วันที่ 14 พฤษภาคม 2566  (จากรายงาน 506)</t>
  </si>
  <si>
    <t>ข้อมูล  ณ  วันที่ 14 พฤษภาคม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</si>
  <si>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16 เมษายน - 14 พฤษภาคม 2566</t>
  </si>
  <si>
    <t>wk 1-15</t>
  </si>
  <si>
    <t>wk 16-19</t>
  </si>
  <si>
    <t>wk 19</t>
  </si>
  <si>
    <t>รวมผู้ป่วยสะสม  wk 1-19 (ราย)</t>
  </si>
  <si>
    <t>หนองคลอง</t>
  </si>
  <si>
    <t>โคกล่าม Total</t>
  </si>
  <si>
    <t>โคกกลาง</t>
  </si>
  <si>
    <t>เมืองหงส์ Total</t>
  </si>
  <si>
    <t>อีโก่ม</t>
  </si>
  <si>
    <t>เทอดไทย Total</t>
  </si>
  <si>
    <t>ชัยวารี</t>
  </si>
  <si>
    <t>บัวคำ Total</t>
  </si>
  <si>
    <t>ดงบัง</t>
  </si>
  <si>
    <t>โพนเมือง Total</t>
  </si>
  <si>
    <t>ข้อมูล ณ วันที่ 14 พฤษภาคม 2566 (จากรายงานเร่งด่วน)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</si>
</sst>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1"/>
      <name val="TH SarabunPSK"/>
      <family val="2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22" borderId="0" applyNumberFormat="0" applyBorder="0" applyAlignment="0" applyProtection="0"/>
    <xf numFmtId="0" fontId="59" fillId="23" borderId="0" applyNumberFormat="0" applyBorder="0" applyAlignment="0" applyProtection="0"/>
    <xf numFmtId="0" fontId="60" fillId="24" borderId="0" applyNumberFormat="0" applyBorder="0" applyAlignment="0" applyProtection="0"/>
    <xf numFmtId="0" fontId="61" fillId="25" borderId="40" applyNumberFormat="0" applyAlignment="0" applyProtection="0"/>
    <xf numFmtId="0" fontId="62" fillId="26" borderId="41" applyNumberFormat="0" applyAlignment="0" applyProtection="0"/>
    <xf numFmtId="0" fontId="63" fillId="26" borderId="40" applyNumberFormat="0" applyAlignment="0" applyProtection="0"/>
    <xf numFmtId="0" fontId="64" fillId="0" borderId="42" applyNumberFormat="0" applyFill="0" applyAlignment="0" applyProtection="0"/>
    <xf numFmtId="0" fontId="65" fillId="27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69" fillId="52" borderId="0" applyNumberFormat="0" applyBorder="0" applyAlignment="0" applyProtection="0"/>
    <xf numFmtId="0" fontId="2" fillId="28" borderId="44" applyNumberFormat="0" applyFont="0" applyAlignment="0" applyProtection="0"/>
    <xf numFmtId="0" fontId="2" fillId="0" borderId="0"/>
    <xf numFmtId="0" fontId="2" fillId="28" borderId="44" applyNumberFormat="0" applyFont="0" applyAlignment="0" applyProtection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1" borderId="0" applyNumberFormat="0" applyBorder="0" applyAlignment="0" applyProtection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34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2" fillId="0" borderId="0"/>
  </cellStyleXfs>
  <cellXfs count="363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6" fillId="0" borderId="9" xfId="14" applyFont="1" applyBorder="1"/>
    <xf numFmtId="0" fontId="16" fillId="12" borderId="9" xfId="14" applyFont="1" applyFill="1" applyBorder="1"/>
    <xf numFmtId="0" fontId="16" fillId="15" borderId="9" xfId="14" applyFont="1" applyFill="1" applyBorder="1"/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16" fillId="18" borderId="9" xfId="14" applyFont="1" applyFill="1" applyBorder="1"/>
    <xf numFmtId="0" fontId="16" fillId="20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38" fillId="0" borderId="0" xfId="0" applyFont="1" applyAlignment="1">
      <alignment horizontal="center"/>
    </xf>
    <xf numFmtId="0" fontId="21" fillId="0" borderId="4" xfId="0" applyFont="1" applyBorder="1" applyAlignment="1">
      <alignment horizontal="right"/>
    </xf>
    <xf numFmtId="3" fontId="28" fillId="19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0" fontId="19" fillId="0" borderId="9" xfId="14" applyFont="1" applyFill="1" applyBorder="1"/>
    <xf numFmtId="0" fontId="16" fillId="19" borderId="9" xfId="14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0" fontId="70" fillId="54" borderId="24" xfId="0" applyFont="1" applyFill="1" applyBorder="1"/>
    <xf numFmtId="0" fontId="70" fillId="54" borderId="25" xfId="0" applyFont="1" applyFill="1" applyBorder="1"/>
    <xf numFmtId="0" fontId="70" fillId="54" borderId="24" xfId="0" applyNumberFormat="1" applyFont="1" applyFill="1" applyBorder="1"/>
    <xf numFmtId="0" fontId="70" fillId="54" borderId="30" xfId="0" applyNumberFormat="1" applyFont="1" applyFill="1" applyBorder="1"/>
    <xf numFmtId="0" fontId="70" fillId="54" borderId="31" xfId="0" applyNumberFormat="1" applyFont="1" applyFill="1" applyBorder="1"/>
    <xf numFmtId="0" fontId="70" fillId="53" borderId="27" xfId="0" applyNumberFormat="1" applyFont="1" applyFill="1" applyBorder="1"/>
    <xf numFmtId="0" fontId="70" fillId="53" borderId="34" xfId="0" applyNumberFormat="1" applyFont="1" applyFill="1" applyBorder="1"/>
    <xf numFmtId="0" fontId="70" fillId="53" borderId="33" xfId="0" applyNumberFormat="1" applyFont="1" applyFill="1" applyBorder="1"/>
    <xf numFmtId="2" fontId="0" fillId="0" borderId="0" xfId="0" applyNumberFormat="1"/>
    <xf numFmtId="0" fontId="21" fillId="0" borderId="8" xfId="0" applyFont="1" applyBorder="1"/>
    <xf numFmtId="0" fontId="21" fillId="0" borderId="0" xfId="0" applyFont="1"/>
    <xf numFmtId="0" fontId="0" fillId="0" borderId="7" xfId="0" applyBorder="1"/>
    <xf numFmtId="2" fontId="0" fillId="0" borderId="6" xfId="0" applyNumberFormat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  <xf numFmtId="0" fontId="23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23" fillId="0" borderId="32" xfId="0" applyFont="1" applyBorder="1"/>
    <xf numFmtId="0" fontId="23" fillId="0" borderId="35" xfId="0" applyFont="1" applyBorder="1"/>
    <xf numFmtId="0" fontId="70" fillId="0" borderId="35" xfId="0" applyNumberFormat="1" applyFont="1" applyBorder="1"/>
    <xf numFmtId="0" fontId="70" fillId="0" borderId="0" xfId="0" applyNumberFormat="1" applyFont="1"/>
    <xf numFmtId="0" fontId="70" fillId="0" borderId="36" xfId="0" applyNumberFormat="1" applyFont="1" applyBorder="1"/>
    <xf numFmtId="0" fontId="70" fillId="53" borderId="27" xfId="0" applyFont="1" applyFill="1" applyBorder="1"/>
    <xf numFmtId="0" fontId="70" fillId="53" borderId="28" xfId="0" applyFont="1" applyFill="1" applyBorder="1"/>
    <xf numFmtId="0" fontId="23" fillId="21" borderId="24" xfId="0" applyFont="1" applyFill="1" applyBorder="1"/>
    <xf numFmtId="0" fontId="23" fillId="21" borderId="25" xfId="0" applyFont="1" applyFill="1" applyBorder="1"/>
    <xf numFmtId="0" fontId="70" fillId="21" borderId="24" xfId="0" applyNumberFormat="1" applyFont="1" applyFill="1" applyBorder="1"/>
    <xf numFmtId="0" fontId="70" fillId="21" borderId="30" xfId="0" applyNumberFormat="1" applyFont="1" applyFill="1" applyBorder="1"/>
    <xf numFmtId="0" fontId="70" fillId="21" borderId="31" xfId="0" applyNumberFormat="1" applyFont="1" applyFill="1" applyBorder="1"/>
    <xf numFmtId="0" fontId="0" fillId="0" borderId="3" xfId="0" applyBorder="1"/>
    <xf numFmtId="2" fontId="0" fillId="0" borderId="12" xfId="0" applyNumberFormat="1" applyBorder="1"/>
  </cellXfs>
  <cellStyles count="136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13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315"/>
          <c:h val="0.67608144771379053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เชียงขวัญ</c:v>
                </c:pt>
                <c:pt idx="1">
                  <c:v>ทุ่งเขาหลวง</c:v>
                </c:pt>
                <c:pt idx="2">
                  <c:v>พนมไพร</c:v>
                </c:pt>
                <c:pt idx="3">
                  <c:v>เสลภูมิ</c:v>
                </c:pt>
                <c:pt idx="4">
                  <c:v>ปทุมรัตต์</c:v>
                </c:pt>
                <c:pt idx="5">
                  <c:v>อาจสามารถ</c:v>
                </c:pt>
                <c:pt idx="6">
                  <c:v>โพนทอง</c:v>
                </c:pt>
                <c:pt idx="7">
                  <c:v>โพธิ์ชัย</c:v>
                </c:pt>
                <c:pt idx="8">
                  <c:v>เมืองร้อยเอ็ด</c:v>
                </c:pt>
                <c:pt idx="9">
                  <c:v>จตุรพักตรพิมาน</c:v>
                </c:pt>
                <c:pt idx="10">
                  <c:v>ศรีสมเด็จ</c:v>
                </c:pt>
                <c:pt idx="11">
                  <c:v>สุวรรณภูมิ</c:v>
                </c:pt>
                <c:pt idx="12">
                  <c:v>เกษตรวิสัย</c:v>
                </c:pt>
                <c:pt idx="13">
                  <c:v>ธวัชบุรี</c:v>
                </c:pt>
                <c:pt idx="14">
                  <c:v>จังหาร</c:v>
                </c:pt>
                <c:pt idx="15">
                  <c:v>หนองพอก</c:v>
                </c:pt>
                <c:pt idx="16">
                  <c:v>เมืองสรวง</c:v>
                </c:pt>
                <c:pt idx="17">
                  <c:v>โพนทราย</c:v>
                </c:pt>
                <c:pt idx="18">
                  <c:v>เมยวดี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18.271514708569342</c:v>
                </c:pt>
                <c:pt idx="1">
                  <c:v>17.249557980076762</c:v>
                </c:pt>
                <c:pt idx="2">
                  <c:v>15.468121607559693</c:v>
                </c:pt>
                <c:pt idx="3">
                  <c:v>14.379847911961496</c:v>
                </c:pt>
                <c:pt idx="4">
                  <c:v>13.04412641621944</c:v>
                </c:pt>
                <c:pt idx="5">
                  <c:v>10.852313577600825</c:v>
                </c:pt>
                <c:pt idx="6">
                  <c:v>8.3376565626621204</c:v>
                </c:pt>
                <c:pt idx="7">
                  <c:v>6.887052341597796</c:v>
                </c:pt>
                <c:pt idx="8">
                  <c:v>6.3156033295860752</c:v>
                </c:pt>
                <c:pt idx="9">
                  <c:v>6.3154437862348587</c:v>
                </c:pt>
                <c:pt idx="10">
                  <c:v>5.5606528206411436</c:v>
                </c:pt>
                <c:pt idx="11">
                  <c:v>3.4996850283474488</c:v>
                </c:pt>
                <c:pt idx="12">
                  <c:v>3.0788493313765537</c:v>
                </c:pt>
                <c:pt idx="13">
                  <c:v>2.978362198626975</c:v>
                </c:pt>
                <c:pt idx="14">
                  <c:v>2.2100424328147099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19997184"/>
        <c:axId val="119998720"/>
      </c:barChart>
      <c:catAx>
        <c:axId val="119997184"/>
        <c:scaling>
          <c:orientation val="minMax"/>
        </c:scaling>
        <c:axPos val="b"/>
        <c:tickLblPos val="nextTo"/>
        <c:crossAx val="119998720"/>
        <c:crosses val="autoZero"/>
        <c:auto val="1"/>
        <c:lblAlgn val="ctr"/>
        <c:lblOffset val="100"/>
      </c:catAx>
      <c:valAx>
        <c:axId val="119998720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1999718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66675</xdr:colOff>
      <xdr:row>35</xdr:row>
      <xdr:rowOff>142875</xdr:rowOff>
    </xdr:to>
    <xdr:pic>
      <xdr:nvPicPr>
        <xdr:cNvPr id="4" name="Picture 3" descr="168412327804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934200" cy="708660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061.461564699071" createdVersion="1" refreshedVersion="3" recordCount="92">
  <cacheSource type="worksheet">
    <worksheetSource ref="A1:T93" sheet="Sheet2" r:id="rId2"/>
  </cacheSource>
  <cacheFields count="20">
    <cacheField name="E0" numFmtId="0">
      <sharedItems containsSemiMixedTypes="0" containsString="0" containsNumber="1" containsInteger="1" minValue="603" maxValue="15804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1" maxValue="67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8">
        <s v="12"/>
        <s v="02"/>
        <s v="13"/>
        <s v="09"/>
        <s v="11"/>
        <s v="05"/>
        <s v="06"/>
        <s v="07"/>
        <s v="18"/>
        <s v="04"/>
        <s v="16"/>
        <s v="03"/>
        <s v="01"/>
        <s v="20"/>
        <s v="10"/>
        <s v="14"/>
        <s v="08"/>
        <s v="21"/>
      </sharedItems>
    </cacheField>
    <cacheField name="ชื่อหมู่บ้าน" numFmtId="0">
      <sharedItems count="72">
        <s v="ขี้เหล็ก"/>
        <s v="ผือโป้ด"/>
        <s v="สนามชัย"/>
        <s v="ดงประเสริฐ"/>
        <s v="เกษตร"/>
        <s v="นาเหล่ง"/>
        <s v="ลิ้นฟ้า"/>
        <s v="โคกน้อย"/>
        <s v="ใหม่สถานี"/>
        <s v="หัวดง"/>
        <s v="หนองสมบูรณ์"/>
        <s v="หนองฮางเหนือ"/>
        <s v="ดอนขี"/>
        <s v="ช้างอีแก้ว"/>
        <s v="ดอนสำราญใต้"/>
        <s v="หนองหิน"/>
        <s v="ไผ่คำ"/>
        <s v="ชัยวารี"/>
        <s v="หนองแมวโพง"/>
        <s v="บัวคำ"/>
        <s v="โนนเมือง"/>
        <s v="หนองแวง"/>
        <s v="หนองมะเขือ"/>
        <s v="ดอนน้ำสร้าง"/>
        <s v="ชานุวรรณ"/>
        <s v="หนองควายอีน้อย"/>
        <s v="หวายหลึม"/>
        <s v="ดงสว่าง"/>
        <s v="กลางเมืองใหม่"/>
        <s v="หนองแคน"/>
        <s v="นางาม"/>
        <s v="เปลือยน้อย"/>
        <s v="โนนคำ"/>
        <s v="หนองแก้ว"/>
        <s v="หัวคู"/>
        <s v="โนนยาง"/>
        <s v="เมืองไพร"/>
        <s v="หนองเรือ"/>
        <s v="ท่าม่วง"/>
        <s v="โพธิ์ศรี"/>
        <s v="ชนวน"/>
        <s v="โคกข่า"/>
        <s v="โพนสว่าง"/>
        <s v="โคกสูง"/>
        <s v="โพนสูง"/>
        <s v="หนองไผ่"/>
        <s v="นาดี"/>
        <s v="สนามม้า"/>
        <s v="อัคคะ"/>
        <s v="หนองม่วง"/>
        <s v="ร้านหญ้า"/>
        <s v="หนองเทิ่ง"/>
        <s v="หนองแก"/>
        <s v="หนองส้าว"/>
        <s v="อีโก่ม"/>
        <s v="ดงบัง"/>
        <s v="โคกกลาง"/>
        <s v="หนองคลอง"/>
        <s v="หมูม้น"/>
        <s v="หนองแวงแห่"/>
        <s v="พนัส"/>
        <s v="ตลาด"/>
        <s v="หนองผือ"/>
        <s v="เขวาตะคลอง"/>
        <s v="ดงแดง"/>
        <s v="แวง"/>
        <s v="ป่าม่วง"/>
        <s v="หนองเม็ก"/>
        <s v="ดงกลาง"/>
        <s v="เขตขันต์"/>
        <s v="ผักแว่น"/>
        <s v="ห้าแยกกกโพธิ์"/>
      </sharedItems>
    </cacheField>
    <cacheField name="ตำบล" numFmtId="0">
      <sharedItems count="52">
        <s v="ขี้เหล็ก"/>
        <s v="ทุ่งศรีเมือง"/>
        <s v="สวนจิก"/>
        <s v="ขวัญเมือง"/>
        <s v="แวง"/>
        <s v="เมืองไพร"/>
        <s v="หนองขาม"/>
        <s v="กุดน้ำใส"/>
        <s v="สว่าง"/>
        <s v="บ้านเขือง"/>
        <s v="โพธิ์ชัย"/>
        <s v="พระเจ้า"/>
        <s v="ดู่น้อย"/>
        <s v="พระธาตุ"/>
        <s v="หนองแวง"/>
        <s v="หนองใหญ่"/>
        <s v="ขามเปี้ย"/>
        <s v="บัวคำ"/>
        <s v="เหนือเมือง"/>
        <s v="เกษตรวิสัย"/>
        <s v="สระบัว"/>
        <s v="ชานุวรรณ"/>
        <s v="เมืองทุ่ง"/>
        <s v="มะบ้า"/>
        <s v="สระคู"/>
        <s v="หนองแคน"/>
        <s v="บึงงาม"/>
        <s v="หนองไผ่"/>
        <s v="หนองแก้ว"/>
        <s v="บึงเกลือ"/>
        <s v="โพนสูง"/>
        <s v="โนนสง่า"/>
        <s v="ศรีสมเด็จ"/>
        <s v="ศรีวิลัย"/>
        <s v="โคกสูง"/>
        <s v="วังหลวง"/>
        <s v="อัคคะคำ"/>
        <s v="แคนใหญ่"/>
        <s v="ทุ่งหลวง"/>
        <s v="ลิ้นฟ้า"/>
        <s v="เทอดไทย"/>
        <s v="โพนเมือง"/>
        <s v="เมืองหงส์"/>
        <s v="โคกล่าม"/>
        <s v="หมูม้น"/>
        <s v="บัวแดง"/>
        <s v="พรมสวรรค์"/>
        <s v="ทุ่งทอง"/>
        <s v="ดงแดง"/>
        <s v="เกาะแก้ว"/>
        <s v="มะอึ"/>
        <s v="ผักแว่น"/>
      </sharedItems>
    </cacheField>
    <cacheField name="อำเภอ" numFmtId="0">
      <sharedItems count="15">
        <s v="อาจสามารถ"/>
        <s v="สุวรรณภูมิ"/>
        <s v="ศรีสมเด็จ"/>
        <s v="เสลภูมิ"/>
        <s v="โพนทอง"/>
        <s v="พนมไพร"/>
        <s v="เชียงขวัญ"/>
        <s v="จตุรพักตรพิมาน"/>
        <s v="เมือง"/>
        <s v="โพธิ์ชัย"/>
        <s v="เกษตรวิสัย"/>
        <s v="ปทุมรัตต์"/>
        <s v="ทุ่งเขาหลวง"/>
        <s v="ธวัชบุรี"/>
        <s v="จังหาร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5-10T00:00:00"/>
    </cacheField>
    <cacheField name="วันพบผป" numFmtId="14">
      <sharedItems containsSemiMixedTypes="0" containsNonDate="0" containsDate="1" containsString="0" minDate="2023-01-02T00:00:00" maxDate="2023-05-10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19" count="19">
        <n v="8"/>
        <n v="15"/>
        <n v="10"/>
        <n v="12"/>
        <n v="16"/>
        <n v="7"/>
        <n v="9"/>
        <n v="11"/>
        <n v="17"/>
        <n v="18"/>
        <n v="14"/>
        <n v="19"/>
        <n v="6"/>
        <n v="2"/>
        <n v="13"/>
        <n v="3"/>
        <n v="4"/>
        <n v="5"/>
        <n v="1"/>
      </sharedItems>
    </cacheField>
    <cacheField name="Wkdatesick" numFmtId="0">
      <sharedItems containsSemiMixedTypes="0" containsString="0" containsNumber="1" containsInteger="1" minValue="1" maxValue="1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n v="6760"/>
    <s v="26.D.H.F."/>
    <s v="เอกพล ซอมแก้ว"/>
    <s v="516260"/>
    <s v="ชาย"/>
    <n v="18"/>
    <n v="3"/>
    <s v="นักเรียน"/>
    <s v="153"/>
    <x v="0"/>
    <x v="0"/>
    <x v="0"/>
    <x v="0"/>
    <s v="ร้อยเอ็ด"/>
    <d v="2023-02-18T00:00:00"/>
    <d v="2023-02-22T00:00:00"/>
    <m/>
    <d v="2023-01-01T00:00:00"/>
    <x v="0"/>
    <n v="7"/>
  </r>
  <r>
    <n v="13358"/>
    <s v="26.D.H.F."/>
    <s v="ธารธารา พลหินกอง"/>
    <s v="001310136"/>
    <s v="หญิง"/>
    <n v="14"/>
    <n v="3"/>
    <s v="นักเรียน"/>
    <s v="121"/>
    <x v="1"/>
    <x v="1"/>
    <x v="1"/>
    <x v="1"/>
    <s v="ร้อยเอ็ด"/>
    <d v="2023-04-15T00:00:00"/>
    <d v="2023-04-15T00:00:00"/>
    <m/>
    <d v="2023-01-01T00:00:00"/>
    <x v="1"/>
    <n v="15"/>
  </r>
  <r>
    <n v="9479"/>
    <s v="26.D.H.F."/>
    <s v="เขมมิตรา แก้วไตรรัตน์"/>
    <s v="5702275"/>
    <s v="หญิง"/>
    <n v="13"/>
    <n v="6"/>
    <s v="นักเรียน"/>
    <s v="1"/>
    <x v="2"/>
    <x v="2"/>
    <x v="2"/>
    <x v="2"/>
    <s v="ศรีสมเด็จ"/>
    <d v="2023-03-09T00:00:00"/>
    <d v="2023-03-10T00:00:00"/>
    <m/>
    <d v="2023-01-01T00:00:00"/>
    <x v="2"/>
    <n v="10"/>
  </r>
  <r>
    <n v="10123"/>
    <s v="26.D.H.F."/>
    <s v="ศศิธร วารินทร์"/>
    <m/>
    <s v="หญิง"/>
    <n v="8"/>
    <n v="0"/>
    <s v="นักเรียน"/>
    <s v="56"/>
    <x v="3"/>
    <x v="3"/>
    <x v="3"/>
    <x v="3"/>
    <s v="เสลภูมิ"/>
    <d v="2023-03-16T00:00:00"/>
    <d v="2023-03-19T00:00:00"/>
    <m/>
    <d v="2023-01-01T00:00:00"/>
    <x v="3"/>
    <n v="11"/>
  </r>
  <r>
    <n v="13589"/>
    <s v="26.D.H.F."/>
    <s v="ณัฏฐ์นันท์ เย็นศิริ"/>
    <s v="818321"/>
    <s v="ชาย"/>
    <n v="28"/>
    <n v="0"/>
    <s v="ครู"/>
    <s v="วิทยาลัยการอาชีพโพนทอง"/>
    <x v="4"/>
    <x v="4"/>
    <x v="4"/>
    <x v="4"/>
    <s v="ร้อยเอ็ด"/>
    <d v="2023-04-12T00:00:00"/>
    <d v="2023-04-17T00:00:00"/>
    <m/>
    <d v="2023-01-01T00:00:00"/>
    <x v="4"/>
    <n v="15"/>
  </r>
  <r>
    <n v="11489"/>
    <s v="26.D.H.F."/>
    <s v="พิรภพ วงศ์สุโท"/>
    <m/>
    <s v="ชาย"/>
    <n v="19"/>
    <n v="0"/>
    <s v="นักเรียน"/>
    <s v="38"/>
    <x v="5"/>
    <x v="5"/>
    <x v="5"/>
    <x v="3"/>
    <s v="เสลภูมิ"/>
    <d v="2023-03-22T00:00:00"/>
    <d v="2023-03-25T00:00:00"/>
    <m/>
    <d v="2023-01-01T00:00:00"/>
    <x v="3"/>
    <n v="12"/>
  </r>
  <r>
    <n v="12326"/>
    <s v="26.D.H.F."/>
    <s v="นันท์ชพร มัฆวิมาลย์"/>
    <s v="000100955"/>
    <s v="หญิง"/>
    <n v="16"/>
    <n v="0"/>
    <s v="นักเรียน"/>
    <s v="188"/>
    <x v="5"/>
    <x v="6"/>
    <x v="6"/>
    <x v="0"/>
    <s v="อาจสามารถ"/>
    <d v="2023-02-17T00:00:00"/>
    <d v="2023-02-18T00:00:00"/>
    <m/>
    <d v="2023-01-01T00:00:00"/>
    <x v="5"/>
    <n v="7"/>
  </r>
  <r>
    <n v="7888"/>
    <s v="26.D.H.F."/>
    <s v="ธนดล อินทสีดา"/>
    <s v="001306114"/>
    <s v="ชาย"/>
    <n v="14"/>
    <n v="0"/>
    <s v="นักเรียน"/>
    <s v="50"/>
    <x v="6"/>
    <x v="7"/>
    <x v="7"/>
    <x v="5"/>
    <s v="ร้อยเอ็ด"/>
    <d v="2023-02-24T00:00:00"/>
    <d v="2023-03-01T00:00:00"/>
    <m/>
    <d v="2023-01-01T00:00:00"/>
    <x v="6"/>
    <n v="8"/>
  </r>
  <r>
    <n v="13858"/>
    <s v="26.D.H.F."/>
    <s v="อนุชา บูราณรูป"/>
    <s v="000181534"/>
    <s v="ชาย"/>
    <n v="29"/>
    <n v="11"/>
    <s v="ข้าราชการ"/>
    <s v="17"/>
    <x v="4"/>
    <x v="8"/>
    <x v="8"/>
    <x v="4"/>
    <s v="โพนทอง"/>
    <d v="2023-04-07T00:00:00"/>
    <d v="2023-04-11T00:00:00"/>
    <m/>
    <d v="2023-01-01T00:00:00"/>
    <x v="1"/>
    <n v="14"/>
  </r>
  <r>
    <n v="7174"/>
    <s v="26.D.H.F."/>
    <s v="นันท์มนัส ประเสริฐสังข์"/>
    <s v="1001206"/>
    <s v="หญิง"/>
    <n v="7"/>
    <n v="7"/>
    <s v="นักเรียน"/>
    <s v="63"/>
    <x v="7"/>
    <x v="9"/>
    <x v="9"/>
    <x v="6"/>
    <s v="ร้อยเอ็ด"/>
    <d v="2023-02-24T00:00:00"/>
    <d v="2023-02-25T00:00:00"/>
    <m/>
    <d v="2023-01-01T00:00:00"/>
    <x v="0"/>
    <n v="8"/>
  </r>
  <r>
    <n v="13919"/>
    <s v="26.D.H.F."/>
    <s v="นายลักษณ์  ทุมวิเศษ"/>
    <s v="500004820"/>
    <s v="ชาย"/>
    <n v="67"/>
    <n v="11"/>
    <s v="รับจ้าง,กรรมกร"/>
    <s v="50"/>
    <x v="5"/>
    <x v="10"/>
    <x v="10"/>
    <x v="5"/>
    <s v="พนมไพร"/>
    <d v="2023-04-21T00:00:00"/>
    <d v="2023-04-21T00:00:00"/>
    <m/>
    <d v="2023-01-01T00:00:00"/>
    <x v="4"/>
    <n v="16"/>
  </r>
  <r>
    <n v="6992"/>
    <s v="26.D.H.F."/>
    <s v="กุลสตรี จันทะรี"/>
    <s v="001305741"/>
    <s v="หญิง"/>
    <n v="18"/>
    <n v="7"/>
    <s v="นักเรียน"/>
    <s v="169"/>
    <x v="8"/>
    <x v="11"/>
    <x v="6"/>
    <x v="0"/>
    <s v="ร้อยเอ็ด"/>
    <d v="2023-02-18T00:00:00"/>
    <d v="2023-02-24T00:00:00"/>
    <m/>
    <d v="2023-01-01T00:00:00"/>
    <x v="0"/>
    <n v="7"/>
  </r>
  <r>
    <n v="10090"/>
    <s v="26.D.H.F."/>
    <s v="ชัชฎาภรณ์ สาคะรินทร์"/>
    <s v="924784"/>
    <s v="หญิง"/>
    <n v="9"/>
    <n v="8"/>
    <s v="นักเรียน"/>
    <s v="38"/>
    <x v="6"/>
    <x v="12"/>
    <x v="11"/>
    <x v="6"/>
    <s v="ร้อยเอ็ด"/>
    <d v="2023-03-12T00:00:00"/>
    <d v="2023-03-17T00:00:00"/>
    <m/>
    <d v="2023-01-01T00:00:00"/>
    <x v="7"/>
    <n v="11"/>
  </r>
  <r>
    <n v="14584"/>
    <s v="26.D.H.F."/>
    <s v="ปริญญา ข่าขันมะลี"/>
    <s v="5407533"/>
    <s v="ชาย"/>
    <n v="23"/>
    <n v="0"/>
    <s v="นักเรียน"/>
    <s v="9"/>
    <x v="3"/>
    <x v="13"/>
    <x v="12"/>
    <x v="7"/>
    <s v="จตุรพักตรพิมาน"/>
    <d v="2023-04-23T00:00:00"/>
    <d v="2023-04-23T00:00:00"/>
    <m/>
    <d v="2023-01-01T00:00:00"/>
    <x v="8"/>
    <n v="17"/>
  </r>
  <r>
    <n v="14946"/>
    <s v="26.D.H.F."/>
    <s v="อัศนะ มหาราช"/>
    <s v="22974"/>
    <s v="ชาย"/>
    <n v="26"/>
    <n v="3"/>
    <s v="เกษตร"/>
    <s v="57"/>
    <x v="7"/>
    <x v="14"/>
    <x v="13"/>
    <x v="6"/>
    <s v="ร้อยเอ็ด"/>
    <d v="2023-04-27T00:00:00"/>
    <d v="2023-04-30T00:00:00"/>
    <m/>
    <d v="2023-01-01T00:00:00"/>
    <x v="9"/>
    <n v="17"/>
  </r>
  <r>
    <n v="11105"/>
    <s v="26.D.H.F."/>
    <s v="ชัชวีร์ ฤาชัยราม"/>
    <s v="1281656"/>
    <s v="ชาย"/>
    <n v="8"/>
    <n v="7"/>
    <s v="นักเรียน"/>
    <s v="23"/>
    <x v="4"/>
    <x v="15"/>
    <x v="14"/>
    <x v="8"/>
    <s v="ร้อยเอ็ด"/>
    <d v="2023-03-07T00:00:00"/>
    <d v="2023-03-12T00:00:00"/>
    <m/>
    <d v="2023-01-01T00:00:00"/>
    <x v="7"/>
    <n v="10"/>
  </r>
  <r>
    <n v="15770"/>
    <s v="26.D.H.F."/>
    <s v="จักรินทร์ นาคศรี"/>
    <s v="000085369"/>
    <s v="ชาย"/>
    <n v="15"/>
    <n v="5"/>
    <s v="นักเรียน"/>
    <s v="4"/>
    <x v="5"/>
    <x v="6"/>
    <x v="6"/>
    <x v="0"/>
    <s v="อาจสามารถ"/>
    <d v="2023-02-26T00:00:00"/>
    <d v="2023-02-26T00:00:00"/>
    <m/>
    <d v="2023-01-01T00:00:00"/>
    <x v="6"/>
    <n v="9"/>
  </r>
  <r>
    <n v="6090"/>
    <s v="26.D.H.F."/>
    <s v="เมยาวี กะตะสีลา"/>
    <s v="701858"/>
    <s v="หญิง"/>
    <n v="14"/>
    <n v="6"/>
    <s v="นักเรียน"/>
    <s v="46"/>
    <x v="9"/>
    <x v="0"/>
    <x v="0"/>
    <x v="0"/>
    <s v="ร้อยเอ็ด"/>
    <d v="2023-02-12T00:00:00"/>
    <d v="2023-02-17T00:00:00"/>
    <m/>
    <d v="2023-01-01T00:00:00"/>
    <x v="5"/>
    <n v="7"/>
  </r>
  <r>
    <n v="12364"/>
    <s v="26.D.H.F."/>
    <s v="มัฌชิมา ตาลทรัพย์"/>
    <s v="000019804"/>
    <s v="หญิง"/>
    <n v="31"/>
    <n v="2"/>
    <s v="รับจ้าง,กรรมกร"/>
    <s v="248"/>
    <x v="0"/>
    <x v="16"/>
    <x v="15"/>
    <x v="4"/>
    <s v="โพนทอง"/>
    <d v="2023-04-02T00:00:00"/>
    <d v="2023-04-06T00:00:00"/>
    <m/>
    <d v="2023-01-01T00:00:00"/>
    <x v="10"/>
    <n v="14"/>
  </r>
  <r>
    <n v="15804"/>
    <s v="26.D.H.F."/>
    <s v="ปุญชรัสมิ์ แดนประกรณ์"/>
    <s v="5307044"/>
    <s v="หญิง"/>
    <n v="12"/>
    <n v="8"/>
    <s v="นักเรียน"/>
    <s v="160"/>
    <x v="1"/>
    <x v="17"/>
    <x v="16"/>
    <x v="9"/>
    <s v="โพธิ์ชัย"/>
    <d v="2023-05-08T00:00:00"/>
    <d v="2023-05-08T00:00:00"/>
    <m/>
    <d v="2023-01-01T00:00:00"/>
    <x v="11"/>
    <n v="19"/>
  </r>
  <r>
    <n v="10914"/>
    <s v="26.D.H.F."/>
    <s v="พิชญะ จันทะคาม"/>
    <s v="000190854"/>
    <s v="ชาย"/>
    <n v="11"/>
    <n v="9"/>
    <s v="นักเรียน"/>
    <s v="41"/>
    <x v="4"/>
    <x v="18"/>
    <x v="15"/>
    <x v="4"/>
    <s v="โพนทอง"/>
    <d v="2023-03-20T00:00:00"/>
    <d v="2023-03-24T00:00:00"/>
    <m/>
    <d v="2023-01-01T00:00:00"/>
    <x v="3"/>
    <n v="12"/>
  </r>
  <r>
    <n v="15519"/>
    <s v="26.D.H.F."/>
    <s v="พิสมัย เศฐมาตย์"/>
    <s v="5901837"/>
    <s v="หญิง"/>
    <n v="55"/>
    <n v="9"/>
    <s v="เกษตร"/>
    <s v="42"/>
    <x v="1"/>
    <x v="19"/>
    <x v="17"/>
    <x v="9"/>
    <s v="โพธิ์ชัย"/>
    <d v="2023-05-02T00:00:00"/>
    <d v="2023-05-02T00:00:00"/>
    <m/>
    <d v="2023-01-01T00:00:00"/>
    <x v="9"/>
    <n v="18"/>
  </r>
  <r>
    <n v="12523"/>
    <s v="26.D.H.F."/>
    <s v="อนาวินทร์ เอฟวา"/>
    <m/>
    <s v="ชาย"/>
    <n v="3"/>
    <n v="0"/>
    <s v="ไม่ทราบอาชีพ/ในปกครอง"/>
    <s v="576"/>
    <x v="10"/>
    <x v="20"/>
    <x v="18"/>
    <x v="8"/>
    <s v="ร้อยเอ็ดธนบุรี"/>
    <d v="2023-04-01T00:00:00"/>
    <d v="2023-04-05T00:00:00"/>
    <m/>
    <d v="2023-01-01T00:00:00"/>
    <x v="10"/>
    <n v="13"/>
  </r>
  <r>
    <n v="15769"/>
    <s v="26.D.H.F."/>
    <s v="บังอร ยินดีมาก"/>
    <s v="000072804"/>
    <s v="หญิง"/>
    <n v="55"/>
    <n v="10"/>
    <s v="เกษตร"/>
    <s v="8"/>
    <x v="0"/>
    <x v="0"/>
    <x v="0"/>
    <x v="0"/>
    <s v="อาจสามารถ"/>
    <d v="2023-02-02T00:00:00"/>
    <d v="2023-02-06T00:00:00"/>
    <m/>
    <d v="2023-01-01T00:00:00"/>
    <x v="12"/>
    <n v="5"/>
  </r>
  <r>
    <n v="1059"/>
    <s v="26.D.H.F."/>
    <s v="พัชราพร ศรีภักดี"/>
    <s v="0017309"/>
    <s v="หญิง"/>
    <n v="17"/>
    <n v="4"/>
    <s v="นักเรียน"/>
    <s v="96"/>
    <x v="11"/>
    <x v="21"/>
    <x v="19"/>
    <x v="10"/>
    <s v="เกษตรวิสัย"/>
    <d v="2023-01-05T00:00:00"/>
    <d v="2023-01-12T00:00:00"/>
    <m/>
    <d v="2023-01-01T00:00:00"/>
    <x v="13"/>
    <n v="1"/>
  </r>
  <r>
    <n v="6761"/>
    <s v="27.D.H.F.shock syndrome"/>
    <s v="ประนอม ตะโจระกัง"/>
    <s v="1305585"/>
    <s v="หญิง"/>
    <n v="39"/>
    <n v="5"/>
    <s v="รับจ้าง,กรรมกร"/>
    <s v="75"/>
    <x v="3"/>
    <x v="22"/>
    <x v="20"/>
    <x v="11"/>
    <s v="ร้อยเอ็ด"/>
    <d v="2023-02-19T00:00:00"/>
    <d v="2023-02-22T00:00:00"/>
    <m/>
    <d v="2023-01-01T00:00:00"/>
    <x v="0"/>
    <n v="8"/>
  </r>
  <r>
    <n v="10122"/>
    <s v="66.Dengue fever"/>
    <s v="ณัฏฐธิดา สาป้อง"/>
    <m/>
    <s v="หญิง"/>
    <n v="12"/>
    <n v="0"/>
    <s v="นักเรียน"/>
    <s v="45"/>
    <x v="9"/>
    <x v="23"/>
    <x v="5"/>
    <x v="3"/>
    <s v="เสลภูมิ"/>
    <d v="2023-03-16T00:00:00"/>
    <d v="2023-03-19T00:00:00"/>
    <m/>
    <d v="2023-01-01T00:00:00"/>
    <x v="3"/>
    <n v="11"/>
  </r>
  <r>
    <n v="11271"/>
    <s v="66.Dengue fever"/>
    <s v="พิสิษฐ์ สัตนาโค"/>
    <s v="530003950"/>
    <s v="ชาย"/>
    <n v="15"/>
    <n v="6"/>
    <s v="นักเรียน"/>
    <s v="93"/>
    <x v="12"/>
    <x v="24"/>
    <x v="21"/>
    <x v="5"/>
    <s v="พนมไพร"/>
    <d v="2023-03-26T00:00:00"/>
    <d v="2023-03-27T00:00:00"/>
    <m/>
    <d v="2023-01-01T00:00:00"/>
    <x v="14"/>
    <n v="13"/>
  </r>
  <r>
    <n v="10143"/>
    <s v="66.Dengue fever"/>
    <s v="พิชญ์สินี อ่อนสองชั้น"/>
    <s v="570183347"/>
    <s v="หญิง"/>
    <n v="8"/>
    <n v="0"/>
    <s v="นักเรียน"/>
    <s v="34"/>
    <x v="12"/>
    <x v="25"/>
    <x v="22"/>
    <x v="1"/>
    <s v="สุวรรณภูมิ"/>
    <d v="2023-01-16T00:00:00"/>
    <d v="2023-01-20T00:00:00"/>
    <m/>
    <d v="2023-01-01T00:00:00"/>
    <x v="15"/>
    <n v="3"/>
  </r>
  <r>
    <n v="11216"/>
    <s v="66.Dengue fever"/>
    <s v="ฐปนกรณ์ อินทรักษ์"/>
    <s v="000013715"/>
    <s v="ชาย"/>
    <n v="14"/>
    <n v="1"/>
    <s v="นักเรียน"/>
    <s v="3"/>
    <x v="6"/>
    <x v="26"/>
    <x v="23"/>
    <x v="12"/>
    <s v="ทุ่งเขาหลวง"/>
    <d v="2023-03-24T00:00:00"/>
    <d v="2023-03-24T00:00:00"/>
    <m/>
    <d v="2023-01-01T00:00:00"/>
    <x v="3"/>
    <n v="12"/>
  </r>
  <r>
    <n v="10412"/>
    <s v="66.Dengue fever"/>
    <s v="ชนัญชิดา ตระการจันทร์"/>
    <s v="620002023"/>
    <s v="หญิง"/>
    <n v="3"/>
    <n v="8"/>
    <s v="ไม่ทราบอาชีพ/ในปกครอง"/>
    <s v="128"/>
    <x v="7"/>
    <x v="27"/>
    <x v="21"/>
    <x v="5"/>
    <s v="พนมไพร"/>
    <d v="2023-03-18T00:00:00"/>
    <d v="2023-03-21T00:00:00"/>
    <m/>
    <d v="2023-01-01T00:00:00"/>
    <x v="3"/>
    <n v="11"/>
  </r>
  <r>
    <n v="10965"/>
    <s v="66.Dengue fever"/>
    <s v="ERT NE -"/>
    <s v="660000703"/>
    <s v="ชาย"/>
    <n v="39"/>
    <n v="11"/>
    <s v="รับจ้าง,กรรมกร"/>
    <s v="149"/>
    <x v="13"/>
    <x v="28"/>
    <x v="24"/>
    <x v="1"/>
    <s v="พนมไพร"/>
    <d v="2023-03-25T00:00:00"/>
    <d v="2023-03-26T00:00:00"/>
    <m/>
    <d v="2023-01-01T00:00:00"/>
    <x v="14"/>
    <n v="12"/>
  </r>
  <r>
    <n v="10863"/>
    <s v="66.Dengue fever"/>
    <s v="ภคพร  กาลจักร์"/>
    <s v="570002647"/>
    <s v="หญิง"/>
    <n v="9"/>
    <n v="9"/>
    <s v="นักเรียน"/>
    <s v="125"/>
    <x v="1"/>
    <x v="15"/>
    <x v="21"/>
    <x v="5"/>
    <s v="พนมไพร"/>
    <d v="2023-03-20T00:00:00"/>
    <d v="2023-03-25T00:00:00"/>
    <m/>
    <d v="2023-01-01T00:00:00"/>
    <x v="3"/>
    <n v="12"/>
  </r>
  <r>
    <n v="8132"/>
    <s v="66.Dengue fever"/>
    <s v="ทิวานันท์ นาเมือง"/>
    <s v="4603465"/>
    <s v="หญิง"/>
    <n v="44"/>
    <n v="6"/>
    <s v="ข้าราชการ"/>
    <s v="122"/>
    <x v="12"/>
    <x v="29"/>
    <x v="25"/>
    <x v="11"/>
    <s v="ปทุมรัตต์"/>
    <d v="2023-03-05T00:00:00"/>
    <d v="2023-03-05T00:00:00"/>
    <m/>
    <d v="2023-01-01T00:00:00"/>
    <x v="2"/>
    <n v="10"/>
  </r>
  <r>
    <n v="10384"/>
    <s v="66.Dengue fever"/>
    <s v="ศิริรัตน์ กุละคำแสง"/>
    <s v="000007511"/>
    <s v="หญิง"/>
    <n v="19"/>
    <n v="7"/>
    <s v="นักเรียน"/>
    <s v="26"/>
    <x v="9"/>
    <x v="30"/>
    <x v="26"/>
    <x v="12"/>
    <s v="ทุ่งเขาหลวง"/>
    <d v="2023-03-20T00:00:00"/>
    <d v="2023-03-20T00:00:00"/>
    <m/>
    <d v="2023-01-01T00:00:00"/>
    <x v="3"/>
    <n v="12"/>
  </r>
  <r>
    <n v="6202"/>
    <s v="66.Dengue fever"/>
    <s v="ณัฐวุฒิ สุกาวงศ์"/>
    <m/>
    <s v="ชาย"/>
    <n v="13"/>
    <n v="0"/>
    <s v="นักเรียน"/>
    <s v="58"/>
    <x v="9"/>
    <x v="23"/>
    <x v="5"/>
    <x v="3"/>
    <s v="เสลภูมิ"/>
    <d v="2023-02-17T00:00:00"/>
    <d v="2023-02-17T00:00:00"/>
    <m/>
    <d v="2023-01-01T00:00:00"/>
    <x v="5"/>
    <n v="7"/>
  </r>
  <r>
    <n v="1874"/>
    <s v="66.Dengue fever"/>
    <s v="รัชชานนท์ สาระรัมย์"/>
    <s v="839145"/>
    <s v="ชาย"/>
    <n v="11"/>
    <n v="8"/>
    <s v="นักเรียน"/>
    <s v="71"/>
    <x v="14"/>
    <x v="31"/>
    <x v="27"/>
    <x v="13"/>
    <s v="ร้อยเอ็ด"/>
    <d v="2023-01-13T00:00:00"/>
    <d v="2023-01-17T00:00:00"/>
    <m/>
    <d v="2023-01-01T00:00:00"/>
    <x v="15"/>
    <n v="2"/>
  </r>
  <r>
    <n v="2488"/>
    <s v="66.Dengue fever"/>
    <s v="วาเลนทีโน่ สีกาศรี"/>
    <s v="000184698"/>
    <s v="ชาย"/>
    <n v="11"/>
    <n v="10"/>
    <s v="นักเรียน"/>
    <s v="129"/>
    <x v="6"/>
    <x v="32"/>
    <x v="5"/>
    <x v="3"/>
    <s v="เสลภูมิ"/>
    <d v="2023-01-24T00:00:00"/>
    <d v="2023-01-24T00:00:00"/>
    <m/>
    <d v="2023-01-01T00:00:00"/>
    <x v="16"/>
    <n v="4"/>
  </r>
  <r>
    <n v="2933"/>
    <s v="66.Dengue fever"/>
    <s v="ณัฐนันท์ เห็มสุวรรณ"/>
    <s v="877646"/>
    <s v="ชาย"/>
    <n v="10"/>
    <n v="11"/>
    <s v="นักเรียน"/>
    <s v="79"/>
    <x v="1"/>
    <x v="33"/>
    <x v="28"/>
    <x v="8"/>
    <s v="ร้อยเอ็ด"/>
    <d v="2023-01-24T00:00:00"/>
    <d v="2023-01-27T00:00:00"/>
    <m/>
    <d v="2023-01-01T00:00:00"/>
    <x v="16"/>
    <n v="4"/>
  </r>
  <r>
    <n v="4124"/>
    <s v="66.Dengue fever"/>
    <s v="ปาริชาต ยอดทองดี"/>
    <m/>
    <s v="หญิง"/>
    <n v="14"/>
    <n v="0"/>
    <s v="นักเรียน"/>
    <s v="9"/>
    <x v="3"/>
    <x v="34"/>
    <x v="29"/>
    <x v="3"/>
    <s v="เสลภูมิ"/>
    <d v="2023-02-02T00:00:00"/>
    <d v="2023-02-03T00:00:00"/>
    <m/>
    <d v="2023-01-01T00:00:00"/>
    <x v="17"/>
    <n v="5"/>
  </r>
  <r>
    <n v="4805"/>
    <s v="66.Dengue fever"/>
    <s v="มัชญา ทาปลัด"/>
    <s v="000175384"/>
    <s v="หญิง"/>
    <n v="25"/>
    <n v="11"/>
    <s v="รับจ้าง,กรรมกร"/>
    <s v="9"/>
    <x v="6"/>
    <x v="32"/>
    <x v="5"/>
    <x v="3"/>
    <s v="เสลภูมิ"/>
    <d v="2023-01-06T00:00:00"/>
    <d v="2023-01-06T00:00:00"/>
    <m/>
    <d v="2023-01-01T00:00:00"/>
    <x v="18"/>
    <n v="1"/>
  </r>
  <r>
    <n v="5284"/>
    <s v="66.Dengue fever"/>
    <s v="กิตติศักดิ์ แสงอาวุธ"/>
    <s v="000016609"/>
    <s v="ชาย"/>
    <n v="12"/>
    <n v="3"/>
    <s v="นักเรียน"/>
    <s v="17"/>
    <x v="0"/>
    <x v="35"/>
    <x v="26"/>
    <x v="12"/>
    <s v="ทุ่งเขาหลวง"/>
    <d v="2023-02-11T00:00:00"/>
    <d v="2023-02-13T00:00:00"/>
    <m/>
    <d v="2023-01-01T00:00:00"/>
    <x v="5"/>
    <n v="6"/>
  </r>
  <r>
    <n v="9221"/>
    <s v="66.Dengue fever"/>
    <s v="อาทิตย์ชัย กลางไชย"/>
    <s v="000067469"/>
    <s v="ชาย"/>
    <n v="22"/>
    <n v="0"/>
    <s v="รับจ้าง,กรรมกร"/>
    <s v="53"/>
    <x v="9"/>
    <x v="23"/>
    <x v="5"/>
    <x v="3"/>
    <s v="เสลภูมิ"/>
    <d v="2023-03-09T00:00:00"/>
    <d v="2023-03-09T00:00:00"/>
    <m/>
    <d v="2023-01-01T00:00:00"/>
    <x v="2"/>
    <n v="10"/>
  </r>
  <r>
    <n v="6201"/>
    <s v="66.Dengue fever"/>
    <s v="ณัฐณิชา ทะราโพธิ์"/>
    <m/>
    <s v="หญิง"/>
    <n v="14"/>
    <n v="0"/>
    <s v="นักเรียน"/>
    <s v="122"/>
    <x v="3"/>
    <x v="36"/>
    <x v="5"/>
    <x v="3"/>
    <s v="เสลภูมิ"/>
    <d v="2023-02-14T00:00:00"/>
    <d v="2023-02-18T00:00:00"/>
    <m/>
    <d v="2023-01-01T00:00:00"/>
    <x v="5"/>
    <n v="7"/>
  </r>
  <r>
    <n v="10043"/>
    <s v="66.Dengue fever"/>
    <s v="ปฎิมาภรณ์ จันทรา"/>
    <s v="490005322"/>
    <s v="ชาย"/>
    <n v="16"/>
    <n v="5"/>
    <s v="นักเรียน"/>
    <s v="122"/>
    <x v="11"/>
    <x v="37"/>
    <x v="21"/>
    <x v="5"/>
    <s v="พนมไพร"/>
    <d v="2023-03-17T00:00:00"/>
    <d v="2023-03-20T00:00:00"/>
    <m/>
    <d v="2023-01-01T00:00:00"/>
    <x v="3"/>
    <n v="11"/>
  </r>
  <r>
    <n v="6282"/>
    <s v="66.Dengue fever"/>
    <s v="กฤษณพงษ์ ศรีโยธี"/>
    <s v="6201430"/>
    <s v="ชาย"/>
    <n v="16"/>
    <n v="3"/>
    <s v="นักเรียน"/>
    <s v="10"/>
    <x v="11"/>
    <x v="38"/>
    <x v="30"/>
    <x v="11"/>
    <s v="ปทุมรัตต์"/>
    <d v="2023-02-17T00:00:00"/>
    <d v="2023-02-17T00:00:00"/>
    <m/>
    <d v="2023-01-01T00:00:00"/>
    <x v="5"/>
    <n v="7"/>
  </r>
  <r>
    <n v="8591"/>
    <s v="66.Dengue fever"/>
    <s v="กานต์พิชชา นามปัญญา"/>
    <s v="1082313"/>
    <s v="หญิง"/>
    <n v="8"/>
    <n v="7"/>
    <s v="นักเรียน"/>
    <s v="59"/>
    <x v="4"/>
    <x v="39"/>
    <x v="9"/>
    <x v="6"/>
    <s v="ร้อยเอ็ด"/>
    <d v="2023-03-04T00:00:00"/>
    <d v="2023-03-09T00:00:00"/>
    <m/>
    <d v="2023-01-01T00:00:00"/>
    <x v="2"/>
    <n v="9"/>
  </r>
  <r>
    <n v="9374"/>
    <s v="66.Dengue fever"/>
    <s v="วรินทร อนุภัย"/>
    <s v="5802823"/>
    <s v="ชาย"/>
    <n v="7"/>
    <n v="6"/>
    <s v="นักเรียน"/>
    <s v="1"/>
    <x v="6"/>
    <x v="40"/>
    <x v="31"/>
    <x v="11"/>
    <s v="ปทุมรัตต์"/>
    <d v="2023-03-14T00:00:00"/>
    <d v="2023-03-14T00:00:00"/>
    <m/>
    <d v="2023-01-01T00:00:00"/>
    <x v="7"/>
    <n v="11"/>
  </r>
  <r>
    <n v="9478"/>
    <s v="66.Dengue fever"/>
    <s v="จิรายุ จันนาเวช"/>
    <s v="5602289"/>
    <s v="ชาย"/>
    <n v="9"/>
    <n v="9"/>
    <s v="นักเรียน"/>
    <s v="30"/>
    <x v="5"/>
    <x v="41"/>
    <x v="32"/>
    <x v="2"/>
    <s v="ศรีสมเด็จ"/>
    <d v="2023-03-07T00:00:00"/>
    <d v="2023-03-09T00:00:00"/>
    <m/>
    <d v="2023-01-01T00:00:00"/>
    <x v="2"/>
    <n v="10"/>
  </r>
  <r>
    <n v="9739"/>
    <s v="66.Dengue fever"/>
    <s v="ปนัดดา ศรีษะ"/>
    <m/>
    <s v="หญิง"/>
    <n v="21"/>
    <n v="0"/>
    <s v="นักเรียน"/>
    <s v="23"/>
    <x v="5"/>
    <x v="42"/>
    <x v="33"/>
    <x v="3"/>
    <s v="เสลภูมิ"/>
    <d v="2023-03-14T00:00:00"/>
    <d v="2023-03-17T00:00:00"/>
    <m/>
    <d v="2023-01-01T00:00:00"/>
    <x v="7"/>
    <n v="11"/>
  </r>
  <r>
    <n v="10042"/>
    <s v="66.Dengue fever"/>
    <s v="ไชยภัทร เมฆมนต์"/>
    <s v="520004306"/>
    <s v="ชาย"/>
    <n v="16"/>
    <n v="7"/>
    <s v="นักเรียน"/>
    <s v="79/1"/>
    <x v="11"/>
    <x v="37"/>
    <x v="21"/>
    <x v="5"/>
    <s v="พนมไพร"/>
    <d v="2023-03-17T00:00:00"/>
    <d v="2023-03-19T00:00:00"/>
    <m/>
    <d v="2023-01-01T00:00:00"/>
    <x v="3"/>
    <n v="11"/>
  </r>
  <r>
    <n v="5551"/>
    <s v="66.Dengue fever"/>
    <s v="สหบดี มรมิ่ง"/>
    <s v="000199695"/>
    <s v="ชาย"/>
    <n v="10"/>
    <n v="9"/>
    <s v="นักเรียน"/>
    <s v="98"/>
    <x v="3"/>
    <x v="43"/>
    <x v="34"/>
    <x v="4"/>
    <s v="โพนทอง"/>
    <d v="2023-02-13T00:00:00"/>
    <d v="2023-02-14T00:00:00"/>
    <m/>
    <d v="2023-01-01T00:00:00"/>
    <x v="5"/>
    <n v="7"/>
  </r>
  <r>
    <n v="15087"/>
    <s v="66.Dengue fever"/>
    <s v="มะลิดา ปัดไธสง"/>
    <s v="6200172"/>
    <s v="หญิง"/>
    <n v="28"/>
    <n v="11"/>
    <s v="รับจ้าง,กรรมกร"/>
    <s v="192"/>
    <x v="12"/>
    <x v="44"/>
    <x v="30"/>
    <x v="11"/>
    <s v="ปทุมรัตต์"/>
    <d v="2023-05-03T00:00:00"/>
    <d v="2023-05-03T00:00:00"/>
    <m/>
    <d v="2023-01-01T00:00:00"/>
    <x v="9"/>
    <n v="18"/>
  </r>
  <r>
    <n v="12238"/>
    <s v="66.Dengue fever"/>
    <s v="จิรัชญา แวงเลิศ"/>
    <s v="0000141360"/>
    <s v="หญิง"/>
    <n v="17"/>
    <n v="0"/>
    <s v="นักเรียน"/>
    <s v="51"/>
    <x v="0"/>
    <x v="16"/>
    <x v="15"/>
    <x v="4"/>
    <s v="โพนทอง"/>
    <d v="2023-04-02T00:00:00"/>
    <d v="2023-04-03T00:00:00"/>
    <m/>
    <d v="2023-01-01T00:00:00"/>
    <x v="10"/>
    <n v="14"/>
  </r>
  <r>
    <n v="13854"/>
    <s v="66.Dengue fever"/>
    <s v="พงศภัค แก้วอาจ"/>
    <s v="6200659"/>
    <s v="ชาย"/>
    <n v="4"/>
    <n v="7"/>
    <s v="ไม่ทราบอาชีพ/ในปกครอง"/>
    <s v="114"/>
    <x v="6"/>
    <x v="40"/>
    <x v="31"/>
    <x v="11"/>
    <s v="ปทุมรัตต์"/>
    <d v="2023-04-19T00:00:00"/>
    <d v="2023-04-19T00:00:00"/>
    <m/>
    <d v="2023-01-01T00:00:00"/>
    <x v="4"/>
    <n v="16"/>
  </r>
  <r>
    <n v="13889"/>
    <s v="66.Dengue fever"/>
    <s v="ภาณุพงศ์ พิพัทวงศ์เจริญ"/>
    <m/>
    <s v="ชาย"/>
    <n v="32"/>
    <n v="0"/>
    <s v="รับจ้าง,กรรมกร"/>
    <s v="358"/>
    <x v="8"/>
    <x v="45"/>
    <x v="18"/>
    <x v="8"/>
    <s v="จุรีเวช"/>
    <d v="2023-04-16T00:00:00"/>
    <d v="2023-04-17T00:00:00"/>
    <m/>
    <d v="2023-01-01T00:00:00"/>
    <x v="4"/>
    <n v="16"/>
  </r>
  <r>
    <n v="14344"/>
    <s v="66.Dengue fever"/>
    <s v="ปรัชวิน ศรีแปงวงศ์"/>
    <m/>
    <s v="ชาย"/>
    <n v="5"/>
    <n v="0"/>
    <s v="ไม่ทราบอาชีพ/ในปกครอง"/>
    <s v="ไม่มีบ้านเลขที่"/>
    <x v="12"/>
    <x v="46"/>
    <x v="35"/>
    <x v="3"/>
    <s v="เสลภูมิ"/>
    <d v="2023-04-17T00:00:00"/>
    <d v="2023-04-17T00:00:00"/>
    <m/>
    <d v="2023-01-01T00:00:00"/>
    <x v="4"/>
    <n v="16"/>
  </r>
  <r>
    <n v="14514"/>
    <s v="66.Dengue fever"/>
    <s v="ธนกฤต พิศเพ็ง"/>
    <m/>
    <s v="ชาย"/>
    <n v="11"/>
    <n v="0"/>
    <s v="นักเรียน"/>
    <s v="11"/>
    <x v="5"/>
    <x v="5"/>
    <x v="5"/>
    <x v="3"/>
    <s v="เสลภูมิ"/>
    <d v="2023-04-22T00:00:00"/>
    <d v="2023-04-25T00:00:00"/>
    <m/>
    <d v="2023-01-01T00:00:00"/>
    <x v="8"/>
    <n v="16"/>
  </r>
  <r>
    <n v="14765"/>
    <s v="66.Dengue fever"/>
    <s v="ศราวุธ สมใจเพ็ง"/>
    <s v="5605622"/>
    <s v="ชาย"/>
    <n v="16"/>
    <n v="0"/>
    <s v="นักเรียน"/>
    <s v="101"/>
    <x v="15"/>
    <x v="47"/>
    <x v="16"/>
    <x v="9"/>
    <s v="โพธิ์ชัย"/>
    <d v="2023-04-25T00:00:00"/>
    <d v="2023-04-25T00:00:00"/>
    <m/>
    <d v="2023-01-01T00:00:00"/>
    <x v="8"/>
    <n v="17"/>
  </r>
  <r>
    <n v="14766"/>
    <s v="66.Dengue fever"/>
    <s v="พัชรพงษ์ ทองเอนก"/>
    <s v="5803425"/>
    <s v="ชาย"/>
    <n v="23"/>
    <n v="9"/>
    <s v="รับจ้าง,กรรมกร"/>
    <s v="160"/>
    <x v="12"/>
    <x v="48"/>
    <x v="36"/>
    <x v="9"/>
    <s v="โพธิ์ชัย"/>
    <d v="2023-04-19T00:00:00"/>
    <d v="2023-04-20T00:00:00"/>
    <m/>
    <d v="2023-01-01T00:00:00"/>
    <x v="4"/>
    <n v="16"/>
  </r>
  <r>
    <n v="13758"/>
    <s v="66.Dengue fever"/>
    <s v="ชิษณุพงศ์ ไพบูลย์"/>
    <m/>
    <s v="ชาย"/>
    <n v="4"/>
    <n v="0"/>
    <s v="ไม่ทราบอาชีพ/ในปกครอง"/>
    <s v="7/1"/>
    <x v="14"/>
    <x v="29"/>
    <x v="37"/>
    <x v="8"/>
    <s v="ร้อยเอ็ดธนบุรี"/>
    <d v="2023-04-12T00:00:00"/>
    <d v="2023-04-14T00:00:00"/>
    <m/>
    <d v="2023-01-01T00:00:00"/>
    <x v="1"/>
    <n v="15"/>
  </r>
  <r>
    <n v="14948"/>
    <s v="66.Dengue fever"/>
    <s v="ลลนา อุปจันทร์"/>
    <s v="1219125"/>
    <s v="หญิง"/>
    <n v="1"/>
    <n v="8"/>
    <s v="ไม่ทราบอาชีพ/ในปกครอง"/>
    <s v="119"/>
    <x v="4"/>
    <x v="49"/>
    <x v="37"/>
    <x v="8"/>
    <s v="ร้อยเอ็ด"/>
    <d v="2023-04-14T00:00:00"/>
    <d v="2023-04-18T00:00:00"/>
    <m/>
    <d v="2023-01-01T00:00:00"/>
    <x v="4"/>
    <n v="15"/>
  </r>
  <r>
    <n v="13659"/>
    <s v="66.Dengue fever"/>
    <s v="วันวิสา ธรรมสุข"/>
    <s v="590193013"/>
    <s v="หญิง"/>
    <n v="6"/>
    <n v="0"/>
    <s v="นักเรียน"/>
    <s v="168"/>
    <x v="11"/>
    <x v="50"/>
    <x v="38"/>
    <x v="1"/>
    <s v="สุวรรณภูมิ"/>
    <d v="2023-01-14T00:00:00"/>
    <d v="2023-01-20T00:00:00"/>
    <m/>
    <d v="2023-01-01T00:00:00"/>
    <x v="15"/>
    <n v="2"/>
  </r>
  <r>
    <n v="15353"/>
    <s v="66.Dengue fever"/>
    <s v="ฉิกกิน หลีวัง"/>
    <s v="1311899"/>
    <s v="ชาย"/>
    <n v="28"/>
    <n v="10"/>
    <s v="รับจ้าง,กรรมกร"/>
    <s v="261"/>
    <x v="6"/>
    <x v="51"/>
    <x v="14"/>
    <x v="8"/>
    <s v="ร้อยเอ็ด"/>
    <d v="2023-05-03T00:00:00"/>
    <d v="2023-05-05T00:00:00"/>
    <m/>
    <d v="2023-01-01T00:00:00"/>
    <x v="9"/>
    <n v="18"/>
  </r>
  <r>
    <n v="15376"/>
    <s v="66.Dengue fever"/>
    <s v="ภูริช อัตธิปา"/>
    <m/>
    <s v="ชาย"/>
    <n v="8"/>
    <n v="0"/>
    <s v="นักเรียน"/>
    <s v="65/1"/>
    <x v="3"/>
    <x v="52"/>
    <x v="39"/>
    <x v="7"/>
    <s v="ร้อยเอ็ดธนบุรี"/>
    <d v="2023-05-01T00:00:00"/>
    <d v="2023-05-05T00:00:00"/>
    <m/>
    <d v="2023-01-01T00:00:00"/>
    <x v="9"/>
    <n v="18"/>
  </r>
  <r>
    <n v="15377"/>
    <s v="66.Dengue fever"/>
    <s v="พิยดา ใหม่แก้ว"/>
    <m/>
    <s v="หญิง"/>
    <n v="3"/>
    <n v="0"/>
    <s v="ไม่ทราบอาชีพ/ในปกครอง"/>
    <s v="9"/>
    <x v="5"/>
    <x v="53"/>
    <x v="19"/>
    <x v="10"/>
    <s v="ร้อยเอ็ดธนบุรี"/>
    <d v="2023-04-24T00:00:00"/>
    <d v="2023-04-26T00:00:00"/>
    <m/>
    <d v="2023-01-01T00:00:00"/>
    <x v="8"/>
    <n v="17"/>
  </r>
  <r>
    <n v="15566"/>
    <s v="66.Dengue fever"/>
    <s v="ชาญชัย วรวงค์"/>
    <s v="000030687"/>
    <s v="ชาย"/>
    <n v="36"/>
    <n v="2"/>
    <s v="ค้าขาย"/>
    <s v="10"/>
    <x v="3"/>
    <x v="54"/>
    <x v="40"/>
    <x v="12"/>
    <s v="ทุ่งเขาหลวง"/>
    <d v="2023-05-06T00:00:00"/>
    <d v="2023-05-07T00:00:00"/>
    <m/>
    <d v="2023-01-01T00:00:00"/>
    <x v="11"/>
    <n v="18"/>
  </r>
  <r>
    <n v="15585"/>
    <s v="66.Dengue fever"/>
    <s v="เหมวดี ชนิตพจน์"/>
    <s v="000111447"/>
    <s v="หญิง"/>
    <n v="10"/>
    <n v="1"/>
    <s v="นักเรียน"/>
    <s v="18"/>
    <x v="0"/>
    <x v="0"/>
    <x v="0"/>
    <x v="0"/>
    <s v="อาจสามารถ"/>
    <d v="2023-02-16T00:00:00"/>
    <d v="2023-02-21T00:00:00"/>
    <m/>
    <d v="2023-01-01T00:00:00"/>
    <x v="0"/>
    <n v="7"/>
  </r>
  <r>
    <n v="15586"/>
    <s v="66.Dengue fever"/>
    <s v="ธีรภัทร สังขวรรณ"/>
    <s v="000086643"/>
    <s v="ชาย"/>
    <n v="14"/>
    <n v="7"/>
    <s v="นักเรียน"/>
    <s v="16"/>
    <x v="5"/>
    <x v="55"/>
    <x v="41"/>
    <x v="0"/>
    <s v="อาจสามารถ"/>
    <d v="2023-02-04T00:00:00"/>
    <d v="2023-02-04T00:00:00"/>
    <m/>
    <d v="2023-01-01T00:00:00"/>
    <x v="17"/>
    <n v="5"/>
  </r>
  <r>
    <n v="15766"/>
    <s v="66.Dengue fever"/>
    <s v="เจริญจิตต์ โทนหงสา"/>
    <s v="5803008"/>
    <s v="ชาย"/>
    <n v="19"/>
    <n v="3"/>
    <s v="นักเรียน"/>
    <s v="33/1"/>
    <x v="5"/>
    <x v="56"/>
    <x v="42"/>
    <x v="7"/>
    <s v="จตุรพักตรพิมาน"/>
    <d v="2023-05-06T00:00:00"/>
    <d v="2023-05-06T00:00:00"/>
    <m/>
    <d v="2023-01-01T00:00:00"/>
    <x v="9"/>
    <n v="18"/>
  </r>
  <r>
    <n v="15767"/>
    <s v="66.Dengue fever"/>
    <s v="นิธิคุณ สิมวงศ์"/>
    <s v="5900405"/>
    <s v="ชาย"/>
    <n v="15"/>
    <n v="10"/>
    <s v="นักเรียน"/>
    <s v="27"/>
    <x v="16"/>
    <x v="57"/>
    <x v="43"/>
    <x v="7"/>
    <s v="จตุรพักตรพิมาน"/>
    <d v="2023-05-09T00:00:00"/>
    <d v="2023-05-09T00:00:00"/>
    <m/>
    <d v="2023-01-01T00:00:00"/>
    <x v="11"/>
    <n v="19"/>
  </r>
  <r>
    <n v="14947"/>
    <s v="66.Dengue fever"/>
    <s v="สว่าง วันนิจ"/>
    <s v="873749"/>
    <s v="ชาย"/>
    <n v="35"/>
    <n v="1"/>
    <s v="รับจ้าง,กรรมกร"/>
    <s v="187"/>
    <x v="16"/>
    <x v="58"/>
    <x v="44"/>
    <x v="6"/>
    <s v="ร้อยเอ็ด"/>
    <d v="2023-04-25T00:00:00"/>
    <d v="2023-04-28T00:00:00"/>
    <m/>
    <d v="2023-01-01T00:00:00"/>
    <x v="8"/>
    <n v="17"/>
  </r>
  <r>
    <n v="12748"/>
    <s v="66.Dengue fever"/>
    <s v="ณัฐดนัย แสนสนอง"/>
    <m/>
    <s v="ชาย"/>
    <n v="11"/>
    <n v="0"/>
    <s v="นักเรียน"/>
    <s v="31"/>
    <x v="1"/>
    <x v="36"/>
    <x v="5"/>
    <x v="3"/>
    <s v="เสลภูมิ"/>
    <d v="2023-04-05T00:00:00"/>
    <d v="2023-04-07T00:00:00"/>
    <m/>
    <d v="2023-01-01T00:00:00"/>
    <x v="10"/>
    <n v="14"/>
  </r>
  <r>
    <n v="11561"/>
    <s v="66.Dengue fever"/>
    <s v="ศุภกฤต ตาลวิลาศ"/>
    <s v="000320991"/>
    <s v="ชาย"/>
    <n v="12"/>
    <n v="9"/>
    <s v="นักเรียน"/>
    <s v="120"/>
    <x v="11"/>
    <x v="59"/>
    <x v="15"/>
    <x v="4"/>
    <s v="โพนทอง"/>
    <d v="2023-03-24T00:00:00"/>
    <d v="2023-03-29T00:00:00"/>
    <m/>
    <d v="2023-01-01T00:00:00"/>
    <x v="14"/>
    <n v="12"/>
  </r>
  <r>
    <n v="11867"/>
    <s v="66.Dengue fever"/>
    <s v="ภูมิภัทร เมฆมนต์"/>
    <s v="530004564"/>
    <s v="ชาย"/>
    <n v="14"/>
    <n v="8"/>
    <s v="นักเรียน"/>
    <s v="56"/>
    <x v="5"/>
    <x v="60"/>
    <x v="21"/>
    <x v="5"/>
    <s v="พนมไพร"/>
    <d v="2023-03-28T00:00:00"/>
    <d v="2023-04-02T00:00:00"/>
    <m/>
    <d v="2023-01-01T00:00:00"/>
    <x v="10"/>
    <n v="13"/>
  </r>
  <r>
    <n v="12193"/>
    <s v="66.Dengue fever"/>
    <s v="ธีรพงศ์ ชินวงษ์"/>
    <s v="520002086"/>
    <s v="ชาย"/>
    <n v="20"/>
    <n v="9"/>
    <s v="นักเรียน"/>
    <s v="90"/>
    <x v="1"/>
    <x v="15"/>
    <x v="21"/>
    <x v="5"/>
    <s v="พนมไพร"/>
    <d v="2023-04-01T00:00:00"/>
    <d v="2023-04-04T00:00:00"/>
    <m/>
    <d v="2023-01-01T00:00:00"/>
    <x v="10"/>
    <n v="13"/>
  </r>
  <r>
    <n v="603"/>
    <s v="66.Dengue fever"/>
    <s v="ณัฐธิดา ทุมภา"/>
    <s v="5703041"/>
    <s v="หญิง"/>
    <n v="8"/>
    <n v="2"/>
    <s v="นักเรียน"/>
    <s v="310"/>
    <x v="3"/>
    <x v="61"/>
    <x v="45"/>
    <x v="11"/>
    <s v="ปทุมรัตต์"/>
    <d v="2023-01-02T00:00:00"/>
    <d v="2023-01-02T00:00:00"/>
    <m/>
    <d v="2023-01-01T00:00:00"/>
    <x v="18"/>
    <n v="1"/>
  </r>
  <r>
    <n v="12363"/>
    <s v="66.Dengue fever"/>
    <s v="ไกรกวิณวัชร ศิริสุทธา"/>
    <s v="219061"/>
    <s v="ชาย"/>
    <n v="8"/>
    <n v="6"/>
    <s v="นักเรียน"/>
    <s v="27"/>
    <x v="5"/>
    <x v="62"/>
    <x v="46"/>
    <x v="4"/>
    <s v="โพนทอง"/>
    <d v="2023-04-05T00:00:00"/>
    <d v="2023-04-05T00:00:00"/>
    <m/>
    <d v="2023-01-01T00:00:00"/>
    <x v="10"/>
    <n v="14"/>
  </r>
  <r>
    <n v="12365"/>
    <s v="66.Dengue fever"/>
    <s v="อดิศักดิ์ ดาจักร์"/>
    <s v="000189129"/>
    <s v="ชาย"/>
    <n v="12"/>
    <n v="0"/>
    <s v="นักเรียน"/>
    <s v="262"/>
    <x v="11"/>
    <x v="59"/>
    <x v="15"/>
    <x v="4"/>
    <s v="โพนทอง"/>
    <d v="2023-03-30T00:00:00"/>
    <d v="2023-04-06T00:00:00"/>
    <m/>
    <d v="2023-01-01T00:00:00"/>
    <x v="10"/>
    <n v="13"/>
  </r>
  <r>
    <n v="12610"/>
    <s v="66.Dengue fever"/>
    <s v="ชนาธิป โคตรนาม"/>
    <s v="610000382"/>
    <s v="ชาย"/>
    <n v="16"/>
    <n v="8"/>
    <s v="นักเรียน"/>
    <s v="42"/>
    <x v="1"/>
    <x v="15"/>
    <x v="21"/>
    <x v="5"/>
    <s v="พนมไพร"/>
    <d v="2023-04-08T00:00:00"/>
    <d v="2023-04-09T00:00:00"/>
    <m/>
    <d v="2023-01-01T00:00:00"/>
    <x v="1"/>
    <n v="14"/>
  </r>
  <r>
    <n v="13759"/>
    <s v="66.Dengue fever"/>
    <s v="ณภัทรชล ยาวงาม"/>
    <m/>
    <s v="ชาย"/>
    <n v="1"/>
    <n v="0"/>
    <s v="ไม่ทราบอาชีพ/ในปกครอง"/>
    <s v="43"/>
    <x v="11"/>
    <x v="63"/>
    <x v="47"/>
    <x v="10"/>
    <s v="ร้อยเอ็ดธนบุรี"/>
    <d v="2023-04-06T00:00:00"/>
    <d v="2023-04-13T00:00:00"/>
    <m/>
    <d v="2023-01-01T00:00:00"/>
    <x v="1"/>
    <n v="14"/>
  </r>
  <r>
    <n v="12657"/>
    <s v="66.Dengue fever"/>
    <s v="กฤตภาส คชมิตร"/>
    <m/>
    <s v="ชาย"/>
    <n v="1"/>
    <n v="0"/>
    <s v="ไม่ทราบอาชีพ/ในปกครอง"/>
    <s v="225"/>
    <x v="2"/>
    <x v="64"/>
    <x v="48"/>
    <x v="7"/>
    <s v="ร้อยเอ็ดธนบุรี"/>
    <d v="2023-03-28T00:00:00"/>
    <d v="2023-04-07T00:00:00"/>
    <m/>
    <d v="2023-01-01T00:00:00"/>
    <x v="10"/>
    <n v="13"/>
  </r>
  <r>
    <n v="11502"/>
    <s v="66.Dengue fever"/>
    <s v="ณัฏฐณิชา สาป้อง"/>
    <s v="000209363"/>
    <s v="หญิง"/>
    <n v="6"/>
    <n v="5"/>
    <s v="นักเรียน"/>
    <s v="45"/>
    <x v="9"/>
    <x v="23"/>
    <x v="5"/>
    <x v="3"/>
    <s v="เสลภูมิ"/>
    <d v="2023-03-27T00:00:00"/>
    <d v="2023-03-27T00:00:00"/>
    <m/>
    <d v="2023-01-01T00:00:00"/>
    <x v="14"/>
    <n v="13"/>
  </r>
  <r>
    <n v="12749"/>
    <s v="66.Dengue fever"/>
    <s v="ชัชพิสิฐ สุติพัด"/>
    <m/>
    <s v="ชาย"/>
    <n v="12"/>
    <n v="0"/>
    <s v="นักเรียน"/>
    <s v="88"/>
    <x v="5"/>
    <x v="5"/>
    <x v="5"/>
    <x v="3"/>
    <s v="เสลภูมิ"/>
    <d v="2023-04-08T00:00:00"/>
    <d v="2023-04-09T00:00:00"/>
    <m/>
    <d v="2023-01-01T00:00:00"/>
    <x v="1"/>
    <n v="14"/>
  </r>
  <r>
    <n v="12872"/>
    <s v="66.Dengue fever"/>
    <s v="นฤนาท หนูแก้ว"/>
    <s v="530004265"/>
    <s v="ชาย"/>
    <n v="12"/>
    <n v="5"/>
    <s v="นักเรียน"/>
    <s v="80"/>
    <x v="1"/>
    <x v="15"/>
    <x v="21"/>
    <x v="5"/>
    <s v="พนมไพร"/>
    <d v="2023-04-08T00:00:00"/>
    <d v="2023-04-11T00:00:00"/>
    <m/>
    <d v="2023-01-01T00:00:00"/>
    <x v="1"/>
    <n v="14"/>
  </r>
  <r>
    <n v="12912"/>
    <s v="66.Dengue fever"/>
    <s v="ปวันรัตน์ แสงสุรินทร์"/>
    <s v="1293520"/>
    <s v="หญิง"/>
    <n v="2"/>
    <n v="4"/>
    <s v="ไม่ทราบอาชีพ/ในปกครอง"/>
    <s v="71"/>
    <x v="12"/>
    <x v="65"/>
    <x v="14"/>
    <x v="8"/>
    <s v="ร้อยเอ็ด"/>
    <d v="2023-03-23T00:00:00"/>
    <d v="2023-03-27T00:00:00"/>
    <m/>
    <d v="2023-01-01T00:00:00"/>
    <x v="14"/>
    <n v="12"/>
  </r>
  <r>
    <n v="13004"/>
    <s v="66.Dengue fever"/>
    <s v="ภคพล บุญโยธา"/>
    <s v="1272791"/>
    <s v="ชาย"/>
    <n v="1"/>
    <n v="5"/>
    <s v="ไม่ทราบอาชีพ/ในปกครอง"/>
    <s v="17"/>
    <x v="17"/>
    <x v="66"/>
    <x v="18"/>
    <x v="8"/>
    <s v="ร้อยเอ็ด"/>
    <d v="2023-04-06T00:00:00"/>
    <d v="2023-04-09T00:00:00"/>
    <m/>
    <d v="2023-01-01T00:00:00"/>
    <x v="1"/>
    <n v="14"/>
  </r>
  <r>
    <n v="13494"/>
    <s v="66.Dengue fever"/>
    <s v="ณัฏฐวรรณ สุวรรณเพชร"/>
    <s v="0104505"/>
    <s v="หญิง"/>
    <n v="9"/>
    <n v="2"/>
    <s v="นักเรียน"/>
    <s v="43"/>
    <x v="4"/>
    <x v="67"/>
    <x v="49"/>
    <x v="3"/>
    <s v="ธวัชบุรี"/>
    <d v="2023-02-15T00:00:00"/>
    <d v="2023-02-18T00:00:00"/>
    <m/>
    <d v="2023-01-01T00:00:00"/>
    <x v="5"/>
    <n v="7"/>
  </r>
  <r>
    <n v="13495"/>
    <s v="66.Dengue fever"/>
    <s v="พัดชา ตาลลาภ"/>
    <s v="0158745"/>
    <s v="หญิง"/>
    <n v="21"/>
    <n v="2"/>
    <s v="นักเรียน"/>
    <s v="187"/>
    <x v="5"/>
    <x v="68"/>
    <x v="49"/>
    <x v="3"/>
    <s v="ธวัชบุรี"/>
    <d v="2023-02-05T00:00:00"/>
    <d v="2023-02-07T00:00:00"/>
    <m/>
    <d v="2023-01-01T00:00:00"/>
    <x v="12"/>
    <n v="6"/>
  </r>
  <r>
    <n v="13496"/>
    <s v="66.Dengue fever"/>
    <s v="สุธารัตน์ สรวลสันต์"/>
    <s v="0090085"/>
    <s v="หญิง"/>
    <n v="15"/>
    <n v="5"/>
    <s v="นักเรียน"/>
    <s v="93"/>
    <x v="11"/>
    <x v="69"/>
    <x v="50"/>
    <x v="13"/>
    <s v="ธวัชบุรี"/>
    <d v="2023-04-09T00:00:00"/>
    <d v="2023-04-12T00:00:00"/>
    <m/>
    <d v="2023-01-01T00:00:00"/>
    <x v="1"/>
    <n v="15"/>
  </r>
  <r>
    <n v="13590"/>
    <s v="66.Dengue fever"/>
    <s v="ธันวา มีสันเทียะ"/>
    <s v="1279089"/>
    <s v="ชาย"/>
    <n v="7"/>
    <n v="4"/>
    <s v="นักเรียน"/>
    <s v="139"/>
    <x v="0"/>
    <x v="70"/>
    <x v="51"/>
    <x v="14"/>
    <s v="ร้อยเอ็ด"/>
    <d v="2023-04-10T00:00:00"/>
    <d v="2023-04-14T00:00:00"/>
    <m/>
    <d v="2023-01-01T00:00:00"/>
    <x v="1"/>
    <n v="15"/>
  </r>
  <r>
    <n v="12614"/>
    <s v="66.Dengue fever"/>
    <s v="ปวีณา ชาดี"/>
    <s v="1179602"/>
    <s v="หญิง"/>
    <n v="23"/>
    <n v="10"/>
    <s v="รับจ้าง,กรรมกร"/>
    <s v="กกโพธิ์อพาร์ตเม้น"/>
    <x v="15"/>
    <x v="71"/>
    <x v="18"/>
    <x v="8"/>
    <s v="ร้อยเอ็ด"/>
    <d v="2023-04-03T00:00:00"/>
    <d v="2023-04-06T00:00:00"/>
    <m/>
    <d v="2023-01-01T00:00:00"/>
    <x v="10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W147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9">
        <item x="12"/>
        <item x="1"/>
        <item x="11"/>
        <item sd="0" x="9"/>
        <item x="5"/>
        <item x="6"/>
        <item x="7"/>
        <item x="16"/>
        <item x="3"/>
        <item x="14"/>
        <item x="4"/>
        <item sd="0" x="0"/>
        <item x="2"/>
        <item x="15"/>
        <item x="10"/>
        <item x="8"/>
        <item x="13"/>
        <item x="17"/>
        <item t="default"/>
      </items>
    </pivotField>
    <pivotField axis="axisRow" compact="0" outline="0" subtotalTop="0" showAll="0" includeNewItemsInFilter="1" sortType="ascending">
      <items count="73">
        <item x="28"/>
        <item x="4"/>
        <item x="0"/>
        <item x="69"/>
        <item x="63"/>
        <item x="56"/>
        <item x="41"/>
        <item x="7"/>
        <item x="43"/>
        <item x="40"/>
        <item x="17"/>
        <item x="13"/>
        <item x="24"/>
        <item x="68"/>
        <item x="64"/>
        <item x="55"/>
        <item x="3"/>
        <item x="27"/>
        <item x="12"/>
        <item x="23"/>
        <item x="14"/>
        <item x="61"/>
        <item x="38"/>
        <item x="30"/>
        <item x="46"/>
        <item x="5"/>
        <item x="32"/>
        <item x="20"/>
        <item x="35"/>
        <item x="19"/>
        <item x="66"/>
        <item x="31"/>
        <item x="70"/>
        <item x="1"/>
        <item x="16"/>
        <item x="60"/>
        <item x="39"/>
        <item x="42"/>
        <item x="44"/>
        <item x="36"/>
        <item x="50"/>
        <item x="6"/>
        <item x="65"/>
        <item x="2"/>
        <item x="47"/>
        <item x="52"/>
        <item x="33"/>
        <item x="57"/>
        <item x="25"/>
        <item x="29"/>
        <item x="51"/>
        <item x="62"/>
        <item x="45"/>
        <item x="49"/>
        <item x="22"/>
        <item x="67"/>
        <item x="18"/>
        <item x="37"/>
        <item x="21"/>
        <item x="59"/>
        <item x="10"/>
        <item x="53"/>
        <item x="15"/>
        <item x="11"/>
        <item x="58"/>
        <item x="26"/>
        <item x="34"/>
        <item x="9"/>
        <item x="71"/>
        <item x="8"/>
        <item x="48"/>
        <item x="54"/>
        <item t="default"/>
      </items>
    </pivotField>
    <pivotField axis="axisRow" compact="0" outline="0" subtotalTop="0" showAll="0" includeNewItemsInFilter="1" sortType="descending">
      <items count="53">
        <item x="18"/>
        <item x="14"/>
        <item x="37"/>
        <item x="28"/>
        <item x="0"/>
        <item x="6"/>
        <item x="41"/>
        <item x="1"/>
        <item x="2"/>
        <item x="3"/>
        <item x="4"/>
        <item x="5"/>
        <item x="7"/>
        <item x="8"/>
        <item x="9"/>
        <item x="10"/>
        <item x="11"/>
        <item x="12"/>
        <item x="13"/>
        <item x="15"/>
        <item x="16"/>
        <item x="17"/>
        <item x="19"/>
        <item x="20"/>
        <item x="21"/>
        <item x="22"/>
        <item x="23"/>
        <item x="24"/>
        <item x="25"/>
        <item x="26"/>
        <item x="27"/>
        <item x="29"/>
        <item x="30"/>
        <item x="31"/>
        <item x="32"/>
        <item x="33"/>
        <item x="34"/>
        <item x="35"/>
        <item x="36"/>
        <item x="38"/>
        <item x="39"/>
        <item x="40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6">
        <item x="10"/>
        <item x="7"/>
        <item x="14"/>
        <item x="6"/>
        <item x="12"/>
        <item x="13"/>
        <item x="11"/>
        <item x="5"/>
        <item x="9"/>
        <item x="4"/>
        <item x="8"/>
        <item x="2"/>
        <item x="1"/>
        <item x="3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0">
        <item x="18"/>
        <item x="13"/>
        <item x="15"/>
        <item x="16"/>
        <item x="17"/>
        <item x="12"/>
        <item x="5"/>
        <item x="0"/>
        <item x="6"/>
        <item x="2"/>
        <item x="7"/>
        <item x="3"/>
        <item x="14"/>
        <item x="10"/>
        <item x="1"/>
        <item x="4"/>
        <item x="8"/>
        <item x="9"/>
        <item x="11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42">
    <i>
      <x/>
      <x v="22"/>
      <x v="58"/>
    </i>
    <i r="2">
      <x v="61"/>
    </i>
    <i t="default" r="1">
      <x v="22"/>
    </i>
    <i r="1">
      <x v="47"/>
      <x v="4"/>
    </i>
    <i t="default" r="1">
      <x v="47"/>
    </i>
    <i t="default">
      <x/>
    </i>
    <i>
      <x v="1"/>
      <x v="43"/>
      <x v="47"/>
    </i>
    <i t="default" r="1">
      <x v="43"/>
    </i>
    <i r="1">
      <x v="17"/>
      <x v="11"/>
    </i>
    <i t="default" r="1">
      <x v="17"/>
    </i>
    <i r="1">
      <x v="48"/>
      <x v="14"/>
    </i>
    <i t="default" r="1">
      <x v="48"/>
    </i>
    <i r="1">
      <x v="40"/>
      <x v="45"/>
    </i>
    <i t="default" r="1">
      <x v="40"/>
    </i>
    <i r="1">
      <x v="42"/>
      <x v="5"/>
    </i>
    <i t="default" r="1">
      <x v="42"/>
    </i>
    <i t="default">
      <x v="1"/>
    </i>
    <i>
      <x v="2"/>
      <x v="51"/>
      <x v="32"/>
    </i>
    <i t="default" r="1">
      <x v="51"/>
    </i>
    <i t="default">
      <x v="2"/>
    </i>
    <i>
      <x v="3"/>
      <x v="14"/>
      <x v="36"/>
    </i>
    <i r="2">
      <x v="67"/>
    </i>
    <i t="default" r="1">
      <x v="14"/>
    </i>
    <i r="1">
      <x v="18"/>
      <x v="20"/>
    </i>
    <i t="default" r="1">
      <x v="18"/>
    </i>
    <i r="1">
      <x v="44"/>
      <x v="64"/>
    </i>
    <i t="default" r="1">
      <x v="44"/>
    </i>
    <i r="1">
      <x v="16"/>
      <x v="18"/>
    </i>
    <i t="default" r="1">
      <x v="16"/>
    </i>
    <i t="default">
      <x v="3"/>
    </i>
    <i>
      <x v="4"/>
      <x v="29"/>
      <x v="23"/>
    </i>
    <i r="2">
      <x v="28"/>
    </i>
    <i t="default" r="1">
      <x v="29"/>
    </i>
    <i r="1">
      <x v="41"/>
      <x v="71"/>
    </i>
    <i t="default" r="1">
      <x v="41"/>
    </i>
    <i r="1">
      <x v="26"/>
      <x v="65"/>
    </i>
    <i t="default" r="1">
      <x v="26"/>
    </i>
    <i t="default">
      <x v="4"/>
    </i>
    <i>
      <x v="5"/>
      <x v="50"/>
      <x v="3"/>
    </i>
    <i t="default" r="1">
      <x v="50"/>
    </i>
    <i r="1">
      <x v="30"/>
      <x v="31"/>
    </i>
    <i t="default" r="1">
      <x v="30"/>
    </i>
    <i t="default">
      <x v="5"/>
    </i>
    <i>
      <x v="6"/>
      <x v="33"/>
      <x v="9"/>
    </i>
    <i t="default" r="1">
      <x v="33"/>
    </i>
    <i r="1">
      <x v="32"/>
      <x v="22"/>
    </i>
    <i r="2">
      <x v="38"/>
    </i>
    <i t="default" r="1">
      <x v="32"/>
    </i>
    <i r="1">
      <x v="23"/>
      <x v="54"/>
    </i>
    <i t="default" r="1">
      <x v="23"/>
    </i>
    <i r="1">
      <x v="45"/>
      <x v="21"/>
    </i>
    <i t="default" r="1">
      <x v="45"/>
    </i>
    <i r="1">
      <x v="28"/>
      <x v="49"/>
    </i>
    <i t="default" r="1">
      <x v="28"/>
    </i>
    <i t="default">
      <x v="6"/>
    </i>
    <i>
      <x v="7"/>
      <x v="24"/>
      <x v="12"/>
    </i>
    <i r="2">
      <x v="17"/>
    </i>
    <i r="2">
      <x v="35"/>
    </i>
    <i r="2">
      <x v="57"/>
    </i>
    <i r="2">
      <x v="62"/>
    </i>
    <i t="default" r="1">
      <x v="24"/>
    </i>
    <i r="1">
      <x v="12"/>
      <x v="7"/>
    </i>
    <i t="default" r="1">
      <x v="12"/>
    </i>
    <i r="1">
      <x v="15"/>
      <x v="60"/>
    </i>
    <i t="default" r="1">
      <x v="15"/>
    </i>
    <i t="default">
      <x v="7"/>
    </i>
    <i>
      <x v="8"/>
      <x v="20"/>
      <x v="10"/>
    </i>
    <i r="2">
      <x v="44"/>
    </i>
    <i t="default" r="1">
      <x v="20"/>
    </i>
    <i r="1">
      <x v="38"/>
      <x v="70"/>
    </i>
    <i t="default" r="1">
      <x v="38"/>
    </i>
    <i r="1">
      <x v="21"/>
      <x v="29"/>
    </i>
    <i t="default" r="1">
      <x v="21"/>
    </i>
    <i t="default">
      <x v="8"/>
    </i>
    <i>
      <x v="9"/>
      <x v="19"/>
      <x v="34"/>
    </i>
    <i r="2">
      <x v="56"/>
    </i>
    <i r="2">
      <x v="59"/>
    </i>
    <i t="default" r="1">
      <x v="19"/>
    </i>
    <i r="1">
      <x v="46"/>
      <x v="51"/>
    </i>
    <i t="default" r="1">
      <x v="46"/>
    </i>
    <i r="1">
      <x v="36"/>
      <x v="8"/>
    </i>
    <i t="default" r="1">
      <x v="36"/>
    </i>
    <i r="1">
      <x v="13"/>
      <x v="69"/>
    </i>
    <i t="default" r="1">
      <x v="13"/>
    </i>
    <i r="1">
      <x v="10"/>
      <x v="1"/>
    </i>
    <i t="default" r="1">
      <x v="10"/>
    </i>
    <i t="default">
      <x v="9"/>
    </i>
    <i>
      <x v="10"/>
      <x/>
      <x v="27"/>
    </i>
    <i r="2">
      <x v="30"/>
    </i>
    <i r="2">
      <x v="52"/>
    </i>
    <i r="2">
      <x v="68"/>
    </i>
    <i t="default" r="1">
      <x/>
    </i>
    <i r="1">
      <x v="1"/>
      <x v="42"/>
    </i>
    <i r="2">
      <x v="50"/>
    </i>
    <i r="2">
      <x v="62"/>
    </i>
    <i t="default" r="1">
      <x v="1"/>
    </i>
    <i r="1">
      <x v="2"/>
      <x v="49"/>
    </i>
    <i r="2">
      <x v="53"/>
    </i>
    <i t="default" r="1">
      <x v="2"/>
    </i>
    <i r="1">
      <x v="3"/>
      <x v="46"/>
    </i>
    <i t="default" r="1">
      <x v="3"/>
    </i>
    <i t="default">
      <x v="10"/>
    </i>
    <i>
      <x v="11"/>
      <x v="34"/>
      <x v="6"/>
    </i>
    <i t="default" r="1">
      <x v="34"/>
    </i>
    <i r="1">
      <x v="8"/>
      <x v="43"/>
    </i>
    <i t="default" r="1">
      <x v="8"/>
    </i>
    <i t="default">
      <x v="11"/>
    </i>
    <i>
      <x v="12"/>
      <x v="39"/>
      <x v="40"/>
    </i>
    <i t="default" r="1">
      <x v="39"/>
    </i>
    <i r="1">
      <x v="27"/>
      <x/>
    </i>
    <i t="default" r="1">
      <x v="27"/>
    </i>
    <i r="1">
      <x v="7"/>
      <x v="33"/>
    </i>
    <i t="default" r="1">
      <x v="7"/>
    </i>
    <i r="1">
      <x v="25"/>
      <x v="48"/>
    </i>
    <i t="default" r="1">
      <x v="25"/>
    </i>
    <i t="default">
      <x v="12"/>
    </i>
    <i>
      <x v="13"/>
      <x v="11"/>
      <x v="19"/>
    </i>
    <i r="2">
      <x v="25"/>
    </i>
    <i r="2">
      <x v="26"/>
    </i>
    <i r="2">
      <x v="39"/>
    </i>
    <i t="default" r="1">
      <x v="11"/>
    </i>
    <i r="1">
      <x v="49"/>
      <x v="13"/>
    </i>
    <i r="2">
      <x v="55"/>
    </i>
    <i t="default" r="1">
      <x v="49"/>
    </i>
    <i r="1">
      <x v="35"/>
      <x v="37"/>
    </i>
    <i t="default" r="1">
      <x v="35"/>
    </i>
    <i r="1">
      <x v="37"/>
      <x v="24"/>
    </i>
    <i t="default" r="1">
      <x v="37"/>
    </i>
    <i r="1">
      <x v="9"/>
      <x v="16"/>
    </i>
    <i t="default" r="1">
      <x v="9"/>
    </i>
    <i r="1">
      <x v="31"/>
      <x v="66"/>
    </i>
    <i t="default" r="1">
      <x v="31"/>
    </i>
    <i t="default">
      <x v="13"/>
    </i>
    <i>
      <x v="14"/>
      <x v="4"/>
      <x v="2"/>
    </i>
    <i t="default" r="1">
      <x v="4"/>
    </i>
    <i r="1">
      <x v="5"/>
      <x v="41"/>
    </i>
    <i r="2">
      <x v="63"/>
    </i>
    <i t="default" r="1">
      <x v="5"/>
    </i>
    <i r="1">
      <x v="6"/>
      <x v="15"/>
    </i>
    <i t="default" r="1">
      <x v="6"/>
    </i>
    <i t="default">
      <x v="14"/>
    </i>
    <i t="grand">
      <x/>
    </i>
  </rowItems>
  <colFields count="1">
    <field x="18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9" customWidth="1"/>
    <col min="2" max="2" width="7" style="29" customWidth="1"/>
    <col min="3" max="3" width="7.3984375" style="29" customWidth="1"/>
    <col min="4" max="4" width="7.59765625" style="29" customWidth="1"/>
    <col min="5" max="5" width="8" style="29" customWidth="1"/>
    <col min="6" max="6" width="7.8984375" style="29" customWidth="1"/>
    <col min="7" max="7" width="8.59765625" style="29" customWidth="1"/>
    <col min="8" max="10" width="8" style="29" customWidth="1"/>
    <col min="11" max="11" width="7.8984375" style="29" customWidth="1"/>
    <col min="12" max="12" width="7.3984375" style="29" customWidth="1"/>
    <col min="13" max="13" width="7.296875" style="29" customWidth="1"/>
    <col min="14" max="14" width="7.8984375" style="28" customWidth="1"/>
    <col min="15" max="15" width="9.09765625" style="29"/>
    <col min="16" max="16" width="12.8984375" style="29" customWidth="1"/>
    <col min="17" max="16384" width="9.09765625" style="29"/>
  </cols>
  <sheetData>
    <row r="1" spans="1:30" s="25" customFormat="1" ht="24">
      <c r="A1" s="333" t="s">
        <v>336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24"/>
    </row>
    <row r="2" spans="1:30" ht="24">
      <c r="A2" s="26"/>
      <c r="B2" s="26"/>
      <c r="C2" s="27" t="s">
        <v>461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333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334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8</v>
      </c>
      <c r="C13" s="54">
        <v>19</v>
      </c>
      <c r="D13" s="54">
        <v>27</v>
      </c>
      <c r="E13" s="54">
        <v>30</v>
      </c>
      <c r="F13" s="54">
        <v>8</v>
      </c>
      <c r="G13" s="54"/>
      <c r="H13" s="54"/>
      <c r="I13" s="53"/>
      <c r="J13" s="53"/>
      <c r="K13" s="53"/>
      <c r="L13" s="53"/>
      <c r="M13" s="53"/>
      <c r="N13" s="54">
        <f t="shared" si="0"/>
        <v>92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335</v>
      </c>
      <c r="B14" s="59">
        <f>B13</f>
        <v>8</v>
      </c>
      <c r="C14" s="59">
        <f>B13+C13</f>
        <v>27</v>
      </c>
      <c r="D14" s="59">
        <f>B13+C13+D13</f>
        <v>54</v>
      </c>
      <c r="E14" s="60">
        <f>SUM(B13:E13)</f>
        <v>84</v>
      </c>
      <c r="F14" s="60">
        <f>SUM(B13:F13)</f>
        <v>92</v>
      </c>
      <c r="G14" s="60">
        <f>SUM(B13:G13)</f>
        <v>92</v>
      </c>
      <c r="H14" s="60">
        <f>SUM(B13:H13)</f>
        <v>92</v>
      </c>
      <c r="I14" s="60">
        <f>SUM(B13:I13)</f>
        <v>92</v>
      </c>
      <c r="J14" s="60">
        <f>SUM(B13:J13)</f>
        <v>92</v>
      </c>
      <c r="K14" s="60">
        <f>SUM(B13:K13)</f>
        <v>92</v>
      </c>
      <c r="L14" s="60">
        <f>SUM(B13:L13)</f>
        <v>92</v>
      </c>
      <c r="M14" s="60">
        <f>SUM(B13:M13)</f>
        <v>92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337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34"/>
      <c r="E31" s="334"/>
      <c r="F31" s="334"/>
      <c r="G31" s="334"/>
      <c r="H31" s="334"/>
      <c r="I31" s="334"/>
      <c r="J31" s="334"/>
      <c r="K31" s="334"/>
    </row>
    <row r="32" spans="1:19">
      <c r="D32" s="334"/>
      <c r="E32" s="334"/>
      <c r="F32" s="334"/>
      <c r="G32" s="334"/>
      <c r="H32" s="334"/>
      <c r="I32" s="334"/>
      <c r="J32" s="334"/>
      <c r="K32" s="334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F13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20" customWidth="1"/>
    <col min="2" max="2" width="5.8984375" style="20" customWidth="1"/>
    <col min="3" max="4" width="5.296875" style="20" customWidth="1"/>
    <col min="5" max="5" width="5.59765625" style="20" customWidth="1"/>
    <col min="6" max="6" width="5.296875" style="20" customWidth="1"/>
    <col min="7" max="7" width="6.09765625" style="20" customWidth="1"/>
    <col min="8" max="8" width="6" style="20" customWidth="1"/>
    <col min="9" max="9" width="6.296875" style="20" customWidth="1"/>
    <col min="10" max="11" width="5.296875" style="20" customWidth="1"/>
    <col min="12" max="13" width="5.69921875" style="20" customWidth="1"/>
    <col min="14" max="14" width="8" style="23" customWidth="1"/>
    <col min="15" max="15" width="9.69921875" style="20" customWidth="1"/>
    <col min="16" max="16" width="9.09765625" style="20" customWidth="1"/>
    <col min="17" max="17" width="4.59765625" style="20" customWidth="1"/>
    <col min="18" max="18" width="16.09765625" style="20" customWidth="1"/>
    <col min="19" max="20" width="11.3984375" style="20" customWidth="1"/>
    <col min="21" max="21" width="14.09765625" style="20" customWidth="1"/>
    <col min="22" max="22" width="11.8984375" style="20" customWidth="1"/>
    <col min="23" max="23" width="14.59765625" style="20" customWidth="1"/>
    <col min="24" max="24" width="9.09765625" style="20"/>
    <col min="25" max="25" width="11.69921875" style="20" bestFit="1" customWidth="1"/>
    <col min="26" max="16384" width="9.09765625" style="20"/>
  </cols>
  <sheetData>
    <row r="1" spans="1:26">
      <c r="A1" s="77" t="s">
        <v>338</v>
      </c>
      <c r="R1" s="338" t="s">
        <v>339</v>
      </c>
      <c r="S1" s="338"/>
      <c r="T1" s="338"/>
      <c r="U1" s="338"/>
      <c r="V1" s="338"/>
      <c r="W1" s="338"/>
    </row>
    <row r="2" spans="1:26">
      <c r="B2" s="78" t="s">
        <v>462</v>
      </c>
      <c r="R2" s="79"/>
      <c r="S2" s="79"/>
      <c r="T2" s="339" t="s">
        <v>379</v>
      </c>
      <c r="U2" s="340"/>
      <c r="V2" s="340"/>
      <c r="W2" s="341"/>
    </row>
    <row r="3" spans="1:26">
      <c r="A3" s="80" t="s">
        <v>9</v>
      </c>
      <c r="B3" s="335" t="s">
        <v>43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7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2</v>
      </c>
      <c r="E5" s="92">
        <v>6</v>
      </c>
      <c r="F5" s="92">
        <v>1</v>
      </c>
      <c r="G5" s="92"/>
      <c r="H5" s="92"/>
      <c r="I5" s="92"/>
      <c r="J5" s="92"/>
      <c r="K5" s="92"/>
      <c r="L5" s="94"/>
      <c r="M5" s="92"/>
      <c r="N5" s="95">
        <f t="shared" ref="N5:N27" si="0">SUM(B5:M5)</f>
        <v>10</v>
      </c>
      <c r="O5" s="96">
        <f t="shared" ref="O5:O27" si="1">V5</f>
        <v>6.3156033295860752</v>
      </c>
      <c r="R5" s="97" t="s">
        <v>340</v>
      </c>
      <c r="S5" s="98">
        <v>158338</v>
      </c>
      <c r="T5" s="99">
        <f>T6+T7</f>
        <v>10</v>
      </c>
      <c r="U5" s="100">
        <v>0</v>
      </c>
      <c r="V5" s="101">
        <f>T5*100000/S5</f>
        <v>6.3156033295860752</v>
      </c>
      <c r="W5" s="102"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>
        <v>0</v>
      </c>
      <c r="F6" s="105">
        <v>0</v>
      </c>
      <c r="G6" s="105"/>
      <c r="H6" s="105"/>
      <c r="I6" s="106"/>
      <c r="J6" s="107"/>
      <c r="K6" s="107"/>
      <c r="L6" s="107"/>
      <c r="M6" s="107"/>
      <c r="N6" s="108">
        <f t="shared" si="0"/>
        <v>0</v>
      </c>
      <c r="O6" s="109">
        <f t="shared" si="1"/>
        <v>0</v>
      </c>
      <c r="R6" s="310" t="s">
        <v>341</v>
      </c>
      <c r="S6" s="111">
        <v>35323</v>
      </c>
      <c r="T6" s="112">
        <f>N6</f>
        <v>0</v>
      </c>
      <c r="U6" s="113">
        <v>0</v>
      </c>
      <c r="V6" s="114">
        <f>T6*100000/S6</f>
        <v>0</v>
      </c>
      <c r="W6" s="102"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2</v>
      </c>
      <c r="E7" s="105">
        <v>6</v>
      </c>
      <c r="F7" s="105">
        <v>1</v>
      </c>
      <c r="G7" s="105"/>
      <c r="H7" s="105"/>
      <c r="I7" s="106"/>
      <c r="J7" s="107"/>
      <c r="K7" s="107"/>
      <c r="L7" s="107"/>
      <c r="M7" s="107"/>
      <c r="N7" s="108">
        <f t="shared" si="0"/>
        <v>10</v>
      </c>
      <c r="O7" s="109">
        <f t="shared" si="1"/>
        <v>8.1290899483802797</v>
      </c>
      <c r="R7" s="310" t="s">
        <v>77</v>
      </c>
      <c r="S7" s="111">
        <v>123015</v>
      </c>
      <c r="T7" s="112">
        <f t="shared" ref="T7:T26" si="2">N7</f>
        <v>10</v>
      </c>
      <c r="U7" s="113">
        <v>0</v>
      </c>
      <c r="V7" s="114">
        <f t="shared" ref="V7:V26" si="3">T7*100000/S7</f>
        <v>8.1290899483802797</v>
      </c>
      <c r="W7" s="102"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>
        <v>2</v>
      </c>
      <c r="F8" s="105">
        <v>0</v>
      </c>
      <c r="G8" s="105"/>
      <c r="H8" s="105"/>
      <c r="I8" s="106"/>
      <c r="J8" s="107"/>
      <c r="K8" s="107"/>
      <c r="L8" s="107"/>
      <c r="M8" s="107"/>
      <c r="N8" s="108">
        <f t="shared" si="0"/>
        <v>3</v>
      </c>
      <c r="O8" s="109">
        <f t="shared" si="1"/>
        <v>3.0788493313765537</v>
      </c>
      <c r="R8" s="116" t="s">
        <v>23</v>
      </c>
      <c r="S8" s="117">
        <v>97439</v>
      </c>
      <c r="T8" s="112">
        <f t="shared" si="2"/>
        <v>3</v>
      </c>
      <c r="U8" s="118">
        <v>0</v>
      </c>
      <c r="V8" s="114">
        <f t="shared" si="3"/>
        <v>3.0788493313765537</v>
      </c>
      <c r="W8" s="102"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2</v>
      </c>
      <c r="E9" s="119">
        <v>1</v>
      </c>
      <c r="F9" s="105">
        <v>1</v>
      </c>
      <c r="G9" s="105"/>
      <c r="H9" s="119"/>
      <c r="I9" s="106"/>
      <c r="J9" s="107"/>
      <c r="K9" s="107"/>
      <c r="L9" s="107"/>
      <c r="M9" s="107"/>
      <c r="N9" s="108">
        <f t="shared" si="0"/>
        <v>7</v>
      </c>
      <c r="O9" s="109">
        <f t="shared" si="1"/>
        <v>13.04412641621944</v>
      </c>
      <c r="R9" s="116" t="s">
        <v>31</v>
      </c>
      <c r="S9" s="117">
        <v>53664</v>
      </c>
      <c r="T9" s="112">
        <f t="shared" si="2"/>
        <v>7</v>
      </c>
      <c r="U9" s="118">
        <v>0</v>
      </c>
      <c r="V9" s="114">
        <f t="shared" si="3"/>
        <v>13.04412641621944</v>
      </c>
      <c r="W9" s="102"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1</v>
      </c>
      <c r="E10" s="119">
        <v>1</v>
      </c>
      <c r="F10" s="105">
        <v>3</v>
      </c>
      <c r="G10" s="105"/>
      <c r="H10" s="119"/>
      <c r="I10" s="106"/>
      <c r="J10" s="107"/>
      <c r="K10" s="107"/>
      <c r="L10" s="107"/>
      <c r="M10" s="107"/>
      <c r="N10" s="108">
        <f t="shared" si="0"/>
        <v>5</v>
      </c>
      <c r="O10" s="109">
        <f t="shared" si="1"/>
        <v>6.3154437862348587</v>
      </c>
      <c r="R10" s="116" t="s">
        <v>24</v>
      </c>
      <c r="S10" s="117">
        <v>79171</v>
      </c>
      <c r="T10" s="112">
        <f t="shared" si="2"/>
        <v>5</v>
      </c>
      <c r="U10" s="118">
        <v>0</v>
      </c>
      <c r="V10" s="114">
        <f t="shared" si="3"/>
        <v>6.3154437862348587</v>
      </c>
      <c r="W10" s="102">
        <v>0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>
        <v>1</v>
      </c>
      <c r="F11" s="105">
        <v>0</v>
      </c>
      <c r="G11" s="105"/>
      <c r="H11" s="119"/>
      <c r="I11" s="106"/>
      <c r="J11" s="107"/>
      <c r="K11" s="107"/>
      <c r="L11" s="107"/>
      <c r="M11" s="107"/>
      <c r="N11" s="108">
        <f t="shared" si="0"/>
        <v>2</v>
      </c>
      <c r="O11" s="109">
        <f t="shared" si="1"/>
        <v>2.978362198626975</v>
      </c>
      <c r="R11" s="116" t="s">
        <v>25</v>
      </c>
      <c r="S11" s="117">
        <v>67151</v>
      </c>
      <c r="T11" s="112">
        <f t="shared" si="2"/>
        <v>2</v>
      </c>
      <c r="U11" s="118">
        <v>0</v>
      </c>
      <c r="V11" s="114">
        <f t="shared" si="3"/>
        <v>2.978362198626975</v>
      </c>
      <c r="W11" s="102"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6</v>
      </c>
      <c r="E12" s="119">
        <v>4</v>
      </c>
      <c r="F12" s="105">
        <v>0</v>
      </c>
      <c r="G12" s="105"/>
      <c r="H12" s="119"/>
      <c r="I12" s="106"/>
      <c r="J12" s="107"/>
      <c r="K12" s="107"/>
      <c r="L12" s="107"/>
      <c r="M12" s="107"/>
      <c r="N12" s="108">
        <f t="shared" si="0"/>
        <v>11</v>
      </c>
      <c r="O12" s="109">
        <f t="shared" si="1"/>
        <v>15.468121607559693</v>
      </c>
      <c r="R12" s="116" t="s">
        <v>26</v>
      </c>
      <c r="S12" s="117">
        <v>71114</v>
      </c>
      <c r="T12" s="112">
        <f t="shared" si="2"/>
        <v>11</v>
      </c>
      <c r="U12" s="118">
        <v>0</v>
      </c>
      <c r="V12" s="114">
        <f t="shared" si="3"/>
        <v>15.468121607559693</v>
      </c>
      <c r="W12" s="102"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3</v>
      </c>
      <c r="E13" s="119">
        <v>5</v>
      </c>
      <c r="F13" s="105">
        <v>0</v>
      </c>
      <c r="G13" s="105"/>
      <c r="H13" s="119"/>
      <c r="I13" s="106"/>
      <c r="J13" s="107"/>
      <c r="K13" s="107"/>
      <c r="L13" s="107"/>
      <c r="M13" s="107"/>
      <c r="N13" s="108">
        <f t="shared" si="0"/>
        <v>9</v>
      </c>
      <c r="O13" s="109">
        <f t="shared" si="1"/>
        <v>8.3376565626621204</v>
      </c>
      <c r="R13" s="116" t="s">
        <v>27</v>
      </c>
      <c r="S13" s="117">
        <v>107944</v>
      </c>
      <c r="T13" s="112">
        <f t="shared" si="2"/>
        <v>9</v>
      </c>
      <c r="U13" s="118">
        <v>0</v>
      </c>
      <c r="V13" s="114">
        <f t="shared" si="3"/>
        <v>8.3376565626621204</v>
      </c>
      <c r="W13" s="102"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>
        <v>2</v>
      </c>
      <c r="F14" s="105">
        <v>2</v>
      </c>
      <c r="G14" s="105"/>
      <c r="H14" s="119"/>
      <c r="I14" s="106"/>
      <c r="J14" s="107"/>
      <c r="K14" s="107"/>
      <c r="L14" s="107"/>
      <c r="M14" s="107"/>
      <c r="N14" s="108">
        <f t="shared" si="0"/>
        <v>4</v>
      </c>
      <c r="O14" s="109">
        <f t="shared" si="1"/>
        <v>6.887052341597796</v>
      </c>
      <c r="R14" s="116" t="s">
        <v>34</v>
      </c>
      <c r="S14" s="117">
        <v>58080</v>
      </c>
      <c r="T14" s="112">
        <f t="shared" si="2"/>
        <v>4</v>
      </c>
      <c r="U14" s="118">
        <v>0</v>
      </c>
      <c r="V14" s="114">
        <f t="shared" si="3"/>
        <v>6.887052341597796</v>
      </c>
      <c r="W14" s="102"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>
        <v>0</v>
      </c>
      <c r="F15" s="105">
        <v>0</v>
      </c>
      <c r="G15" s="105"/>
      <c r="H15" s="119"/>
      <c r="I15" s="106"/>
      <c r="J15" s="107"/>
      <c r="K15" s="107"/>
      <c r="L15" s="107"/>
      <c r="M15" s="107"/>
      <c r="N15" s="108">
        <f t="shared" si="0"/>
        <v>0</v>
      </c>
      <c r="O15" s="109">
        <f t="shared" si="1"/>
        <v>0</v>
      </c>
      <c r="R15" s="116" t="s">
        <v>32</v>
      </c>
      <c r="S15" s="117">
        <v>66469</v>
      </c>
      <c r="T15" s="112">
        <f t="shared" si="2"/>
        <v>0</v>
      </c>
      <c r="U15" s="118">
        <v>0</v>
      </c>
      <c r="V15" s="114">
        <f t="shared" si="3"/>
        <v>0</v>
      </c>
      <c r="W15" s="102">
        <v>0</v>
      </c>
      <c r="Z15" s="115"/>
    </row>
    <row r="16" spans="1:26">
      <c r="A16" s="104" t="s">
        <v>28</v>
      </c>
      <c r="B16" s="119">
        <v>2</v>
      </c>
      <c r="C16" s="119">
        <v>5</v>
      </c>
      <c r="D16" s="105">
        <v>6</v>
      </c>
      <c r="E16" s="119">
        <v>4</v>
      </c>
      <c r="F16" s="105">
        <v>0</v>
      </c>
      <c r="G16" s="105"/>
      <c r="H16" s="119"/>
      <c r="I16" s="106"/>
      <c r="J16" s="107"/>
      <c r="K16" s="107"/>
      <c r="L16" s="107"/>
      <c r="M16" s="107"/>
      <c r="N16" s="108">
        <f t="shared" si="0"/>
        <v>17</v>
      </c>
      <c r="O16" s="109">
        <f t="shared" si="1"/>
        <v>14.379847911961496</v>
      </c>
      <c r="R16" s="116" t="s">
        <v>28</v>
      </c>
      <c r="S16" s="117">
        <v>118221</v>
      </c>
      <c r="T16" s="112">
        <f t="shared" si="2"/>
        <v>17</v>
      </c>
      <c r="U16" s="118">
        <v>0</v>
      </c>
      <c r="V16" s="114">
        <f t="shared" si="3"/>
        <v>14.379847911961496</v>
      </c>
      <c r="W16" s="102">
        <v>0</v>
      </c>
      <c r="Z16" s="115"/>
    </row>
    <row r="17" spans="1:26">
      <c r="A17" s="104" t="s">
        <v>29</v>
      </c>
      <c r="B17" s="119">
        <v>2</v>
      </c>
      <c r="C17" s="119">
        <v>0</v>
      </c>
      <c r="D17" s="105">
        <v>1</v>
      </c>
      <c r="E17" s="119">
        <v>1</v>
      </c>
      <c r="F17" s="105">
        <v>0</v>
      </c>
      <c r="G17" s="105"/>
      <c r="H17" s="119"/>
      <c r="I17" s="106"/>
      <c r="J17" s="107"/>
      <c r="K17" s="107"/>
      <c r="L17" s="107"/>
      <c r="M17" s="107"/>
      <c r="N17" s="108">
        <f t="shared" si="0"/>
        <v>4</v>
      </c>
      <c r="O17" s="109">
        <f t="shared" si="1"/>
        <v>3.4996850283474488</v>
      </c>
      <c r="R17" s="116" t="s">
        <v>29</v>
      </c>
      <c r="S17" s="117">
        <v>114296</v>
      </c>
      <c r="T17" s="112">
        <f t="shared" si="2"/>
        <v>4</v>
      </c>
      <c r="U17" s="118">
        <v>0</v>
      </c>
      <c r="V17" s="114">
        <f t="shared" si="3"/>
        <v>3.4996850283474488</v>
      </c>
      <c r="W17" s="102"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>
        <v>0</v>
      </c>
      <c r="F18" s="105">
        <v>0</v>
      </c>
      <c r="G18" s="105"/>
      <c r="H18" s="119"/>
      <c r="I18" s="106"/>
      <c r="J18" s="107"/>
      <c r="K18" s="107"/>
      <c r="L18" s="107"/>
      <c r="M18" s="107"/>
      <c r="N18" s="108">
        <f t="shared" si="0"/>
        <v>0</v>
      </c>
      <c r="O18" s="109">
        <f t="shared" si="1"/>
        <v>0</v>
      </c>
      <c r="R18" s="116" t="s">
        <v>33</v>
      </c>
      <c r="S18" s="117">
        <v>23133</v>
      </c>
      <c r="T18" s="112">
        <f t="shared" si="2"/>
        <v>0</v>
      </c>
      <c r="U18" s="118">
        <v>0</v>
      </c>
      <c r="V18" s="114">
        <f t="shared" si="3"/>
        <v>0</v>
      </c>
      <c r="W18" s="102"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>
        <v>0</v>
      </c>
      <c r="F19" s="105">
        <v>0</v>
      </c>
      <c r="G19" s="105"/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2"/>
        <v>0</v>
      </c>
      <c r="U19" s="118">
        <v>0</v>
      </c>
      <c r="V19" s="114">
        <f t="shared" si="3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8</v>
      </c>
      <c r="D20" s="105">
        <v>0</v>
      </c>
      <c r="E20" s="119">
        <v>0</v>
      </c>
      <c r="F20" s="105">
        <v>0</v>
      </c>
      <c r="G20" s="105"/>
      <c r="H20" s="119"/>
      <c r="I20" s="106"/>
      <c r="J20" s="107"/>
      <c r="K20" s="107"/>
      <c r="L20" s="107"/>
      <c r="M20" s="107"/>
      <c r="N20" s="108">
        <f t="shared" si="0"/>
        <v>8</v>
      </c>
      <c r="O20" s="109">
        <f t="shared" si="1"/>
        <v>10.852313577600825</v>
      </c>
      <c r="R20" s="116" t="s">
        <v>30</v>
      </c>
      <c r="S20" s="117">
        <v>73717</v>
      </c>
      <c r="T20" s="112">
        <f t="shared" si="2"/>
        <v>8</v>
      </c>
      <c r="U20" s="118">
        <v>0</v>
      </c>
      <c r="V20" s="114">
        <f t="shared" si="3"/>
        <v>10.852313577600825</v>
      </c>
      <c r="W20" s="102"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>
        <v>0</v>
      </c>
      <c r="F21" s="105">
        <v>0</v>
      </c>
      <c r="G21" s="105"/>
      <c r="H21" s="119"/>
      <c r="I21" s="106"/>
      <c r="J21" s="107"/>
      <c r="K21" s="107"/>
      <c r="L21" s="107"/>
      <c r="M21" s="107"/>
      <c r="N21" s="108">
        <f t="shared" si="0"/>
        <v>0</v>
      </c>
      <c r="O21" s="109">
        <f t="shared" si="1"/>
        <v>0</v>
      </c>
      <c r="R21" s="116" t="s">
        <v>35</v>
      </c>
      <c r="S21" s="117">
        <v>23154</v>
      </c>
      <c r="T21" s="112">
        <f t="shared" si="2"/>
        <v>0</v>
      </c>
      <c r="U21" s="118">
        <v>0</v>
      </c>
      <c r="V21" s="114">
        <f t="shared" si="3"/>
        <v>0</v>
      </c>
      <c r="W21" s="102"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2</v>
      </c>
      <c r="E22" s="119">
        <v>0</v>
      </c>
      <c r="F22" s="105">
        <v>0</v>
      </c>
      <c r="G22" s="105"/>
      <c r="H22" s="119"/>
      <c r="I22" s="106"/>
      <c r="J22" s="107"/>
      <c r="K22" s="107"/>
      <c r="L22" s="107"/>
      <c r="M22" s="107"/>
      <c r="N22" s="108">
        <f t="shared" si="0"/>
        <v>2</v>
      </c>
      <c r="O22" s="109">
        <f t="shared" si="1"/>
        <v>5.5606528206411436</v>
      </c>
      <c r="R22" s="120" t="s">
        <v>59</v>
      </c>
      <c r="S22" s="117">
        <v>35967</v>
      </c>
      <c r="T22" s="112">
        <f t="shared" si="2"/>
        <v>2</v>
      </c>
      <c r="U22" s="118">
        <v>0</v>
      </c>
      <c r="V22" s="114">
        <f t="shared" si="3"/>
        <v>5.5606528206411436</v>
      </c>
      <c r="W22" s="102"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>
        <v>1</v>
      </c>
      <c r="F23" s="105">
        <v>0</v>
      </c>
      <c r="G23" s="105"/>
      <c r="H23" s="119"/>
      <c r="I23" s="106"/>
      <c r="J23" s="107"/>
      <c r="K23" s="107"/>
      <c r="L23" s="107"/>
      <c r="M23" s="107"/>
      <c r="N23" s="108">
        <f t="shared" si="0"/>
        <v>1</v>
      </c>
      <c r="O23" s="109">
        <f t="shared" si="1"/>
        <v>2.2100424328147099</v>
      </c>
      <c r="R23" s="120" t="s">
        <v>60</v>
      </c>
      <c r="S23" s="117">
        <v>45248</v>
      </c>
      <c r="T23" s="112">
        <f t="shared" si="2"/>
        <v>1</v>
      </c>
      <c r="U23" s="118">
        <v>0</v>
      </c>
      <c r="V23" s="114">
        <f t="shared" si="3"/>
        <v>2.2100424328147099</v>
      </c>
      <c r="W23" s="102"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2</v>
      </c>
      <c r="E24" s="119">
        <v>2</v>
      </c>
      <c r="F24" s="105">
        <v>0</v>
      </c>
      <c r="G24" s="105"/>
      <c r="H24" s="119"/>
      <c r="I24" s="106"/>
      <c r="J24" s="107"/>
      <c r="K24" s="107"/>
      <c r="L24" s="107"/>
      <c r="M24" s="107"/>
      <c r="N24" s="108">
        <f t="shared" si="0"/>
        <v>5</v>
      </c>
      <c r="O24" s="109">
        <f t="shared" si="1"/>
        <v>18.271514708569342</v>
      </c>
      <c r="R24" s="120" t="s">
        <v>61</v>
      </c>
      <c r="S24" s="117">
        <v>27365</v>
      </c>
      <c r="T24" s="112">
        <f t="shared" si="2"/>
        <v>5</v>
      </c>
      <c r="U24" s="118">
        <v>0</v>
      </c>
      <c r="V24" s="114">
        <f t="shared" si="3"/>
        <v>18.271514708569342</v>
      </c>
      <c r="W24" s="102"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>
        <v>0</v>
      </c>
      <c r="F25" s="105">
        <v>0</v>
      </c>
      <c r="G25" s="105"/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2"/>
        <v>0</v>
      </c>
      <c r="U25" s="118">
        <v>0</v>
      </c>
      <c r="V25" s="114">
        <f t="shared" si="3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2</v>
      </c>
      <c r="E26" s="119">
        <v>0</v>
      </c>
      <c r="F26" s="105">
        <v>1</v>
      </c>
      <c r="G26" s="105"/>
      <c r="H26" s="119"/>
      <c r="I26" s="106"/>
      <c r="J26" s="122"/>
      <c r="K26" s="122"/>
      <c r="L26" s="122"/>
      <c r="M26" s="122"/>
      <c r="N26" s="108">
        <f t="shared" si="0"/>
        <v>4</v>
      </c>
      <c r="O26" s="123">
        <f t="shared" si="1"/>
        <v>17.249557980076762</v>
      </c>
      <c r="R26" s="124" t="s">
        <v>63</v>
      </c>
      <c r="S26" s="117">
        <v>23189</v>
      </c>
      <c r="T26" s="112">
        <f t="shared" si="2"/>
        <v>4</v>
      </c>
      <c r="U26" s="125">
        <v>0</v>
      </c>
      <c r="V26" s="114">
        <f t="shared" si="3"/>
        <v>17.249557980076762</v>
      </c>
      <c r="W26" s="102">
        <v>0</v>
      </c>
      <c r="Z26" s="115"/>
    </row>
    <row r="27" spans="1:26" s="129" customFormat="1">
      <c r="A27" s="126" t="s">
        <v>64</v>
      </c>
      <c r="B27" s="127">
        <f t="shared" ref="B27:M27" si="4">SUM(B6:B26)</f>
        <v>8</v>
      </c>
      <c r="C27" s="127">
        <f t="shared" si="4"/>
        <v>19</v>
      </c>
      <c r="D27" s="127">
        <f t="shared" si="4"/>
        <v>27</v>
      </c>
      <c r="E27" s="127">
        <f t="shared" si="4"/>
        <v>30</v>
      </c>
      <c r="F27" s="127">
        <f t="shared" si="4"/>
        <v>8</v>
      </c>
      <c r="G27" s="127">
        <f t="shared" si="4"/>
        <v>0</v>
      </c>
      <c r="H27" s="127">
        <f t="shared" si="4"/>
        <v>0</v>
      </c>
      <c r="I27" s="127">
        <f t="shared" si="4"/>
        <v>0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0"/>
        <v>92</v>
      </c>
      <c r="O27" s="128">
        <f t="shared" si="1"/>
        <v>7.0986942260610038</v>
      </c>
      <c r="R27" s="126" t="s">
        <v>64</v>
      </c>
      <c r="S27" s="127">
        <f>SUM(S6:S26)</f>
        <v>1296013</v>
      </c>
      <c r="T27" s="127">
        <f>SUM(T6:T26)</f>
        <v>92</v>
      </c>
      <c r="U27" s="127">
        <f>SUM(U6:U26)</f>
        <v>0</v>
      </c>
      <c r="V27" s="128">
        <f>T27*100000/S27</f>
        <v>7.0986942260610038</v>
      </c>
      <c r="W27" s="128">
        <v>0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B2" sqref="B2"/>
    </sheetView>
  </sheetViews>
  <sheetFormatPr defaultColWidth="8.8984375" defaultRowHeight="27.75"/>
  <cols>
    <col min="1" max="1" width="17.09765625" style="20" customWidth="1"/>
    <col min="2" max="2" width="12" style="20" customWidth="1"/>
    <col min="3" max="3" width="6.59765625" style="20" customWidth="1"/>
    <col min="4" max="4" width="7.3984375" style="20" customWidth="1"/>
    <col min="5" max="6" width="11.09765625" style="20" customWidth="1"/>
    <col min="7" max="7" width="8.09765625" style="20" customWidth="1"/>
    <col min="8" max="9" width="11.296875" style="20" customWidth="1"/>
    <col min="10" max="12" width="8.8984375" style="20"/>
    <col min="13" max="13" width="16.09765625" style="136" customWidth="1"/>
    <col min="14" max="14" width="15.8984375" style="136" customWidth="1"/>
    <col min="15" max="15" width="15.3984375" style="20" customWidth="1"/>
    <col min="16" max="16" width="16.296875" style="20" customWidth="1"/>
    <col min="17" max="17" width="9.09765625" style="20" customWidth="1"/>
    <col min="18" max="18" width="11" style="20" hidden="1" customWidth="1"/>
    <col min="19" max="20" width="9.09765625" style="20" customWidth="1"/>
    <col min="21" max="16384" width="8.8984375" style="20"/>
  </cols>
  <sheetData>
    <row r="1" spans="1:23">
      <c r="B1" s="77" t="s">
        <v>378</v>
      </c>
      <c r="M1" s="77"/>
      <c r="N1" s="309" t="s">
        <v>342</v>
      </c>
    </row>
    <row r="2" spans="1:23">
      <c r="A2" s="134"/>
      <c r="B2" s="78" t="s">
        <v>462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10</v>
      </c>
      <c r="P4" s="141">
        <f t="shared" ref="P4:P10" si="0">O4*100000/N4</f>
        <v>18.678670825784039</v>
      </c>
      <c r="Q4" s="136"/>
      <c r="R4" s="142">
        <f>O4*100/O10</f>
        <v>10.869565217391305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17</v>
      </c>
      <c r="P5" s="141">
        <f t="shared" si="0"/>
        <v>25.736128983422905</v>
      </c>
      <c r="R5" s="142">
        <f>O5*100/O10</f>
        <v>18.478260869565219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2</v>
      </c>
      <c r="D6" s="149">
        <v>0</v>
      </c>
      <c r="E6" s="150">
        <f>C6+D6</f>
        <v>2</v>
      </c>
      <c r="F6" s="151">
        <f>E6*100000/B6</f>
        <v>1.2631206659172152</v>
      </c>
      <c r="G6" s="149">
        <v>8</v>
      </c>
      <c r="H6" s="152">
        <f>C6+D6+G6</f>
        <v>10</v>
      </c>
      <c r="I6" s="153">
        <f>H6*100000/B6</f>
        <v>6.3156033295860752</v>
      </c>
      <c r="L6" s="147"/>
      <c r="M6" s="139" t="s">
        <v>36</v>
      </c>
      <c r="N6" s="140">
        <v>70853</v>
      </c>
      <c r="O6" s="139">
        <v>25</v>
      </c>
      <c r="P6" s="141">
        <f t="shared" si="0"/>
        <v>35.284321059094182</v>
      </c>
      <c r="R6" s="142">
        <f>O6*100/O10</f>
        <v>27.173913043478262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0</v>
      </c>
      <c r="D7" s="156">
        <v>0</v>
      </c>
      <c r="E7" s="157">
        <f>C7+D7</f>
        <v>0</v>
      </c>
      <c r="F7" s="158">
        <f>E7*100000/B7</f>
        <v>0</v>
      </c>
      <c r="G7" s="156">
        <v>0</v>
      </c>
      <c r="H7" s="159">
        <f>C7+D7+G7</f>
        <v>0</v>
      </c>
      <c r="I7" s="160">
        <f>H7*100000/B7</f>
        <v>0</v>
      </c>
      <c r="M7" s="139" t="s">
        <v>37</v>
      </c>
      <c r="N7" s="140">
        <v>157174</v>
      </c>
      <c r="O7" s="139">
        <v>24</v>
      </c>
      <c r="P7" s="141">
        <f t="shared" si="0"/>
        <v>15.269701095601054</v>
      </c>
      <c r="R7" s="142">
        <f>O7*100/O10</f>
        <v>26.086956521739129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2</v>
      </c>
      <c r="D8" s="156">
        <v>0</v>
      </c>
      <c r="E8" s="157">
        <f t="shared" ref="E8:E27" si="1">C8+D8</f>
        <v>2</v>
      </c>
      <c r="F8" s="158">
        <f t="shared" ref="F8:F27" si="2">E8*100000/B8</f>
        <v>1.6258179896760558</v>
      </c>
      <c r="G8" s="156">
        <v>8</v>
      </c>
      <c r="H8" s="159">
        <f t="shared" ref="H8:H27" si="3">C8+D8+G8</f>
        <v>10</v>
      </c>
      <c r="I8" s="160">
        <f t="shared" ref="I8:I27" si="4">H8*100000/B8</f>
        <v>8.1290899483802797</v>
      </c>
      <c r="M8" s="139" t="s">
        <v>38</v>
      </c>
      <c r="N8" s="140">
        <v>382915</v>
      </c>
      <c r="O8" s="139">
        <v>13</v>
      </c>
      <c r="P8" s="141">
        <f t="shared" si="0"/>
        <v>3.3950093362756748</v>
      </c>
      <c r="R8" s="142">
        <f>O8*100/O10</f>
        <v>14.130434782608695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1</v>
      </c>
      <c r="D9" s="156">
        <v>0</v>
      </c>
      <c r="E9" s="157">
        <f t="shared" si="1"/>
        <v>1</v>
      </c>
      <c r="F9" s="158">
        <f t="shared" si="2"/>
        <v>1.0262831104588512</v>
      </c>
      <c r="G9" s="156">
        <v>2</v>
      </c>
      <c r="H9" s="159">
        <f t="shared" si="3"/>
        <v>3</v>
      </c>
      <c r="I9" s="160">
        <f t="shared" si="4"/>
        <v>3.0788493313765537</v>
      </c>
      <c r="M9" s="139" t="s">
        <v>39</v>
      </c>
      <c r="N9" s="140">
        <v>565479</v>
      </c>
      <c r="O9" s="139">
        <v>3</v>
      </c>
      <c r="P9" s="141">
        <f t="shared" si="0"/>
        <v>0.53052367992445337</v>
      </c>
      <c r="R9" s="142">
        <f>O9*100/O10</f>
        <v>3.2608695652173911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1</v>
      </c>
      <c r="E10" s="157">
        <f t="shared" si="1"/>
        <v>1</v>
      </c>
      <c r="F10" s="158">
        <f t="shared" si="2"/>
        <v>1.8634466308884914</v>
      </c>
      <c r="G10" s="156">
        <v>6</v>
      </c>
      <c r="H10" s="159">
        <f t="shared" si="3"/>
        <v>7</v>
      </c>
      <c r="I10" s="160">
        <f t="shared" si="4"/>
        <v>13.04412641621944</v>
      </c>
      <c r="M10" s="161" t="s">
        <v>41</v>
      </c>
      <c r="N10" s="162">
        <f>SUM(N4:N9)</f>
        <v>1296013</v>
      </c>
      <c r="O10" s="162">
        <f>SUM(O4:O9)</f>
        <v>92</v>
      </c>
      <c r="P10" s="163">
        <f t="shared" si="0"/>
        <v>7.0986942260610038</v>
      </c>
      <c r="R10" s="164">
        <f>SUM(R4:R9)</f>
        <v>99.999999999999986</v>
      </c>
      <c r="T10" s="144"/>
      <c r="V10" s="148"/>
    </row>
    <row r="11" spans="1:23">
      <c r="A11" s="116" t="s">
        <v>24</v>
      </c>
      <c r="B11" s="117">
        <v>79171</v>
      </c>
      <c r="C11" s="156">
        <v>1</v>
      </c>
      <c r="D11" s="156">
        <v>0</v>
      </c>
      <c r="E11" s="157">
        <f t="shared" si="1"/>
        <v>1</v>
      </c>
      <c r="F11" s="158">
        <f t="shared" si="2"/>
        <v>1.2630887572469718</v>
      </c>
      <c r="G11" s="156">
        <v>4</v>
      </c>
      <c r="H11" s="159">
        <f t="shared" si="3"/>
        <v>5</v>
      </c>
      <c r="I11" s="160">
        <f t="shared" si="4"/>
        <v>6.3154437862348587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2</v>
      </c>
      <c r="H12" s="159">
        <f t="shared" si="3"/>
        <v>2</v>
      </c>
      <c r="I12" s="160">
        <f t="shared" si="4"/>
        <v>2.978362198626975</v>
      </c>
    </row>
    <row r="13" spans="1:23">
      <c r="A13" s="116" t="s">
        <v>26</v>
      </c>
      <c r="B13" s="117">
        <v>71114</v>
      </c>
      <c r="C13" s="156">
        <v>2</v>
      </c>
      <c r="D13" s="156">
        <v>0</v>
      </c>
      <c r="E13" s="157">
        <f t="shared" si="1"/>
        <v>2</v>
      </c>
      <c r="F13" s="158">
        <f t="shared" si="2"/>
        <v>2.812385746829035</v>
      </c>
      <c r="G13" s="156">
        <v>9</v>
      </c>
      <c r="H13" s="159">
        <f t="shared" si="3"/>
        <v>11</v>
      </c>
      <c r="I13" s="160">
        <f t="shared" si="4"/>
        <v>15.468121607559693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4</v>
      </c>
      <c r="D14" s="156">
        <v>0</v>
      </c>
      <c r="E14" s="157">
        <f t="shared" si="1"/>
        <v>4</v>
      </c>
      <c r="F14" s="158">
        <f t="shared" si="2"/>
        <v>3.7056251389609427</v>
      </c>
      <c r="G14" s="156">
        <v>5</v>
      </c>
      <c r="H14" s="159">
        <f t="shared" si="3"/>
        <v>9</v>
      </c>
      <c r="I14" s="160">
        <f t="shared" si="4"/>
        <v>8.3376565626621204</v>
      </c>
      <c r="M14" s="168" t="s">
        <v>70</v>
      </c>
      <c r="N14" s="169">
        <v>641883</v>
      </c>
      <c r="O14" s="168">
        <v>54</v>
      </c>
      <c r="P14" s="141">
        <f>O14*100000/N14</f>
        <v>8.4127481176476095</v>
      </c>
      <c r="R14" s="103"/>
    </row>
    <row r="15" spans="1:23">
      <c r="A15" s="116" t="s">
        <v>34</v>
      </c>
      <c r="B15" s="117">
        <v>58080</v>
      </c>
      <c r="C15" s="156">
        <v>2</v>
      </c>
      <c r="D15" s="156">
        <v>0</v>
      </c>
      <c r="E15" s="157">
        <f t="shared" si="1"/>
        <v>2</v>
      </c>
      <c r="F15" s="158">
        <f t="shared" si="2"/>
        <v>3.443526170798898</v>
      </c>
      <c r="G15" s="156">
        <v>2</v>
      </c>
      <c r="H15" s="159">
        <f t="shared" si="3"/>
        <v>4</v>
      </c>
      <c r="I15" s="160">
        <f t="shared" si="4"/>
        <v>6.887052341597796</v>
      </c>
      <c r="M15" s="168" t="s">
        <v>71</v>
      </c>
      <c r="N15" s="169">
        <v>654130</v>
      </c>
      <c r="O15" s="169">
        <f>O10-O14</f>
        <v>38</v>
      </c>
      <c r="P15" s="141">
        <f>O15*100000/N15</f>
        <v>5.8092428110620213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0</v>
      </c>
      <c r="D16" s="156">
        <v>0</v>
      </c>
      <c r="E16" s="157">
        <f t="shared" si="1"/>
        <v>0</v>
      </c>
      <c r="F16" s="158">
        <f t="shared" si="2"/>
        <v>0</v>
      </c>
      <c r="G16" s="156">
        <v>0</v>
      </c>
      <c r="H16" s="159">
        <f t="shared" si="3"/>
        <v>0</v>
      </c>
      <c r="I16" s="160">
        <f t="shared" si="4"/>
        <v>0</v>
      </c>
      <c r="M16" s="170" t="s">
        <v>41</v>
      </c>
      <c r="N16" s="171">
        <f>N14+N15</f>
        <v>1296013</v>
      </c>
      <c r="O16" s="172">
        <f>O14+O15</f>
        <v>92</v>
      </c>
      <c r="P16" s="173">
        <f>O16*100000/N16</f>
        <v>7.0986942260610038</v>
      </c>
    </row>
    <row r="17" spans="1:22">
      <c r="A17" s="116" t="s">
        <v>28</v>
      </c>
      <c r="B17" s="117">
        <v>118221</v>
      </c>
      <c r="C17" s="156">
        <v>2</v>
      </c>
      <c r="D17" s="156">
        <v>0</v>
      </c>
      <c r="E17" s="157">
        <f t="shared" si="1"/>
        <v>2</v>
      </c>
      <c r="F17" s="158">
        <f t="shared" si="2"/>
        <v>1.6917468131719406</v>
      </c>
      <c r="G17" s="156">
        <v>15</v>
      </c>
      <c r="H17" s="159">
        <f t="shared" si="3"/>
        <v>17</v>
      </c>
      <c r="I17" s="160">
        <f t="shared" si="4"/>
        <v>14.379847911961496</v>
      </c>
    </row>
    <row r="18" spans="1:22">
      <c r="A18" s="116" t="s">
        <v>29</v>
      </c>
      <c r="B18" s="117">
        <v>114296</v>
      </c>
      <c r="C18" s="156">
        <v>1</v>
      </c>
      <c r="D18" s="156">
        <v>0</v>
      </c>
      <c r="E18" s="157">
        <f t="shared" si="1"/>
        <v>1</v>
      </c>
      <c r="F18" s="158">
        <f t="shared" si="2"/>
        <v>0.87492125708686219</v>
      </c>
      <c r="G18" s="156">
        <v>3</v>
      </c>
      <c r="H18" s="159">
        <f t="shared" si="3"/>
        <v>4</v>
      </c>
      <c r="I18" s="160">
        <f t="shared" si="4"/>
        <v>3.4996850283474488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0</v>
      </c>
      <c r="H19" s="159">
        <f t="shared" si="3"/>
        <v>0</v>
      </c>
      <c r="I19" s="160">
        <f t="shared" si="4"/>
        <v>0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6</v>
      </c>
      <c r="D21" s="156">
        <v>0</v>
      </c>
      <c r="E21" s="157">
        <f t="shared" si="1"/>
        <v>6</v>
      </c>
      <c r="F21" s="158">
        <f t="shared" si="2"/>
        <v>8.1392351832006185</v>
      </c>
      <c r="G21" s="156">
        <v>2</v>
      </c>
      <c r="H21" s="159">
        <f t="shared" si="3"/>
        <v>8</v>
      </c>
      <c r="I21" s="160">
        <f t="shared" si="4"/>
        <v>10.852313577600825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0</v>
      </c>
      <c r="D22" s="156">
        <v>0</v>
      </c>
      <c r="E22" s="157">
        <f t="shared" si="1"/>
        <v>0</v>
      </c>
      <c r="F22" s="158">
        <f t="shared" si="2"/>
        <v>0</v>
      </c>
      <c r="G22" s="156">
        <v>0</v>
      </c>
      <c r="H22" s="159">
        <f t="shared" si="3"/>
        <v>0</v>
      </c>
      <c r="I22" s="160">
        <f t="shared" si="4"/>
        <v>0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1</v>
      </c>
      <c r="D23" s="156">
        <v>0</v>
      </c>
      <c r="E23" s="157">
        <f t="shared" si="1"/>
        <v>1</v>
      </c>
      <c r="F23" s="158">
        <f t="shared" si="2"/>
        <v>2.7803264103205718</v>
      </c>
      <c r="G23" s="156">
        <v>1</v>
      </c>
      <c r="H23" s="159">
        <f t="shared" si="3"/>
        <v>2</v>
      </c>
      <c r="I23" s="160">
        <f t="shared" si="4"/>
        <v>5.5606528206411436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1</v>
      </c>
      <c r="H24" s="159">
        <f t="shared" si="3"/>
        <v>1</v>
      </c>
      <c r="I24" s="160">
        <f t="shared" si="4"/>
        <v>2.2100424328147099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3</v>
      </c>
      <c r="D25" s="156">
        <v>0</v>
      </c>
      <c r="E25" s="157">
        <f t="shared" si="1"/>
        <v>3</v>
      </c>
      <c r="F25" s="158">
        <f t="shared" si="2"/>
        <v>10.962908825141604</v>
      </c>
      <c r="G25" s="156">
        <v>2</v>
      </c>
      <c r="H25" s="159">
        <f t="shared" si="3"/>
        <v>5</v>
      </c>
      <c r="I25" s="160">
        <f t="shared" si="4"/>
        <v>18.271514708569342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0</v>
      </c>
      <c r="D27" s="119">
        <v>0</v>
      </c>
      <c r="E27" s="157">
        <f t="shared" si="1"/>
        <v>0</v>
      </c>
      <c r="F27" s="158">
        <f t="shared" si="2"/>
        <v>0</v>
      </c>
      <c r="G27" s="119">
        <v>4</v>
      </c>
      <c r="H27" s="159">
        <f t="shared" si="3"/>
        <v>4</v>
      </c>
      <c r="I27" s="160">
        <f t="shared" si="4"/>
        <v>17.249557980076762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25</v>
      </c>
      <c r="D28" s="178">
        <f>SUM(D7:D27)</f>
        <v>1</v>
      </c>
      <c r="E28" s="178">
        <f>SUM(E7:E27)</f>
        <v>26</v>
      </c>
      <c r="F28" s="179">
        <f>E28*100000/B28</f>
        <v>2.0061527160607184</v>
      </c>
      <c r="G28" s="178">
        <f>SUM(G7:G27)</f>
        <v>66</v>
      </c>
      <c r="H28" s="178">
        <f>C28+D28+G28</f>
        <v>92</v>
      </c>
      <c r="I28" s="179">
        <f>H28*100000/B28</f>
        <v>7.0986942260610038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2" sqref="C2"/>
    </sheetView>
  </sheetViews>
  <sheetFormatPr defaultColWidth="8.8984375" defaultRowHeight="27.75"/>
  <cols>
    <col min="1" max="1" width="18.09765625" style="20" customWidth="1"/>
    <col min="2" max="2" width="10.8984375" style="136" customWidth="1"/>
    <col min="3" max="21" width="9.09765625" style="136" customWidth="1"/>
    <col min="22" max="16384" width="8.8984375" style="20"/>
  </cols>
  <sheetData>
    <row r="1" spans="1:54">
      <c r="A1" s="77" t="s">
        <v>343</v>
      </c>
    </row>
    <row r="2" spans="1:54">
      <c r="A2" s="77"/>
      <c r="B2" s="183"/>
      <c r="C2" s="78" t="s">
        <v>462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10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1</v>
      </c>
      <c r="N5" s="139">
        <v>0</v>
      </c>
      <c r="O5" s="139">
        <v>1</v>
      </c>
      <c r="P5" s="139">
        <v>2</v>
      </c>
      <c r="Q5" s="139">
        <v>2</v>
      </c>
      <c r="R5" s="139">
        <v>2</v>
      </c>
      <c r="S5" s="139">
        <v>0</v>
      </c>
      <c r="T5" s="139">
        <v>1</v>
      </c>
      <c r="U5" s="139">
        <v>0</v>
      </c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3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1</v>
      </c>
      <c r="R6" s="139">
        <v>0</v>
      </c>
      <c r="S6" s="139">
        <v>1</v>
      </c>
      <c r="T6" s="139">
        <v>0</v>
      </c>
      <c r="U6" s="139">
        <v>0</v>
      </c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7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>
        <v>1</v>
      </c>
      <c r="N7" s="139">
        <v>0</v>
      </c>
      <c r="O7" s="139">
        <v>0</v>
      </c>
      <c r="P7" s="139">
        <v>0</v>
      </c>
      <c r="Q7" s="139">
        <v>0</v>
      </c>
      <c r="R7" s="139">
        <v>1</v>
      </c>
      <c r="S7" s="139">
        <v>0</v>
      </c>
      <c r="T7" s="139">
        <v>1</v>
      </c>
      <c r="U7" s="139">
        <v>0</v>
      </c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5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1</v>
      </c>
      <c r="Q8" s="139">
        <v>0</v>
      </c>
      <c r="R8" s="139">
        <v>0</v>
      </c>
      <c r="S8" s="139">
        <v>1</v>
      </c>
      <c r="T8" s="139">
        <v>2</v>
      </c>
      <c r="U8" s="139">
        <v>1</v>
      </c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2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1</v>
      </c>
      <c r="R9" s="139">
        <v>0</v>
      </c>
      <c r="S9" s="139">
        <v>0</v>
      </c>
      <c r="T9" s="139">
        <v>0</v>
      </c>
      <c r="U9" s="139">
        <v>0</v>
      </c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11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>
        <v>0</v>
      </c>
      <c r="N10" s="139">
        <v>4</v>
      </c>
      <c r="O10" s="139">
        <v>1</v>
      </c>
      <c r="P10" s="139">
        <v>2</v>
      </c>
      <c r="Q10" s="139">
        <v>2</v>
      </c>
      <c r="R10" s="139">
        <v>1</v>
      </c>
      <c r="S10" s="139">
        <v>0</v>
      </c>
      <c r="T10" s="139">
        <v>0</v>
      </c>
      <c r="U10" s="139">
        <v>0</v>
      </c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9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>
        <v>0</v>
      </c>
      <c r="N11" s="139">
        <v>1</v>
      </c>
      <c r="O11" s="139">
        <v>1</v>
      </c>
      <c r="P11" s="139">
        <v>4</v>
      </c>
      <c r="Q11" s="139">
        <v>1</v>
      </c>
      <c r="R11" s="139">
        <v>1</v>
      </c>
      <c r="S11" s="139">
        <v>0</v>
      </c>
      <c r="T11" s="139">
        <v>0</v>
      </c>
      <c r="U11" s="139">
        <v>0</v>
      </c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4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1</v>
      </c>
      <c r="S12" s="139">
        <v>1</v>
      </c>
      <c r="T12" s="139">
        <v>1</v>
      </c>
      <c r="U12" s="139">
        <v>1</v>
      </c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17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1</v>
      </c>
      <c r="I14" s="139">
        <v>3</v>
      </c>
      <c r="J14" s="139">
        <v>0</v>
      </c>
      <c r="K14" s="139">
        <v>0</v>
      </c>
      <c r="L14" s="139">
        <v>1</v>
      </c>
      <c r="M14" s="139">
        <v>1</v>
      </c>
      <c r="N14" s="139">
        <v>3</v>
      </c>
      <c r="O14" s="139">
        <v>1</v>
      </c>
      <c r="P14" s="139">
        <v>1</v>
      </c>
      <c r="Q14" s="139">
        <v>1</v>
      </c>
      <c r="R14" s="139">
        <v>1</v>
      </c>
      <c r="S14" s="139">
        <v>1</v>
      </c>
      <c r="T14" s="139">
        <v>0</v>
      </c>
      <c r="U14" s="139">
        <v>0</v>
      </c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4</v>
      </c>
      <c r="C15" s="139">
        <v>0</v>
      </c>
      <c r="D15" s="139">
        <v>0</v>
      </c>
      <c r="E15" s="139">
        <v>2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1</v>
      </c>
      <c r="P15" s="139">
        <v>0</v>
      </c>
      <c r="Q15" s="139">
        <v>1</v>
      </c>
      <c r="R15" s="139">
        <v>0</v>
      </c>
      <c r="S15" s="139">
        <v>0</v>
      </c>
      <c r="T15" s="139">
        <v>0</v>
      </c>
      <c r="U15" s="139">
        <v>0</v>
      </c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8</v>
      </c>
      <c r="C18" s="139">
        <v>0</v>
      </c>
      <c r="D18" s="139">
        <v>0</v>
      </c>
      <c r="E18" s="139">
        <v>0</v>
      </c>
      <c r="F18" s="139">
        <v>0</v>
      </c>
      <c r="G18" s="139">
        <v>1</v>
      </c>
      <c r="H18" s="139">
        <v>1</v>
      </c>
      <c r="I18" s="139">
        <v>2</v>
      </c>
      <c r="J18" s="139">
        <v>3</v>
      </c>
      <c r="K18" s="139">
        <v>1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0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2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2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1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1</v>
      </c>
      <c r="R21" s="139">
        <v>0</v>
      </c>
      <c r="S21" s="139">
        <v>0</v>
      </c>
      <c r="T21" s="139">
        <v>0</v>
      </c>
      <c r="U21" s="139">
        <v>0</v>
      </c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5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>
        <v>1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1</v>
      </c>
      <c r="T22" s="139">
        <v>1</v>
      </c>
      <c r="U22" s="139">
        <v>0</v>
      </c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4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0</v>
      </c>
      <c r="M24" s="139">
        <v>0</v>
      </c>
      <c r="N24" s="139">
        <v>2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1</v>
      </c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92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3</v>
      </c>
      <c r="F25" s="196">
        <f t="shared" si="1"/>
        <v>2</v>
      </c>
      <c r="G25" s="196">
        <f t="shared" si="1"/>
        <v>2</v>
      </c>
      <c r="H25" s="196">
        <f t="shared" si="1"/>
        <v>2</v>
      </c>
      <c r="I25" s="196">
        <f t="shared" si="1"/>
        <v>8</v>
      </c>
      <c r="J25" s="196">
        <f t="shared" si="1"/>
        <v>5</v>
      </c>
      <c r="K25" s="196">
        <f t="shared" si="1"/>
        <v>2</v>
      </c>
      <c r="L25" s="196">
        <f t="shared" si="1"/>
        <v>5</v>
      </c>
      <c r="M25" s="196">
        <f t="shared" si="1"/>
        <v>4</v>
      </c>
      <c r="N25" s="196">
        <f t="shared" si="1"/>
        <v>10</v>
      </c>
      <c r="O25" s="196">
        <f t="shared" si="1"/>
        <v>5</v>
      </c>
      <c r="P25" s="196">
        <f t="shared" si="1"/>
        <v>10</v>
      </c>
      <c r="Q25" s="196">
        <f t="shared" si="1"/>
        <v>10</v>
      </c>
      <c r="R25" s="196">
        <f t="shared" si="1"/>
        <v>7</v>
      </c>
      <c r="S25" s="196">
        <f t="shared" ref="S25:BB25" si="2">SUM(S5:S24)</f>
        <v>5</v>
      </c>
      <c r="T25" s="196">
        <f t="shared" si="2"/>
        <v>6</v>
      </c>
      <c r="U25" s="196">
        <f t="shared" si="2"/>
        <v>3</v>
      </c>
      <c r="V25" s="196">
        <f t="shared" si="2"/>
        <v>0</v>
      </c>
      <c r="W25" s="196">
        <f t="shared" si="2"/>
        <v>0</v>
      </c>
      <c r="X25" s="196">
        <f t="shared" si="2"/>
        <v>0</v>
      </c>
      <c r="Y25" s="196">
        <f t="shared" si="2"/>
        <v>0</v>
      </c>
      <c r="Z25" s="196">
        <f t="shared" si="2"/>
        <v>0</v>
      </c>
      <c r="AA25" s="196">
        <f t="shared" si="2"/>
        <v>0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344</v>
      </c>
      <c r="J28" s="203"/>
      <c r="K28" s="203"/>
      <c r="L28" s="203"/>
      <c r="S28" s="204"/>
      <c r="T28" s="204"/>
    </row>
    <row r="29" spans="1:55" s="201" customFormat="1">
      <c r="G29" s="205" t="s">
        <v>463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345</v>
      </c>
      <c r="B31" s="212">
        <f>SUM(C31:BB31)</f>
        <v>92</v>
      </c>
      <c r="C31" s="213">
        <f>C25</f>
        <v>2</v>
      </c>
      <c r="D31" s="213">
        <f t="shared" ref="D31:BB31" si="3">D25</f>
        <v>1</v>
      </c>
      <c r="E31" s="213">
        <f t="shared" si="3"/>
        <v>3</v>
      </c>
      <c r="F31" s="213">
        <f t="shared" si="3"/>
        <v>2</v>
      </c>
      <c r="G31" s="213">
        <f t="shared" si="3"/>
        <v>2</v>
      </c>
      <c r="H31" s="213">
        <f t="shared" si="3"/>
        <v>2</v>
      </c>
      <c r="I31" s="213">
        <f t="shared" si="3"/>
        <v>8</v>
      </c>
      <c r="J31" s="213">
        <f t="shared" si="3"/>
        <v>5</v>
      </c>
      <c r="K31" s="213">
        <f t="shared" si="3"/>
        <v>2</v>
      </c>
      <c r="L31" s="213">
        <f t="shared" si="3"/>
        <v>5</v>
      </c>
      <c r="M31" s="213">
        <f t="shared" si="3"/>
        <v>4</v>
      </c>
      <c r="N31" s="213">
        <f t="shared" si="3"/>
        <v>10</v>
      </c>
      <c r="O31" s="213">
        <f t="shared" si="3"/>
        <v>5</v>
      </c>
      <c r="P31" s="213">
        <f t="shared" si="3"/>
        <v>10</v>
      </c>
      <c r="Q31" s="213">
        <f t="shared" si="3"/>
        <v>10</v>
      </c>
      <c r="R31" s="213">
        <f t="shared" si="3"/>
        <v>7</v>
      </c>
      <c r="S31" s="213">
        <f t="shared" si="3"/>
        <v>5</v>
      </c>
      <c r="T31" s="213">
        <f t="shared" si="3"/>
        <v>6</v>
      </c>
      <c r="U31" s="213">
        <f t="shared" si="3"/>
        <v>3</v>
      </c>
      <c r="V31" s="213">
        <f t="shared" si="3"/>
        <v>0</v>
      </c>
      <c r="W31" s="213">
        <f t="shared" si="3"/>
        <v>0</v>
      </c>
      <c r="X31" s="213">
        <f t="shared" si="3"/>
        <v>0</v>
      </c>
      <c r="Y31" s="213">
        <f t="shared" si="3"/>
        <v>0</v>
      </c>
      <c r="Z31" s="213">
        <f t="shared" si="3"/>
        <v>0</v>
      </c>
      <c r="AA31" s="213">
        <f t="shared" si="3"/>
        <v>0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330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331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/>
  </sheetViews>
  <sheetFormatPr defaultColWidth="8.8984375" defaultRowHeight="18.75"/>
  <cols>
    <col min="1" max="2" width="14.3984375" style="238" customWidth="1"/>
    <col min="3" max="3" width="12.59765625" style="239" bestFit="1" customWidth="1"/>
    <col min="4" max="4" width="10.8984375" style="239" customWidth="1"/>
    <col min="5" max="8" width="7.09765625" style="239" customWidth="1"/>
    <col min="9" max="9" width="10" style="239" customWidth="1"/>
    <col min="10" max="10" width="8.8984375" style="238"/>
    <col min="11" max="11" width="27.59765625" style="238" customWidth="1"/>
    <col min="12" max="16" width="8.8984375" style="238"/>
    <col min="17" max="17" width="11.69921875" style="238" customWidth="1"/>
    <col min="18" max="16384" width="8.8984375" style="238"/>
  </cols>
  <sheetData>
    <row r="1" spans="1:17">
      <c r="A1" s="1" t="s">
        <v>464</v>
      </c>
    </row>
    <row r="2" spans="1:17">
      <c r="A2" s="2" t="s">
        <v>193</v>
      </c>
      <c r="B2" s="2" t="s">
        <v>194</v>
      </c>
      <c r="C2" s="3" t="s">
        <v>465</v>
      </c>
      <c r="D2" s="4" t="s">
        <v>466</v>
      </c>
      <c r="E2" s="4" t="s">
        <v>382</v>
      </c>
      <c r="F2" s="4" t="s">
        <v>390</v>
      </c>
      <c r="G2" s="4" t="s">
        <v>395</v>
      </c>
      <c r="H2" s="4" t="s">
        <v>467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0</v>
      </c>
      <c r="E3" s="15">
        <v>0</v>
      </c>
      <c r="F3" s="15">
        <v>0</v>
      </c>
      <c r="G3" s="15">
        <v>0</v>
      </c>
      <c r="H3" s="15">
        <v>0</v>
      </c>
      <c r="I3" s="313">
        <v>0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0</v>
      </c>
      <c r="D4" s="17">
        <v>0</v>
      </c>
      <c r="E4" s="15">
        <v>0</v>
      </c>
      <c r="F4" s="15">
        <v>0</v>
      </c>
      <c r="G4" s="15">
        <v>0</v>
      </c>
      <c r="H4" s="15">
        <v>0</v>
      </c>
      <c r="I4" s="19">
        <v>0</v>
      </c>
      <c r="J4" s="240"/>
      <c r="K4" s="342" t="s">
        <v>197</v>
      </c>
      <c r="L4" s="342"/>
      <c r="M4" s="342"/>
      <c r="N4" s="342"/>
      <c r="O4" s="342"/>
      <c r="P4" s="342"/>
      <c r="Q4" s="342"/>
    </row>
    <row r="5" spans="1:17" ht="20.25" customHeight="1">
      <c r="A5" s="18" t="s">
        <v>21</v>
      </c>
      <c r="B5" s="18" t="s">
        <v>146</v>
      </c>
      <c r="C5" s="16">
        <v>3</v>
      </c>
      <c r="D5" s="17">
        <v>1</v>
      </c>
      <c r="E5" s="15">
        <v>1</v>
      </c>
      <c r="F5" s="15">
        <v>0</v>
      </c>
      <c r="G5" s="15">
        <v>0</v>
      </c>
      <c r="H5" s="15">
        <v>0</v>
      </c>
      <c r="I5" s="22">
        <v>2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0</v>
      </c>
      <c r="D9" s="17">
        <v>0</v>
      </c>
      <c r="E9" s="15">
        <v>0</v>
      </c>
      <c r="F9" s="15">
        <v>0</v>
      </c>
      <c r="G9" s="15">
        <v>0</v>
      </c>
      <c r="H9" s="15">
        <v>0</v>
      </c>
      <c r="I9" s="19">
        <v>0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0</v>
      </c>
      <c r="E11" s="15">
        <v>0</v>
      </c>
      <c r="F11" s="15">
        <v>0</v>
      </c>
      <c r="G11" s="15">
        <v>0</v>
      </c>
      <c r="H11" s="15">
        <v>0</v>
      </c>
      <c r="I11" s="19">
        <v>0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4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2</v>
      </c>
      <c r="D13" s="17">
        <v>1</v>
      </c>
      <c r="E13" s="15">
        <v>0</v>
      </c>
      <c r="F13" s="15">
        <v>0</v>
      </c>
      <c r="G13" s="15">
        <v>1</v>
      </c>
      <c r="H13" s="15">
        <v>0</v>
      </c>
      <c r="I13" s="21">
        <v>3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2</v>
      </c>
      <c r="D15" s="17">
        <v>0</v>
      </c>
      <c r="E15" s="15">
        <v>0</v>
      </c>
      <c r="F15" s="15">
        <v>0</v>
      </c>
      <c r="G15" s="15">
        <v>0</v>
      </c>
      <c r="H15" s="15">
        <v>0</v>
      </c>
      <c r="I15" s="314">
        <v>1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1</v>
      </c>
      <c r="D18" s="17">
        <v>1</v>
      </c>
      <c r="E18" s="15">
        <v>0</v>
      </c>
      <c r="F18" s="15">
        <v>1</v>
      </c>
      <c r="G18" s="15">
        <v>0</v>
      </c>
      <c r="H18" s="15">
        <v>0</v>
      </c>
      <c r="I18" s="22">
        <v>2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0</v>
      </c>
      <c r="D22" s="17">
        <v>0</v>
      </c>
      <c r="E22" s="15">
        <v>0</v>
      </c>
      <c r="F22" s="15">
        <v>0</v>
      </c>
      <c r="G22" s="15">
        <v>0</v>
      </c>
      <c r="H22" s="15">
        <v>0</v>
      </c>
      <c r="I22" s="19">
        <v>0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0</v>
      </c>
      <c r="E23" s="15">
        <v>0</v>
      </c>
      <c r="F23" s="15">
        <v>0</v>
      </c>
      <c r="G23" s="15">
        <v>0</v>
      </c>
      <c r="H23" s="15">
        <v>0</v>
      </c>
      <c r="I23" s="19">
        <v>0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0</v>
      </c>
      <c r="D27" s="17">
        <v>0</v>
      </c>
      <c r="E27" s="15">
        <v>0</v>
      </c>
      <c r="F27" s="15">
        <v>0</v>
      </c>
      <c r="G27" s="15">
        <v>0</v>
      </c>
      <c r="H27" s="15">
        <v>0</v>
      </c>
      <c r="I27" s="19">
        <v>0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1</v>
      </c>
      <c r="D29" s="17">
        <v>0</v>
      </c>
      <c r="E29" s="15">
        <v>0</v>
      </c>
      <c r="F29" s="15">
        <v>0</v>
      </c>
      <c r="G29" s="15">
        <v>0</v>
      </c>
      <c r="H29" s="15">
        <v>0</v>
      </c>
      <c r="I29" s="314">
        <v>1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0</v>
      </c>
      <c r="E31" s="15">
        <v>0</v>
      </c>
      <c r="F31" s="15">
        <v>0</v>
      </c>
      <c r="G31" s="15">
        <v>0</v>
      </c>
      <c r="H31" s="15">
        <v>0</v>
      </c>
      <c r="I31" s="314">
        <v>1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0</v>
      </c>
      <c r="E32" s="15">
        <v>0</v>
      </c>
      <c r="F32" s="15">
        <v>0</v>
      </c>
      <c r="G32" s="15">
        <v>0</v>
      </c>
      <c r="H32" s="15">
        <v>0</v>
      </c>
      <c r="I32" s="19">
        <v>0</v>
      </c>
      <c r="J32" s="240"/>
    </row>
    <row r="33" spans="1:10" ht="20.25" customHeight="1">
      <c r="A33" s="18" t="s">
        <v>31</v>
      </c>
      <c r="B33" s="18" t="s">
        <v>190</v>
      </c>
      <c r="C33" s="16">
        <v>1</v>
      </c>
      <c r="D33" s="17">
        <v>0</v>
      </c>
      <c r="E33" s="15">
        <v>0</v>
      </c>
      <c r="F33" s="15">
        <v>0</v>
      </c>
      <c r="G33" s="15">
        <v>0</v>
      </c>
      <c r="H33" s="15">
        <v>0</v>
      </c>
      <c r="I33" s="314">
        <v>1</v>
      </c>
      <c r="J33" s="240"/>
    </row>
    <row r="34" spans="1:10" ht="20.25" customHeight="1">
      <c r="A34" s="18" t="s">
        <v>31</v>
      </c>
      <c r="B34" s="18" t="s">
        <v>220</v>
      </c>
      <c r="C34" s="16">
        <v>1</v>
      </c>
      <c r="D34" s="17">
        <v>1</v>
      </c>
      <c r="E34" s="15">
        <v>0</v>
      </c>
      <c r="F34" s="15">
        <v>0</v>
      </c>
      <c r="G34" s="15">
        <v>1</v>
      </c>
      <c r="H34" s="15">
        <v>0</v>
      </c>
      <c r="I34" s="21">
        <v>3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1</v>
      </c>
      <c r="D36" s="17">
        <v>0</v>
      </c>
      <c r="E36" s="15">
        <v>0</v>
      </c>
      <c r="F36" s="15">
        <v>0</v>
      </c>
      <c r="G36" s="15">
        <v>0</v>
      </c>
      <c r="H36" s="15">
        <v>0</v>
      </c>
      <c r="I36" s="314">
        <v>1</v>
      </c>
      <c r="J36" s="240"/>
    </row>
    <row r="37" spans="1:10" ht="20.25" customHeight="1">
      <c r="A37" s="18" t="s">
        <v>31</v>
      </c>
      <c r="B37" s="18" t="s">
        <v>222</v>
      </c>
      <c r="C37" s="16">
        <v>1</v>
      </c>
      <c r="D37" s="17">
        <v>1</v>
      </c>
      <c r="E37" s="15">
        <v>1</v>
      </c>
      <c r="F37" s="15">
        <v>0</v>
      </c>
      <c r="G37" s="15">
        <v>0</v>
      </c>
      <c r="H37" s="15">
        <v>0</v>
      </c>
      <c r="I37" s="22">
        <v>2</v>
      </c>
      <c r="J37" s="240"/>
    </row>
    <row r="38" spans="1:10" ht="20.25" customHeight="1">
      <c r="A38" s="18" t="s">
        <v>31</v>
      </c>
      <c r="B38" s="18" t="s">
        <v>223</v>
      </c>
      <c r="C38" s="16">
        <v>0</v>
      </c>
      <c r="D38" s="17">
        <v>0</v>
      </c>
      <c r="E38" s="15">
        <v>0</v>
      </c>
      <c r="F38" s="15">
        <v>0</v>
      </c>
      <c r="G38" s="15">
        <v>0</v>
      </c>
      <c r="H38" s="15">
        <v>0</v>
      </c>
      <c r="I38" s="19">
        <v>0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0</v>
      </c>
      <c r="D41" s="17">
        <v>1</v>
      </c>
      <c r="E41" s="15">
        <v>0</v>
      </c>
      <c r="F41" s="15">
        <v>0</v>
      </c>
      <c r="G41" s="15">
        <v>1</v>
      </c>
      <c r="H41" s="15">
        <v>0</v>
      </c>
      <c r="I41" s="21">
        <v>3</v>
      </c>
      <c r="J41" s="240"/>
    </row>
    <row r="42" spans="1:10" ht="20.25" customHeight="1">
      <c r="A42" s="18" t="s">
        <v>24</v>
      </c>
      <c r="B42" s="18" t="s">
        <v>165</v>
      </c>
      <c r="C42" s="16">
        <v>0</v>
      </c>
      <c r="D42" s="17">
        <v>1</v>
      </c>
      <c r="E42" s="15">
        <v>0</v>
      </c>
      <c r="F42" s="15">
        <v>0</v>
      </c>
      <c r="G42" s="15">
        <v>0</v>
      </c>
      <c r="H42" s="15">
        <v>1</v>
      </c>
      <c r="I42" s="21">
        <v>3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1</v>
      </c>
      <c r="D44" s="17">
        <v>0</v>
      </c>
      <c r="E44" s="15">
        <v>0</v>
      </c>
      <c r="F44" s="15">
        <v>0</v>
      </c>
      <c r="G44" s="15">
        <v>0</v>
      </c>
      <c r="H44" s="15">
        <v>0</v>
      </c>
      <c r="I44" s="314">
        <v>1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0</v>
      </c>
      <c r="E45" s="15">
        <v>0</v>
      </c>
      <c r="F45" s="15">
        <v>0</v>
      </c>
      <c r="G45" s="15">
        <v>0</v>
      </c>
      <c r="H45" s="15">
        <v>0</v>
      </c>
      <c r="I45" s="19">
        <v>0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0</v>
      </c>
      <c r="D48" s="17">
        <v>1</v>
      </c>
      <c r="E48" s="15">
        <v>0</v>
      </c>
      <c r="F48" s="15">
        <v>0</v>
      </c>
      <c r="G48" s="15">
        <v>1</v>
      </c>
      <c r="H48" s="15">
        <v>0</v>
      </c>
      <c r="I48" s="21">
        <v>3</v>
      </c>
      <c r="J48" s="240"/>
    </row>
    <row r="49" spans="1:10" ht="20.25" customHeight="1">
      <c r="A49" s="18" t="s">
        <v>24</v>
      </c>
      <c r="B49" s="18" t="s">
        <v>229</v>
      </c>
      <c r="C49" s="16">
        <v>0</v>
      </c>
      <c r="D49" s="17">
        <v>1</v>
      </c>
      <c r="E49" s="15">
        <v>0</v>
      </c>
      <c r="F49" s="15">
        <v>1</v>
      </c>
      <c r="G49" s="15">
        <v>0</v>
      </c>
      <c r="H49" s="15">
        <v>0</v>
      </c>
      <c r="I49" s="22">
        <v>2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4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1</v>
      </c>
      <c r="D56" s="17">
        <v>0</v>
      </c>
      <c r="E56" s="15">
        <v>0</v>
      </c>
      <c r="F56" s="15">
        <v>0</v>
      </c>
      <c r="G56" s="15">
        <v>0</v>
      </c>
      <c r="H56" s="15">
        <v>0</v>
      </c>
      <c r="I56" s="314">
        <v>1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1</v>
      </c>
      <c r="D65" s="17">
        <v>0</v>
      </c>
      <c r="E65" s="15">
        <v>0</v>
      </c>
      <c r="F65" s="15">
        <v>0</v>
      </c>
      <c r="G65" s="15">
        <v>0</v>
      </c>
      <c r="H65" s="15">
        <v>0</v>
      </c>
      <c r="I65" s="314">
        <v>1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0</v>
      </c>
      <c r="D70" s="17">
        <v>1</v>
      </c>
      <c r="E70" s="15">
        <v>1</v>
      </c>
      <c r="F70" s="15">
        <v>0</v>
      </c>
      <c r="G70" s="15">
        <v>0</v>
      </c>
      <c r="H70" s="15">
        <v>0</v>
      </c>
      <c r="I70" s="22">
        <v>2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9</v>
      </c>
      <c r="D75" s="17">
        <v>0</v>
      </c>
      <c r="E75" s="15">
        <v>0</v>
      </c>
      <c r="F75" s="15">
        <v>0</v>
      </c>
      <c r="G75" s="15">
        <v>0</v>
      </c>
      <c r="H75" s="15">
        <v>0</v>
      </c>
      <c r="I75" s="314">
        <v>1</v>
      </c>
      <c r="J75" s="240"/>
    </row>
    <row r="76" spans="1:10" ht="20.25" customHeight="1">
      <c r="A76" s="18" t="s">
        <v>27</v>
      </c>
      <c r="B76" s="18" t="s">
        <v>192</v>
      </c>
      <c r="C76" s="16">
        <v>1</v>
      </c>
      <c r="D76" s="17">
        <v>0</v>
      </c>
      <c r="E76" s="15">
        <v>0</v>
      </c>
      <c r="F76" s="15">
        <v>0</v>
      </c>
      <c r="G76" s="15">
        <v>0</v>
      </c>
      <c r="H76" s="15">
        <v>0</v>
      </c>
      <c r="I76" s="314">
        <v>1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1</v>
      </c>
      <c r="D79" s="17">
        <v>0</v>
      </c>
      <c r="E79" s="15">
        <v>0</v>
      </c>
      <c r="F79" s="15">
        <v>0</v>
      </c>
      <c r="G79" s="15">
        <v>0</v>
      </c>
      <c r="H79" s="15">
        <v>0</v>
      </c>
      <c r="I79" s="314">
        <v>1</v>
      </c>
      <c r="J79" s="240"/>
    </row>
    <row r="80" spans="1:10" ht="20.25" customHeight="1">
      <c r="A80" s="18" t="s">
        <v>27</v>
      </c>
      <c r="B80" s="18" t="s">
        <v>162</v>
      </c>
      <c r="C80" s="16">
        <v>5</v>
      </c>
      <c r="D80" s="17">
        <v>0</v>
      </c>
      <c r="E80" s="15">
        <v>0</v>
      </c>
      <c r="F80" s="15">
        <v>0</v>
      </c>
      <c r="G80" s="15">
        <v>0</v>
      </c>
      <c r="H80" s="15">
        <v>0</v>
      </c>
      <c r="I80" s="314">
        <v>1</v>
      </c>
      <c r="J80" s="240"/>
    </row>
    <row r="81" spans="1:10" ht="20.25" customHeight="1">
      <c r="A81" s="18" t="s">
        <v>27</v>
      </c>
      <c r="B81" s="18" t="s">
        <v>251</v>
      </c>
      <c r="C81" s="16">
        <v>0</v>
      </c>
      <c r="D81" s="17">
        <v>0</v>
      </c>
      <c r="E81" s="15">
        <v>0</v>
      </c>
      <c r="F81" s="15">
        <v>0</v>
      </c>
      <c r="G81" s="15">
        <v>0</v>
      </c>
      <c r="H81" s="15">
        <v>0</v>
      </c>
      <c r="I81" s="19">
        <v>0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0</v>
      </c>
      <c r="E85" s="15">
        <v>0</v>
      </c>
      <c r="F85" s="15">
        <v>0</v>
      </c>
      <c r="G85" s="15">
        <v>0</v>
      </c>
      <c r="H85" s="15">
        <v>0</v>
      </c>
      <c r="I85" s="19">
        <v>0</v>
      </c>
      <c r="J85" s="240"/>
    </row>
    <row r="86" spans="1:10" ht="20.25" customHeight="1">
      <c r="A86" s="18" t="s">
        <v>27</v>
      </c>
      <c r="B86" s="18" t="s">
        <v>255</v>
      </c>
      <c r="C86" s="16">
        <v>1</v>
      </c>
      <c r="D86" s="17">
        <v>0</v>
      </c>
      <c r="E86" s="15">
        <v>0</v>
      </c>
      <c r="F86" s="15">
        <v>0</v>
      </c>
      <c r="G86" s="15">
        <v>0</v>
      </c>
      <c r="H86" s="15">
        <v>0</v>
      </c>
      <c r="I86" s="314">
        <v>1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0</v>
      </c>
      <c r="E87" s="15">
        <v>0</v>
      </c>
      <c r="F87" s="15">
        <v>0</v>
      </c>
      <c r="G87" s="15">
        <v>0</v>
      </c>
      <c r="H87" s="15">
        <v>0</v>
      </c>
      <c r="I87" s="19">
        <v>0</v>
      </c>
      <c r="J87" s="240"/>
    </row>
    <row r="88" spans="1:10" ht="20.25" customHeight="1">
      <c r="A88" s="18" t="s">
        <v>27</v>
      </c>
      <c r="B88" s="18" t="s">
        <v>257</v>
      </c>
      <c r="C88" s="16">
        <v>0</v>
      </c>
      <c r="D88" s="17">
        <v>0</v>
      </c>
      <c r="E88" s="15">
        <v>0</v>
      </c>
      <c r="F88" s="15">
        <v>0</v>
      </c>
      <c r="G88" s="15">
        <v>0</v>
      </c>
      <c r="H88" s="15">
        <v>0</v>
      </c>
      <c r="I88" s="19">
        <v>0</v>
      </c>
      <c r="J88" s="240"/>
    </row>
    <row r="89" spans="1:10" ht="20.25" customHeight="1">
      <c r="A89" s="18" t="s">
        <v>27</v>
      </c>
      <c r="B89" s="18" t="s">
        <v>154</v>
      </c>
      <c r="C89" s="16">
        <v>1</v>
      </c>
      <c r="D89" s="17">
        <v>0</v>
      </c>
      <c r="E89" s="15">
        <v>0</v>
      </c>
      <c r="F89" s="15">
        <v>0</v>
      </c>
      <c r="G89" s="15">
        <v>0</v>
      </c>
      <c r="H89" s="15">
        <v>0</v>
      </c>
      <c r="I89" s="314">
        <v>1</v>
      </c>
      <c r="J89" s="240"/>
    </row>
    <row r="90" spans="1:10" ht="20.25" customHeight="1">
      <c r="A90" s="18" t="s">
        <v>34</v>
      </c>
      <c r="B90" s="18" t="s">
        <v>258</v>
      </c>
      <c r="C90" s="16">
        <v>0</v>
      </c>
      <c r="D90" s="17">
        <v>2</v>
      </c>
      <c r="E90" s="15">
        <v>0</v>
      </c>
      <c r="F90" s="15">
        <v>1</v>
      </c>
      <c r="G90" s="15">
        <v>0</v>
      </c>
      <c r="H90" s="15">
        <v>1</v>
      </c>
      <c r="I90" s="21">
        <v>3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9">
        <v>0</v>
      </c>
      <c r="J91" s="240"/>
    </row>
    <row r="92" spans="1:10" ht="20.25" customHeight="1">
      <c r="A92" s="18" t="s">
        <v>34</v>
      </c>
      <c r="B92" s="18" t="s">
        <v>260</v>
      </c>
      <c r="C92" s="16">
        <v>0</v>
      </c>
      <c r="D92" s="17">
        <v>1</v>
      </c>
      <c r="E92" s="15">
        <v>0</v>
      </c>
      <c r="F92" s="15">
        <v>0</v>
      </c>
      <c r="G92" s="15">
        <v>1</v>
      </c>
      <c r="H92" s="15">
        <v>0</v>
      </c>
      <c r="I92" s="21">
        <v>3</v>
      </c>
      <c r="J92" s="240"/>
    </row>
    <row r="93" spans="1:10" ht="20.25" customHeight="1">
      <c r="A93" s="18" t="s">
        <v>34</v>
      </c>
      <c r="B93" s="18" t="s">
        <v>261</v>
      </c>
      <c r="C93" s="16">
        <v>0</v>
      </c>
      <c r="D93" s="17">
        <v>1</v>
      </c>
      <c r="E93" s="15">
        <v>1</v>
      </c>
      <c r="F93" s="15">
        <v>0</v>
      </c>
      <c r="G93" s="15">
        <v>0</v>
      </c>
      <c r="H93" s="15">
        <v>0</v>
      </c>
      <c r="I93" s="22">
        <v>2</v>
      </c>
      <c r="J93" s="240"/>
    </row>
    <row r="94" spans="1:10" ht="20.25" customHeight="1">
      <c r="A94" s="18" t="s">
        <v>34</v>
      </c>
      <c r="B94" s="18" t="s">
        <v>262</v>
      </c>
      <c r="C94" s="16">
        <v>0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19">
        <v>0</v>
      </c>
      <c r="J94" s="240"/>
    </row>
    <row r="95" spans="1:10" ht="20.25" customHeight="1">
      <c r="A95" s="18" t="s">
        <v>34</v>
      </c>
      <c r="B95" s="18" t="s">
        <v>263</v>
      </c>
      <c r="C95" s="16">
        <v>0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19">
        <v>0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0</v>
      </c>
      <c r="D101" s="17">
        <v>0</v>
      </c>
      <c r="E101" s="15">
        <v>0</v>
      </c>
      <c r="F101" s="15">
        <v>0</v>
      </c>
      <c r="G101" s="15">
        <v>0</v>
      </c>
      <c r="H101" s="15">
        <v>0</v>
      </c>
      <c r="I101" s="19">
        <v>0</v>
      </c>
      <c r="J101" s="240"/>
    </row>
    <row r="102" spans="1:10" ht="20.25" customHeight="1">
      <c r="A102" s="18" t="s">
        <v>32</v>
      </c>
      <c r="B102" s="18" t="s">
        <v>269</v>
      </c>
      <c r="C102" s="16">
        <v>0</v>
      </c>
      <c r="D102" s="17">
        <v>0</v>
      </c>
      <c r="E102" s="15">
        <v>0</v>
      </c>
      <c r="F102" s="15">
        <v>0</v>
      </c>
      <c r="G102" s="15">
        <v>0</v>
      </c>
      <c r="H102" s="15">
        <v>0</v>
      </c>
      <c r="I102" s="19">
        <v>0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0</v>
      </c>
      <c r="D105" s="17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0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10</v>
      </c>
      <c r="D110" s="17">
        <v>1</v>
      </c>
      <c r="E110" s="15">
        <v>1</v>
      </c>
      <c r="F110" s="15">
        <v>0</v>
      </c>
      <c r="G110" s="15">
        <v>0</v>
      </c>
      <c r="H110" s="15">
        <v>0</v>
      </c>
      <c r="I110" s="22">
        <v>2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0</v>
      </c>
      <c r="D113" s="17">
        <v>1</v>
      </c>
      <c r="E113" s="15">
        <v>1</v>
      </c>
      <c r="F113" s="15">
        <v>0</v>
      </c>
      <c r="G113" s="15">
        <v>0</v>
      </c>
      <c r="H113" s="15">
        <v>0</v>
      </c>
      <c r="I113" s="22">
        <v>2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0</v>
      </c>
      <c r="J117" s="240"/>
    </row>
    <row r="118" spans="1:10" ht="20.25" customHeight="1">
      <c r="A118" s="18" t="s">
        <v>28</v>
      </c>
      <c r="B118" s="18" t="s">
        <v>182</v>
      </c>
      <c r="C118" s="16">
        <v>2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314">
        <v>1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1</v>
      </c>
      <c r="D121" s="17">
        <v>0</v>
      </c>
      <c r="E121" s="15">
        <v>0</v>
      </c>
      <c r="F121" s="15">
        <v>0</v>
      </c>
      <c r="G121" s="15">
        <v>0</v>
      </c>
      <c r="H121" s="15">
        <v>0</v>
      </c>
      <c r="I121" s="314">
        <v>1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1</v>
      </c>
      <c r="D124" s="17">
        <v>0</v>
      </c>
      <c r="E124" s="15">
        <v>0</v>
      </c>
      <c r="F124" s="15">
        <v>0</v>
      </c>
      <c r="G124" s="15">
        <v>0</v>
      </c>
      <c r="H124" s="15">
        <v>0</v>
      </c>
      <c r="I124" s="314">
        <v>1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0</v>
      </c>
      <c r="E125" s="15">
        <v>0</v>
      </c>
      <c r="F125" s="15">
        <v>0</v>
      </c>
      <c r="G125" s="15">
        <v>0</v>
      </c>
      <c r="H125" s="15">
        <v>0</v>
      </c>
      <c r="I125" s="314">
        <v>1</v>
      </c>
      <c r="J125" s="240"/>
    </row>
    <row r="126" spans="1:10" ht="20.25" customHeight="1">
      <c r="A126" s="18" t="s">
        <v>29</v>
      </c>
      <c r="B126" s="18" t="s">
        <v>181</v>
      </c>
      <c r="C126" s="16">
        <v>1</v>
      </c>
      <c r="D126" s="17">
        <v>0</v>
      </c>
      <c r="E126" s="15">
        <v>0</v>
      </c>
      <c r="F126" s="15">
        <v>0</v>
      </c>
      <c r="G126" s="15">
        <v>0</v>
      </c>
      <c r="H126" s="15">
        <v>0</v>
      </c>
      <c r="I126" s="314">
        <v>1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0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19">
        <v>0</v>
      </c>
      <c r="J129" s="240"/>
    </row>
    <row r="130" spans="1:10" ht="20.25" customHeight="1">
      <c r="A130" s="18" t="s">
        <v>29</v>
      </c>
      <c r="B130" s="18" t="s">
        <v>286</v>
      </c>
      <c r="C130" s="16">
        <v>1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314">
        <v>1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1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314">
        <v>1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1</v>
      </c>
      <c r="D139" s="17">
        <v>0</v>
      </c>
      <c r="E139" s="15">
        <v>0</v>
      </c>
      <c r="F139" s="15">
        <v>0</v>
      </c>
      <c r="G139" s="15">
        <v>0</v>
      </c>
      <c r="H139" s="15">
        <v>0</v>
      </c>
      <c r="I139" s="314">
        <v>1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0</v>
      </c>
      <c r="E144" s="15">
        <v>0</v>
      </c>
      <c r="F144" s="15">
        <v>0</v>
      </c>
      <c r="G144" s="15">
        <v>0</v>
      </c>
      <c r="H144" s="15">
        <v>0</v>
      </c>
      <c r="I144" s="19">
        <v>0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0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240"/>
    </row>
    <row r="152" spans="1:10" ht="20.25" customHeight="1">
      <c r="A152" s="18" t="s">
        <v>30</v>
      </c>
      <c r="B152" s="18" t="s">
        <v>298</v>
      </c>
      <c r="C152" s="16">
        <v>1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314">
        <v>1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3</v>
      </c>
      <c r="D156" s="17">
        <v>0</v>
      </c>
      <c r="E156" s="15">
        <v>0</v>
      </c>
      <c r="F156" s="15">
        <v>0</v>
      </c>
      <c r="G156" s="15">
        <v>0</v>
      </c>
      <c r="H156" s="15">
        <v>0</v>
      </c>
      <c r="I156" s="314">
        <v>1</v>
      </c>
      <c r="J156" s="240"/>
    </row>
    <row r="157" spans="1:10" ht="20.25" customHeight="1">
      <c r="A157" s="18" t="s">
        <v>30</v>
      </c>
      <c r="B157" s="18" t="s">
        <v>302</v>
      </c>
      <c r="C157" s="16">
        <v>0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19">
        <v>0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4</v>
      </c>
      <c r="D159" s="17">
        <v>0</v>
      </c>
      <c r="E159" s="15">
        <v>0</v>
      </c>
      <c r="F159" s="15">
        <v>0</v>
      </c>
      <c r="G159" s="15">
        <v>0</v>
      </c>
      <c r="H159" s="15">
        <v>0</v>
      </c>
      <c r="I159" s="314">
        <v>1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0</v>
      </c>
      <c r="E162" s="15">
        <v>0</v>
      </c>
      <c r="F162" s="15">
        <v>0</v>
      </c>
      <c r="G162" s="15">
        <v>0</v>
      </c>
      <c r="H162" s="15">
        <v>0</v>
      </c>
      <c r="I162" s="19">
        <v>0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0</v>
      </c>
      <c r="D164" s="17">
        <v>0</v>
      </c>
      <c r="E164" s="15">
        <v>0</v>
      </c>
      <c r="F164" s="15">
        <v>0</v>
      </c>
      <c r="G164" s="15">
        <v>0</v>
      </c>
      <c r="H164" s="15">
        <v>0</v>
      </c>
      <c r="I164" s="19">
        <v>0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1</v>
      </c>
      <c r="D166" s="17">
        <v>0</v>
      </c>
      <c r="E166" s="15">
        <v>0</v>
      </c>
      <c r="F166" s="15">
        <v>0</v>
      </c>
      <c r="G166" s="15">
        <v>0</v>
      </c>
      <c r="H166" s="15">
        <v>0</v>
      </c>
      <c r="I166" s="314">
        <v>1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1</v>
      </c>
      <c r="D169" s="17">
        <v>0</v>
      </c>
      <c r="E169" s="15">
        <v>0</v>
      </c>
      <c r="F169" s="15">
        <v>0</v>
      </c>
      <c r="G169" s="15">
        <v>0</v>
      </c>
      <c r="H169" s="15">
        <v>0</v>
      </c>
      <c r="I169" s="314">
        <v>1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0</v>
      </c>
      <c r="D176" s="17">
        <v>0</v>
      </c>
      <c r="E176" s="15">
        <v>0</v>
      </c>
      <c r="F176" s="15">
        <v>0</v>
      </c>
      <c r="G176" s="15">
        <v>0</v>
      </c>
      <c r="H176" s="15">
        <v>0</v>
      </c>
      <c r="I176" s="19">
        <v>0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1</v>
      </c>
      <c r="D179" s="17">
        <v>0</v>
      </c>
      <c r="E179" s="15">
        <v>0</v>
      </c>
      <c r="F179" s="15">
        <v>0</v>
      </c>
      <c r="G179" s="15">
        <v>0</v>
      </c>
      <c r="H179" s="15">
        <v>0</v>
      </c>
      <c r="I179" s="314">
        <v>1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0</v>
      </c>
      <c r="D183" s="17">
        <v>1</v>
      </c>
      <c r="E183" s="15">
        <v>0</v>
      </c>
      <c r="F183" s="15">
        <v>1</v>
      </c>
      <c r="G183" s="15">
        <v>0</v>
      </c>
      <c r="H183" s="15">
        <v>0</v>
      </c>
      <c r="I183" s="22">
        <v>2</v>
      </c>
      <c r="J183" s="240"/>
    </row>
    <row r="184" spans="1:10" ht="20.25" customHeight="1">
      <c r="A184" s="18" t="s">
        <v>61</v>
      </c>
      <c r="B184" s="18" t="s">
        <v>316</v>
      </c>
      <c r="C184" s="16">
        <v>1</v>
      </c>
      <c r="D184" s="17">
        <v>0</v>
      </c>
      <c r="E184" s="15">
        <v>0</v>
      </c>
      <c r="F184" s="15">
        <v>0</v>
      </c>
      <c r="G184" s="15">
        <v>0</v>
      </c>
      <c r="H184" s="15">
        <v>0</v>
      </c>
      <c r="I184" s="314">
        <v>1</v>
      </c>
      <c r="J184" s="240"/>
    </row>
    <row r="185" spans="1:10" ht="20.25" customHeight="1">
      <c r="A185" s="18" t="s">
        <v>61</v>
      </c>
      <c r="B185" s="18" t="s">
        <v>317</v>
      </c>
      <c r="C185" s="16">
        <v>0</v>
      </c>
      <c r="D185" s="17">
        <v>1</v>
      </c>
      <c r="E185" s="15">
        <v>0</v>
      </c>
      <c r="F185" s="15">
        <v>1</v>
      </c>
      <c r="G185" s="15">
        <v>0</v>
      </c>
      <c r="H185" s="15">
        <v>0</v>
      </c>
      <c r="I185" s="22">
        <v>2</v>
      </c>
      <c r="J185" s="240"/>
    </row>
    <row r="186" spans="1:10" ht="20.25" customHeight="1">
      <c r="A186" s="18" t="s">
        <v>61</v>
      </c>
      <c r="B186" s="18" t="s">
        <v>318</v>
      </c>
      <c r="C186" s="16">
        <v>2</v>
      </c>
      <c r="D186" s="17">
        <v>0</v>
      </c>
      <c r="E186" s="15">
        <v>0</v>
      </c>
      <c r="F186" s="15">
        <v>0</v>
      </c>
      <c r="G186" s="15">
        <v>0</v>
      </c>
      <c r="H186" s="15">
        <v>0</v>
      </c>
      <c r="I186" s="314">
        <v>1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0</v>
      </c>
      <c r="D191" s="17">
        <v>0</v>
      </c>
      <c r="E191" s="15">
        <v>0</v>
      </c>
      <c r="F191" s="15">
        <v>0</v>
      </c>
      <c r="G191" s="15">
        <v>0</v>
      </c>
      <c r="H191" s="15">
        <v>0</v>
      </c>
      <c r="I191" s="19">
        <v>0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1</v>
      </c>
      <c r="E192" s="15">
        <v>0</v>
      </c>
      <c r="F192" s="15">
        <v>0</v>
      </c>
      <c r="G192" s="15">
        <v>1</v>
      </c>
      <c r="H192" s="15">
        <v>0</v>
      </c>
      <c r="I192" s="21">
        <v>3</v>
      </c>
      <c r="J192" s="240"/>
    </row>
    <row r="193" spans="1:10" ht="20.25" customHeight="1">
      <c r="A193" s="18" t="s">
        <v>63</v>
      </c>
      <c r="B193" s="18" t="s">
        <v>267</v>
      </c>
      <c r="C193" s="16">
        <v>2</v>
      </c>
      <c r="D193" s="17">
        <v>0</v>
      </c>
      <c r="E193" s="15">
        <v>0</v>
      </c>
      <c r="F193" s="15">
        <v>0</v>
      </c>
      <c r="G193" s="15">
        <v>0</v>
      </c>
      <c r="H193" s="15">
        <v>0</v>
      </c>
      <c r="I193" s="314">
        <v>1</v>
      </c>
      <c r="J193" s="240"/>
    </row>
    <row r="194" spans="1:10" ht="20.25" customHeight="1">
      <c r="A194" s="18" t="s">
        <v>63</v>
      </c>
      <c r="B194" s="18" t="s">
        <v>323</v>
      </c>
      <c r="C194" s="16">
        <v>1</v>
      </c>
      <c r="D194" s="17">
        <v>0</v>
      </c>
      <c r="E194" s="15">
        <v>0</v>
      </c>
      <c r="F194" s="15">
        <v>0</v>
      </c>
      <c r="G194" s="15">
        <v>0</v>
      </c>
      <c r="H194" s="15">
        <v>0</v>
      </c>
      <c r="I194" s="314">
        <v>1</v>
      </c>
      <c r="J194" s="240"/>
    </row>
    <row r="195" spans="1:10" ht="20.25" customHeight="1">
      <c r="A195" s="18" t="s">
        <v>63</v>
      </c>
      <c r="B195" s="18" t="s">
        <v>324</v>
      </c>
      <c r="C195" s="16">
        <v>0</v>
      </c>
      <c r="D195" s="17">
        <v>0</v>
      </c>
      <c r="E195" s="15">
        <v>0</v>
      </c>
      <c r="F195" s="15">
        <v>0</v>
      </c>
      <c r="G195" s="15">
        <v>0</v>
      </c>
      <c r="H195" s="15">
        <v>0</v>
      </c>
      <c r="I195" s="19">
        <v>0</v>
      </c>
      <c r="J195" s="240"/>
    </row>
    <row r="196" spans="1:10">
      <c r="A196" s="6" t="s">
        <v>325</v>
      </c>
      <c r="B196" s="7"/>
      <c r="C196" s="8">
        <f>SUM(C3:C195)</f>
        <v>73</v>
      </c>
      <c r="D196" s="245">
        <f>E196+F196+G196+H196</f>
        <v>19</v>
      </c>
      <c r="E196" s="9">
        <f>SUM(E3:E195)</f>
        <v>6</v>
      </c>
      <c r="F196" s="9">
        <f>SUM(F3:F195)</f>
        <v>5</v>
      </c>
      <c r="G196" s="9">
        <f>SUM(G3:G195)</f>
        <v>6</v>
      </c>
      <c r="H196" s="9">
        <f>SUM(H3:H195)</f>
        <v>2</v>
      </c>
      <c r="I196" s="241"/>
      <c r="J196" s="10"/>
    </row>
    <row r="197" spans="1:10">
      <c r="A197" s="11" t="s">
        <v>468</v>
      </c>
      <c r="B197" s="12"/>
      <c r="C197" s="343">
        <f>C196+D196</f>
        <v>92</v>
      </c>
      <c r="D197" s="344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W147"/>
  <sheetViews>
    <sheetView zoomScale="90" zoomScaleNormal="90" workbookViewId="0">
      <selection activeCell="J7" sqref="J7"/>
    </sheetView>
  </sheetViews>
  <sheetFormatPr defaultColWidth="9.09765625" defaultRowHeight="30.75"/>
  <cols>
    <col min="1" max="1" width="15.3984375" style="307" customWidth="1"/>
    <col min="2" max="2" width="16.3984375" style="307" customWidth="1"/>
    <col min="3" max="3" width="20" style="307" customWidth="1"/>
    <col min="4" max="22" width="4.59765625" style="307" customWidth="1"/>
    <col min="23" max="23" width="10.09765625" style="307" bestFit="1" customWidth="1"/>
    <col min="24" max="49" width="4.69921875" style="307" customWidth="1"/>
    <col min="50" max="50" width="16.296875" style="307" bestFit="1" customWidth="1"/>
    <col min="51" max="16384" width="9.09765625" style="307"/>
  </cols>
  <sheetData>
    <row r="1" spans="1:23">
      <c r="A1" s="306" t="s">
        <v>348</v>
      </c>
      <c r="B1" s="306"/>
    </row>
    <row r="2" spans="1:23">
      <c r="B2" s="308" t="s">
        <v>479</v>
      </c>
    </row>
    <row r="3" spans="1:23" s="23" customFormat="1" ht="27.75"/>
    <row r="4" spans="1:23" s="23" customFormat="1" ht="27.75">
      <c r="A4" s="315" t="s">
        <v>327</v>
      </c>
      <c r="B4" s="316"/>
      <c r="C4" s="316"/>
      <c r="D4" s="315" t="s">
        <v>328</v>
      </c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7"/>
    </row>
    <row r="5" spans="1:23" s="23" customFormat="1" ht="27.75">
      <c r="A5" s="315" t="s">
        <v>9</v>
      </c>
      <c r="B5" s="315" t="s">
        <v>42</v>
      </c>
      <c r="C5" s="315" t="s">
        <v>326</v>
      </c>
      <c r="D5" s="315">
        <v>1</v>
      </c>
      <c r="E5" s="318">
        <v>2</v>
      </c>
      <c r="F5" s="318">
        <v>3</v>
      </c>
      <c r="G5" s="318">
        <v>4</v>
      </c>
      <c r="H5" s="318">
        <v>5</v>
      </c>
      <c r="I5" s="318">
        <v>6</v>
      </c>
      <c r="J5" s="318">
        <v>7</v>
      </c>
      <c r="K5" s="318">
        <v>8</v>
      </c>
      <c r="L5" s="318">
        <v>9</v>
      </c>
      <c r="M5" s="318">
        <v>10</v>
      </c>
      <c r="N5" s="318">
        <v>11</v>
      </c>
      <c r="O5" s="318">
        <v>12</v>
      </c>
      <c r="P5" s="318">
        <v>13</v>
      </c>
      <c r="Q5" s="318">
        <v>14</v>
      </c>
      <c r="R5" s="318">
        <v>15</v>
      </c>
      <c r="S5" s="318">
        <v>16</v>
      </c>
      <c r="T5" s="318">
        <v>17</v>
      </c>
      <c r="U5" s="318">
        <v>18</v>
      </c>
      <c r="V5" s="318">
        <v>19</v>
      </c>
      <c r="W5" s="319" t="s">
        <v>396</v>
      </c>
    </row>
    <row r="6" spans="1:23" s="23" customFormat="1" ht="27.75">
      <c r="A6" s="345" t="s">
        <v>23</v>
      </c>
      <c r="B6" s="345" t="s">
        <v>23</v>
      </c>
      <c r="C6" s="345" t="s">
        <v>171</v>
      </c>
      <c r="D6" s="346"/>
      <c r="E6" s="347">
        <v>1</v>
      </c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8">
        <v>1</v>
      </c>
    </row>
    <row r="7" spans="1:23" s="23" customFormat="1" ht="27.75">
      <c r="A7" s="349"/>
      <c r="B7" s="349"/>
      <c r="C7" s="350" t="s">
        <v>397</v>
      </c>
      <c r="D7" s="351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>
        <v>1</v>
      </c>
      <c r="U7" s="352"/>
      <c r="V7" s="352"/>
      <c r="W7" s="353">
        <v>1</v>
      </c>
    </row>
    <row r="8" spans="1:23" s="23" customFormat="1" ht="27.75">
      <c r="A8" s="349"/>
      <c r="B8" s="356" t="s">
        <v>398</v>
      </c>
      <c r="C8" s="357"/>
      <c r="D8" s="358"/>
      <c r="E8" s="359">
        <v>1</v>
      </c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>
        <v>1</v>
      </c>
      <c r="U8" s="359"/>
      <c r="V8" s="359"/>
      <c r="W8" s="360">
        <v>2</v>
      </c>
    </row>
    <row r="9" spans="1:23" s="23" customFormat="1" ht="27.75">
      <c r="A9" s="349"/>
      <c r="B9" s="345" t="s">
        <v>216</v>
      </c>
      <c r="C9" s="345" t="s">
        <v>383</v>
      </c>
      <c r="D9" s="346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>
        <v>1</v>
      </c>
      <c r="S9" s="347"/>
      <c r="T9" s="347"/>
      <c r="U9" s="347"/>
      <c r="V9" s="347"/>
      <c r="W9" s="348">
        <v>1</v>
      </c>
    </row>
    <row r="10" spans="1:23" s="23" customFormat="1" ht="27.75">
      <c r="A10" s="349"/>
      <c r="B10" s="356" t="s">
        <v>399</v>
      </c>
      <c r="C10" s="357"/>
      <c r="D10" s="358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>
        <v>1</v>
      </c>
      <c r="S10" s="359"/>
      <c r="T10" s="359"/>
      <c r="U10" s="359"/>
      <c r="V10" s="359"/>
      <c r="W10" s="360">
        <v>1</v>
      </c>
    </row>
    <row r="11" spans="1:23" s="23" customFormat="1" ht="27.75">
      <c r="A11" s="320" t="s">
        <v>398</v>
      </c>
      <c r="B11" s="321"/>
      <c r="C11" s="321"/>
      <c r="D11" s="322"/>
      <c r="E11" s="323">
        <v>1</v>
      </c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>
        <v>1</v>
      </c>
      <c r="S11" s="323"/>
      <c r="T11" s="323">
        <v>1</v>
      </c>
      <c r="U11" s="323"/>
      <c r="V11" s="323"/>
      <c r="W11" s="324">
        <v>3</v>
      </c>
    </row>
    <row r="12" spans="1:23" s="23" customFormat="1" ht="27.75">
      <c r="A12" s="345" t="s">
        <v>24</v>
      </c>
      <c r="B12" s="345" t="s">
        <v>165</v>
      </c>
      <c r="C12" s="345" t="s">
        <v>469</v>
      </c>
      <c r="D12" s="346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>
        <v>1</v>
      </c>
      <c r="W12" s="348">
        <v>1</v>
      </c>
    </row>
    <row r="13" spans="1:23" s="23" customFormat="1" ht="27.75">
      <c r="A13" s="349"/>
      <c r="B13" s="356" t="s">
        <v>470</v>
      </c>
      <c r="C13" s="357"/>
      <c r="D13" s="358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59">
        <v>1</v>
      </c>
      <c r="W13" s="360">
        <v>1</v>
      </c>
    </row>
    <row r="14" spans="1:23" s="23" customFormat="1" ht="27.75">
      <c r="A14" s="349"/>
      <c r="B14" s="345" t="s">
        <v>229</v>
      </c>
      <c r="C14" s="345" t="s">
        <v>391</v>
      </c>
      <c r="D14" s="346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  <c r="T14" s="347">
        <v>1</v>
      </c>
      <c r="U14" s="347"/>
      <c r="V14" s="347"/>
      <c r="W14" s="348">
        <v>1</v>
      </c>
    </row>
    <row r="15" spans="1:23" s="23" customFormat="1" ht="27.75">
      <c r="A15" s="349"/>
      <c r="B15" s="356" t="s">
        <v>400</v>
      </c>
      <c r="C15" s="357"/>
      <c r="D15" s="358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>
        <v>1</v>
      </c>
      <c r="U15" s="359"/>
      <c r="V15" s="359"/>
      <c r="W15" s="360">
        <v>1</v>
      </c>
    </row>
    <row r="16" spans="1:23" s="23" customFormat="1" ht="27.75">
      <c r="A16" s="349"/>
      <c r="B16" s="345" t="s">
        <v>166</v>
      </c>
      <c r="C16" s="345" t="s">
        <v>166</v>
      </c>
      <c r="D16" s="346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>
        <v>1</v>
      </c>
      <c r="R16" s="347"/>
      <c r="S16" s="347"/>
      <c r="T16" s="347"/>
      <c r="U16" s="347"/>
      <c r="V16" s="347"/>
      <c r="W16" s="348">
        <v>1</v>
      </c>
    </row>
    <row r="17" spans="1:23" s="23" customFormat="1" ht="27.75">
      <c r="A17" s="349"/>
      <c r="B17" s="356" t="s">
        <v>401</v>
      </c>
      <c r="C17" s="357"/>
      <c r="D17" s="358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>
        <v>1</v>
      </c>
      <c r="R17" s="359"/>
      <c r="S17" s="359"/>
      <c r="T17" s="359"/>
      <c r="U17" s="359"/>
      <c r="V17" s="359"/>
      <c r="W17" s="360">
        <v>1</v>
      </c>
    </row>
    <row r="18" spans="1:23" s="23" customFormat="1" ht="27.75">
      <c r="A18" s="349"/>
      <c r="B18" s="345" t="s">
        <v>228</v>
      </c>
      <c r="C18" s="345" t="s">
        <v>402</v>
      </c>
      <c r="D18" s="346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>
        <v>1</v>
      </c>
      <c r="V18" s="347"/>
      <c r="W18" s="348">
        <v>1</v>
      </c>
    </row>
    <row r="19" spans="1:23" s="23" customFormat="1" ht="27.75">
      <c r="A19" s="349"/>
      <c r="B19" s="356" t="s">
        <v>403</v>
      </c>
      <c r="C19" s="357"/>
      <c r="D19" s="358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>
        <v>1</v>
      </c>
      <c r="V19" s="359"/>
      <c r="W19" s="360">
        <v>1</v>
      </c>
    </row>
    <row r="20" spans="1:23" s="23" customFormat="1" ht="27.75">
      <c r="A20" s="349"/>
      <c r="B20" s="345" t="s">
        <v>159</v>
      </c>
      <c r="C20" s="345" t="s">
        <v>471</v>
      </c>
      <c r="D20" s="346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>
        <v>1</v>
      </c>
      <c r="V20" s="347"/>
      <c r="W20" s="348">
        <v>1</v>
      </c>
    </row>
    <row r="21" spans="1:23" s="23" customFormat="1" ht="27.75">
      <c r="A21" s="349"/>
      <c r="B21" s="356" t="s">
        <v>472</v>
      </c>
      <c r="C21" s="357"/>
      <c r="D21" s="358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>
        <v>1</v>
      </c>
      <c r="V21" s="359"/>
      <c r="W21" s="360">
        <v>1</v>
      </c>
    </row>
    <row r="22" spans="1:23" s="23" customFormat="1" ht="27.75">
      <c r="A22" s="320" t="s">
        <v>404</v>
      </c>
      <c r="B22" s="321"/>
      <c r="C22" s="321"/>
      <c r="D22" s="322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>
        <v>1</v>
      </c>
      <c r="R22" s="323"/>
      <c r="S22" s="323"/>
      <c r="T22" s="323">
        <v>1</v>
      </c>
      <c r="U22" s="323">
        <v>2</v>
      </c>
      <c r="V22" s="323">
        <v>1</v>
      </c>
      <c r="W22" s="324">
        <v>5</v>
      </c>
    </row>
    <row r="23" spans="1:23" s="23" customFormat="1" ht="27.75">
      <c r="A23" s="345" t="s">
        <v>60</v>
      </c>
      <c r="B23" s="345" t="s">
        <v>313</v>
      </c>
      <c r="C23" s="345" t="s">
        <v>313</v>
      </c>
      <c r="D23" s="346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>
        <v>1</v>
      </c>
      <c r="S23" s="347"/>
      <c r="T23" s="347"/>
      <c r="U23" s="347"/>
      <c r="V23" s="347"/>
      <c r="W23" s="348">
        <v>1</v>
      </c>
    </row>
    <row r="24" spans="1:23" s="23" customFormat="1" ht="27.75">
      <c r="A24" s="349"/>
      <c r="B24" s="356" t="s">
        <v>405</v>
      </c>
      <c r="C24" s="357"/>
      <c r="D24" s="358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9">
        <v>1</v>
      </c>
      <c r="S24" s="359"/>
      <c r="T24" s="359"/>
      <c r="U24" s="359"/>
      <c r="V24" s="359"/>
      <c r="W24" s="360">
        <v>1</v>
      </c>
    </row>
    <row r="25" spans="1:23" s="23" customFormat="1" ht="27.75">
      <c r="A25" s="320" t="s">
        <v>406</v>
      </c>
      <c r="B25" s="321"/>
      <c r="C25" s="321"/>
      <c r="D25" s="322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>
        <v>1</v>
      </c>
      <c r="S25" s="323"/>
      <c r="T25" s="323"/>
      <c r="U25" s="323"/>
      <c r="V25" s="323"/>
      <c r="W25" s="324">
        <v>1</v>
      </c>
    </row>
    <row r="26" spans="1:23" s="23" customFormat="1" ht="27.75">
      <c r="A26" s="345" t="s">
        <v>61</v>
      </c>
      <c r="B26" s="345" t="s">
        <v>318</v>
      </c>
      <c r="C26" s="345" t="s">
        <v>266</v>
      </c>
      <c r="D26" s="346"/>
      <c r="E26" s="347"/>
      <c r="F26" s="347"/>
      <c r="G26" s="347"/>
      <c r="H26" s="347"/>
      <c r="I26" s="347"/>
      <c r="J26" s="347"/>
      <c r="K26" s="347"/>
      <c r="L26" s="347"/>
      <c r="M26" s="347">
        <v>1</v>
      </c>
      <c r="N26" s="347"/>
      <c r="O26" s="347"/>
      <c r="P26" s="347"/>
      <c r="Q26" s="347"/>
      <c r="R26" s="347"/>
      <c r="S26" s="347"/>
      <c r="T26" s="347"/>
      <c r="U26" s="347"/>
      <c r="V26" s="347"/>
      <c r="W26" s="348">
        <v>1</v>
      </c>
    </row>
    <row r="27" spans="1:23" s="23" customFormat="1" ht="27.75">
      <c r="A27" s="349"/>
      <c r="B27" s="349"/>
      <c r="C27" s="350" t="s">
        <v>358</v>
      </c>
      <c r="D27" s="351"/>
      <c r="E27" s="352"/>
      <c r="F27" s="352"/>
      <c r="G27" s="352"/>
      <c r="H27" s="352"/>
      <c r="I27" s="352"/>
      <c r="J27" s="352"/>
      <c r="K27" s="352">
        <v>1</v>
      </c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3">
        <v>1</v>
      </c>
    </row>
    <row r="28" spans="1:23" s="23" customFormat="1" ht="27.75">
      <c r="A28" s="349"/>
      <c r="B28" s="356" t="s">
        <v>407</v>
      </c>
      <c r="C28" s="357"/>
      <c r="D28" s="358"/>
      <c r="E28" s="359"/>
      <c r="F28" s="359"/>
      <c r="G28" s="359"/>
      <c r="H28" s="359"/>
      <c r="I28" s="359"/>
      <c r="J28" s="359"/>
      <c r="K28" s="359">
        <v>1</v>
      </c>
      <c r="L28" s="359"/>
      <c r="M28" s="359">
        <v>1</v>
      </c>
      <c r="N28" s="359"/>
      <c r="O28" s="359"/>
      <c r="P28" s="359"/>
      <c r="Q28" s="359"/>
      <c r="R28" s="359"/>
      <c r="S28" s="359"/>
      <c r="T28" s="359"/>
      <c r="U28" s="359"/>
      <c r="V28" s="359"/>
      <c r="W28" s="360">
        <v>2</v>
      </c>
    </row>
    <row r="29" spans="1:23" s="23" customFormat="1" ht="27.75">
      <c r="A29" s="349"/>
      <c r="B29" s="345" t="s">
        <v>177</v>
      </c>
      <c r="C29" s="345" t="s">
        <v>410</v>
      </c>
      <c r="D29" s="346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>
        <v>1</v>
      </c>
      <c r="V29" s="347"/>
      <c r="W29" s="348">
        <v>1</v>
      </c>
    </row>
    <row r="30" spans="1:23" s="23" customFormat="1" ht="27.75">
      <c r="A30" s="349"/>
      <c r="B30" s="356" t="s">
        <v>411</v>
      </c>
      <c r="C30" s="357"/>
      <c r="D30" s="358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>
        <v>1</v>
      </c>
      <c r="V30" s="359"/>
      <c r="W30" s="360">
        <v>1</v>
      </c>
    </row>
    <row r="31" spans="1:23" s="23" customFormat="1" ht="27.75">
      <c r="A31" s="349"/>
      <c r="B31" s="345" t="s">
        <v>317</v>
      </c>
      <c r="C31" s="345" t="s">
        <v>317</v>
      </c>
      <c r="D31" s="346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>
        <v>1</v>
      </c>
      <c r="U31" s="347"/>
      <c r="V31" s="347"/>
      <c r="W31" s="348">
        <v>1</v>
      </c>
    </row>
    <row r="32" spans="1:23" s="23" customFormat="1" ht="27.75">
      <c r="A32" s="349"/>
      <c r="B32" s="356" t="s">
        <v>409</v>
      </c>
      <c r="C32" s="357"/>
      <c r="D32" s="358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>
        <v>1</v>
      </c>
      <c r="U32" s="359"/>
      <c r="V32" s="359"/>
      <c r="W32" s="360">
        <v>1</v>
      </c>
    </row>
    <row r="33" spans="1:23" s="23" customFormat="1" ht="27.75">
      <c r="A33" s="349"/>
      <c r="B33" s="345" t="s">
        <v>316</v>
      </c>
      <c r="C33" s="345" t="s">
        <v>364</v>
      </c>
      <c r="D33" s="346"/>
      <c r="E33" s="347"/>
      <c r="F33" s="347"/>
      <c r="G33" s="347"/>
      <c r="H33" s="347"/>
      <c r="I33" s="347"/>
      <c r="J33" s="347"/>
      <c r="K33" s="347"/>
      <c r="L33" s="347"/>
      <c r="M33" s="347"/>
      <c r="N33" s="347">
        <v>1</v>
      </c>
      <c r="O33" s="347"/>
      <c r="P33" s="347"/>
      <c r="Q33" s="347"/>
      <c r="R33" s="347"/>
      <c r="S33" s="347"/>
      <c r="T33" s="347"/>
      <c r="U33" s="347"/>
      <c r="V33" s="347"/>
      <c r="W33" s="348">
        <v>1</v>
      </c>
    </row>
    <row r="34" spans="1:23" s="23" customFormat="1" ht="27.75">
      <c r="A34" s="349"/>
      <c r="B34" s="356" t="s">
        <v>408</v>
      </c>
      <c r="C34" s="357"/>
      <c r="D34" s="358"/>
      <c r="E34" s="359"/>
      <c r="F34" s="359"/>
      <c r="G34" s="359"/>
      <c r="H34" s="359"/>
      <c r="I34" s="359"/>
      <c r="J34" s="359"/>
      <c r="K34" s="359"/>
      <c r="L34" s="359"/>
      <c r="M34" s="359"/>
      <c r="N34" s="359">
        <v>1</v>
      </c>
      <c r="O34" s="359"/>
      <c r="P34" s="359"/>
      <c r="Q34" s="359"/>
      <c r="R34" s="359"/>
      <c r="S34" s="359"/>
      <c r="T34" s="359"/>
      <c r="U34" s="359"/>
      <c r="V34" s="359"/>
      <c r="W34" s="360">
        <v>1</v>
      </c>
    </row>
    <row r="35" spans="1:23" s="23" customFormat="1" ht="27.75">
      <c r="A35" s="320" t="s">
        <v>412</v>
      </c>
      <c r="B35" s="321"/>
      <c r="C35" s="321"/>
      <c r="D35" s="322"/>
      <c r="E35" s="323"/>
      <c r="F35" s="323"/>
      <c r="G35" s="323"/>
      <c r="H35" s="323"/>
      <c r="I35" s="323"/>
      <c r="J35" s="323"/>
      <c r="K35" s="323">
        <v>1</v>
      </c>
      <c r="L35" s="323"/>
      <c r="M35" s="323">
        <v>1</v>
      </c>
      <c r="N35" s="323">
        <v>1</v>
      </c>
      <c r="O35" s="323"/>
      <c r="P35" s="323"/>
      <c r="Q35" s="323"/>
      <c r="R35" s="323"/>
      <c r="S35" s="323"/>
      <c r="T35" s="323">
        <v>1</v>
      </c>
      <c r="U35" s="323">
        <v>1</v>
      </c>
      <c r="V35" s="323"/>
      <c r="W35" s="324">
        <v>5</v>
      </c>
    </row>
    <row r="36" spans="1:23" s="23" customFormat="1" ht="27.75">
      <c r="A36" s="345" t="s">
        <v>63</v>
      </c>
      <c r="B36" s="345" t="s">
        <v>267</v>
      </c>
      <c r="C36" s="345" t="s">
        <v>274</v>
      </c>
      <c r="D36" s="346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>
        <v>1</v>
      </c>
      <c r="P36" s="347"/>
      <c r="Q36" s="347"/>
      <c r="R36" s="347"/>
      <c r="S36" s="347"/>
      <c r="T36" s="347"/>
      <c r="U36" s="347"/>
      <c r="V36" s="347"/>
      <c r="W36" s="348">
        <v>1</v>
      </c>
    </row>
    <row r="37" spans="1:23" s="23" customFormat="1" ht="27.75">
      <c r="A37" s="349"/>
      <c r="B37" s="349"/>
      <c r="C37" s="350" t="s">
        <v>354</v>
      </c>
      <c r="D37" s="351"/>
      <c r="E37" s="352"/>
      <c r="F37" s="352"/>
      <c r="G37" s="352"/>
      <c r="H37" s="352"/>
      <c r="I37" s="352"/>
      <c r="J37" s="352">
        <v>1</v>
      </c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3">
        <v>1</v>
      </c>
    </row>
    <row r="38" spans="1:23" s="23" customFormat="1" ht="27.75">
      <c r="A38" s="349"/>
      <c r="B38" s="356" t="s">
        <v>413</v>
      </c>
      <c r="C38" s="357"/>
      <c r="D38" s="358"/>
      <c r="E38" s="359"/>
      <c r="F38" s="359"/>
      <c r="G38" s="359"/>
      <c r="H38" s="359"/>
      <c r="I38" s="359"/>
      <c r="J38" s="359">
        <v>1</v>
      </c>
      <c r="K38" s="359"/>
      <c r="L38" s="359"/>
      <c r="M38" s="359"/>
      <c r="N38" s="359"/>
      <c r="O38" s="359">
        <v>1</v>
      </c>
      <c r="P38" s="359"/>
      <c r="Q38" s="359"/>
      <c r="R38" s="359"/>
      <c r="S38" s="359"/>
      <c r="T38" s="359"/>
      <c r="U38" s="359"/>
      <c r="V38" s="359"/>
      <c r="W38" s="360">
        <v>2</v>
      </c>
    </row>
    <row r="39" spans="1:23" s="23" customFormat="1" ht="27.75">
      <c r="A39" s="349"/>
      <c r="B39" s="345" t="s">
        <v>322</v>
      </c>
      <c r="C39" s="345" t="s">
        <v>473</v>
      </c>
      <c r="D39" s="346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>
        <v>1</v>
      </c>
      <c r="W39" s="348">
        <v>1</v>
      </c>
    </row>
    <row r="40" spans="1:23" s="23" customFormat="1" ht="27.75">
      <c r="A40" s="349"/>
      <c r="B40" s="356" t="s">
        <v>474</v>
      </c>
      <c r="C40" s="357"/>
      <c r="D40" s="358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>
        <v>1</v>
      </c>
      <c r="W40" s="360">
        <v>1</v>
      </c>
    </row>
    <row r="41" spans="1:23" s="23" customFormat="1" ht="27.75">
      <c r="A41" s="349"/>
      <c r="B41" s="345" t="s">
        <v>323</v>
      </c>
      <c r="C41" s="345" t="s">
        <v>371</v>
      </c>
      <c r="D41" s="346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7">
        <v>1</v>
      </c>
      <c r="P41" s="347"/>
      <c r="Q41" s="347"/>
      <c r="R41" s="347"/>
      <c r="S41" s="347"/>
      <c r="T41" s="347"/>
      <c r="U41" s="347"/>
      <c r="V41" s="347"/>
      <c r="W41" s="348">
        <v>1</v>
      </c>
    </row>
    <row r="42" spans="1:23" s="23" customFormat="1" ht="27.75">
      <c r="A42" s="349"/>
      <c r="B42" s="356" t="s">
        <v>414</v>
      </c>
      <c r="C42" s="357"/>
      <c r="D42" s="358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>
        <v>1</v>
      </c>
      <c r="P42" s="359"/>
      <c r="Q42" s="359"/>
      <c r="R42" s="359"/>
      <c r="S42" s="359"/>
      <c r="T42" s="359"/>
      <c r="U42" s="359"/>
      <c r="V42" s="359"/>
      <c r="W42" s="360">
        <v>1</v>
      </c>
    </row>
    <row r="43" spans="1:23" s="23" customFormat="1" ht="27.75">
      <c r="A43" s="320" t="s">
        <v>415</v>
      </c>
      <c r="B43" s="321"/>
      <c r="C43" s="321"/>
      <c r="D43" s="322"/>
      <c r="E43" s="323"/>
      <c r="F43" s="323"/>
      <c r="G43" s="323"/>
      <c r="H43" s="323"/>
      <c r="I43" s="323"/>
      <c r="J43" s="323">
        <v>1</v>
      </c>
      <c r="K43" s="323"/>
      <c r="L43" s="323"/>
      <c r="M43" s="323"/>
      <c r="N43" s="323"/>
      <c r="O43" s="323">
        <v>2</v>
      </c>
      <c r="P43" s="323"/>
      <c r="Q43" s="323"/>
      <c r="R43" s="323"/>
      <c r="S43" s="323"/>
      <c r="T43" s="323"/>
      <c r="U43" s="323"/>
      <c r="V43" s="323">
        <v>1</v>
      </c>
      <c r="W43" s="324">
        <v>4</v>
      </c>
    </row>
    <row r="44" spans="1:23" s="23" customFormat="1" ht="27.75">
      <c r="A44" s="345" t="s">
        <v>25</v>
      </c>
      <c r="B44" s="345" t="s">
        <v>233</v>
      </c>
      <c r="C44" s="345" t="s">
        <v>384</v>
      </c>
      <c r="D44" s="346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>
        <v>1</v>
      </c>
      <c r="S44" s="347"/>
      <c r="T44" s="347"/>
      <c r="U44" s="347"/>
      <c r="V44" s="347"/>
      <c r="W44" s="348">
        <v>1</v>
      </c>
    </row>
    <row r="45" spans="1:23" s="23" customFormat="1" ht="27.75">
      <c r="A45" s="349"/>
      <c r="B45" s="356" t="s">
        <v>416</v>
      </c>
      <c r="C45" s="357"/>
      <c r="D45" s="358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>
        <v>1</v>
      </c>
      <c r="S45" s="359"/>
      <c r="T45" s="359"/>
      <c r="U45" s="359"/>
      <c r="V45" s="359"/>
      <c r="W45" s="360">
        <v>1</v>
      </c>
    </row>
    <row r="46" spans="1:23" s="23" customFormat="1" ht="27.75">
      <c r="A46" s="349"/>
      <c r="B46" s="345" t="s">
        <v>158</v>
      </c>
      <c r="C46" s="345" t="s">
        <v>332</v>
      </c>
      <c r="D46" s="346"/>
      <c r="E46" s="347"/>
      <c r="F46" s="347">
        <v>1</v>
      </c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8">
        <v>1</v>
      </c>
    </row>
    <row r="47" spans="1:23" s="23" customFormat="1" ht="27.75">
      <c r="A47" s="349"/>
      <c r="B47" s="356" t="s">
        <v>417</v>
      </c>
      <c r="C47" s="357"/>
      <c r="D47" s="358"/>
      <c r="E47" s="359"/>
      <c r="F47" s="359">
        <v>1</v>
      </c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60">
        <v>1</v>
      </c>
    </row>
    <row r="48" spans="1:23" s="23" customFormat="1" ht="27.75">
      <c r="A48" s="320" t="s">
        <v>418</v>
      </c>
      <c r="B48" s="321"/>
      <c r="C48" s="321"/>
      <c r="D48" s="322"/>
      <c r="E48" s="323"/>
      <c r="F48" s="323">
        <v>1</v>
      </c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>
        <v>1</v>
      </c>
      <c r="S48" s="323"/>
      <c r="T48" s="323"/>
      <c r="U48" s="323"/>
      <c r="V48" s="323"/>
      <c r="W48" s="324">
        <v>2</v>
      </c>
    </row>
    <row r="49" spans="1:23" s="23" customFormat="1" ht="27.75">
      <c r="A49" s="345" t="s">
        <v>31</v>
      </c>
      <c r="B49" s="345" t="s">
        <v>222</v>
      </c>
      <c r="C49" s="345" t="s">
        <v>360</v>
      </c>
      <c r="D49" s="346"/>
      <c r="E49" s="347"/>
      <c r="F49" s="347"/>
      <c r="G49" s="347"/>
      <c r="H49" s="347"/>
      <c r="I49" s="347"/>
      <c r="J49" s="347"/>
      <c r="K49" s="347"/>
      <c r="L49" s="347"/>
      <c r="M49" s="347"/>
      <c r="N49" s="347">
        <v>1</v>
      </c>
      <c r="O49" s="347"/>
      <c r="P49" s="347"/>
      <c r="Q49" s="347"/>
      <c r="R49" s="347"/>
      <c r="S49" s="347">
        <v>1</v>
      </c>
      <c r="T49" s="347"/>
      <c r="U49" s="347"/>
      <c r="V49" s="347"/>
      <c r="W49" s="348">
        <v>2</v>
      </c>
    </row>
    <row r="50" spans="1:23" s="23" customFormat="1" ht="27.75">
      <c r="A50" s="349"/>
      <c r="B50" s="356" t="s">
        <v>420</v>
      </c>
      <c r="C50" s="357"/>
      <c r="D50" s="358"/>
      <c r="E50" s="359"/>
      <c r="F50" s="359"/>
      <c r="G50" s="359"/>
      <c r="H50" s="359"/>
      <c r="I50" s="359"/>
      <c r="J50" s="359"/>
      <c r="K50" s="359"/>
      <c r="L50" s="359"/>
      <c r="M50" s="359"/>
      <c r="N50" s="359">
        <v>1</v>
      </c>
      <c r="O50" s="359"/>
      <c r="P50" s="359"/>
      <c r="Q50" s="359"/>
      <c r="R50" s="359"/>
      <c r="S50" s="359">
        <v>1</v>
      </c>
      <c r="T50" s="359"/>
      <c r="U50" s="359"/>
      <c r="V50" s="359"/>
      <c r="W50" s="360">
        <v>2</v>
      </c>
    </row>
    <row r="51" spans="1:23" s="23" customFormat="1" ht="27.75">
      <c r="A51" s="349"/>
      <c r="B51" s="345" t="s">
        <v>220</v>
      </c>
      <c r="C51" s="345" t="s">
        <v>278</v>
      </c>
      <c r="D51" s="346"/>
      <c r="E51" s="347"/>
      <c r="F51" s="347"/>
      <c r="G51" s="347"/>
      <c r="H51" s="347"/>
      <c r="I51" s="347"/>
      <c r="J51" s="347">
        <v>1</v>
      </c>
      <c r="K51" s="347"/>
      <c r="L51" s="347"/>
      <c r="M51" s="347"/>
      <c r="N51" s="347"/>
      <c r="O51" s="347"/>
      <c r="P51" s="347"/>
      <c r="Q51" s="347"/>
      <c r="R51" s="347"/>
      <c r="S51" s="347"/>
      <c r="T51" s="347"/>
      <c r="U51" s="347"/>
      <c r="V51" s="347"/>
      <c r="W51" s="348">
        <v>1</v>
      </c>
    </row>
    <row r="52" spans="1:23" s="23" customFormat="1" ht="27.75">
      <c r="A52" s="349"/>
      <c r="B52" s="349"/>
      <c r="C52" s="350" t="s">
        <v>220</v>
      </c>
      <c r="D52" s="351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52"/>
      <c r="R52" s="352"/>
      <c r="S52" s="352"/>
      <c r="T52" s="352"/>
      <c r="U52" s="352">
        <v>1</v>
      </c>
      <c r="V52" s="352"/>
      <c r="W52" s="353">
        <v>1</v>
      </c>
    </row>
    <row r="53" spans="1:23" s="23" customFormat="1" ht="27.75">
      <c r="A53" s="349"/>
      <c r="B53" s="356" t="s">
        <v>419</v>
      </c>
      <c r="C53" s="357"/>
      <c r="D53" s="358"/>
      <c r="E53" s="359"/>
      <c r="F53" s="359"/>
      <c r="G53" s="359"/>
      <c r="H53" s="359"/>
      <c r="I53" s="359"/>
      <c r="J53" s="359">
        <v>1</v>
      </c>
      <c r="K53" s="359"/>
      <c r="L53" s="359"/>
      <c r="M53" s="359"/>
      <c r="N53" s="359"/>
      <c r="O53" s="359"/>
      <c r="P53" s="359"/>
      <c r="Q53" s="359"/>
      <c r="R53" s="359"/>
      <c r="S53" s="359"/>
      <c r="T53" s="359"/>
      <c r="U53" s="359">
        <v>1</v>
      </c>
      <c r="V53" s="359"/>
      <c r="W53" s="360">
        <v>2</v>
      </c>
    </row>
    <row r="54" spans="1:23" s="23" customFormat="1" ht="27.75">
      <c r="A54" s="349"/>
      <c r="B54" s="345" t="s">
        <v>185</v>
      </c>
      <c r="C54" s="345" t="s">
        <v>355</v>
      </c>
      <c r="D54" s="346"/>
      <c r="E54" s="347"/>
      <c r="F54" s="347"/>
      <c r="G54" s="347"/>
      <c r="H54" s="347"/>
      <c r="I54" s="347"/>
      <c r="J54" s="347"/>
      <c r="K54" s="347">
        <v>1</v>
      </c>
      <c r="L54" s="347"/>
      <c r="M54" s="347"/>
      <c r="N54" s="347"/>
      <c r="O54" s="347"/>
      <c r="P54" s="347"/>
      <c r="Q54" s="347"/>
      <c r="R54" s="347"/>
      <c r="S54" s="347"/>
      <c r="T54" s="347"/>
      <c r="U54" s="347"/>
      <c r="V54" s="347"/>
      <c r="W54" s="348">
        <v>1</v>
      </c>
    </row>
    <row r="55" spans="1:23" s="23" customFormat="1" ht="27.75">
      <c r="A55" s="349"/>
      <c r="B55" s="356" t="s">
        <v>421</v>
      </c>
      <c r="C55" s="357"/>
      <c r="D55" s="358"/>
      <c r="E55" s="359"/>
      <c r="F55" s="359"/>
      <c r="G55" s="359"/>
      <c r="H55" s="359"/>
      <c r="I55" s="359"/>
      <c r="J55" s="359"/>
      <c r="K55" s="359">
        <v>1</v>
      </c>
      <c r="L55" s="359"/>
      <c r="M55" s="359"/>
      <c r="N55" s="359"/>
      <c r="O55" s="359"/>
      <c r="P55" s="359"/>
      <c r="Q55" s="359"/>
      <c r="R55" s="359"/>
      <c r="S55" s="359"/>
      <c r="T55" s="359"/>
      <c r="U55" s="359"/>
      <c r="V55" s="359"/>
      <c r="W55" s="360">
        <v>1</v>
      </c>
    </row>
    <row r="56" spans="1:23" s="23" customFormat="1" ht="27.75">
      <c r="A56" s="349"/>
      <c r="B56" s="345" t="s">
        <v>218</v>
      </c>
      <c r="C56" s="345" t="s">
        <v>349</v>
      </c>
      <c r="D56" s="346">
        <v>1</v>
      </c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  <c r="S56" s="347"/>
      <c r="T56" s="347"/>
      <c r="U56" s="347"/>
      <c r="V56" s="347"/>
      <c r="W56" s="348">
        <v>1</v>
      </c>
    </row>
    <row r="57" spans="1:23">
      <c r="A57" s="349"/>
      <c r="B57" s="356" t="s">
        <v>422</v>
      </c>
      <c r="C57" s="357"/>
      <c r="D57" s="358">
        <v>1</v>
      </c>
      <c r="E57" s="359"/>
      <c r="F57" s="359"/>
      <c r="G57" s="359"/>
      <c r="H57" s="359"/>
      <c r="I57" s="359"/>
      <c r="J57" s="359"/>
      <c r="K57" s="359"/>
      <c r="L57" s="359"/>
      <c r="M57" s="359"/>
      <c r="N57" s="359"/>
      <c r="O57" s="359"/>
      <c r="P57" s="359"/>
      <c r="Q57" s="359"/>
      <c r="R57" s="359"/>
      <c r="S57" s="359"/>
      <c r="T57" s="359"/>
      <c r="U57" s="359"/>
      <c r="V57" s="359"/>
      <c r="W57" s="360">
        <v>1</v>
      </c>
    </row>
    <row r="58" spans="1:23">
      <c r="A58" s="349"/>
      <c r="B58" s="345" t="s">
        <v>190</v>
      </c>
      <c r="C58" s="345" t="s">
        <v>190</v>
      </c>
      <c r="D58" s="346"/>
      <c r="E58" s="347"/>
      <c r="F58" s="347"/>
      <c r="G58" s="347"/>
      <c r="H58" s="347"/>
      <c r="I58" s="347"/>
      <c r="J58" s="347"/>
      <c r="K58" s="347"/>
      <c r="L58" s="347"/>
      <c r="M58" s="347">
        <v>1</v>
      </c>
      <c r="N58" s="347"/>
      <c r="O58" s="347"/>
      <c r="P58" s="347"/>
      <c r="Q58" s="347"/>
      <c r="R58" s="347"/>
      <c r="S58" s="347"/>
      <c r="T58" s="347"/>
      <c r="U58" s="347"/>
      <c r="V58" s="347"/>
      <c r="W58" s="348">
        <v>1</v>
      </c>
    </row>
    <row r="59" spans="1:23">
      <c r="A59" s="349"/>
      <c r="B59" s="356" t="s">
        <v>423</v>
      </c>
      <c r="C59" s="357"/>
      <c r="D59" s="358"/>
      <c r="E59" s="359"/>
      <c r="F59" s="359"/>
      <c r="G59" s="359"/>
      <c r="H59" s="359"/>
      <c r="I59" s="359"/>
      <c r="J59" s="359"/>
      <c r="K59" s="359"/>
      <c r="L59" s="359"/>
      <c r="M59" s="359">
        <v>1</v>
      </c>
      <c r="N59" s="359"/>
      <c r="O59" s="359"/>
      <c r="P59" s="359"/>
      <c r="Q59" s="359"/>
      <c r="R59" s="359"/>
      <c r="S59" s="359"/>
      <c r="T59" s="359"/>
      <c r="U59" s="359"/>
      <c r="V59" s="359"/>
      <c r="W59" s="360">
        <v>1</v>
      </c>
    </row>
    <row r="60" spans="1:23">
      <c r="A60" s="320" t="s">
        <v>424</v>
      </c>
      <c r="B60" s="321"/>
      <c r="C60" s="321"/>
      <c r="D60" s="322">
        <v>1</v>
      </c>
      <c r="E60" s="323"/>
      <c r="F60" s="323"/>
      <c r="G60" s="323"/>
      <c r="H60" s="323"/>
      <c r="I60" s="323"/>
      <c r="J60" s="323">
        <v>1</v>
      </c>
      <c r="K60" s="323">
        <v>1</v>
      </c>
      <c r="L60" s="323"/>
      <c r="M60" s="323">
        <v>1</v>
      </c>
      <c r="N60" s="323">
        <v>1</v>
      </c>
      <c r="O60" s="323"/>
      <c r="P60" s="323"/>
      <c r="Q60" s="323"/>
      <c r="R60" s="323"/>
      <c r="S60" s="323">
        <v>1</v>
      </c>
      <c r="T60" s="323"/>
      <c r="U60" s="323">
        <v>1</v>
      </c>
      <c r="V60" s="323"/>
      <c r="W60" s="324">
        <v>7</v>
      </c>
    </row>
    <row r="61" spans="1:23">
      <c r="A61" s="345" t="s">
        <v>26</v>
      </c>
      <c r="B61" s="345" t="s">
        <v>248</v>
      </c>
      <c r="C61" s="345" t="s">
        <v>248</v>
      </c>
      <c r="D61" s="346"/>
      <c r="E61" s="347"/>
      <c r="F61" s="347"/>
      <c r="G61" s="347"/>
      <c r="H61" s="347"/>
      <c r="I61" s="347"/>
      <c r="J61" s="347"/>
      <c r="K61" s="347"/>
      <c r="L61" s="347"/>
      <c r="M61" s="347"/>
      <c r="N61" s="347"/>
      <c r="O61" s="347"/>
      <c r="P61" s="347">
        <v>1</v>
      </c>
      <c r="Q61" s="347"/>
      <c r="R61" s="347"/>
      <c r="S61" s="347"/>
      <c r="T61" s="347"/>
      <c r="U61" s="347"/>
      <c r="V61" s="347"/>
      <c r="W61" s="348">
        <v>1</v>
      </c>
    </row>
    <row r="62" spans="1:23">
      <c r="A62" s="349"/>
      <c r="B62" s="349"/>
      <c r="C62" s="350" t="s">
        <v>365</v>
      </c>
      <c r="D62" s="351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>
        <v>1</v>
      </c>
      <c r="P62" s="352"/>
      <c r="Q62" s="352"/>
      <c r="R62" s="352"/>
      <c r="S62" s="352"/>
      <c r="T62" s="352"/>
      <c r="U62" s="352"/>
      <c r="V62" s="352"/>
      <c r="W62" s="353">
        <v>1</v>
      </c>
    </row>
    <row r="63" spans="1:23">
      <c r="A63" s="349"/>
      <c r="B63" s="349"/>
      <c r="C63" s="350" t="s">
        <v>372</v>
      </c>
      <c r="D63" s="351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>
        <v>1</v>
      </c>
      <c r="R63" s="352"/>
      <c r="S63" s="352"/>
      <c r="T63" s="352"/>
      <c r="U63" s="352"/>
      <c r="V63" s="352"/>
      <c r="W63" s="353">
        <v>1</v>
      </c>
    </row>
    <row r="64" spans="1:23">
      <c r="A64" s="349"/>
      <c r="B64" s="349"/>
      <c r="C64" s="350" t="s">
        <v>366</v>
      </c>
      <c r="D64" s="351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>
        <v>2</v>
      </c>
      <c r="P64" s="352"/>
      <c r="Q64" s="352"/>
      <c r="R64" s="352"/>
      <c r="S64" s="352"/>
      <c r="T64" s="352"/>
      <c r="U64" s="352"/>
      <c r="V64" s="352"/>
      <c r="W64" s="353">
        <v>2</v>
      </c>
    </row>
    <row r="65" spans="1:23">
      <c r="A65" s="349"/>
      <c r="B65" s="349"/>
      <c r="C65" s="350" t="s">
        <v>160</v>
      </c>
      <c r="D65" s="351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>
        <v>1</v>
      </c>
      <c r="P65" s="352"/>
      <c r="Q65" s="352">
        <v>1</v>
      </c>
      <c r="R65" s="352">
        <v>2</v>
      </c>
      <c r="S65" s="352"/>
      <c r="T65" s="352"/>
      <c r="U65" s="352"/>
      <c r="V65" s="352"/>
      <c r="W65" s="353">
        <v>4</v>
      </c>
    </row>
    <row r="66" spans="1:23">
      <c r="A66" s="349"/>
      <c r="B66" s="356" t="s">
        <v>425</v>
      </c>
      <c r="C66" s="357"/>
      <c r="D66" s="358"/>
      <c r="E66" s="359"/>
      <c r="F66" s="359"/>
      <c r="G66" s="359"/>
      <c r="H66" s="359"/>
      <c r="I66" s="359"/>
      <c r="J66" s="359"/>
      <c r="K66" s="359"/>
      <c r="L66" s="359"/>
      <c r="M66" s="359"/>
      <c r="N66" s="359"/>
      <c r="O66" s="359">
        <v>4</v>
      </c>
      <c r="P66" s="359">
        <v>1</v>
      </c>
      <c r="Q66" s="359">
        <v>2</v>
      </c>
      <c r="R66" s="359">
        <v>2</v>
      </c>
      <c r="S66" s="359"/>
      <c r="T66" s="359"/>
      <c r="U66" s="359"/>
      <c r="V66" s="359"/>
      <c r="W66" s="360">
        <v>9</v>
      </c>
    </row>
    <row r="67" spans="1:23">
      <c r="A67" s="349"/>
      <c r="B67" s="345" t="s">
        <v>239</v>
      </c>
      <c r="C67" s="345" t="s">
        <v>359</v>
      </c>
      <c r="D67" s="346"/>
      <c r="E67" s="347"/>
      <c r="F67" s="347"/>
      <c r="G67" s="347"/>
      <c r="H67" s="347"/>
      <c r="I67" s="347"/>
      <c r="J67" s="347"/>
      <c r="K67" s="347"/>
      <c r="L67" s="347">
        <v>1</v>
      </c>
      <c r="M67" s="347"/>
      <c r="N67" s="347"/>
      <c r="O67" s="347"/>
      <c r="P67" s="347"/>
      <c r="Q67" s="347"/>
      <c r="R67" s="347"/>
      <c r="S67" s="347"/>
      <c r="T67" s="347"/>
      <c r="U67" s="347"/>
      <c r="V67" s="347"/>
      <c r="W67" s="348">
        <v>1</v>
      </c>
    </row>
    <row r="68" spans="1:23">
      <c r="A68" s="349"/>
      <c r="B68" s="356" t="s">
        <v>427</v>
      </c>
      <c r="C68" s="357"/>
      <c r="D68" s="358"/>
      <c r="E68" s="359"/>
      <c r="F68" s="359"/>
      <c r="G68" s="359"/>
      <c r="H68" s="359"/>
      <c r="I68" s="359"/>
      <c r="J68" s="359"/>
      <c r="K68" s="359"/>
      <c r="L68" s="359">
        <v>1</v>
      </c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60">
        <v>1</v>
      </c>
    </row>
    <row r="69" spans="1:23">
      <c r="A69" s="349"/>
      <c r="B69" s="345" t="s">
        <v>34</v>
      </c>
      <c r="C69" s="345" t="s">
        <v>385</v>
      </c>
      <c r="D69" s="346"/>
      <c r="E69" s="347"/>
      <c r="F69" s="347"/>
      <c r="G69" s="347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>
        <v>1</v>
      </c>
      <c r="T69" s="347"/>
      <c r="U69" s="347"/>
      <c r="V69" s="347"/>
      <c r="W69" s="348">
        <v>1</v>
      </c>
    </row>
    <row r="70" spans="1:23">
      <c r="A70" s="349"/>
      <c r="B70" s="356" t="s">
        <v>426</v>
      </c>
      <c r="C70" s="357"/>
      <c r="D70" s="358"/>
      <c r="E70" s="359"/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59">
        <v>1</v>
      </c>
      <c r="T70" s="359"/>
      <c r="U70" s="359"/>
      <c r="V70" s="359"/>
      <c r="W70" s="360">
        <v>1</v>
      </c>
    </row>
    <row r="71" spans="1:23">
      <c r="A71" s="320" t="s">
        <v>428</v>
      </c>
      <c r="B71" s="321"/>
      <c r="C71" s="321"/>
      <c r="D71" s="322"/>
      <c r="E71" s="323"/>
      <c r="F71" s="323"/>
      <c r="G71" s="323"/>
      <c r="H71" s="323"/>
      <c r="I71" s="323"/>
      <c r="J71" s="323"/>
      <c r="K71" s="323"/>
      <c r="L71" s="323">
        <v>1</v>
      </c>
      <c r="M71" s="323"/>
      <c r="N71" s="323"/>
      <c r="O71" s="323">
        <v>4</v>
      </c>
      <c r="P71" s="323">
        <v>1</v>
      </c>
      <c r="Q71" s="323">
        <v>2</v>
      </c>
      <c r="R71" s="323">
        <v>2</v>
      </c>
      <c r="S71" s="323">
        <v>1</v>
      </c>
      <c r="T71" s="323"/>
      <c r="U71" s="323"/>
      <c r="V71" s="323"/>
      <c r="W71" s="324">
        <v>11</v>
      </c>
    </row>
    <row r="72" spans="1:23">
      <c r="A72" s="345" t="s">
        <v>34</v>
      </c>
      <c r="B72" s="345" t="s">
        <v>258</v>
      </c>
      <c r="C72" s="345" t="s">
        <v>475</v>
      </c>
      <c r="D72" s="346"/>
      <c r="E72" s="347"/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7">
        <v>1</v>
      </c>
      <c r="W72" s="348">
        <v>1</v>
      </c>
    </row>
    <row r="73" spans="1:23">
      <c r="A73" s="349"/>
      <c r="B73" s="349"/>
      <c r="C73" s="350" t="s">
        <v>393</v>
      </c>
      <c r="D73" s="351"/>
      <c r="E73" s="352"/>
      <c r="F73" s="352"/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>
        <v>1</v>
      </c>
      <c r="U73" s="352"/>
      <c r="V73" s="352"/>
      <c r="W73" s="353">
        <v>1</v>
      </c>
    </row>
    <row r="74" spans="1:23">
      <c r="A74" s="349"/>
      <c r="B74" s="356" t="s">
        <v>430</v>
      </c>
      <c r="C74" s="357"/>
      <c r="D74" s="358"/>
      <c r="E74" s="359"/>
      <c r="F74" s="359"/>
      <c r="G74" s="359"/>
      <c r="H74" s="359"/>
      <c r="I74" s="359"/>
      <c r="J74" s="359"/>
      <c r="K74" s="359"/>
      <c r="L74" s="359"/>
      <c r="M74" s="359"/>
      <c r="N74" s="359"/>
      <c r="O74" s="359"/>
      <c r="P74" s="359"/>
      <c r="Q74" s="359"/>
      <c r="R74" s="359"/>
      <c r="S74" s="359"/>
      <c r="T74" s="359">
        <v>1</v>
      </c>
      <c r="U74" s="359"/>
      <c r="V74" s="359">
        <v>1</v>
      </c>
      <c r="W74" s="360">
        <v>2</v>
      </c>
    </row>
    <row r="75" spans="1:23">
      <c r="A75" s="349"/>
      <c r="B75" s="345" t="s">
        <v>261</v>
      </c>
      <c r="C75" s="345" t="s">
        <v>392</v>
      </c>
      <c r="D75" s="346"/>
      <c r="E75" s="347"/>
      <c r="F75" s="347"/>
      <c r="G75" s="347"/>
      <c r="H75" s="347"/>
      <c r="I75" s="347"/>
      <c r="J75" s="347"/>
      <c r="K75" s="347"/>
      <c r="L75" s="347"/>
      <c r="M75" s="347"/>
      <c r="N75" s="347"/>
      <c r="O75" s="347"/>
      <c r="P75" s="347"/>
      <c r="Q75" s="347"/>
      <c r="R75" s="347"/>
      <c r="S75" s="347">
        <v>1</v>
      </c>
      <c r="T75" s="347"/>
      <c r="U75" s="347"/>
      <c r="V75" s="347"/>
      <c r="W75" s="348">
        <v>1</v>
      </c>
    </row>
    <row r="76" spans="1:23">
      <c r="A76" s="349"/>
      <c r="B76" s="356" t="s">
        <v>429</v>
      </c>
      <c r="C76" s="357"/>
      <c r="D76" s="358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>
        <v>1</v>
      </c>
      <c r="T76" s="359"/>
      <c r="U76" s="359"/>
      <c r="V76" s="359"/>
      <c r="W76" s="360">
        <v>1</v>
      </c>
    </row>
    <row r="77" spans="1:23">
      <c r="A77" s="349"/>
      <c r="B77" s="345" t="s">
        <v>260</v>
      </c>
      <c r="C77" s="345" t="s">
        <v>260</v>
      </c>
      <c r="D77" s="346"/>
      <c r="E77" s="347"/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>
        <v>1</v>
      </c>
      <c r="V77" s="347"/>
      <c r="W77" s="348">
        <v>1</v>
      </c>
    </row>
    <row r="78" spans="1:23">
      <c r="A78" s="349"/>
      <c r="B78" s="356" t="s">
        <v>476</v>
      </c>
      <c r="C78" s="357"/>
      <c r="D78" s="358"/>
      <c r="E78" s="359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59"/>
      <c r="Q78" s="359"/>
      <c r="R78" s="359"/>
      <c r="S78" s="359"/>
      <c r="T78" s="359"/>
      <c r="U78" s="359">
        <v>1</v>
      </c>
      <c r="V78" s="359"/>
      <c r="W78" s="360">
        <v>1</v>
      </c>
    </row>
    <row r="79" spans="1:23">
      <c r="A79" s="320" t="s">
        <v>426</v>
      </c>
      <c r="B79" s="321"/>
      <c r="C79" s="321"/>
      <c r="D79" s="322"/>
      <c r="E79" s="323"/>
      <c r="F79" s="323"/>
      <c r="G79" s="323"/>
      <c r="H79" s="323"/>
      <c r="I79" s="323"/>
      <c r="J79" s="323"/>
      <c r="K79" s="323"/>
      <c r="L79" s="323"/>
      <c r="M79" s="323"/>
      <c r="N79" s="323"/>
      <c r="O79" s="323"/>
      <c r="P79" s="323"/>
      <c r="Q79" s="323"/>
      <c r="R79" s="323"/>
      <c r="S79" s="323">
        <v>1</v>
      </c>
      <c r="T79" s="323">
        <v>1</v>
      </c>
      <c r="U79" s="323">
        <v>1</v>
      </c>
      <c r="V79" s="323">
        <v>1</v>
      </c>
      <c r="W79" s="324">
        <v>4</v>
      </c>
    </row>
    <row r="80" spans="1:23">
      <c r="A80" s="345" t="s">
        <v>27</v>
      </c>
      <c r="B80" s="345" t="s">
        <v>162</v>
      </c>
      <c r="C80" s="345" t="s">
        <v>375</v>
      </c>
      <c r="D80" s="346"/>
      <c r="E80" s="347"/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>
        <v>2</v>
      </c>
      <c r="R80" s="347"/>
      <c r="S80" s="347"/>
      <c r="T80" s="347"/>
      <c r="U80" s="347"/>
      <c r="V80" s="347"/>
      <c r="W80" s="348">
        <v>2</v>
      </c>
    </row>
    <row r="81" spans="1:23">
      <c r="A81" s="349"/>
      <c r="B81" s="349"/>
      <c r="C81" s="350" t="s">
        <v>367</v>
      </c>
      <c r="D81" s="351"/>
      <c r="E81" s="352"/>
      <c r="F81" s="352"/>
      <c r="G81" s="352"/>
      <c r="H81" s="352"/>
      <c r="I81" s="352"/>
      <c r="J81" s="352"/>
      <c r="K81" s="352"/>
      <c r="L81" s="352"/>
      <c r="M81" s="352"/>
      <c r="N81" s="352"/>
      <c r="O81" s="352">
        <v>1</v>
      </c>
      <c r="P81" s="352"/>
      <c r="Q81" s="352"/>
      <c r="R81" s="352"/>
      <c r="S81" s="352"/>
      <c r="T81" s="352"/>
      <c r="U81" s="352"/>
      <c r="V81" s="352"/>
      <c r="W81" s="353">
        <v>1</v>
      </c>
    </row>
    <row r="82" spans="1:23">
      <c r="A82" s="349"/>
      <c r="B82" s="349"/>
      <c r="C82" s="350" t="s">
        <v>373</v>
      </c>
      <c r="D82" s="351"/>
      <c r="E82" s="352"/>
      <c r="F82" s="352"/>
      <c r="G82" s="352"/>
      <c r="H82" s="352"/>
      <c r="I82" s="352"/>
      <c r="J82" s="352"/>
      <c r="K82" s="352"/>
      <c r="L82" s="352"/>
      <c r="M82" s="352"/>
      <c r="N82" s="352"/>
      <c r="O82" s="352"/>
      <c r="P82" s="352">
        <v>1</v>
      </c>
      <c r="Q82" s="352">
        <v>1</v>
      </c>
      <c r="R82" s="352"/>
      <c r="S82" s="352"/>
      <c r="T82" s="352"/>
      <c r="U82" s="352"/>
      <c r="V82" s="352"/>
      <c r="W82" s="353">
        <v>2</v>
      </c>
    </row>
    <row r="83" spans="1:23">
      <c r="A83" s="349"/>
      <c r="B83" s="356" t="s">
        <v>431</v>
      </c>
      <c r="C83" s="357"/>
      <c r="D83" s="358"/>
      <c r="E83" s="359"/>
      <c r="F83" s="359"/>
      <c r="G83" s="359"/>
      <c r="H83" s="359"/>
      <c r="I83" s="359"/>
      <c r="J83" s="359"/>
      <c r="K83" s="359"/>
      <c r="L83" s="359"/>
      <c r="M83" s="359"/>
      <c r="N83" s="359"/>
      <c r="O83" s="359">
        <v>1</v>
      </c>
      <c r="P83" s="359">
        <v>1</v>
      </c>
      <c r="Q83" s="359">
        <v>3</v>
      </c>
      <c r="R83" s="359"/>
      <c r="S83" s="359"/>
      <c r="T83" s="359"/>
      <c r="U83" s="359"/>
      <c r="V83" s="359"/>
      <c r="W83" s="360">
        <v>5</v>
      </c>
    </row>
    <row r="84" spans="1:23">
      <c r="A84" s="349"/>
      <c r="B84" s="345" t="s">
        <v>255</v>
      </c>
      <c r="C84" s="345" t="s">
        <v>148</v>
      </c>
      <c r="D84" s="346"/>
      <c r="E84" s="347"/>
      <c r="F84" s="347"/>
      <c r="G84" s="347"/>
      <c r="H84" s="347"/>
      <c r="I84" s="347"/>
      <c r="J84" s="347"/>
      <c r="K84" s="347"/>
      <c r="L84" s="347"/>
      <c r="M84" s="347"/>
      <c r="N84" s="347"/>
      <c r="O84" s="347"/>
      <c r="P84" s="347"/>
      <c r="Q84" s="347">
        <v>1</v>
      </c>
      <c r="R84" s="347"/>
      <c r="S84" s="347"/>
      <c r="T84" s="347"/>
      <c r="U84" s="347"/>
      <c r="V84" s="347"/>
      <c r="W84" s="348">
        <v>1</v>
      </c>
    </row>
    <row r="85" spans="1:23">
      <c r="A85" s="349"/>
      <c r="B85" s="356" t="s">
        <v>433</v>
      </c>
      <c r="C85" s="357"/>
      <c r="D85" s="358"/>
      <c r="E85" s="359"/>
      <c r="F85" s="359"/>
      <c r="G85" s="359"/>
      <c r="H85" s="359"/>
      <c r="I85" s="359"/>
      <c r="J85" s="359"/>
      <c r="K85" s="359"/>
      <c r="L85" s="359"/>
      <c r="M85" s="359"/>
      <c r="N85" s="359"/>
      <c r="O85" s="359"/>
      <c r="P85" s="359"/>
      <c r="Q85" s="359">
        <v>1</v>
      </c>
      <c r="R85" s="359"/>
      <c r="S85" s="359"/>
      <c r="T85" s="359"/>
      <c r="U85" s="359"/>
      <c r="V85" s="359"/>
      <c r="W85" s="360">
        <v>1</v>
      </c>
    </row>
    <row r="86" spans="1:23">
      <c r="A86" s="349"/>
      <c r="B86" s="345" t="s">
        <v>154</v>
      </c>
      <c r="C86" s="345" t="s">
        <v>154</v>
      </c>
      <c r="D86" s="346"/>
      <c r="E86" s="347"/>
      <c r="F86" s="347"/>
      <c r="G86" s="347"/>
      <c r="H86" s="347"/>
      <c r="I86" s="347"/>
      <c r="J86" s="347">
        <v>1</v>
      </c>
      <c r="K86" s="347"/>
      <c r="L86" s="347"/>
      <c r="M86" s="347"/>
      <c r="N86" s="347"/>
      <c r="O86" s="347"/>
      <c r="P86" s="347"/>
      <c r="Q86" s="347"/>
      <c r="R86" s="347"/>
      <c r="S86" s="347"/>
      <c r="T86" s="347"/>
      <c r="U86" s="347"/>
      <c r="V86" s="347"/>
      <c r="W86" s="348">
        <v>1</v>
      </c>
    </row>
    <row r="87" spans="1:23">
      <c r="A87" s="349"/>
      <c r="B87" s="356" t="s">
        <v>432</v>
      </c>
      <c r="C87" s="357"/>
      <c r="D87" s="358"/>
      <c r="E87" s="359"/>
      <c r="F87" s="359"/>
      <c r="G87" s="359"/>
      <c r="H87" s="359"/>
      <c r="I87" s="359"/>
      <c r="J87" s="359">
        <v>1</v>
      </c>
      <c r="K87" s="359"/>
      <c r="L87" s="359"/>
      <c r="M87" s="359"/>
      <c r="N87" s="359"/>
      <c r="O87" s="359"/>
      <c r="P87" s="359"/>
      <c r="Q87" s="359"/>
      <c r="R87" s="359"/>
      <c r="S87" s="359"/>
      <c r="T87" s="359"/>
      <c r="U87" s="359"/>
      <c r="V87" s="359"/>
      <c r="W87" s="360">
        <v>1</v>
      </c>
    </row>
    <row r="88" spans="1:23">
      <c r="A88" s="349"/>
      <c r="B88" s="345" t="s">
        <v>183</v>
      </c>
      <c r="C88" s="345" t="s">
        <v>387</v>
      </c>
      <c r="D88" s="346"/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  <c r="R88" s="347">
        <v>1</v>
      </c>
      <c r="S88" s="347"/>
      <c r="T88" s="347"/>
      <c r="U88" s="347"/>
      <c r="V88" s="347"/>
      <c r="W88" s="348">
        <v>1</v>
      </c>
    </row>
    <row r="89" spans="1:23">
      <c r="A89" s="349"/>
      <c r="B89" s="356" t="s">
        <v>435</v>
      </c>
      <c r="C89" s="357"/>
      <c r="D89" s="358"/>
      <c r="E89" s="359"/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>
        <v>1</v>
      </c>
      <c r="S89" s="359"/>
      <c r="T89" s="359"/>
      <c r="U89" s="359"/>
      <c r="V89" s="359"/>
      <c r="W89" s="360">
        <v>1</v>
      </c>
    </row>
    <row r="90" spans="1:23">
      <c r="A90" s="349"/>
      <c r="B90" s="345" t="s">
        <v>192</v>
      </c>
      <c r="C90" s="345" t="s">
        <v>386</v>
      </c>
      <c r="D90" s="346"/>
      <c r="E90" s="347"/>
      <c r="F90" s="347"/>
      <c r="G90" s="347"/>
      <c r="H90" s="347"/>
      <c r="I90" s="347"/>
      <c r="J90" s="347"/>
      <c r="K90" s="347"/>
      <c r="L90" s="347"/>
      <c r="M90" s="347"/>
      <c r="N90" s="347"/>
      <c r="O90" s="347"/>
      <c r="P90" s="347"/>
      <c r="Q90" s="347"/>
      <c r="R90" s="347"/>
      <c r="S90" s="347">
        <v>1</v>
      </c>
      <c r="T90" s="347"/>
      <c r="U90" s="347"/>
      <c r="V90" s="347"/>
      <c r="W90" s="348">
        <v>1</v>
      </c>
    </row>
    <row r="91" spans="1:23">
      <c r="A91" s="349"/>
      <c r="B91" s="356" t="s">
        <v>434</v>
      </c>
      <c r="C91" s="357"/>
      <c r="D91" s="358"/>
      <c r="E91" s="359"/>
      <c r="F91" s="359"/>
      <c r="G91" s="359"/>
      <c r="H91" s="359"/>
      <c r="I91" s="359"/>
      <c r="J91" s="359"/>
      <c r="K91" s="359"/>
      <c r="L91" s="359"/>
      <c r="M91" s="359"/>
      <c r="N91" s="359"/>
      <c r="O91" s="359"/>
      <c r="P91" s="359"/>
      <c r="Q91" s="359"/>
      <c r="R91" s="359"/>
      <c r="S91" s="359">
        <v>1</v>
      </c>
      <c r="T91" s="359"/>
      <c r="U91" s="359"/>
      <c r="V91" s="359"/>
      <c r="W91" s="360">
        <v>1</v>
      </c>
    </row>
    <row r="92" spans="1:23">
      <c r="A92" s="320" t="s">
        <v>436</v>
      </c>
      <c r="B92" s="321"/>
      <c r="C92" s="321"/>
      <c r="D92" s="322"/>
      <c r="E92" s="323"/>
      <c r="F92" s="323"/>
      <c r="G92" s="323"/>
      <c r="H92" s="323"/>
      <c r="I92" s="323"/>
      <c r="J92" s="323">
        <v>1</v>
      </c>
      <c r="K92" s="323"/>
      <c r="L92" s="323"/>
      <c r="M92" s="323"/>
      <c r="N92" s="323"/>
      <c r="O92" s="323">
        <v>1</v>
      </c>
      <c r="P92" s="323">
        <v>1</v>
      </c>
      <c r="Q92" s="323">
        <v>4</v>
      </c>
      <c r="R92" s="323">
        <v>1</v>
      </c>
      <c r="S92" s="323">
        <v>1</v>
      </c>
      <c r="T92" s="323"/>
      <c r="U92" s="323"/>
      <c r="V92" s="323"/>
      <c r="W92" s="324">
        <v>9</v>
      </c>
    </row>
    <row r="93" spans="1:23">
      <c r="A93" s="345" t="s">
        <v>21</v>
      </c>
      <c r="B93" s="345" t="s">
        <v>146</v>
      </c>
      <c r="C93" s="345" t="s">
        <v>376</v>
      </c>
      <c r="D93" s="346"/>
      <c r="E93" s="347"/>
      <c r="F93" s="347"/>
      <c r="G93" s="347"/>
      <c r="H93" s="347"/>
      <c r="I93" s="347"/>
      <c r="J93" s="347"/>
      <c r="K93" s="347"/>
      <c r="L93" s="347"/>
      <c r="M93" s="347"/>
      <c r="N93" s="347"/>
      <c r="O93" s="347"/>
      <c r="P93" s="347"/>
      <c r="Q93" s="347">
        <v>1</v>
      </c>
      <c r="R93" s="347"/>
      <c r="S93" s="347"/>
      <c r="T93" s="347"/>
      <c r="U93" s="347"/>
      <c r="V93" s="347"/>
      <c r="W93" s="348">
        <v>1</v>
      </c>
    </row>
    <row r="94" spans="1:23">
      <c r="A94" s="349"/>
      <c r="B94" s="349"/>
      <c r="C94" s="350" t="s">
        <v>380</v>
      </c>
      <c r="D94" s="351"/>
      <c r="E94" s="352"/>
      <c r="F94" s="352"/>
      <c r="G94" s="352"/>
      <c r="H94" s="352"/>
      <c r="I94" s="352"/>
      <c r="J94" s="352"/>
      <c r="K94" s="352"/>
      <c r="L94" s="352"/>
      <c r="M94" s="352"/>
      <c r="N94" s="352"/>
      <c r="O94" s="352"/>
      <c r="P94" s="352"/>
      <c r="Q94" s="352"/>
      <c r="R94" s="352">
        <v>1</v>
      </c>
      <c r="S94" s="352"/>
      <c r="T94" s="352"/>
      <c r="U94" s="352"/>
      <c r="V94" s="352"/>
      <c r="W94" s="353">
        <v>1</v>
      </c>
    </row>
    <row r="95" spans="1:23">
      <c r="A95" s="349"/>
      <c r="B95" s="349"/>
      <c r="C95" s="350" t="s">
        <v>158</v>
      </c>
      <c r="D95" s="351"/>
      <c r="E95" s="352"/>
      <c r="F95" s="352"/>
      <c r="G95" s="352"/>
      <c r="H95" s="352"/>
      <c r="I95" s="352"/>
      <c r="J95" s="352"/>
      <c r="K95" s="352"/>
      <c r="L95" s="352"/>
      <c r="M95" s="352"/>
      <c r="N95" s="352"/>
      <c r="O95" s="352"/>
      <c r="P95" s="352"/>
      <c r="Q95" s="352"/>
      <c r="R95" s="352"/>
      <c r="S95" s="352">
        <v>1</v>
      </c>
      <c r="T95" s="352"/>
      <c r="U95" s="352"/>
      <c r="V95" s="352"/>
      <c r="W95" s="353">
        <v>1</v>
      </c>
    </row>
    <row r="96" spans="1:23">
      <c r="A96" s="349"/>
      <c r="B96" s="349"/>
      <c r="C96" s="350" t="s">
        <v>377</v>
      </c>
      <c r="D96" s="351"/>
      <c r="E96" s="352"/>
      <c r="F96" s="352"/>
      <c r="G96" s="352"/>
      <c r="H96" s="352"/>
      <c r="I96" s="352"/>
      <c r="J96" s="352"/>
      <c r="K96" s="352"/>
      <c r="L96" s="352"/>
      <c r="M96" s="352"/>
      <c r="N96" s="352"/>
      <c r="O96" s="352"/>
      <c r="P96" s="352"/>
      <c r="Q96" s="352">
        <v>1</v>
      </c>
      <c r="R96" s="352"/>
      <c r="S96" s="352"/>
      <c r="T96" s="352"/>
      <c r="U96" s="352"/>
      <c r="V96" s="352"/>
      <c r="W96" s="353">
        <v>1</v>
      </c>
    </row>
    <row r="97" spans="1:23">
      <c r="A97" s="349"/>
      <c r="B97" s="356" t="s">
        <v>437</v>
      </c>
      <c r="C97" s="357"/>
      <c r="D97" s="358"/>
      <c r="E97" s="359"/>
      <c r="F97" s="359"/>
      <c r="G97" s="359"/>
      <c r="H97" s="359"/>
      <c r="I97" s="359"/>
      <c r="J97" s="359"/>
      <c r="K97" s="359"/>
      <c r="L97" s="359"/>
      <c r="M97" s="359"/>
      <c r="N97" s="359"/>
      <c r="O97" s="359"/>
      <c r="P97" s="359"/>
      <c r="Q97" s="359">
        <v>2</v>
      </c>
      <c r="R97" s="359">
        <v>1</v>
      </c>
      <c r="S97" s="359">
        <v>1</v>
      </c>
      <c r="T97" s="359"/>
      <c r="U97" s="359"/>
      <c r="V97" s="359"/>
      <c r="W97" s="360">
        <v>4</v>
      </c>
    </row>
    <row r="98" spans="1:23">
      <c r="A98" s="349"/>
      <c r="B98" s="345" t="s">
        <v>171</v>
      </c>
      <c r="C98" s="345" t="s">
        <v>192</v>
      </c>
      <c r="D98" s="346"/>
      <c r="E98" s="347"/>
      <c r="F98" s="347"/>
      <c r="G98" s="347"/>
      <c r="H98" s="347"/>
      <c r="I98" s="347"/>
      <c r="J98" s="347"/>
      <c r="K98" s="347"/>
      <c r="L98" s="347"/>
      <c r="M98" s="347"/>
      <c r="N98" s="347"/>
      <c r="O98" s="347"/>
      <c r="P98" s="347">
        <v>1</v>
      </c>
      <c r="Q98" s="347"/>
      <c r="R98" s="347"/>
      <c r="S98" s="347"/>
      <c r="T98" s="347"/>
      <c r="U98" s="347"/>
      <c r="V98" s="347"/>
      <c r="W98" s="348">
        <v>1</v>
      </c>
    </row>
    <row r="99" spans="1:23">
      <c r="A99" s="349"/>
      <c r="B99" s="349"/>
      <c r="C99" s="350" t="s">
        <v>438</v>
      </c>
      <c r="D99" s="351"/>
      <c r="E99" s="352"/>
      <c r="F99" s="352"/>
      <c r="G99" s="352"/>
      <c r="H99" s="352"/>
      <c r="I99" s="352"/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>
        <v>1</v>
      </c>
      <c r="V99" s="352"/>
      <c r="W99" s="353">
        <v>1</v>
      </c>
    </row>
    <row r="100" spans="1:23">
      <c r="A100" s="349"/>
      <c r="B100" s="349"/>
      <c r="C100" s="350" t="s">
        <v>160</v>
      </c>
      <c r="D100" s="351"/>
      <c r="E100" s="352"/>
      <c r="F100" s="352"/>
      <c r="G100" s="352"/>
      <c r="H100" s="352"/>
      <c r="I100" s="352"/>
      <c r="J100" s="352"/>
      <c r="K100" s="352"/>
      <c r="L100" s="352"/>
      <c r="M100" s="352"/>
      <c r="N100" s="352">
        <v>1</v>
      </c>
      <c r="O100" s="352"/>
      <c r="P100" s="352"/>
      <c r="Q100" s="352"/>
      <c r="R100" s="352"/>
      <c r="S100" s="352"/>
      <c r="T100" s="352"/>
      <c r="U100" s="352"/>
      <c r="V100" s="352"/>
      <c r="W100" s="353">
        <v>1</v>
      </c>
    </row>
    <row r="101" spans="1:23">
      <c r="A101" s="349"/>
      <c r="B101" s="356" t="s">
        <v>439</v>
      </c>
      <c r="C101" s="357"/>
      <c r="D101" s="358"/>
      <c r="E101" s="359"/>
      <c r="F101" s="359"/>
      <c r="G101" s="359"/>
      <c r="H101" s="359"/>
      <c r="I101" s="359"/>
      <c r="J101" s="359"/>
      <c r="K101" s="359"/>
      <c r="L101" s="359"/>
      <c r="M101" s="359"/>
      <c r="N101" s="359">
        <v>1</v>
      </c>
      <c r="O101" s="359"/>
      <c r="P101" s="359">
        <v>1</v>
      </c>
      <c r="Q101" s="359"/>
      <c r="R101" s="359"/>
      <c r="S101" s="359"/>
      <c r="T101" s="359"/>
      <c r="U101" s="359">
        <v>1</v>
      </c>
      <c r="V101" s="359"/>
      <c r="W101" s="360">
        <v>3</v>
      </c>
    </row>
    <row r="102" spans="1:23">
      <c r="A102" s="349"/>
      <c r="B102" s="345" t="s">
        <v>207</v>
      </c>
      <c r="C102" s="345" t="s">
        <v>190</v>
      </c>
      <c r="D102" s="346"/>
      <c r="E102" s="347"/>
      <c r="F102" s="347"/>
      <c r="G102" s="347"/>
      <c r="H102" s="347"/>
      <c r="I102" s="347"/>
      <c r="J102" s="347"/>
      <c r="K102" s="347"/>
      <c r="L102" s="347"/>
      <c r="M102" s="347"/>
      <c r="N102" s="347"/>
      <c r="O102" s="347"/>
      <c r="P102" s="347"/>
      <c r="Q102" s="347"/>
      <c r="R102" s="347">
        <v>1</v>
      </c>
      <c r="S102" s="347"/>
      <c r="T102" s="347"/>
      <c r="U102" s="347"/>
      <c r="V102" s="347"/>
      <c r="W102" s="348">
        <v>1</v>
      </c>
    </row>
    <row r="103" spans="1:23">
      <c r="A103" s="349"/>
      <c r="B103" s="349"/>
      <c r="C103" s="350" t="s">
        <v>440</v>
      </c>
      <c r="D103" s="351"/>
      <c r="E103" s="352"/>
      <c r="F103" s="352"/>
      <c r="G103" s="352"/>
      <c r="H103" s="352"/>
      <c r="I103" s="352"/>
      <c r="J103" s="352"/>
      <c r="K103" s="352"/>
      <c r="L103" s="352"/>
      <c r="M103" s="352"/>
      <c r="N103" s="352"/>
      <c r="O103" s="352"/>
      <c r="P103" s="352"/>
      <c r="Q103" s="352"/>
      <c r="R103" s="352"/>
      <c r="S103" s="352">
        <v>1</v>
      </c>
      <c r="T103" s="352"/>
      <c r="U103" s="352"/>
      <c r="V103" s="352"/>
      <c r="W103" s="353">
        <v>1</v>
      </c>
    </row>
    <row r="104" spans="1:23">
      <c r="A104" s="349"/>
      <c r="B104" s="356" t="s">
        <v>441</v>
      </c>
      <c r="C104" s="357"/>
      <c r="D104" s="358"/>
      <c r="E104" s="359"/>
      <c r="F104" s="359"/>
      <c r="G104" s="359"/>
      <c r="H104" s="359"/>
      <c r="I104" s="359"/>
      <c r="J104" s="359"/>
      <c r="K104" s="359"/>
      <c r="L104" s="359"/>
      <c r="M104" s="359"/>
      <c r="N104" s="359"/>
      <c r="O104" s="359"/>
      <c r="P104" s="359"/>
      <c r="Q104" s="359"/>
      <c r="R104" s="359">
        <v>1</v>
      </c>
      <c r="S104" s="359">
        <v>1</v>
      </c>
      <c r="T104" s="359"/>
      <c r="U104" s="359"/>
      <c r="V104" s="359"/>
      <c r="W104" s="360">
        <v>2</v>
      </c>
    </row>
    <row r="105" spans="1:23">
      <c r="A105" s="349"/>
      <c r="B105" s="345" t="s">
        <v>206</v>
      </c>
      <c r="C105" s="345" t="s">
        <v>206</v>
      </c>
      <c r="D105" s="346"/>
      <c r="E105" s="347"/>
      <c r="F105" s="347"/>
      <c r="G105" s="347">
        <v>1</v>
      </c>
      <c r="H105" s="347"/>
      <c r="I105" s="347"/>
      <c r="J105" s="347"/>
      <c r="K105" s="347"/>
      <c r="L105" s="347"/>
      <c r="M105" s="347"/>
      <c r="N105" s="347"/>
      <c r="O105" s="347"/>
      <c r="P105" s="347"/>
      <c r="Q105" s="347"/>
      <c r="R105" s="347"/>
      <c r="S105" s="347"/>
      <c r="T105" s="347"/>
      <c r="U105" s="347"/>
      <c r="V105" s="347"/>
      <c r="W105" s="348">
        <v>1</v>
      </c>
    </row>
    <row r="106" spans="1:23">
      <c r="A106" s="349"/>
      <c r="B106" s="356" t="s">
        <v>442</v>
      </c>
      <c r="C106" s="357"/>
      <c r="D106" s="358"/>
      <c r="E106" s="359"/>
      <c r="F106" s="359"/>
      <c r="G106" s="359">
        <v>1</v>
      </c>
      <c r="H106" s="359"/>
      <c r="I106" s="359"/>
      <c r="J106" s="359"/>
      <c r="K106" s="359"/>
      <c r="L106" s="359"/>
      <c r="M106" s="359"/>
      <c r="N106" s="359"/>
      <c r="O106" s="359"/>
      <c r="P106" s="359"/>
      <c r="Q106" s="359"/>
      <c r="R106" s="359"/>
      <c r="S106" s="359"/>
      <c r="T106" s="359"/>
      <c r="U106" s="359"/>
      <c r="V106" s="359"/>
      <c r="W106" s="360">
        <v>1</v>
      </c>
    </row>
    <row r="107" spans="1:23">
      <c r="A107" s="320" t="s">
        <v>443</v>
      </c>
      <c r="B107" s="321"/>
      <c r="C107" s="321"/>
      <c r="D107" s="322"/>
      <c r="E107" s="323"/>
      <c r="F107" s="323"/>
      <c r="G107" s="323">
        <v>1</v>
      </c>
      <c r="H107" s="323"/>
      <c r="I107" s="323"/>
      <c r="J107" s="323"/>
      <c r="K107" s="323"/>
      <c r="L107" s="323"/>
      <c r="M107" s="323"/>
      <c r="N107" s="323">
        <v>1</v>
      </c>
      <c r="O107" s="323"/>
      <c r="P107" s="323">
        <v>1</v>
      </c>
      <c r="Q107" s="323">
        <v>2</v>
      </c>
      <c r="R107" s="323">
        <v>2</v>
      </c>
      <c r="S107" s="323">
        <v>2</v>
      </c>
      <c r="T107" s="323"/>
      <c r="U107" s="323">
        <v>1</v>
      </c>
      <c r="V107" s="323"/>
      <c r="W107" s="324">
        <v>10</v>
      </c>
    </row>
    <row r="108" spans="1:23">
      <c r="A108" s="345" t="s">
        <v>59</v>
      </c>
      <c r="B108" s="345" t="s">
        <v>59</v>
      </c>
      <c r="C108" s="345" t="s">
        <v>361</v>
      </c>
      <c r="D108" s="346"/>
      <c r="E108" s="347"/>
      <c r="F108" s="347"/>
      <c r="G108" s="347"/>
      <c r="H108" s="347"/>
      <c r="I108" s="347"/>
      <c r="J108" s="347"/>
      <c r="K108" s="347"/>
      <c r="L108" s="347"/>
      <c r="M108" s="347">
        <v>1</v>
      </c>
      <c r="N108" s="347"/>
      <c r="O108" s="347"/>
      <c r="P108" s="347"/>
      <c r="Q108" s="347"/>
      <c r="R108" s="347"/>
      <c r="S108" s="347"/>
      <c r="T108" s="347"/>
      <c r="U108" s="347"/>
      <c r="V108" s="347"/>
      <c r="W108" s="348">
        <v>1</v>
      </c>
    </row>
    <row r="109" spans="1:23">
      <c r="A109" s="349"/>
      <c r="B109" s="356" t="s">
        <v>444</v>
      </c>
      <c r="C109" s="357"/>
      <c r="D109" s="358"/>
      <c r="E109" s="359"/>
      <c r="F109" s="359"/>
      <c r="G109" s="359"/>
      <c r="H109" s="359"/>
      <c r="I109" s="359"/>
      <c r="J109" s="359"/>
      <c r="K109" s="359"/>
      <c r="L109" s="359"/>
      <c r="M109" s="359">
        <v>1</v>
      </c>
      <c r="N109" s="359"/>
      <c r="O109" s="359"/>
      <c r="P109" s="359"/>
      <c r="Q109" s="359"/>
      <c r="R109" s="359"/>
      <c r="S109" s="359"/>
      <c r="T109" s="359"/>
      <c r="U109" s="359"/>
      <c r="V109" s="359"/>
      <c r="W109" s="360">
        <v>1</v>
      </c>
    </row>
    <row r="110" spans="1:23">
      <c r="A110" s="349"/>
      <c r="B110" s="345" t="s">
        <v>179</v>
      </c>
      <c r="C110" s="345" t="s">
        <v>362</v>
      </c>
      <c r="D110" s="346"/>
      <c r="E110" s="347"/>
      <c r="F110" s="347"/>
      <c r="G110" s="347"/>
      <c r="H110" s="347"/>
      <c r="I110" s="347"/>
      <c r="J110" s="347"/>
      <c r="K110" s="347"/>
      <c r="L110" s="347"/>
      <c r="M110" s="347">
        <v>1</v>
      </c>
      <c r="N110" s="347"/>
      <c r="O110" s="347"/>
      <c r="P110" s="347"/>
      <c r="Q110" s="347"/>
      <c r="R110" s="347"/>
      <c r="S110" s="347"/>
      <c r="T110" s="347"/>
      <c r="U110" s="347"/>
      <c r="V110" s="347"/>
      <c r="W110" s="348">
        <v>1</v>
      </c>
    </row>
    <row r="111" spans="1:23">
      <c r="A111" s="349"/>
      <c r="B111" s="356" t="s">
        <v>445</v>
      </c>
      <c r="C111" s="357"/>
      <c r="D111" s="358"/>
      <c r="E111" s="359"/>
      <c r="F111" s="359"/>
      <c r="G111" s="359"/>
      <c r="H111" s="359"/>
      <c r="I111" s="359"/>
      <c r="J111" s="359"/>
      <c r="K111" s="359"/>
      <c r="L111" s="359"/>
      <c r="M111" s="359">
        <v>1</v>
      </c>
      <c r="N111" s="359"/>
      <c r="O111" s="359"/>
      <c r="P111" s="359"/>
      <c r="Q111" s="359"/>
      <c r="R111" s="359"/>
      <c r="S111" s="359"/>
      <c r="T111" s="359"/>
      <c r="U111" s="359"/>
      <c r="V111" s="359"/>
      <c r="W111" s="360">
        <v>1</v>
      </c>
    </row>
    <row r="112" spans="1:23">
      <c r="A112" s="320" t="s">
        <v>444</v>
      </c>
      <c r="B112" s="321"/>
      <c r="C112" s="321"/>
      <c r="D112" s="322"/>
      <c r="E112" s="323"/>
      <c r="F112" s="323"/>
      <c r="G112" s="323"/>
      <c r="H112" s="323"/>
      <c r="I112" s="323"/>
      <c r="J112" s="323"/>
      <c r="K112" s="323"/>
      <c r="L112" s="323"/>
      <c r="M112" s="323">
        <v>2</v>
      </c>
      <c r="N112" s="323"/>
      <c r="O112" s="323"/>
      <c r="P112" s="323"/>
      <c r="Q112" s="323"/>
      <c r="R112" s="323"/>
      <c r="S112" s="323"/>
      <c r="T112" s="323"/>
      <c r="U112" s="323"/>
      <c r="V112" s="323"/>
      <c r="W112" s="324">
        <v>2</v>
      </c>
    </row>
    <row r="113" spans="1:23">
      <c r="A113" s="345" t="s">
        <v>29</v>
      </c>
      <c r="B113" s="345" t="s">
        <v>289</v>
      </c>
      <c r="C113" s="345" t="s">
        <v>388</v>
      </c>
      <c r="D113" s="346"/>
      <c r="E113" s="347"/>
      <c r="F113" s="347">
        <v>1</v>
      </c>
      <c r="G113" s="347"/>
      <c r="H113" s="347"/>
      <c r="I113" s="347"/>
      <c r="J113" s="347"/>
      <c r="K113" s="347"/>
      <c r="L113" s="347"/>
      <c r="M113" s="347"/>
      <c r="N113" s="347"/>
      <c r="O113" s="347"/>
      <c r="P113" s="347"/>
      <c r="Q113" s="347"/>
      <c r="R113" s="347"/>
      <c r="S113" s="347"/>
      <c r="T113" s="347"/>
      <c r="U113" s="347"/>
      <c r="V113" s="347"/>
      <c r="W113" s="348">
        <v>1</v>
      </c>
    </row>
    <row r="114" spans="1:23">
      <c r="A114" s="349"/>
      <c r="B114" s="356" t="s">
        <v>446</v>
      </c>
      <c r="C114" s="357"/>
      <c r="D114" s="358"/>
      <c r="E114" s="359"/>
      <c r="F114" s="359">
        <v>1</v>
      </c>
      <c r="G114" s="359"/>
      <c r="H114" s="359"/>
      <c r="I114" s="359"/>
      <c r="J114" s="359"/>
      <c r="K114" s="359"/>
      <c r="L114" s="359"/>
      <c r="M114" s="359"/>
      <c r="N114" s="359"/>
      <c r="O114" s="359"/>
      <c r="P114" s="359"/>
      <c r="Q114" s="359"/>
      <c r="R114" s="359"/>
      <c r="S114" s="359"/>
      <c r="T114" s="359"/>
      <c r="U114" s="359"/>
      <c r="V114" s="359"/>
      <c r="W114" s="360">
        <v>1</v>
      </c>
    </row>
    <row r="115" spans="1:23">
      <c r="A115" s="349"/>
      <c r="B115" s="345" t="s">
        <v>181</v>
      </c>
      <c r="C115" s="345" t="s">
        <v>368</v>
      </c>
      <c r="D115" s="346"/>
      <c r="E115" s="347"/>
      <c r="F115" s="347"/>
      <c r="G115" s="347"/>
      <c r="H115" s="347"/>
      <c r="I115" s="347"/>
      <c r="J115" s="347"/>
      <c r="K115" s="347"/>
      <c r="L115" s="347"/>
      <c r="M115" s="347"/>
      <c r="N115" s="347"/>
      <c r="O115" s="347"/>
      <c r="P115" s="347">
        <v>1</v>
      </c>
      <c r="Q115" s="347"/>
      <c r="R115" s="347"/>
      <c r="S115" s="347"/>
      <c r="T115" s="347"/>
      <c r="U115" s="347"/>
      <c r="V115" s="347"/>
      <c r="W115" s="348">
        <v>1</v>
      </c>
    </row>
    <row r="116" spans="1:23">
      <c r="A116" s="349"/>
      <c r="B116" s="356" t="s">
        <v>447</v>
      </c>
      <c r="C116" s="357"/>
      <c r="D116" s="358"/>
      <c r="E116" s="359"/>
      <c r="F116" s="359"/>
      <c r="G116" s="359"/>
      <c r="H116" s="359"/>
      <c r="I116" s="359"/>
      <c r="J116" s="359"/>
      <c r="K116" s="359"/>
      <c r="L116" s="359"/>
      <c r="M116" s="359"/>
      <c r="N116" s="359"/>
      <c r="O116" s="359"/>
      <c r="P116" s="359">
        <v>1</v>
      </c>
      <c r="Q116" s="359"/>
      <c r="R116" s="359"/>
      <c r="S116" s="359"/>
      <c r="T116" s="359"/>
      <c r="U116" s="359"/>
      <c r="V116" s="359"/>
      <c r="W116" s="360">
        <v>1</v>
      </c>
    </row>
    <row r="117" spans="1:23">
      <c r="A117" s="349"/>
      <c r="B117" s="345" t="s">
        <v>292</v>
      </c>
      <c r="C117" s="345" t="s">
        <v>381</v>
      </c>
      <c r="D117" s="346"/>
      <c r="E117" s="347"/>
      <c r="F117" s="347"/>
      <c r="G117" s="347"/>
      <c r="H117" s="347"/>
      <c r="I117" s="347"/>
      <c r="J117" s="347"/>
      <c r="K117" s="347"/>
      <c r="L117" s="347"/>
      <c r="M117" s="347"/>
      <c r="N117" s="347"/>
      <c r="O117" s="347"/>
      <c r="P117" s="347"/>
      <c r="Q117" s="347"/>
      <c r="R117" s="347">
        <v>1</v>
      </c>
      <c r="S117" s="347"/>
      <c r="T117" s="347"/>
      <c r="U117" s="347"/>
      <c r="V117" s="347"/>
      <c r="W117" s="348">
        <v>1</v>
      </c>
    </row>
    <row r="118" spans="1:23">
      <c r="A118" s="349"/>
      <c r="B118" s="356" t="s">
        <v>448</v>
      </c>
      <c r="C118" s="357"/>
      <c r="D118" s="358"/>
      <c r="E118" s="359"/>
      <c r="F118" s="359"/>
      <c r="G118" s="359"/>
      <c r="H118" s="359"/>
      <c r="I118" s="359"/>
      <c r="J118" s="359"/>
      <c r="K118" s="359"/>
      <c r="L118" s="359"/>
      <c r="M118" s="359"/>
      <c r="N118" s="359"/>
      <c r="O118" s="359"/>
      <c r="P118" s="359"/>
      <c r="Q118" s="359"/>
      <c r="R118" s="359">
        <v>1</v>
      </c>
      <c r="S118" s="359"/>
      <c r="T118" s="359"/>
      <c r="U118" s="359"/>
      <c r="V118" s="359"/>
      <c r="W118" s="360">
        <v>1</v>
      </c>
    </row>
    <row r="119" spans="1:23">
      <c r="A119" s="349"/>
      <c r="B119" s="345" t="s">
        <v>286</v>
      </c>
      <c r="C119" s="345" t="s">
        <v>369</v>
      </c>
      <c r="D119" s="346"/>
      <c r="E119" s="347"/>
      <c r="F119" s="347">
        <v>1</v>
      </c>
      <c r="G119" s="347"/>
      <c r="H119" s="347"/>
      <c r="I119" s="347"/>
      <c r="J119" s="347"/>
      <c r="K119" s="347"/>
      <c r="L119" s="347"/>
      <c r="M119" s="347"/>
      <c r="N119" s="347"/>
      <c r="O119" s="347"/>
      <c r="P119" s="347"/>
      <c r="Q119" s="347"/>
      <c r="R119" s="347"/>
      <c r="S119" s="347"/>
      <c r="T119" s="347"/>
      <c r="U119" s="347"/>
      <c r="V119" s="347"/>
      <c r="W119" s="348">
        <v>1</v>
      </c>
    </row>
    <row r="120" spans="1:23">
      <c r="A120" s="349"/>
      <c r="B120" s="356" t="s">
        <v>449</v>
      </c>
      <c r="C120" s="357"/>
      <c r="D120" s="358"/>
      <c r="E120" s="359"/>
      <c r="F120" s="359">
        <v>1</v>
      </c>
      <c r="G120" s="359"/>
      <c r="H120" s="359"/>
      <c r="I120" s="359"/>
      <c r="J120" s="359"/>
      <c r="K120" s="359"/>
      <c r="L120" s="359"/>
      <c r="M120" s="359"/>
      <c r="N120" s="359"/>
      <c r="O120" s="359"/>
      <c r="P120" s="359"/>
      <c r="Q120" s="359"/>
      <c r="R120" s="359"/>
      <c r="S120" s="359"/>
      <c r="T120" s="359"/>
      <c r="U120" s="359"/>
      <c r="V120" s="359"/>
      <c r="W120" s="360">
        <v>1</v>
      </c>
    </row>
    <row r="121" spans="1:23">
      <c r="A121" s="320" t="s">
        <v>450</v>
      </c>
      <c r="B121" s="321"/>
      <c r="C121" s="321"/>
      <c r="D121" s="322"/>
      <c r="E121" s="323"/>
      <c r="F121" s="323">
        <v>2</v>
      </c>
      <c r="G121" s="323"/>
      <c r="H121" s="323"/>
      <c r="I121" s="323"/>
      <c r="J121" s="323"/>
      <c r="K121" s="323"/>
      <c r="L121" s="323"/>
      <c r="M121" s="323"/>
      <c r="N121" s="323"/>
      <c r="O121" s="323"/>
      <c r="P121" s="323">
        <v>1</v>
      </c>
      <c r="Q121" s="323"/>
      <c r="R121" s="323">
        <v>1</v>
      </c>
      <c r="S121" s="323"/>
      <c r="T121" s="323"/>
      <c r="U121" s="323"/>
      <c r="V121" s="323"/>
      <c r="W121" s="324">
        <v>4</v>
      </c>
    </row>
    <row r="122" spans="1:23">
      <c r="A122" s="345" t="s">
        <v>28</v>
      </c>
      <c r="B122" s="345" t="s">
        <v>167</v>
      </c>
      <c r="C122" s="345" t="s">
        <v>356</v>
      </c>
      <c r="D122" s="346"/>
      <c r="E122" s="347"/>
      <c r="F122" s="347"/>
      <c r="G122" s="347"/>
      <c r="H122" s="347"/>
      <c r="I122" s="347"/>
      <c r="J122" s="347">
        <v>1</v>
      </c>
      <c r="K122" s="347"/>
      <c r="L122" s="347"/>
      <c r="M122" s="347">
        <v>1</v>
      </c>
      <c r="N122" s="347"/>
      <c r="O122" s="347">
        <v>1</v>
      </c>
      <c r="P122" s="347">
        <v>1</v>
      </c>
      <c r="Q122" s="347"/>
      <c r="R122" s="347"/>
      <c r="S122" s="347"/>
      <c r="T122" s="347"/>
      <c r="U122" s="347"/>
      <c r="V122" s="347"/>
      <c r="W122" s="348">
        <v>4</v>
      </c>
    </row>
    <row r="123" spans="1:23">
      <c r="A123" s="349"/>
      <c r="B123" s="349"/>
      <c r="C123" s="350" t="s">
        <v>374</v>
      </c>
      <c r="D123" s="351"/>
      <c r="E123" s="352"/>
      <c r="F123" s="352"/>
      <c r="G123" s="352"/>
      <c r="H123" s="352"/>
      <c r="I123" s="352"/>
      <c r="J123" s="352"/>
      <c r="K123" s="352"/>
      <c r="L123" s="352"/>
      <c r="M123" s="352"/>
      <c r="N123" s="352"/>
      <c r="O123" s="352">
        <v>1</v>
      </c>
      <c r="P123" s="352"/>
      <c r="Q123" s="352"/>
      <c r="R123" s="352">
        <v>1</v>
      </c>
      <c r="S123" s="352"/>
      <c r="T123" s="352">
        <v>1</v>
      </c>
      <c r="U123" s="352"/>
      <c r="V123" s="352"/>
      <c r="W123" s="353">
        <v>3</v>
      </c>
    </row>
    <row r="124" spans="1:23">
      <c r="A124" s="349"/>
      <c r="B124" s="349"/>
      <c r="C124" s="350" t="s">
        <v>350</v>
      </c>
      <c r="D124" s="351">
        <v>1</v>
      </c>
      <c r="E124" s="352"/>
      <c r="F124" s="352"/>
      <c r="G124" s="352">
        <v>1</v>
      </c>
      <c r="H124" s="352"/>
      <c r="I124" s="352"/>
      <c r="J124" s="352"/>
      <c r="K124" s="352"/>
      <c r="L124" s="352"/>
      <c r="M124" s="352"/>
      <c r="N124" s="352"/>
      <c r="O124" s="352"/>
      <c r="P124" s="352"/>
      <c r="Q124" s="352"/>
      <c r="R124" s="352"/>
      <c r="S124" s="352"/>
      <c r="T124" s="352"/>
      <c r="U124" s="352"/>
      <c r="V124" s="352"/>
      <c r="W124" s="353">
        <v>2</v>
      </c>
    </row>
    <row r="125" spans="1:23">
      <c r="A125" s="349"/>
      <c r="B125" s="349"/>
      <c r="C125" s="350" t="s">
        <v>167</v>
      </c>
      <c r="D125" s="351"/>
      <c r="E125" s="352"/>
      <c r="F125" s="352"/>
      <c r="G125" s="352"/>
      <c r="H125" s="352"/>
      <c r="I125" s="352"/>
      <c r="J125" s="352">
        <v>1</v>
      </c>
      <c r="K125" s="352"/>
      <c r="L125" s="352"/>
      <c r="M125" s="352"/>
      <c r="N125" s="352"/>
      <c r="O125" s="352"/>
      <c r="P125" s="352"/>
      <c r="Q125" s="352">
        <v>1</v>
      </c>
      <c r="R125" s="352"/>
      <c r="S125" s="352"/>
      <c r="T125" s="352"/>
      <c r="U125" s="352"/>
      <c r="V125" s="352"/>
      <c r="W125" s="353">
        <v>2</v>
      </c>
    </row>
    <row r="126" spans="1:23">
      <c r="A126" s="349"/>
      <c r="B126" s="356" t="s">
        <v>451</v>
      </c>
      <c r="C126" s="357"/>
      <c r="D126" s="358">
        <v>1</v>
      </c>
      <c r="E126" s="359"/>
      <c r="F126" s="359"/>
      <c r="G126" s="359">
        <v>1</v>
      </c>
      <c r="H126" s="359"/>
      <c r="I126" s="359"/>
      <c r="J126" s="359">
        <v>2</v>
      </c>
      <c r="K126" s="359"/>
      <c r="L126" s="359"/>
      <c r="M126" s="359">
        <v>1</v>
      </c>
      <c r="N126" s="359"/>
      <c r="O126" s="359">
        <v>2</v>
      </c>
      <c r="P126" s="359">
        <v>1</v>
      </c>
      <c r="Q126" s="359">
        <v>1</v>
      </c>
      <c r="R126" s="359">
        <v>1</v>
      </c>
      <c r="S126" s="359"/>
      <c r="T126" s="359">
        <v>1</v>
      </c>
      <c r="U126" s="359"/>
      <c r="V126" s="359"/>
      <c r="W126" s="360">
        <v>11</v>
      </c>
    </row>
    <row r="127" spans="1:23">
      <c r="A127" s="349"/>
      <c r="B127" s="345" t="s">
        <v>182</v>
      </c>
      <c r="C127" s="345" t="s">
        <v>226</v>
      </c>
      <c r="D127" s="346"/>
      <c r="E127" s="347"/>
      <c r="F127" s="347"/>
      <c r="G127" s="347"/>
      <c r="H127" s="347"/>
      <c r="I127" s="347">
        <v>1</v>
      </c>
      <c r="J127" s="347"/>
      <c r="K127" s="347"/>
      <c r="L127" s="347"/>
      <c r="M127" s="347"/>
      <c r="N127" s="347"/>
      <c r="O127" s="347"/>
      <c r="P127" s="347"/>
      <c r="Q127" s="347"/>
      <c r="R127" s="347"/>
      <c r="S127" s="347"/>
      <c r="T127" s="347"/>
      <c r="U127" s="347"/>
      <c r="V127" s="347"/>
      <c r="W127" s="348">
        <v>1</v>
      </c>
    </row>
    <row r="128" spans="1:23">
      <c r="A128" s="349"/>
      <c r="B128" s="349"/>
      <c r="C128" s="350" t="s">
        <v>389</v>
      </c>
      <c r="D128" s="351"/>
      <c r="E128" s="352"/>
      <c r="F128" s="352"/>
      <c r="G128" s="352"/>
      <c r="H128" s="352"/>
      <c r="I128" s="352"/>
      <c r="J128" s="352">
        <v>1</v>
      </c>
      <c r="K128" s="352"/>
      <c r="L128" s="352"/>
      <c r="M128" s="352"/>
      <c r="N128" s="352"/>
      <c r="O128" s="352"/>
      <c r="P128" s="352"/>
      <c r="Q128" s="352"/>
      <c r="R128" s="352"/>
      <c r="S128" s="352"/>
      <c r="T128" s="352"/>
      <c r="U128" s="352"/>
      <c r="V128" s="352"/>
      <c r="W128" s="353">
        <v>1</v>
      </c>
    </row>
    <row r="129" spans="1:23">
      <c r="A129" s="349"/>
      <c r="B129" s="356" t="s">
        <v>452</v>
      </c>
      <c r="C129" s="357"/>
      <c r="D129" s="358"/>
      <c r="E129" s="359"/>
      <c r="F129" s="359"/>
      <c r="G129" s="359"/>
      <c r="H129" s="359"/>
      <c r="I129" s="359">
        <v>1</v>
      </c>
      <c r="J129" s="359">
        <v>1</v>
      </c>
      <c r="K129" s="359"/>
      <c r="L129" s="359"/>
      <c r="M129" s="359"/>
      <c r="N129" s="359"/>
      <c r="O129" s="359"/>
      <c r="P129" s="359"/>
      <c r="Q129" s="359"/>
      <c r="R129" s="359"/>
      <c r="S129" s="359"/>
      <c r="T129" s="359"/>
      <c r="U129" s="359"/>
      <c r="V129" s="359"/>
      <c r="W129" s="360">
        <v>2</v>
      </c>
    </row>
    <row r="130" spans="1:23">
      <c r="A130" s="349"/>
      <c r="B130" s="345" t="s">
        <v>281</v>
      </c>
      <c r="C130" s="345" t="s">
        <v>363</v>
      </c>
      <c r="D130" s="346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>
        <v>1</v>
      </c>
      <c r="O130" s="347"/>
      <c r="P130" s="347"/>
      <c r="Q130" s="347"/>
      <c r="R130" s="347"/>
      <c r="S130" s="347"/>
      <c r="T130" s="347"/>
      <c r="U130" s="347"/>
      <c r="V130" s="347"/>
      <c r="W130" s="348">
        <v>1</v>
      </c>
    </row>
    <row r="131" spans="1:23">
      <c r="A131" s="349"/>
      <c r="B131" s="356" t="s">
        <v>453</v>
      </c>
      <c r="C131" s="357"/>
      <c r="D131" s="358"/>
      <c r="E131" s="359"/>
      <c r="F131" s="359"/>
      <c r="G131" s="359"/>
      <c r="H131" s="359"/>
      <c r="I131" s="359"/>
      <c r="J131" s="359"/>
      <c r="K131" s="359"/>
      <c r="L131" s="359"/>
      <c r="M131" s="359"/>
      <c r="N131" s="359">
        <v>1</v>
      </c>
      <c r="O131" s="359"/>
      <c r="P131" s="359"/>
      <c r="Q131" s="359"/>
      <c r="R131" s="359"/>
      <c r="S131" s="359"/>
      <c r="T131" s="359"/>
      <c r="U131" s="359"/>
      <c r="V131" s="359"/>
      <c r="W131" s="360">
        <v>1</v>
      </c>
    </row>
    <row r="132" spans="1:23">
      <c r="A132" s="349"/>
      <c r="B132" s="345" t="s">
        <v>277</v>
      </c>
      <c r="C132" s="345" t="s">
        <v>394</v>
      </c>
      <c r="D132" s="346"/>
      <c r="E132" s="347"/>
      <c r="F132" s="347"/>
      <c r="G132" s="347"/>
      <c r="H132" s="347"/>
      <c r="I132" s="347"/>
      <c r="J132" s="347"/>
      <c r="K132" s="347"/>
      <c r="L132" s="347"/>
      <c r="M132" s="347"/>
      <c r="N132" s="347"/>
      <c r="O132" s="347"/>
      <c r="P132" s="347"/>
      <c r="Q132" s="347"/>
      <c r="R132" s="347"/>
      <c r="S132" s="347">
        <v>1</v>
      </c>
      <c r="T132" s="347"/>
      <c r="U132" s="347"/>
      <c r="V132" s="347"/>
      <c r="W132" s="348">
        <v>1</v>
      </c>
    </row>
    <row r="133" spans="1:23">
      <c r="A133" s="349"/>
      <c r="B133" s="356" t="s">
        <v>455</v>
      </c>
      <c r="C133" s="357"/>
      <c r="D133" s="358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59"/>
      <c r="P133" s="359"/>
      <c r="Q133" s="359"/>
      <c r="R133" s="359"/>
      <c r="S133" s="359">
        <v>1</v>
      </c>
      <c r="T133" s="359"/>
      <c r="U133" s="359"/>
      <c r="V133" s="359"/>
      <c r="W133" s="360">
        <v>1</v>
      </c>
    </row>
    <row r="134" spans="1:23">
      <c r="A134" s="349"/>
      <c r="B134" s="345" t="s">
        <v>157</v>
      </c>
      <c r="C134" s="345" t="s">
        <v>370</v>
      </c>
      <c r="D134" s="346"/>
      <c r="E134" s="347"/>
      <c r="F134" s="347"/>
      <c r="G134" s="347"/>
      <c r="H134" s="347"/>
      <c r="I134" s="347"/>
      <c r="J134" s="347"/>
      <c r="K134" s="347"/>
      <c r="L134" s="347"/>
      <c r="M134" s="347"/>
      <c r="N134" s="347"/>
      <c r="O134" s="347">
        <v>1</v>
      </c>
      <c r="P134" s="347"/>
      <c r="Q134" s="347"/>
      <c r="R134" s="347"/>
      <c r="S134" s="347"/>
      <c r="T134" s="347"/>
      <c r="U134" s="347"/>
      <c r="V134" s="347"/>
      <c r="W134" s="348">
        <v>1</v>
      </c>
    </row>
    <row r="135" spans="1:23">
      <c r="A135" s="349"/>
      <c r="B135" s="356" t="s">
        <v>454</v>
      </c>
      <c r="C135" s="357"/>
      <c r="D135" s="358"/>
      <c r="E135" s="359"/>
      <c r="F135" s="359"/>
      <c r="G135" s="359"/>
      <c r="H135" s="359"/>
      <c r="I135" s="359"/>
      <c r="J135" s="359"/>
      <c r="K135" s="359"/>
      <c r="L135" s="359"/>
      <c r="M135" s="359"/>
      <c r="N135" s="359"/>
      <c r="O135" s="359">
        <v>1</v>
      </c>
      <c r="P135" s="359"/>
      <c r="Q135" s="359"/>
      <c r="R135" s="359"/>
      <c r="S135" s="359"/>
      <c r="T135" s="359"/>
      <c r="U135" s="359"/>
      <c r="V135" s="359"/>
      <c r="W135" s="360">
        <v>1</v>
      </c>
    </row>
    <row r="136" spans="1:23">
      <c r="A136" s="349"/>
      <c r="B136" s="345" t="s">
        <v>174</v>
      </c>
      <c r="C136" s="345" t="s">
        <v>352</v>
      </c>
      <c r="D136" s="346"/>
      <c r="E136" s="347"/>
      <c r="F136" s="347"/>
      <c r="G136" s="347"/>
      <c r="H136" s="347">
        <v>1</v>
      </c>
      <c r="I136" s="347"/>
      <c r="J136" s="347"/>
      <c r="K136" s="347"/>
      <c r="L136" s="347"/>
      <c r="M136" s="347"/>
      <c r="N136" s="347"/>
      <c r="O136" s="347"/>
      <c r="P136" s="347"/>
      <c r="Q136" s="347"/>
      <c r="R136" s="347"/>
      <c r="S136" s="347"/>
      <c r="T136" s="347"/>
      <c r="U136" s="347"/>
      <c r="V136" s="347"/>
      <c r="W136" s="348">
        <v>1</v>
      </c>
    </row>
    <row r="137" spans="1:23">
      <c r="A137" s="349"/>
      <c r="B137" s="356" t="s">
        <v>456</v>
      </c>
      <c r="C137" s="357"/>
      <c r="D137" s="358"/>
      <c r="E137" s="359"/>
      <c r="F137" s="359"/>
      <c r="G137" s="359"/>
      <c r="H137" s="359">
        <v>1</v>
      </c>
      <c r="I137" s="359"/>
      <c r="J137" s="359"/>
      <c r="K137" s="359"/>
      <c r="L137" s="359"/>
      <c r="M137" s="359"/>
      <c r="N137" s="359"/>
      <c r="O137" s="359"/>
      <c r="P137" s="359"/>
      <c r="Q137" s="359"/>
      <c r="R137" s="359"/>
      <c r="S137" s="359"/>
      <c r="T137" s="359"/>
      <c r="U137" s="359"/>
      <c r="V137" s="359"/>
      <c r="W137" s="360">
        <v>1</v>
      </c>
    </row>
    <row r="138" spans="1:23">
      <c r="A138" s="320" t="s">
        <v>457</v>
      </c>
      <c r="B138" s="321"/>
      <c r="C138" s="321"/>
      <c r="D138" s="322">
        <v>1</v>
      </c>
      <c r="E138" s="323"/>
      <c r="F138" s="323"/>
      <c r="G138" s="323">
        <v>1</v>
      </c>
      <c r="H138" s="323">
        <v>1</v>
      </c>
      <c r="I138" s="323">
        <v>1</v>
      </c>
      <c r="J138" s="323">
        <v>3</v>
      </c>
      <c r="K138" s="323"/>
      <c r="L138" s="323"/>
      <c r="M138" s="323">
        <v>1</v>
      </c>
      <c r="N138" s="323">
        <v>1</v>
      </c>
      <c r="O138" s="323">
        <v>3</v>
      </c>
      <c r="P138" s="323">
        <v>1</v>
      </c>
      <c r="Q138" s="323">
        <v>1</v>
      </c>
      <c r="R138" s="323">
        <v>1</v>
      </c>
      <c r="S138" s="323">
        <v>1</v>
      </c>
      <c r="T138" s="323">
        <v>1</v>
      </c>
      <c r="U138" s="323"/>
      <c r="V138" s="323"/>
      <c r="W138" s="324">
        <v>17</v>
      </c>
    </row>
    <row r="139" spans="1:23">
      <c r="A139" s="345" t="s">
        <v>30</v>
      </c>
      <c r="B139" s="345" t="s">
        <v>223</v>
      </c>
      <c r="C139" s="345" t="s">
        <v>223</v>
      </c>
      <c r="D139" s="346"/>
      <c r="E139" s="347"/>
      <c r="F139" s="347"/>
      <c r="G139" s="347"/>
      <c r="H139" s="347"/>
      <c r="I139" s="347">
        <v>1</v>
      </c>
      <c r="J139" s="347">
        <v>1</v>
      </c>
      <c r="K139" s="347">
        <v>2</v>
      </c>
      <c r="L139" s="347"/>
      <c r="M139" s="347"/>
      <c r="N139" s="347"/>
      <c r="O139" s="347"/>
      <c r="P139" s="347"/>
      <c r="Q139" s="347"/>
      <c r="R139" s="347"/>
      <c r="S139" s="347"/>
      <c r="T139" s="347"/>
      <c r="U139" s="347"/>
      <c r="V139" s="347"/>
      <c r="W139" s="348">
        <v>4</v>
      </c>
    </row>
    <row r="140" spans="1:23">
      <c r="A140" s="349"/>
      <c r="B140" s="356" t="s">
        <v>458</v>
      </c>
      <c r="C140" s="357"/>
      <c r="D140" s="358"/>
      <c r="E140" s="359"/>
      <c r="F140" s="359"/>
      <c r="G140" s="359"/>
      <c r="H140" s="359"/>
      <c r="I140" s="359">
        <v>1</v>
      </c>
      <c r="J140" s="359">
        <v>1</v>
      </c>
      <c r="K140" s="359">
        <v>2</v>
      </c>
      <c r="L140" s="359"/>
      <c r="M140" s="359"/>
      <c r="N140" s="359"/>
      <c r="O140" s="359"/>
      <c r="P140" s="359"/>
      <c r="Q140" s="359"/>
      <c r="R140" s="359"/>
      <c r="S140" s="359"/>
      <c r="T140" s="359"/>
      <c r="U140" s="359"/>
      <c r="V140" s="359"/>
      <c r="W140" s="360">
        <v>4</v>
      </c>
    </row>
    <row r="141" spans="1:23">
      <c r="A141" s="349"/>
      <c r="B141" s="345" t="s">
        <v>301</v>
      </c>
      <c r="C141" s="345" t="s">
        <v>228</v>
      </c>
      <c r="D141" s="346"/>
      <c r="E141" s="347"/>
      <c r="F141" s="347"/>
      <c r="G141" s="347"/>
      <c r="H141" s="347"/>
      <c r="I141" s="347"/>
      <c r="J141" s="347">
        <v>1</v>
      </c>
      <c r="K141" s="347"/>
      <c r="L141" s="347">
        <v>1</v>
      </c>
      <c r="M141" s="347"/>
      <c r="N141" s="347"/>
      <c r="O141" s="347"/>
      <c r="P141" s="347"/>
      <c r="Q141" s="347"/>
      <c r="R141" s="347"/>
      <c r="S141" s="347"/>
      <c r="T141" s="347"/>
      <c r="U141" s="347"/>
      <c r="V141" s="347"/>
      <c r="W141" s="348">
        <v>2</v>
      </c>
    </row>
    <row r="142" spans="1:23">
      <c r="A142" s="349"/>
      <c r="B142" s="349"/>
      <c r="C142" s="350" t="s">
        <v>357</v>
      </c>
      <c r="D142" s="351"/>
      <c r="E142" s="352"/>
      <c r="F142" s="352"/>
      <c r="G142" s="352"/>
      <c r="H142" s="352"/>
      <c r="I142" s="352"/>
      <c r="J142" s="352"/>
      <c r="K142" s="352">
        <v>1</v>
      </c>
      <c r="L142" s="352"/>
      <c r="M142" s="352"/>
      <c r="N142" s="352"/>
      <c r="O142" s="352"/>
      <c r="P142" s="352"/>
      <c r="Q142" s="352"/>
      <c r="R142" s="352"/>
      <c r="S142" s="352"/>
      <c r="T142" s="352"/>
      <c r="U142" s="352"/>
      <c r="V142" s="352"/>
      <c r="W142" s="353">
        <v>1</v>
      </c>
    </row>
    <row r="143" spans="1:23">
      <c r="A143" s="349"/>
      <c r="B143" s="356" t="s">
        <v>459</v>
      </c>
      <c r="C143" s="357"/>
      <c r="D143" s="358"/>
      <c r="E143" s="359"/>
      <c r="F143" s="359"/>
      <c r="G143" s="359"/>
      <c r="H143" s="359"/>
      <c r="I143" s="359"/>
      <c r="J143" s="359">
        <v>1</v>
      </c>
      <c r="K143" s="359">
        <v>1</v>
      </c>
      <c r="L143" s="359">
        <v>1</v>
      </c>
      <c r="M143" s="359"/>
      <c r="N143" s="359"/>
      <c r="O143" s="359"/>
      <c r="P143" s="359"/>
      <c r="Q143" s="359"/>
      <c r="R143" s="359"/>
      <c r="S143" s="359"/>
      <c r="T143" s="359"/>
      <c r="U143" s="359"/>
      <c r="V143" s="359"/>
      <c r="W143" s="360">
        <v>3</v>
      </c>
    </row>
    <row r="144" spans="1:23">
      <c r="A144" s="349"/>
      <c r="B144" s="345" t="s">
        <v>298</v>
      </c>
      <c r="C144" s="345" t="s">
        <v>477</v>
      </c>
      <c r="D144" s="346"/>
      <c r="E144" s="347"/>
      <c r="F144" s="347"/>
      <c r="G144" s="347"/>
      <c r="H144" s="347">
        <v>1</v>
      </c>
      <c r="I144" s="347"/>
      <c r="J144" s="347"/>
      <c r="K144" s="347"/>
      <c r="L144" s="347"/>
      <c r="M144" s="347"/>
      <c r="N144" s="347"/>
      <c r="O144" s="347"/>
      <c r="P144" s="347"/>
      <c r="Q144" s="347"/>
      <c r="R144" s="347"/>
      <c r="S144" s="347"/>
      <c r="T144" s="347"/>
      <c r="U144" s="347"/>
      <c r="V144" s="347"/>
      <c r="W144" s="348">
        <v>1</v>
      </c>
    </row>
    <row r="145" spans="1:23">
      <c r="A145" s="349"/>
      <c r="B145" s="356" t="s">
        <v>478</v>
      </c>
      <c r="C145" s="357"/>
      <c r="D145" s="358"/>
      <c r="E145" s="359"/>
      <c r="F145" s="359"/>
      <c r="G145" s="359"/>
      <c r="H145" s="359">
        <v>1</v>
      </c>
      <c r="I145" s="359"/>
      <c r="J145" s="359"/>
      <c r="K145" s="359"/>
      <c r="L145" s="359"/>
      <c r="M145" s="359"/>
      <c r="N145" s="359"/>
      <c r="O145" s="359"/>
      <c r="P145" s="359"/>
      <c r="Q145" s="359"/>
      <c r="R145" s="359"/>
      <c r="S145" s="359"/>
      <c r="T145" s="359"/>
      <c r="U145" s="359"/>
      <c r="V145" s="359"/>
      <c r="W145" s="360">
        <v>1</v>
      </c>
    </row>
    <row r="146" spans="1:23">
      <c r="A146" s="320" t="s">
        <v>460</v>
      </c>
      <c r="B146" s="321"/>
      <c r="C146" s="321"/>
      <c r="D146" s="322"/>
      <c r="E146" s="323"/>
      <c r="F146" s="323"/>
      <c r="G146" s="323"/>
      <c r="H146" s="323">
        <v>1</v>
      </c>
      <c r="I146" s="323">
        <v>1</v>
      </c>
      <c r="J146" s="323">
        <v>2</v>
      </c>
      <c r="K146" s="323">
        <v>3</v>
      </c>
      <c r="L146" s="323">
        <v>1</v>
      </c>
      <c r="M146" s="323"/>
      <c r="N146" s="323"/>
      <c r="O146" s="323"/>
      <c r="P146" s="323"/>
      <c r="Q146" s="323"/>
      <c r="R146" s="323"/>
      <c r="S146" s="323"/>
      <c r="T146" s="323"/>
      <c r="U146" s="323"/>
      <c r="V146" s="323"/>
      <c r="W146" s="324">
        <v>8</v>
      </c>
    </row>
    <row r="147" spans="1:23">
      <c r="A147" s="354" t="s">
        <v>396</v>
      </c>
      <c r="B147" s="355"/>
      <c r="C147" s="355"/>
      <c r="D147" s="325">
        <v>2</v>
      </c>
      <c r="E147" s="326">
        <v>1</v>
      </c>
      <c r="F147" s="326">
        <v>3</v>
      </c>
      <c r="G147" s="326">
        <v>2</v>
      </c>
      <c r="H147" s="326">
        <v>2</v>
      </c>
      <c r="I147" s="326">
        <v>2</v>
      </c>
      <c r="J147" s="326">
        <v>8</v>
      </c>
      <c r="K147" s="326">
        <v>5</v>
      </c>
      <c r="L147" s="326">
        <v>2</v>
      </c>
      <c r="M147" s="326">
        <v>5</v>
      </c>
      <c r="N147" s="326">
        <v>4</v>
      </c>
      <c r="O147" s="326">
        <v>10</v>
      </c>
      <c r="P147" s="326">
        <v>5</v>
      </c>
      <c r="Q147" s="326">
        <v>10</v>
      </c>
      <c r="R147" s="326">
        <v>10</v>
      </c>
      <c r="S147" s="326">
        <v>7</v>
      </c>
      <c r="T147" s="326">
        <v>5</v>
      </c>
      <c r="U147" s="326">
        <v>6</v>
      </c>
      <c r="V147" s="326">
        <v>3</v>
      </c>
      <c r="W147" s="327">
        <v>92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46" customWidth="1"/>
    <col min="2" max="2" width="18.59765625" style="304" customWidth="1"/>
    <col min="3" max="3" width="5.09765625" style="26" customWidth="1"/>
    <col min="4" max="5" width="4.8984375" style="26" customWidth="1"/>
    <col min="6" max="6" width="5" style="26" customWidth="1"/>
    <col min="7" max="8" width="5.09765625" style="26" customWidth="1"/>
    <col min="9" max="9" width="4.69921875" style="26" customWidth="1"/>
    <col min="10" max="10" width="5" style="26" customWidth="1"/>
    <col min="11" max="13" width="5.296875" style="26" customWidth="1"/>
    <col min="14" max="14" width="5" style="26" customWidth="1"/>
    <col min="15" max="15" width="6.59765625" style="181" customWidth="1"/>
    <col min="16" max="16" width="18.09765625" style="182" customWidth="1"/>
    <col min="17" max="18" width="9.09765625" style="26"/>
    <col min="19" max="19" width="9.296875" style="26" bestFit="1" customWidth="1"/>
    <col min="20" max="16384" width="9.09765625" style="26"/>
  </cols>
  <sheetData>
    <row r="1" spans="1:19">
      <c r="B1" s="247" t="s">
        <v>351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463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353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330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346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345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2</v>
      </c>
      <c r="F12" s="267">
        <f>รายเดือน66!E5</f>
        <v>6</v>
      </c>
      <c r="G12" s="267">
        <f>รายเดือน66!F5</f>
        <v>1</v>
      </c>
      <c r="H12" s="267">
        <f>รายเดือน66!G5</f>
        <v>0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10</v>
      </c>
      <c r="P12" s="269"/>
    </row>
    <row r="13" spans="1:19">
      <c r="A13" s="256"/>
      <c r="B13" s="270" t="s">
        <v>347</v>
      </c>
      <c r="C13" s="271">
        <f>C12</f>
        <v>1</v>
      </c>
      <c r="D13" s="271">
        <f>C12+D12</f>
        <v>1</v>
      </c>
      <c r="E13" s="271">
        <f>C12+D12+E12</f>
        <v>3</v>
      </c>
      <c r="F13" s="271">
        <f>C12+D12+E12+F12</f>
        <v>9</v>
      </c>
      <c r="G13" s="271">
        <f>C12+D12+E12+F12+G12</f>
        <v>10</v>
      </c>
      <c r="H13" s="271">
        <f>C12+D12+E12+F12+G12+H12</f>
        <v>10</v>
      </c>
      <c r="I13" s="271">
        <f>C12+D12+E12+F12+G12+H12+I12</f>
        <v>10</v>
      </c>
      <c r="J13" s="271">
        <f>C12+D12+E12+F12+G12+H12+I12+J12</f>
        <v>10</v>
      </c>
      <c r="K13" s="271">
        <f>C12+D12+E12+F12+G12+H12+I12+J12+K12</f>
        <v>10</v>
      </c>
      <c r="L13" s="271">
        <f>C12+D12+E12+F12+G12+H12+I12+J12+K12+L12</f>
        <v>10</v>
      </c>
      <c r="M13" s="271">
        <f>C12+D12+E12+F12+G12+H12+I12+J12+K12+L12+M12</f>
        <v>10</v>
      </c>
      <c r="N13" s="271">
        <f>C12+D12+E12+F12+G12+H12+I12+J12+K12+L12+M12+N12</f>
        <v>10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330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346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345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0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0</v>
      </c>
    </row>
    <row r="23" spans="1:18">
      <c r="A23" s="278"/>
      <c r="B23" s="270" t="s">
        <v>347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0</v>
      </c>
      <c r="I23" s="271">
        <f>C22+D22+E22+F22+G22+H22+I22</f>
        <v>0</v>
      </c>
      <c r="J23" s="271">
        <f>C22+D22+E22+F22+G22+H22+I22+J22</f>
        <v>0</v>
      </c>
      <c r="K23" s="271">
        <f>C22+D22+E22+F22+G22+H22+I22+J22+K22</f>
        <v>0</v>
      </c>
      <c r="L23" s="271">
        <f>C22+D22+E22+F22+G22+H22+I22+J22+K22+L22</f>
        <v>0</v>
      </c>
      <c r="M23" s="271">
        <f>C22+D22+E22+F22+G22+H22+I22+J22+K22+L22+M22</f>
        <v>0</v>
      </c>
      <c r="N23" s="271">
        <f>C22+D22+E22+F22+G22+H22+I22+J22+K22+L22+M22+N22</f>
        <v>0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330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346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345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2</v>
      </c>
      <c r="F32" s="267">
        <f>รายเดือน66!E7</f>
        <v>6</v>
      </c>
      <c r="G32" s="267">
        <f>รายเดือน66!F7</f>
        <v>1</v>
      </c>
      <c r="H32" s="267">
        <f>รายเดือน66!G7</f>
        <v>0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10</v>
      </c>
    </row>
    <row r="33" spans="1:16">
      <c r="A33" s="278"/>
      <c r="B33" s="270" t="s">
        <v>347</v>
      </c>
      <c r="C33" s="271">
        <f>C32</f>
        <v>1</v>
      </c>
      <c r="D33" s="271">
        <f>C32+D32</f>
        <v>1</v>
      </c>
      <c r="E33" s="271">
        <f>C32+D32+E32</f>
        <v>3</v>
      </c>
      <c r="F33" s="271">
        <f>C32+D32+E32+F32</f>
        <v>9</v>
      </c>
      <c r="G33" s="271">
        <f>C32+D32+E32+F32+G32</f>
        <v>10</v>
      </c>
      <c r="H33" s="271">
        <f>C32+D32+E32+F32+G32+H32</f>
        <v>10</v>
      </c>
      <c r="I33" s="271">
        <f>C32+D32+E32+F32+G32+H32+I32</f>
        <v>10</v>
      </c>
      <c r="J33" s="271">
        <f>C32+D32+E32+F32+G32+H32+I32+J32</f>
        <v>10</v>
      </c>
      <c r="K33" s="271">
        <f>C32+D32+E32+F32+G32+H32+I32+J32+K32</f>
        <v>10</v>
      </c>
      <c r="L33" s="271">
        <f>C32+D32+E32+F32+G32+H32+I32+J32+K32+L32</f>
        <v>10</v>
      </c>
      <c r="M33" s="271">
        <f>C32+D32+E32+F32+G32+H32+I32+J32+K32+L32+M32</f>
        <v>10</v>
      </c>
      <c r="N33" s="271">
        <f>C32+D32+E32+F32+G32+H32+I32+J32+K32+L32+M32+N32</f>
        <v>10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330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346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345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2</v>
      </c>
      <c r="G42" s="267">
        <f>รายเดือน66!F8</f>
        <v>0</v>
      </c>
      <c r="H42" s="267">
        <f>รายเดือน66!G8</f>
        <v>0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3</v>
      </c>
    </row>
    <row r="43" spans="1:16">
      <c r="A43" s="278"/>
      <c r="B43" s="270" t="s">
        <v>347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3</v>
      </c>
      <c r="G43" s="271">
        <f>C42+D42+E42+F42+G42</f>
        <v>3</v>
      </c>
      <c r="H43" s="271">
        <f>C42+D42+E42+F42+G42+H42</f>
        <v>3</v>
      </c>
      <c r="I43" s="271">
        <f>C42+D42+E42+F42+G42+H42+I42</f>
        <v>3</v>
      </c>
      <c r="J43" s="271">
        <f>C42+D42+E42+F42+G42+H42+I42+J42</f>
        <v>3</v>
      </c>
      <c r="K43" s="271">
        <f>C42+D42+E42+F42+G42+H42+I42+J42+K42</f>
        <v>3</v>
      </c>
      <c r="L43" s="271">
        <f>C42+D42+E42+F42+G42+H42+I42+J42+K42+L42</f>
        <v>3</v>
      </c>
      <c r="M43" s="271">
        <f>C42+D42+E42+F42+G42+H42+I42+J42+K42+L42+M42</f>
        <v>3</v>
      </c>
      <c r="N43" s="271">
        <f>C42+D42+E42+F42+G42+H42+I42+J42+K42+L42+M42+N42</f>
        <v>3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330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346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345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1</v>
      </c>
      <c r="F52" s="267">
        <f>รายเดือน66!E10</f>
        <v>1</v>
      </c>
      <c r="G52" s="267">
        <f>รายเดือน66!F10</f>
        <v>3</v>
      </c>
      <c r="H52" s="267">
        <f>รายเดือน66!G10</f>
        <v>0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5</v>
      </c>
    </row>
    <row r="53" spans="1:16">
      <c r="A53" s="278"/>
      <c r="B53" s="270" t="s">
        <v>347</v>
      </c>
      <c r="C53" s="271">
        <f>C52</f>
        <v>0</v>
      </c>
      <c r="D53" s="271">
        <f>C52+D52</f>
        <v>0</v>
      </c>
      <c r="E53" s="271">
        <f>C52+D52+E52</f>
        <v>1</v>
      </c>
      <c r="F53" s="271">
        <f>C52+D52+E52+F52</f>
        <v>2</v>
      </c>
      <c r="G53" s="271">
        <f>C52+D52+E52+F52+G52</f>
        <v>5</v>
      </c>
      <c r="H53" s="271">
        <f>C52+D52+E52+F52+G52+H52</f>
        <v>5</v>
      </c>
      <c r="I53" s="271">
        <f>C52+D52+E52+F52+G52+H52+I52</f>
        <v>5</v>
      </c>
      <c r="J53" s="271">
        <f>C52+D52+E52+F52+G52+H52+I52+J52</f>
        <v>5</v>
      </c>
      <c r="K53" s="271">
        <f>C52+D52+E52+F52+G52+H52+I52+J52+K52</f>
        <v>5</v>
      </c>
      <c r="L53" s="271">
        <f>C52+D52+E52+F52+G52+H52+I52+J52+K52+L52</f>
        <v>5</v>
      </c>
      <c r="M53" s="271">
        <f>C52+D52+E52+F52+G52+H52+I52+J52+K52+L52+M52</f>
        <v>5</v>
      </c>
      <c r="N53" s="271">
        <f>C52+D52+E52+F52+G52+H52+I52+J52+K52+L52+M52+N52</f>
        <v>5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330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346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345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1</v>
      </c>
      <c r="G62" s="267">
        <f>รายเดือน66!F11</f>
        <v>0</v>
      </c>
      <c r="H62" s="267">
        <f>รายเดือน66!G11</f>
        <v>0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2</v>
      </c>
    </row>
    <row r="63" spans="1:16">
      <c r="A63" s="285"/>
      <c r="B63" s="270" t="s">
        <v>347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2</v>
      </c>
      <c r="G63" s="271">
        <f>C62+D62+E62+F62+G62</f>
        <v>2</v>
      </c>
      <c r="H63" s="271">
        <f>C62+D62+E62+F62+G62+H62</f>
        <v>2</v>
      </c>
      <c r="I63" s="271">
        <f>C62+D62+E62+F62+G62+H62+I62</f>
        <v>2</v>
      </c>
      <c r="J63" s="271">
        <f>C62+D62+E62+F62+G62+H62+I62+J62</f>
        <v>2</v>
      </c>
      <c r="K63" s="271">
        <f>C62+D62+E62+F62+G62+H62+I62+J62+K62</f>
        <v>2</v>
      </c>
      <c r="L63" s="271">
        <f>C62+D62+E62+F62+G62+H62+I62+J62+K62+L62</f>
        <v>2</v>
      </c>
      <c r="M63" s="271">
        <f>C62+D62+E62+F62+G62+H62+I62+J62+K62+L62+M62</f>
        <v>2</v>
      </c>
      <c r="N63" s="271">
        <f>C62+D62+E62+F62+G62+H62+I62+J62+K62+L62+M62+N62</f>
        <v>2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330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346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345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6</v>
      </c>
      <c r="F72" s="267">
        <f>รายเดือน66!E12</f>
        <v>4</v>
      </c>
      <c r="G72" s="267">
        <f>รายเดือน66!F12</f>
        <v>0</v>
      </c>
      <c r="H72" s="267">
        <f>รายเดือน66!G12</f>
        <v>0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11</v>
      </c>
    </row>
    <row r="73" spans="1:18">
      <c r="A73" s="278"/>
      <c r="B73" s="270" t="s">
        <v>347</v>
      </c>
      <c r="C73" s="271">
        <f>C72</f>
        <v>0</v>
      </c>
      <c r="D73" s="271">
        <f>C72+D72</f>
        <v>1</v>
      </c>
      <c r="E73" s="271">
        <f>C72+D72+E72</f>
        <v>7</v>
      </c>
      <c r="F73" s="271">
        <f>C72+D72+E72+F72</f>
        <v>11</v>
      </c>
      <c r="G73" s="271">
        <f>C72+D72+E72+F72+G72</f>
        <v>11</v>
      </c>
      <c r="H73" s="271">
        <f>C72+D72+E72+F72+G72+H72</f>
        <v>11</v>
      </c>
      <c r="I73" s="271">
        <f>C72+D72+E72+F72+G72+H72+I72</f>
        <v>11</v>
      </c>
      <c r="J73" s="271">
        <f>C72+D72+E72+F72+G72+H72+I72+J72</f>
        <v>11</v>
      </c>
      <c r="K73" s="271">
        <f>C72+D72+E72+F72+G72+H72+I72+J72+K72</f>
        <v>11</v>
      </c>
      <c r="L73" s="271">
        <f>C72+D72+E72+F72+G72+H72+I72+J72+K72+L72</f>
        <v>11</v>
      </c>
      <c r="M73" s="271">
        <f>C72+D72+E72+F72+G72+H72+I72+J72+K72+L72+M72</f>
        <v>11</v>
      </c>
      <c r="N73" s="271">
        <f>C72+D72+E72+F72+G72+H72+I72+J72+K72+L72+M72+N72</f>
        <v>11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330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346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345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3</v>
      </c>
      <c r="F82" s="267">
        <f>รายเดือน66!E13</f>
        <v>5</v>
      </c>
      <c r="G82" s="267">
        <f>รายเดือน66!F13</f>
        <v>0</v>
      </c>
      <c r="H82" s="267">
        <f>รายเดือน66!G13</f>
        <v>0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9</v>
      </c>
    </row>
    <row r="83" spans="1:16">
      <c r="A83" s="278"/>
      <c r="B83" s="270" t="s">
        <v>347</v>
      </c>
      <c r="C83" s="271">
        <f>C82</f>
        <v>0</v>
      </c>
      <c r="D83" s="271">
        <f>C82+D82</f>
        <v>1</v>
      </c>
      <c r="E83" s="271">
        <f>C82+D82+E82</f>
        <v>4</v>
      </c>
      <c r="F83" s="271">
        <f>C82+D82+E82+F82</f>
        <v>9</v>
      </c>
      <c r="G83" s="271">
        <f>C82+D82+E82+F82+G82</f>
        <v>9</v>
      </c>
      <c r="H83" s="271">
        <f>C82+D82+E82+F82+G82+H82</f>
        <v>9</v>
      </c>
      <c r="I83" s="271">
        <f>C82+D82+E82+F82+G82+H82+I82</f>
        <v>9</v>
      </c>
      <c r="J83" s="271">
        <f>C82+D82+E82+F82+G82+H82+I82+J82</f>
        <v>9</v>
      </c>
      <c r="K83" s="271">
        <f>C82+D82+E82+F82+G82+H82+I82+J82+K82</f>
        <v>9</v>
      </c>
      <c r="L83" s="271">
        <f>C82+D82+E82+F82+G82+H82+I82+J82+K82+L82</f>
        <v>9</v>
      </c>
      <c r="M83" s="271">
        <f>C82+D82+E82+F82+G82+H82+I82+J82+K82+L82+M82</f>
        <v>9</v>
      </c>
      <c r="N83" s="271">
        <f>C82+D82+E82+F82+G82+H82+I82+J82+K82+L82+M82+N82</f>
        <v>9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330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346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345</v>
      </c>
      <c r="C92" s="267">
        <f>รายเดือน66!B16</f>
        <v>2</v>
      </c>
      <c r="D92" s="267">
        <f>รายเดือน66!C16</f>
        <v>5</v>
      </c>
      <c r="E92" s="267">
        <f>รายเดือน66!D16</f>
        <v>6</v>
      </c>
      <c r="F92" s="267">
        <f>รายเดือน66!E16</f>
        <v>4</v>
      </c>
      <c r="G92" s="267">
        <f>รายเดือน66!F16</f>
        <v>0</v>
      </c>
      <c r="H92" s="267">
        <f>รายเดือน66!G16</f>
        <v>0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17</v>
      </c>
    </row>
    <row r="93" spans="1:16">
      <c r="A93" s="278"/>
      <c r="B93" s="270" t="s">
        <v>347</v>
      </c>
      <c r="C93" s="271">
        <f>C92</f>
        <v>2</v>
      </c>
      <c r="D93" s="271">
        <f>C92+D92</f>
        <v>7</v>
      </c>
      <c r="E93" s="271">
        <f>C92+D92+E92</f>
        <v>13</v>
      </c>
      <c r="F93" s="271">
        <f>C92+D92+E92+F92</f>
        <v>17</v>
      </c>
      <c r="G93" s="271">
        <f>C92+D92+E92+F92+G92</f>
        <v>17</v>
      </c>
      <c r="H93" s="271">
        <f>C92+D92+E92+F92+G92+H92</f>
        <v>17</v>
      </c>
      <c r="I93" s="271">
        <f>C92+D92+E92+F92+G92+H92+I92</f>
        <v>17</v>
      </c>
      <c r="J93" s="271">
        <f>C92+D92+E92+F92+G92+H92+I92+J92</f>
        <v>17</v>
      </c>
      <c r="K93" s="271">
        <f>C92+D92+E92+F92+G92+H92+I92+J92+K92</f>
        <v>17</v>
      </c>
      <c r="L93" s="271">
        <f>C92+D92+E92+F92+G92+H92+I92+J92+K92+L92</f>
        <v>17</v>
      </c>
      <c r="M93" s="271">
        <f>C92+D92+E92+F92+G92+H92+I92+J92+K92+L92+M92</f>
        <v>17</v>
      </c>
      <c r="N93" s="271">
        <f>C92+D92+E92+F92+G92+H92+I92+J92+K92+L92+M92+N92</f>
        <v>17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330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346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345</v>
      </c>
      <c r="C102" s="267">
        <f>รายเดือน66!B17</f>
        <v>2</v>
      </c>
      <c r="D102" s="267">
        <f>รายเดือน66!C17</f>
        <v>0</v>
      </c>
      <c r="E102" s="267">
        <f>รายเดือน66!D17</f>
        <v>1</v>
      </c>
      <c r="F102" s="267">
        <f>รายเดือน66!E17</f>
        <v>1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4</v>
      </c>
    </row>
    <row r="103" spans="1:16">
      <c r="A103" s="278"/>
      <c r="B103" s="270" t="s">
        <v>347</v>
      </c>
      <c r="C103" s="271">
        <f>C102</f>
        <v>2</v>
      </c>
      <c r="D103" s="271">
        <f>C102+D102</f>
        <v>2</v>
      </c>
      <c r="E103" s="271">
        <f>C102+D102+E102</f>
        <v>3</v>
      </c>
      <c r="F103" s="271">
        <f>C102+D102+E102+F102</f>
        <v>4</v>
      </c>
      <c r="G103" s="271">
        <f>C102+D102+E102+F102+G102</f>
        <v>4</v>
      </c>
      <c r="H103" s="271">
        <f>C102+D102+E102+F102+G102+H102</f>
        <v>4</v>
      </c>
      <c r="I103" s="271">
        <f>C102+D102+E102+F102+G102+H102+I102</f>
        <v>4</v>
      </c>
      <c r="J103" s="271">
        <f>C102+D102+E102+F102+G102+H102+I102+J102</f>
        <v>4</v>
      </c>
      <c r="K103" s="271">
        <f>C102+D102+E102+F102+G102+H102+I102+J102+K102</f>
        <v>4</v>
      </c>
      <c r="L103" s="271">
        <f>C102+D102+E102+F102+G102+H102+I102+J102+K102+L102</f>
        <v>4</v>
      </c>
      <c r="M103" s="271">
        <f>C102+D102+E102+F102+G102+H102+I102+J102+K102+L102+M102</f>
        <v>4</v>
      </c>
      <c r="N103" s="271">
        <f>C102+D102+E102+F102+G102+H102+I102+J102+K102+L102+M102+N102</f>
        <v>4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330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346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345</v>
      </c>
      <c r="C112" s="267">
        <f>รายเดือน66!B20</f>
        <v>0</v>
      </c>
      <c r="D112" s="267">
        <f>รายเดือน66!C20</f>
        <v>8</v>
      </c>
      <c r="E112" s="267">
        <f>รายเดือน66!D20</f>
        <v>0</v>
      </c>
      <c r="F112" s="267">
        <f>รายเดือน66!E20</f>
        <v>0</v>
      </c>
      <c r="G112" s="267">
        <f>รายเดือน66!F20</f>
        <v>0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8</v>
      </c>
    </row>
    <row r="113" spans="1:16">
      <c r="A113" s="256"/>
      <c r="B113" s="270" t="s">
        <v>347</v>
      </c>
      <c r="C113" s="271">
        <v>0</v>
      </c>
      <c r="D113" s="271">
        <f>C112+D112</f>
        <v>8</v>
      </c>
      <c r="E113" s="271">
        <f>C112+D112+E112</f>
        <v>8</v>
      </c>
      <c r="F113" s="271">
        <f>C112+D112+E112+F112</f>
        <v>8</v>
      </c>
      <c r="G113" s="271">
        <f>C112+D112+E112+F112+G112</f>
        <v>8</v>
      </c>
      <c r="H113" s="271">
        <f>C112+D112+E112+F112+G112+H112</f>
        <v>8</v>
      </c>
      <c r="I113" s="271">
        <f>C112+D112+E112+F112+G112+H112+I112</f>
        <v>8</v>
      </c>
      <c r="J113" s="271">
        <f>C112+D112+E112+F112+G112+H112+I112+J112</f>
        <v>8</v>
      </c>
      <c r="K113" s="271">
        <f>C112+D112+E112+F112+G112+H112+I112+J112+K112</f>
        <v>8</v>
      </c>
      <c r="L113" s="271">
        <f>C112+D112+E112+F112+G112+H112+I112+J112+K112+L112</f>
        <v>8</v>
      </c>
      <c r="M113" s="271">
        <f>C112+D112+E112+F112+G112+H112+I112+J112+K112+L112+M112</f>
        <v>8</v>
      </c>
      <c r="N113" s="271">
        <f>C112+D112+E112+F112+G112+H112+I112+J112+K112+L112+M112+N112</f>
        <v>8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330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346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345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2</v>
      </c>
      <c r="F122" s="267">
        <f>รายเดือน66!E9</f>
        <v>1</v>
      </c>
      <c r="G122" s="267">
        <f>รายเดือน66!F9</f>
        <v>1</v>
      </c>
      <c r="H122" s="267">
        <f>รายเดือน66!G9</f>
        <v>0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7</v>
      </c>
    </row>
    <row r="123" spans="1:16">
      <c r="A123" s="278"/>
      <c r="B123" s="270" t="s">
        <v>347</v>
      </c>
      <c r="C123" s="271">
        <f>C122</f>
        <v>1</v>
      </c>
      <c r="D123" s="271">
        <f>C122+D122</f>
        <v>3</v>
      </c>
      <c r="E123" s="271">
        <f>C122+D122+E122</f>
        <v>5</v>
      </c>
      <c r="F123" s="271">
        <f>C122+D122+E122+F122</f>
        <v>6</v>
      </c>
      <c r="G123" s="271">
        <f>C122+D122+E122+F122+G122</f>
        <v>7</v>
      </c>
      <c r="H123" s="271">
        <f>C122+D122+E122+F122+G122+H122</f>
        <v>7</v>
      </c>
      <c r="I123" s="271">
        <f>C122+D122+E122+F122+G122+H122+I122</f>
        <v>7</v>
      </c>
      <c r="J123" s="271">
        <f>C122+D122+E122+F122+G122+H122+I122+J122</f>
        <v>7</v>
      </c>
      <c r="K123" s="271">
        <f>C122+D122+E122+F122+G122+H122+I122+J122+K122</f>
        <v>7</v>
      </c>
      <c r="L123" s="271">
        <f>C122+D122+E122+F122+G122+H122+I122+J122+K122+L122</f>
        <v>7</v>
      </c>
      <c r="M123" s="271">
        <f>C122+D122+E122+F122+G122+H122+I122+J122+K122+L122+M122</f>
        <v>7</v>
      </c>
      <c r="N123" s="271">
        <f>C122+D122+E122+F122+G122+H122+I122+J122+K122+L122+M122+N122</f>
        <v>7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330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346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345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0</v>
      </c>
      <c r="H132" s="267">
        <f>รายเดือน66!G15</f>
        <v>0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0</v>
      </c>
    </row>
    <row r="133" spans="1:16">
      <c r="A133" s="278"/>
      <c r="B133" s="270" t="s">
        <v>347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0</v>
      </c>
      <c r="H133" s="271">
        <f>C132+D132+E132+F132+G132+H132</f>
        <v>0</v>
      </c>
      <c r="I133" s="271">
        <f>C132+D132+E132+F132+G132+H132+I132</f>
        <v>0</v>
      </c>
      <c r="J133" s="271">
        <f>C132+D132+E132+F132+G132+H132+I132+J132</f>
        <v>0</v>
      </c>
      <c r="K133" s="271">
        <f>C132+D132+E132+F132+G132+H132+I132+J132+K132</f>
        <v>0</v>
      </c>
      <c r="L133" s="271">
        <f>C132+D132+E132+F132+G132+H132+I132+J132+K132+L132</f>
        <v>0</v>
      </c>
      <c r="M133" s="271">
        <f>C132+D132+E132+F132+G132+H132+I132+J132+K132+L132+M132</f>
        <v>0</v>
      </c>
      <c r="N133" s="271">
        <f>C132+D132+E132+F132+G132+H132+I132+J132+K132+L132+M132+N132</f>
        <v>0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330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346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345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0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0</v>
      </c>
    </row>
    <row r="143" spans="1:16">
      <c r="A143" s="278"/>
      <c r="B143" s="270" t="s">
        <v>347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0</v>
      </c>
      <c r="I143" s="271">
        <f>C142+D142+E142+F142+G142+H142+I142</f>
        <v>0</v>
      </c>
      <c r="J143" s="271">
        <f>C142+D142+E142+F142+G142+H142+I142+J142</f>
        <v>0</v>
      </c>
      <c r="K143" s="271">
        <f>C142+D142+E142+F142+G142+H142+I142+J142+K142</f>
        <v>0</v>
      </c>
      <c r="L143" s="271">
        <f>C142+D142+E142+F142+G142+H142+I142+J142+K142+L142</f>
        <v>0</v>
      </c>
      <c r="M143" s="271">
        <f>C142+D142+E142+F142+G142+H142+I142+J142+K142+L142+M142</f>
        <v>0</v>
      </c>
      <c r="N143" s="271">
        <f>C142+D142+E142+F142+G142+H142+I142+J142+K142+L142+M142+N142</f>
        <v>0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330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346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345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2</v>
      </c>
      <c r="G152" s="267">
        <f>รายเดือน66!F14</f>
        <v>2</v>
      </c>
      <c r="H152" s="267">
        <f>รายเดือน66!G14</f>
        <v>0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4</v>
      </c>
    </row>
    <row r="153" spans="1:16">
      <c r="A153" s="278"/>
      <c r="B153" s="270" t="s">
        <v>347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2</v>
      </c>
      <c r="G153" s="271">
        <f>C152+D152+E152+F152+G152</f>
        <v>4</v>
      </c>
      <c r="H153" s="271">
        <f>C152+D152+E152+F152+G152+H152</f>
        <v>4</v>
      </c>
      <c r="I153" s="271">
        <f>C152+D152+E152+F152+G152+H152+I152</f>
        <v>4</v>
      </c>
      <c r="J153" s="271">
        <f>C152+D152+E152+F152+G152+H152+I152+J152</f>
        <v>4</v>
      </c>
      <c r="K153" s="271">
        <f>C152+D152+E152+F152+G152+H152+I152+J152+K152</f>
        <v>4</v>
      </c>
      <c r="L153" s="271">
        <f>C152+D152+E152+F152+G152+H152+I152+J152+K152+L152</f>
        <v>4</v>
      </c>
      <c r="M153" s="271">
        <f>C152+D152+E152+F152+G152+H152+I152+J152+K152+L152+M152</f>
        <v>4</v>
      </c>
      <c r="N153" s="271">
        <f>C152+D152+E152+F152+G152+H152+I152+J152+K152+L152+M152+N152</f>
        <v>4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330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346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345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0</v>
      </c>
      <c r="H162" s="267">
        <f>รายเดือน66!G21</f>
        <v>0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0</v>
      </c>
    </row>
    <row r="163" spans="1:16">
      <c r="A163" s="278"/>
      <c r="B163" s="270" t="s">
        <v>347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0</v>
      </c>
      <c r="H163" s="271">
        <f>C162+D162+E162+F162+G162+H162</f>
        <v>0</v>
      </c>
      <c r="I163" s="271">
        <f>C162+D162+E162+F162+G162+H162+I162</f>
        <v>0</v>
      </c>
      <c r="J163" s="271">
        <f>C162+D162+E162+F162+G162+H162+I162+J162</f>
        <v>0</v>
      </c>
      <c r="K163" s="271">
        <f>C162+D162+E162+F162+G162+H162+I162+J162+K162</f>
        <v>0</v>
      </c>
      <c r="L163" s="271">
        <f>C162+D162+E162+F162+G162+H162+I162+J162+K162+L162</f>
        <v>0</v>
      </c>
      <c r="M163" s="271">
        <f>C162+D162+E162+F162+G162+H162+I162+J162+K162+L162+M162</f>
        <v>0</v>
      </c>
      <c r="N163" s="271">
        <f>C162+D162+E162+F162+G162+H162+I162+J162+K162+L162+M162+N162</f>
        <v>0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330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346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345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347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330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346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345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2</v>
      </c>
      <c r="F182" s="267">
        <f>รายเดือน66!E22</f>
        <v>0</v>
      </c>
      <c r="G182" s="267">
        <f>รายเดือน66!F22</f>
        <v>0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2</v>
      </c>
    </row>
    <row r="183" spans="1:16">
      <c r="A183" s="278"/>
      <c r="B183" s="270" t="s">
        <v>347</v>
      </c>
      <c r="C183" s="271">
        <f>C182</f>
        <v>0</v>
      </c>
      <c r="D183" s="271">
        <f>C182+D182</f>
        <v>0</v>
      </c>
      <c r="E183" s="271">
        <f>C182+D182+E182</f>
        <v>2</v>
      </c>
      <c r="F183" s="271">
        <f>C182+D182+E182+F182</f>
        <v>2</v>
      </c>
      <c r="G183" s="271">
        <f>C182+D182+E182+F182+G182</f>
        <v>2</v>
      </c>
      <c r="H183" s="271">
        <f>C182+D182+E182+F182+G182+H182</f>
        <v>2</v>
      </c>
      <c r="I183" s="271">
        <f>C182+D182+E182+F182+G182+H182+I182</f>
        <v>2</v>
      </c>
      <c r="J183" s="271">
        <f>C182+D182+E182+F182+G182+H182+I182+J182</f>
        <v>2</v>
      </c>
      <c r="K183" s="271">
        <f>C182+D182+E182+F182+G182+H182+I182+J182+K182</f>
        <v>2</v>
      </c>
      <c r="L183" s="271">
        <f>C182+D182+E182+F182+G182+H182+I182+J182+K182+L182</f>
        <v>2</v>
      </c>
      <c r="M183" s="271">
        <f>C182+D182+E182+F182+G182+H182+I182+J182+K182+L182+M182</f>
        <v>2</v>
      </c>
      <c r="N183" s="271">
        <f>C182+D182+E182+F182+G182+H182+I182+J182+K182+L182+M182+N182</f>
        <v>2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330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346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345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1</v>
      </c>
      <c r="G192" s="299">
        <f>รายเดือน66!F23</f>
        <v>0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1</v>
      </c>
    </row>
    <row r="193" spans="1:16">
      <c r="A193" s="278"/>
      <c r="B193" s="270" t="s">
        <v>347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1</v>
      </c>
      <c r="G193" s="271">
        <f>C192+D192+E192+F192+G192</f>
        <v>1</v>
      </c>
      <c r="H193" s="271">
        <f>C192+D192+E192+F192+G192+H192</f>
        <v>1</v>
      </c>
      <c r="I193" s="271">
        <f>C192+D192+E192+F192+G192+H192+I192</f>
        <v>1</v>
      </c>
      <c r="J193" s="271">
        <f>C192+D192+E192+F192+G192+H192+I192+J192</f>
        <v>1</v>
      </c>
      <c r="K193" s="271">
        <f>C192+D192+E192+F192+G192+H192+I192+J192+K192</f>
        <v>1</v>
      </c>
      <c r="L193" s="271">
        <f>C192+D192+E192+F192+G192+H192+I192+J192+K192+L192</f>
        <v>1</v>
      </c>
      <c r="M193" s="271">
        <f>C192+D192+E192+F192+G192+H192+I192+J192+K192+L192+M192</f>
        <v>1</v>
      </c>
      <c r="N193" s="271">
        <f>C192+D192+E192+F192+G192+H192+I192+J192+K192+L192+M192+N192</f>
        <v>1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330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346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345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2</v>
      </c>
      <c r="F202" s="267">
        <f>รายเดือน66!E24</f>
        <v>2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5</v>
      </c>
    </row>
    <row r="203" spans="1:16">
      <c r="A203" s="278"/>
      <c r="B203" s="270" t="s">
        <v>347</v>
      </c>
      <c r="C203" s="271">
        <f>C202</f>
        <v>0</v>
      </c>
      <c r="D203" s="271">
        <f>C202+D202</f>
        <v>1</v>
      </c>
      <c r="E203" s="271">
        <f>C202+D202+E202</f>
        <v>3</v>
      </c>
      <c r="F203" s="271">
        <f>C202+D202+E202+F202</f>
        <v>5</v>
      </c>
      <c r="G203" s="271">
        <f>C202+D202+E202+F202+G202</f>
        <v>5</v>
      </c>
      <c r="H203" s="271">
        <f>C202+D202+E202+F202+G202+H202</f>
        <v>5</v>
      </c>
      <c r="I203" s="271">
        <f>C202+D202+E202+F202+G202+H202+I202</f>
        <v>5</v>
      </c>
      <c r="J203" s="271">
        <f>C202+D202+E202+F202+G202+H202+I202+J202</f>
        <v>5</v>
      </c>
      <c r="K203" s="271">
        <f>C202+D202+E202+F202+G202+H202+I202+J202+K202</f>
        <v>5</v>
      </c>
      <c r="L203" s="271">
        <f>C202+D202+E202+F202+G202+H202+I202+J202+K202+L202</f>
        <v>5</v>
      </c>
      <c r="M203" s="271">
        <f>C202+D202+E202+F202+G202+H202+I202+J202+K202+L202+M202</f>
        <v>5</v>
      </c>
      <c r="N203" s="271">
        <f>C202+D202+E202+F202+G202+H202+I202+J202+K202+L202+M202+N202</f>
        <v>5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330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346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345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347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330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346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345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2</v>
      </c>
      <c r="F222" s="267">
        <f>รายเดือน66!E26</f>
        <v>0</v>
      </c>
      <c r="G222" s="267">
        <f>รายเดือน66!F26</f>
        <v>1</v>
      </c>
      <c r="H222" s="267">
        <f>รายเดือน66!G26</f>
        <v>0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4</v>
      </c>
      <c r="Q222" s="303"/>
    </row>
    <row r="223" spans="1:17">
      <c r="A223" s="278"/>
      <c r="B223" s="270" t="s">
        <v>347</v>
      </c>
      <c r="C223" s="271">
        <f>C222</f>
        <v>0</v>
      </c>
      <c r="D223" s="271">
        <f>C222+D222</f>
        <v>1</v>
      </c>
      <c r="E223" s="271">
        <f>C222+D222+E222</f>
        <v>3</v>
      </c>
      <c r="F223" s="271">
        <f>C222+D222+E222+F222</f>
        <v>3</v>
      </c>
      <c r="G223" s="271">
        <f>C222+D222+E222+F222+G222</f>
        <v>4</v>
      </c>
      <c r="H223" s="271">
        <f>C222+D222+E222+F222+G222+H222</f>
        <v>4</v>
      </c>
      <c r="I223" s="271">
        <f>C222+D222+E222+F222+G222+H222+I222</f>
        <v>4</v>
      </c>
      <c r="J223" s="271">
        <f>C222+D222+E222+F222+G222+H222+I222+J222</f>
        <v>4</v>
      </c>
      <c r="K223" s="271">
        <f>C222+D222+E222+F222+G222+H222+I222+J222+K222</f>
        <v>4</v>
      </c>
      <c r="L223" s="271">
        <f>C222+D222+E222+F222+G222+H222+I222+J222+K222+L222</f>
        <v>4</v>
      </c>
      <c r="M223" s="271">
        <f>C222+D222+E222+F222+G222+H222+I222+J222+K222+L222+M222</f>
        <v>4</v>
      </c>
      <c r="N223" s="271">
        <f>C222+D222+E222+F222+G222+H222+I222+J222+K222+L222+M222+N222</f>
        <v>4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E1" zoomScale="90" zoomScaleNormal="90" workbookViewId="0">
      <selection activeCell="D2" sqref="D2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>
      <c r="C3" s="361" t="s">
        <v>61</v>
      </c>
      <c r="D3" s="362">
        <v>18.271514708569342</v>
      </c>
    </row>
    <row r="4" spans="3:4">
      <c r="C4" s="331" t="s">
        <v>63</v>
      </c>
      <c r="D4" s="332">
        <v>17.249557980076762</v>
      </c>
    </row>
    <row r="5" spans="3:4" ht="27.75">
      <c r="C5" s="116" t="s">
        <v>26</v>
      </c>
      <c r="D5" s="114">
        <v>15.468121607559693</v>
      </c>
    </row>
    <row r="6" spans="3:4" ht="27.75">
      <c r="C6" s="116" t="s">
        <v>28</v>
      </c>
      <c r="D6" s="114">
        <v>14.379847911961496</v>
      </c>
    </row>
    <row r="7" spans="3:4">
      <c r="C7" s="331" t="s">
        <v>31</v>
      </c>
      <c r="D7" s="332">
        <v>13.04412641621944</v>
      </c>
    </row>
    <row r="8" spans="3:4" ht="27.75">
      <c r="C8" s="116" t="s">
        <v>30</v>
      </c>
      <c r="D8" s="114">
        <v>10.852313577600825</v>
      </c>
    </row>
    <row r="9" spans="3:4" ht="27.75">
      <c r="C9" s="116" t="s">
        <v>27</v>
      </c>
      <c r="D9" s="114">
        <v>8.3376565626621204</v>
      </c>
    </row>
    <row r="10" spans="3:4" ht="27.75">
      <c r="C10" s="116" t="s">
        <v>34</v>
      </c>
      <c r="D10" s="114">
        <v>6.887052341597796</v>
      </c>
    </row>
    <row r="11" spans="3:4" ht="27.75">
      <c r="C11" s="120" t="s">
        <v>340</v>
      </c>
      <c r="D11" s="114">
        <v>6.3156033295860752</v>
      </c>
    </row>
    <row r="12" spans="3:4" ht="27.75">
      <c r="C12" s="116" t="s">
        <v>24</v>
      </c>
      <c r="D12" s="114">
        <v>6.3154437862348587</v>
      </c>
    </row>
    <row r="13" spans="3:4" ht="27.75">
      <c r="C13" s="116" t="s">
        <v>59</v>
      </c>
      <c r="D13" s="114">
        <v>5.5606528206411436</v>
      </c>
    </row>
    <row r="14" spans="3:4" ht="27.75">
      <c r="C14" s="116" t="s">
        <v>29</v>
      </c>
      <c r="D14" s="114">
        <v>3.4996850283474488</v>
      </c>
    </row>
    <row r="15" spans="3:4" ht="27.75">
      <c r="C15" s="120" t="s">
        <v>23</v>
      </c>
      <c r="D15" s="114">
        <v>3.0788493313765537</v>
      </c>
    </row>
    <row r="16" spans="3:4" ht="27.75">
      <c r="C16" s="116" t="s">
        <v>25</v>
      </c>
      <c r="D16" s="114">
        <v>2.978362198626975</v>
      </c>
    </row>
    <row r="17" spans="3:4" ht="27.75">
      <c r="C17" s="116" t="s">
        <v>60</v>
      </c>
      <c r="D17" s="114">
        <v>2.2100424328147099</v>
      </c>
    </row>
    <row r="18" spans="3:4" ht="27.75">
      <c r="C18" s="329" t="s">
        <v>32</v>
      </c>
      <c r="D18" s="114">
        <v>0</v>
      </c>
    </row>
    <row r="19" spans="3:4" ht="27.75">
      <c r="C19" s="20" t="s">
        <v>33</v>
      </c>
      <c r="D19" s="155">
        <v>0</v>
      </c>
    </row>
    <row r="20" spans="3:4" ht="27.75">
      <c r="C20" s="330" t="s">
        <v>58</v>
      </c>
      <c r="D20" s="155">
        <v>0</v>
      </c>
    </row>
    <row r="21" spans="3:4" ht="27.75">
      <c r="C21" s="20" t="s">
        <v>35</v>
      </c>
      <c r="D21" s="155">
        <v>0</v>
      </c>
    </row>
    <row r="22" spans="3:4">
      <c r="C22" t="s">
        <v>62</v>
      </c>
      <c r="D22" s="328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รายเดือน66</vt:lpstr>
      <vt:lpstr>แยก3 รหัส</vt:lpstr>
      <vt:lpstr> สัปดาห์ที่ 19 (อำเภอ)</vt:lpstr>
      <vt:lpstr>รายตำบล wk 19_2566</vt:lpstr>
      <vt:lpstr>รายงานหมู่บ้าน รง 506</vt:lpstr>
      <vt:lpstr>มัธยฐานรายอำเภอ66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2023-05-15T04:24:05Z</dcterms:modified>
</cp:coreProperties>
</file>