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5 (อำเภอ)" sheetId="33" r:id="rId4"/>
    <sheet name="รายตำบล wk 15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  <sheet name="Sheet2" sheetId="152" r:id="rId9"/>
  </sheets>
  <definedNames>
    <definedName name="_xlnm._FilterDatabase" localSheetId="7" hidden="1">Sheet1!$C$2:$D$2</definedName>
    <definedName name="_xlnm._FilterDatabase" localSheetId="8" hidden="1">Sheet2!$B$3:$T$3</definedName>
    <definedName name="_xlnm._FilterDatabase" localSheetId="1" hidden="1">รายเดือน66!$A$4:$O$4</definedName>
    <definedName name="_xlnm._FilterDatabase" localSheetId="4" hidden="1">'รายตำบล wk 15_2566'!$A$2:$Q$197</definedName>
  </definedNames>
  <calcPr calcId="124519"/>
  <pivotCaches>
    <pivotCache cacheId="15" r:id="rId10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D196" s="1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T31" s="1"/>
  <c r="S31" s="1"/>
  <c r="R31"/>
  <c r="Q3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F24" s="1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F11" i="10" l="1"/>
  <c r="F13"/>
  <c r="F21"/>
  <c r="F23"/>
  <c r="F25"/>
  <c r="P31" i="33"/>
  <c r="E28" i="10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C197" i="79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F28"/>
  <c r="I11"/>
  <c r="I13"/>
  <c r="I18"/>
  <c r="I21"/>
  <c r="I23"/>
  <c r="I25"/>
  <c r="V15" i="7"/>
  <c r="O15" s="1"/>
  <c r="O7"/>
  <c r="O23"/>
  <c r="V11"/>
  <c r="O11" s="1"/>
  <c r="V13"/>
  <c r="O13" s="1"/>
  <c r="V16"/>
  <c r="O16" s="1"/>
  <c r="T20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V10" s="1"/>
  <c r="O10" s="1"/>
  <c r="T12"/>
  <c r="T14"/>
  <c r="V14" s="1"/>
  <c r="O14" s="1"/>
  <c r="T17"/>
  <c r="T18"/>
  <c r="T21"/>
  <c r="V21" s="1"/>
  <c r="O21" s="1"/>
  <c r="T22"/>
  <c r="V22" s="1"/>
  <c r="O22" s="1"/>
  <c r="T26"/>
  <c r="V18"/>
  <c r="O18" s="1"/>
  <c r="V17"/>
  <c r="O17" s="1"/>
  <c r="V26"/>
  <c r="O26" s="1"/>
  <c r="V6" l="1"/>
  <c r="O6" s="1"/>
  <c r="T27"/>
  <c r="V27" s="1"/>
  <c r="O27" s="1"/>
  <c r="V12"/>
  <c r="O12" s="1"/>
</calcChain>
</file>

<file path=xl/sharedStrings.xml><?xml version="1.0" encoding="utf-8"?>
<sst xmlns="http://schemas.openxmlformats.org/spreadsheetml/2006/main" count="2625" uniqueCount="534">
  <si>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</si>
  <si>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</si>
  <si>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</si>
  <si>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</si>
  <si>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</si>
  <si>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</si>
  <si>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</si>
  <si>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</si>
  <si>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</si>
  <si>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</si>
  <si>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</si>
  <si>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</si>
  <si>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</si>
  <si>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</si>
  <si>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</si>
  <si>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</si>
  <si>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</si>
  <si>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</si>
  <si>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</si>
  <si>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</si>
  <si>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</si>
  <si>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</si>
  <si>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</si>
  <si>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</si>
  <si>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</si>
  <si>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</si>
  <si>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</si>
  <si>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</si>
  <si>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</si>
  <si>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</si>
  <si>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</si>
  <si>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</si>
  <si>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</si>
  <si>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</si>
  <si>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</si>
  <si>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</si>
  <si>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</si>
  <si>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</si>
  <si>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</si>
  <si>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</si>
  <si>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</si>
  <si>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</si>
  <si>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</si>
  <si>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</si>
  <si>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</si>
  <si>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</si>
  <si>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</si>
  <si>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</si>
  <si>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</si>
  <si>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</si>
  <si>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</si>
  <si>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</si>
  <si>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</si>
  <si>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</si>
  <si>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</si>
  <si>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</si>
  <si>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</si>
  <si>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</si>
  <si>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</si>
  <si>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</si>
  <si>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</si>
  <si>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</si>
  <si>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</si>
  <si>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</si>
  <si>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</si>
  <si>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</si>
  <si>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</si>
  <si>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</si>
  <si>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</si>
  <si>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</si>
  <si>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</si>
  <si>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</si>
  <si>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</si>
  <si>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</si>
  <si>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</si>
  <si>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</si>
  <si>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</si>
  <si>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</si>
  <si>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</si>
  <si>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</si>
  <si>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</si>
  <si>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</si>
  <si>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</si>
  <si>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</si>
  <si>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</si>
  <si>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</si>
  <si>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</si>
  <si>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</si>
  <si>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</si>
  <si>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</si>
  <si>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</si>
  <si>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</si>
  <si>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</si>
  <si>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</si>
  <si>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</si>
  <si>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</si>
  <si>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</si>
  <si>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</si>
  <si>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</si>
  <si>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</si>
  <si>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</si>
  <si>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</si>
  <si>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</si>
  <si>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</si>
  <si>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</si>
  <si>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</si>
  <si>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</si>
  <si>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</si>
  <si>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</si>
  <si>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</si>
  <si>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</si>
  <si>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</si>
  <si>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</si>
  <si>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</si>
  <si>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</si>
  <si>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</si>
  <si>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</si>
  <si>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</si>
  <si>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</si>
  <si>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</si>
  <si>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</si>
  <si>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</si>
  <si>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</si>
  <si>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</si>
  <si>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</si>
  <si>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</si>
  <si>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</si>
  <si>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</si>
  <si>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</si>
  <si>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</si>
  <si>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</si>
  <si>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</si>
  <si>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</si>
  <si>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</si>
  <si>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</si>
  <si>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</si>
  <si>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</si>
  <si>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</si>
  <si>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</si>
  <si>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</si>
  <si>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</si>
  <si>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</si>
  <si>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</si>
  <si>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</si>
  <si>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</si>
  <si>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</si>
  <si>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</si>
  <si>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</si>
  <si>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</si>
  <si>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</si>
  <si>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</si>
  <si>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</si>
  <si>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</si>
  <si>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</si>
  <si>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</si>
  <si>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</si>
  <si>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</si>
  <si>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</si>
  <si>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</si>
  <si>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</si>
  <si>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</si>
  <si>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</si>
  <si>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</si>
  <si>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</si>
  <si>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</si>
  <si>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</si>
  <si>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</si>
  <si>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</si>
  <si>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</si>
  <si>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</si>
  <si>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</si>
  <si>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</si>
  <si>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</si>
  <si>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</si>
  <si>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</si>
  <si>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</si>
  <si>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</si>
  <si>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</si>
  <si>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</si>
  <si>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</si>
  <si>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</si>
  <si>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</si>
  <si>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</si>
  <si>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</si>
  <si>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</si>
  <si>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</si>
  <si>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</si>
  <si>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</si>
  <si>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</si>
  <si>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</si>
  <si>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</si>
  <si>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</si>
  <si>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</si>
  <si>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</si>
  <si>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</si>
  <si>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</si>
  <si>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</si>
  <si>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</si>
  <si>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</si>
  <si>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</si>
  <si>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</si>
  <si>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</si>
  <si>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</si>
  <si>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</si>
  <si>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</si>
  <si>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</si>
  <si>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</si>
  <si>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</si>
  <si>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</si>
  <si>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</si>
  <si>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</si>
  <si>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</si>
  <si>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</si>
  <si>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</si>
  <si>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</si>
  <si>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</si>
  <si>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</si>
  <si>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</si>
  <si>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</si>
  <si>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</si>
  <si>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</si>
  <si>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</si>
  <si>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</si>
  <si>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</si>
  <si>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</si>
  <si>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</si>
  <si>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</si>
  <si>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</si>
  <si>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</si>
  <si>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</si>
  <si>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</si>
  <si>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</si>
  <si>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</si>
  <si>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</si>
  <si>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</si>
  <si>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</si>
  <si>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</si>
  <si>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</si>
  <si>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</si>
  <si>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</si>
  <si>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</si>
  <si>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</si>
  <si>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</si>
  <si>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</si>
  <si>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</si>
  <si>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</si>
  <si>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</si>
  <si>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</si>
  <si>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</si>
  <si>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</si>
  <si>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</si>
  <si>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</si>
  <si>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</si>
  <si>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</si>
  <si>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</si>
  <si>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</si>
  <si>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</si>
  <si>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</si>
  <si>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</si>
  <si>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</si>
  <si>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</si>
  <si>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</si>
  <si>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</si>
  <si>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</si>
  <si>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</si>
  <si>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</si>
  <si>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</si>
  <si>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</si>
  <si>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</si>
  <si>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</si>
  <si>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</si>
  <si>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</si>
  <si>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</si>
  <si>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</si>
  <si>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</si>
  <si>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</si>
  <si>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</si>
  <si>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</si>
  <si>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</si>
  <si>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</si>
  <si>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</si>
  <si>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</si>
  <si>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</si>
  <si>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</si>
  <si>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</si>
  <si>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</si>
  <si>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</si>
  <si>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</si>
  <si>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</si>
  <si>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</si>
  <si>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</si>
  <si>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</si>
  <si>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</si>
  <si>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</si>
  <si>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</si>
  <si>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</si>
  <si>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</si>
  <si>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</si>
  <si>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</si>
  <si>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</si>
  <si>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</si>
  <si>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</si>
  <si>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</si>
  <si>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</si>
  <si>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</si>
  <si>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</si>
  <si>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</si>
  <si>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</si>
  <si>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</si>
  <si>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</si>
  <si>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</si>
  <si>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</si>
  <si>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</si>
  <si>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</si>
  <si>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</si>
  <si>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</si>
  <si>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</si>
  <si>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</si>
  <si>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</si>
  <si>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</si>
  <si>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</si>
  <si>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</si>
  <si>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</si>
  <si>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</si>
  <si>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</si>
  <si>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</si>
  <si>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</si>
  <si>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</si>
  <si>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</si>
  <si>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</si>
  <si>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</si>
  <si>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</si>
  <si>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</si>
  <si>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</si>
  <si>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</si>
  <si>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</si>
  <si>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</si>
  <si>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</si>
  <si>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</si>
  <si>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</si>
  <si>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</si>
  <si>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</si>
  <si>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</si>
  <si>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</si>
  <si>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</si>
  <si>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</si>
  <si>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</si>
  <si>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</si>
  <si>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</si>
  <si>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</si>
  <si>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</si>
  <si>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</si>
  <si>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</si>
  <si>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</si>
  <si>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</si>
  <si>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</si>
  <si>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</si>
  <si>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</si>
  <si>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</si>
  <si>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</si>
  <si>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อุดมสุข</t>
  </si>
  <si>
    <t>Grand Total</t>
  </si>
  <si>
    <t>เกษตรวิสัย Total</t>
  </si>
  <si>
    <t>บ้านเขือง Total</t>
  </si>
  <si>
    <t>เชียงขวัญ Total</t>
  </si>
  <si>
    <t>ทุ่งเขาหลวง Total</t>
  </si>
  <si>
    <t>บึงงาม Total</t>
  </si>
  <si>
    <t>หนองไผ่ Total</t>
  </si>
  <si>
    <t>ธวัชบุรี Total</t>
  </si>
  <si>
    <t>หนองแคน Total</t>
  </si>
  <si>
    <t>สระบัว Total</t>
  </si>
  <si>
    <t>ชนวน</t>
  </si>
  <si>
    <t>โนนสง่า Total</t>
  </si>
  <si>
    <t>บัวแดง Total</t>
  </si>
  <si>
    <t>โพนสูง Total</t>
  </si>
  <si>
    <t>ปทุมรัตต์ Total</t>
  </si>
  <si>
    <t>กุดน้ำใส Total</t>
  </si>
  <si>
    <t>พนมไพร Total</t>
  </si>
  <si>
    <t>โคกสูง Total</t>
  </si>
  <si>
    <t>โพนทอง Total</t>
  </si>
  <si>
    <t>หนองแก้ว Total</t>
  </si>
  <si>
    <t>เมือง Total</t>
  </si>
  <si>
    <t>โคกข่า</t>
  </si>
  <si>
    <t>ศรีสมเด็จ Total</t>
  </si>
  <si>
    <t>สนามชัย</t>
  </si>
  <si>
    <t>สวนจิก Total</t>
  </si>
  <si>
    <t>เมืองไพร Total</t>
  </si>
  <si>
    <t>โพนสว่าง</t>
  </si>
  <si>
    <t>ศรีวิลัย Total</t>
  </si>
  <si>
    <t>บึงเกลือ Total</t>
  </si>
  <si>
    <t>เสลภูมิ Total</t>
  </si>
  <si>
    <t>ขี้เหล็ก Total</t>
  </si>
  <si>
    <t>หนองขาม Total</t>
  </si>
  <si>
    <t>อาจสามารถ Total</t>
  </si>
  <si>
    <t>wk 12</t>
  </si>
  <si>
    <t>ดอนขี</t>
  </si>
  <si>
    <t>พระเจ้า Total</t>
  </si>
  <si>
    <t>ดงสว่าง</t>
  </si>
  <si>
    <t>หนองเรือ</t>
  </si>
  <si>
    <t>ชานุวรรณ Total</t>
  </si>
  <si>
    <t>หนองแมวโพง</t>
  </si>
  <si>
    <t>หนองใหญ่ Total</t>
  </si>
  <si>
    <t>กลางเมืองใหม่</t>
  </si>
  <si>
    <t>สระคู Total</t>
  </si>
  <si>
    <t>หนองควายอีน้อย</t>
  </si>
  <si>
    <t>เมืองทุ่ง Total</t>
  </si>
  <si>
    <t>สุวรรณภูมิ Total</t>
  </si>
  <si>
    <t>ดงประเสริฐ</t>
  </si>
  <si>
    <t>ขวัญเมือง Total</t>
  </si>
  <si>
    <t>wk 13</t>
  </si>
  <si>
    <t>หวายหลึม</t>
  </si>
  <si>
    <t>มะบ้า Total</t>
  </si>
  <si>
    <t>พนัส</t>
  </si>
  <si>
    <t>หนองแวงแห่</t>
  </si>
  <si>
    <t>หนองแวง Total</t>
  </si>
  <si>
    <t>นาเหล่ง</t>
  </si>
  <si>
    <t>wk 14</t>
  </si>
  <si>
    <t>ดงแดง Total</t>
  </si>
  <si>
    <t>จตุรพักตรพิมาน Total</t>
  </si>
  <si>
    <t>ไผ่คำ</t>
  </si>
  <si>
    <t>พรมสวรรค์ Total</t>
  </si>
  <si>
    <t>โนนเมือง</t>
  </si>
  <si>
    <t>ห้าแยกกกโพธิ์</t>
  </si>
  <si>
    <t>เหนือเมือง Total</t>
  </si>
  <si>
    <t xml:space="preserve">    สถานการณ์ไข้เลือดออก  รายอำเภอ  จังหวัดร้อยเอ็ด  ปี  2566</t>
  </si>
  <si>
    <t>ข้อมูล  ณ  วันที่ 16 เมษายน 2566   (จากรายงาน 506)</t>
  </si>
  <si>
    <t>ข้อมูล  ณ  วันที่ 16 เมษายน 2566  (จากรายงาน 506)</t>
  </si>
  <si>
    <t>ปี 2566</t>
  </si>
  <si>
    <t>ข้อมูล  ณ  วันที่ 16 เมษายน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</si>
  <si>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19 มีนาคม ถึง 16 เมษายน 2566</t>
  </si>
  <si>
    <t>wk 1-11</t>
  </si>
  <si>
    <t>wk 12-15</t>
  </si>
  <si>
    <t>wk 15</t>
  </si>
  <si>
    <t>รวมผู้ป่วยสะสม  wk 1-15 (ราย)</t>
  </si>
  <si>
    <t>ข้อมูล ณ วันที่ 16 เมษายน 2566 (จากรายงานเร่งด่วน)</t>
  </si>
  <si>
    <t>ป่าม่วง</t>
  </si>
  <si>
    <t>ผือโป้ด</t>
  </si>
  <si>
    <t>ทุ่งศรีเมือง Total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</si>
  <si>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</si>
  <si>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TABLE 3 Reported Cases and Deaths of Supected Dengue fever and Dengue Hemorrhagic fever Under Surveillance by Date of Onset,By </t>
  </si>
  <si>
    <t xml:space="preserve">REPORTING 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</si>
  <si>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</si>
  <si>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</si>
  <si>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</si>
  <si>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</si>
  <si>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</si>
  <si>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</si>
  <si>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</si>
  <si>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</si>
  <si>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</si>
  <si>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</si>
  <si>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</si>
  <si>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</si>
  <si>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</si>
  <si>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Morbidity rate</t>
  </si>
  <si>
    <t xml:space="preserve">Mortality Rate </t>
  </si>
  <si>
    <t>CFR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</si>
  <si>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</si>
  <si>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</si>
  <si>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</si>
  <si>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</si>
  <si>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</si>
  <si>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</si>
  <si>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</si>
  <si>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</si>
  <si>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Uttaradit</t>
  </si>
  <si>
    <t>Tak</t>
  </si>
  <si>
    <t>Sukhothai</t>
  </si>
  <si>
    <t>Phitsanulok</t>
  </si>
  <si>
    <t>Phetchabun</t>
  </si>
  <si>
    <t>Chai Nat</t>
  </si>
  <si>
    <t>Nakhon Sawan</t>
  </si>
  <si>
    <t>Uthai Thani</t>
  </si>
  <si>
    <t>Kamphaeng Phet</t>
  </si>
  <si>
    <t>Phichit</t>
  </si>
  <si>
    <t>Bangkok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</si>
  <si>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</si>
  <si>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</si>
  <si>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</si>
  <si>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</si>
  <si>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</si>
  <si>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</si>
  <si>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</si>
  <si>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</si>
  <si>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</si>
  <si>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</si>
  <si>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</si>
  <si>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</si>
  <si>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</si>
  <si>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</si>
  <si>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</si>
  <si>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</si>
  <si>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</si>
  <si>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</si>
  <si>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</si>
  <si>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</si>
  <si>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</si>
  <si>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</si>
  <si>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</si>
  <si>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</si>
  <si>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Khon Kaen</t>
  </si>
  <si>
    <t>Maha Sarakham</t>
  </si>
  <si>
    <t>Roi Et</t>
  </si>
  <si>
    <t>Kalasin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</si>
  <si>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</si>
  <si>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</si>
  <si>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</si>
  <si>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</si>
  <si>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</si>
  <si>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</si>
  <si>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</si>
  <si>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Nakhon Ratchasima</t>
  </si>
  <si>
    <t>Buri Ram</t>
  </si>
  <si>
    <t>Surin</t>
  </si>
  <si>
    <t>Chaiyaphum</t>
  </si>
  <si>
    <t>Si Sa Ket</t>
  </si>
  <si>
    <t>Ubon Ratchathani</t>
  </si>
  <si>
    <t>Yasothon</t>
  </si>
  <si>
    <t>Amnat Charoen</t>
  </si>
  <si>
    <t>Mukdahan</t>
  </si>
  <si>
    <t xml:space="preserve">Nakhon Si 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</si>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</sst>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0"/>
      <color indexed="8"/>
      <name val="Tahoma"/>
      <family val="2"/>
    </font>
    <font>
      <b/>
      <sz val="12"/>
      <color rgb="FF000000"/>
      <name val="AngsanaUPC"/>
    </font>
    <font>
      <sz val="14"/>
      <color rgb="FF000000"/>
      <name val="AngsanaUPC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191" fontId="12" fillId="0" borderId="0"/>
    <xf numFmtId="0" fontId="2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191" fontId="1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38" applyNumberFormat="0" applyFill="0" applyAlignment="0" applyProtection="0"/>
    <xf numFmtId="0" fontId="56" fillId="0" borderId="39" applyNumberFormat="0" applyFill="0" applyAlignment="0" applyProtection="0"/>
    <xf numFmtId="0" fontId="56" fillId="0" borderId="0" applyNumberFormat="0" applyFill="0" applyBorder="0" applyAlignment="0" applyProtection="0"/>
    <xf numFmtId="0" fontId="57" fillId="22" borderId="0" applyNumberFormat="0" applyBorder="0" applyAlignment="0" applyProtection="0"/>
    <xf numFmtId="0" fontId="58" fillId="23" borderId="0" applyNumberFormat="0" applyBorder="0" applyAlignment="0" applyProtection="0"/>
    <xf numFmtId="0" fontId="59" fillId="24" borderId="0" applyNumberFormat="0" applyBorder="0" applyAlignment="0" applyProtection="0"/>
    <xf numFmtId="0" fontId="60" fillId="25" borderId="40" applyNumberFormat="0" applyAlignment="0" applyProtection="0"/>
    <xf numFmtId="0" fontId="61" fillId="26" borderId="41" applyNumberFormat="0" applyAlignment="0" applyProtection="0"/>
    <xf numFmtId="0" fontId="62" fillId="26" borderId="40" applyNumberFormat="0" applyAlignment="0" applyProtection="0"/>
    <xf numFmtId="0" fontId="63" fillId="0" borderId="42" applyNumberFormat="0" applyFill="0" applyAlignment="0" applyProtection="0"/>
    <xf numFmtId="0" fontId="64" fillId="27" borderId="43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45" applyNumberFormat="0" applyFill="0" applyAlignment="0" applyProtection="0"/>
    <xf numFmtId="0" fontId="6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8" fillId="52" borderId="0" applyNumberFormat="0" applyBorder="0" applyAlignment="0" applyProtection="0"/>
    <xf numFmtId="0" fontId="1" fillId="28" borderId="44" applyNumberFormat="0" applyFont="0" applyAlignment="0" applyProtection="0"/>
    <xf numFmtId="0" fontId="1" fillId="0" borderId="0"/>
    <xf numFmtId="0" fontId="1" fillId="28" borderId="44" applyNumberFormat="0" applyFont="0" applyAlignment="0" applyProtection="0"/>
    <xf numFmtId="0" fontId="70" fillId="0" borderId="0"/>
  </cellStyleXfs>
  <cellXfs count="366">
    <xf numFmtId="0" fontId="0" fillId="0" borderId="0" xfId="0"/>
    <xf numFmtId="0" fontId="5" fillId="0" borderId="0" xfId="0" applyFont="1"/>
    <xf numFmtId="0" fontId="5" fillId="6" borderId="9" xfId="0" applyFont="1" applyFill="1" applyBorder="1" applyAlignment="1"/>
    <xf numFmtId="0" fontId="5" fillId="6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14" borderId="0" xfId="0" applyFont="1" applyFill="1"/>
    <xf numFmtId="0" fontId="5" fillId="3" borderId="23" xfId="0" applyFont="1" applyFill="1" applyBorder="1"/>
    <xf numFmtId="0" fontId="5" fillId="3" borderId="10" xfId="0" applyFont="1" applyFill="1" applyBorder="1"/>
    <xf numFmtId="3" fontId="5" fillId="3" borderId="11" xfId="0" applyNumberFormat="1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5" borderId="18" xfId="0" applyFont="1" applyFill="1" applyBorder="1"/>
    <xf numFmtId="0" fontId="5" fillId="5" borderId="19" xfId="0" applyFont="1" applyFill="1" applyBorder="1"/>
    <xf numFmtId="0" fontId="8" fillId="12" borderId="0" xfId="0" applyFont="1" applyFill="1"/>
    <xf numFmtId="0" fontId="9" fillId="2" borderId="9" xfId="0" applyFont="1" applyFill="1" applyBorder="1" applyAlignment="1">
      <alignment horizontal="center"/>
    </xf>
    <xf numFmtId="0" fontId="15" fillId="0" borderId="9" xfId="14" applyFont="1" applyBorder="1"/>
    <xf numFmtId="0" fontId="15" fillId="12" borderId="9" xfId="14" applyFont="1" applyFill="1" applyBorder="1"/>
    <xf numFmtId="0" fontId="15" fillId="15" borderId="9" xfId="14" applyFont="1" applyFill="1" applyBorder="1"/>
    <xf numFmtId="0" fontId="9" fillId="0" borderId="9" xfId="14" applyFont="1" applyBorder="1"/>
    <xf numFmtId="0" fontId="15" fillId="0" borderId="9" xfId="14" applyFont="1" applyFill="1" applyBorder="1"/>
    <xf numFmtId="0" fontId="19" fillId="0" borderId="0" xfId="0" applyFont="1"/>
    <xf numFmtId="0" fontId="15" fillId="18" borderId="9" xfId="14" applyFont="1" applyFill="1" applyBorder="1"/>
    <xf numFmtId="0" fontId="15" fillId="20" borderId="9" xfId="14" applyFont="1" applyFill="1" applyBorder="1"/>
    <xf numFmtId="0" fontId="22" fillId="0" borderId="0" xfId="0" applyFont="1"/>
    <xf numFmtId="189" fontId="24" fillId="0" borderId="0" xfId="0" applyNumberFormat="1" applyFont="1" applyAlignment="1">
      <alignment horizontal="center"/>
    </xf>
    <xf numFmtId="189" fontId="24" fillId="0" borderId="0" xfId="0" applyNumberFormat="1" applyFont="1"/>
    <xf numFmtId="189" fontId="17" fillId="0" borderId="0" xfId="0" applyNumberFormat="1" applyFont="1"/>
    <xf numFmtId="0" fontId="25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27" fillId="0" borderId="9" xfId="0" applyNumberFormat="1" applyFont="1" applyBorder="1" applyAlignment="1">
      <alignment horizontal="center"/>
    </xf>
    <xf numFmtId="189" fontId="26" fillId="0" borderId="9" xfId="0" applyNumberFormat="1" applyFont="1" applyBorder="1" applyAlignment="1">
      <alignment horizontal="center"/>
    </xf>
    <xf numFmtId="1" fontId="26" fillId="0" borderId="0" xfId="0" applyNumberFormat="1" applyFont="1"/>
    <xf numFmtId="1" fontId="27" fillId="0" borderId="9" xfId="0" applyNumberFormat="1" applyFont="1" applyBorder="1" applyAlignment="1">
      <alignment horizontal="center"/>
    </xf>
    <xf numFmtId="0" fontId="28" fillId="0" borderId="9" xfId="16" applyFont="1" applyFill="1" applyBorder="1" applyAlignment="1">
      <alignment horizontal="center" wrapText="1"/>
    </xf>
    <xf numFmtId="3" fontId="29" fillId="0" borderId="9" xfId="0" applyNumberFormat="1" applyFont="1" applyBorder="1" applyAlignment="1">
      <alignment horizontal="center"/>
    </xf>
    <xf numFmtId="3" fontId="26" fillId="0" borderId="0" xfId="0" applyNumberFormat="1" applyFont="1"/>
    <xf numFmtId="2" fontId="26" fillId="0" borderId="0" xfId="0" applyNumberFormat="1" applyFont="1"/>
    <xf numFmtId="4" fontId="26" fillId="0" borderId="0" xfId="0" applyNumberFormat="1" applyFont="1"/>
    <xf numFmtId="189" fontId="27" fillId="17" borderId="9" xfId="0" applyNumberFormat="1" applyFont="1" applyFill="1" applyBorder="1" applyAlignment="1">
      <alignment horizontal="center"/>
    </xf>
    <xf numFmtId="0" fontId="28" fillId="17" borderId="9" xfId="16" applyFont="1" applyFill="1" applyBorder="1" applyAlignment="1">
      <alignment horizontal="center" wrapText="1"/>
    </xf>
    <xf numFmtId="3" fontId="30" fillId="17" borderId="9" xfId="0" applyNumberFormat="1" applyFont="1" applyFill="1" applyBorder="1" applyAlignment="1">
      <alignment horizontal="center"/>
    </xf>
    <xf numFmtId="3" fontId="17" fillId="9" borderId="11" xfId="0" applyNumberFormat="1" applyFont="1" applyFill="1" applyBorder="1" applyAlignment="1">
      <alignment horizontal="center"/>
    </xf>
    <xf numFmtId="190" fontId="26" fillId="0" borderId="0" xfId="0" applyNumberFormat="1" applyFont="1"/>
    <xf numFmtId="189" fontId="27" fillId="5" borderId="9" xfId="0" applyNumberFormat="1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3" fontId="29" fillId="5" borderId="9" xfId="0" applyNumberFormat="1" applyFont="1" applyFill="1" applyBorder="1" applyAlignment="1">
      <alignment horizontal="center"/>
    </xf>
    <xf numFmtId="189" fontId="27" fillId="6" borderId="9" xfId="0" applyNumberFormat="1" applyFont="1" applyFill="1" applyBorder="1" applyAlignment="1">
      <alignment horizontal="center"/>
    </xf>
    <xf numFmtId="1" fontId="27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/>
    <xf numFmtId="2" fontId="31" fillId="6" borderId="9" xfId="0" applyNumberFormat="1" applyFont="1" applyFill="1" applyBorder="1"/>
    <xf numFmtId="2" fontId="32" fillId="0" borderId="0" xfId="0" applyNumberFormat="1" applyFont="1" applyFill="1" applyBorder="1"/>
    <xf numFmtId="1" fontId="33" fillId="4" borderId="9" xfId="0" applyNumberFormat="1" applyFont="1" applyFill="1" applyBorder="1" applyAlignment="1">
      <alignment horizontal="center"/>
    </xf>
    <xf numFmtId="3" fontId="33" fillId="4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189" fontId="34" fillId="0" borderId="0" xfId="0" applyNumberFormat="1" applyFont="1"/>
    <xf numFmtId="189" fontId="25" fillId="2" borderId="9" xfId="0" applyNumberFormat="1" applyFont="1" applyFill="1" applyBorder="1" applyAlignment="1">
      <alignment horizontal="center"/>
    </xf>
    <xf numFmtId="1" fontId="35" fillId="11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4" fontId="26" fillId="0" borderId="0" xfId="0" applyNumberFormat="1" applyFont="1" applyAlignment="1">
      <alignment horizontal="center"/>
    </xf>
    <xf numFmtId="189" fontId="27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88" fontId="30" fillId="0" borderId="0" xfId="0" applyNumberFormat="1" applyFont="1" applyFill="1" applyBorder="1" applyAlignment="1">
      <alignment horizontal="center"/>
    </xf>
    <xf numFmtId="189" fontId="29" fillId="0" borderId="0" xfId="0" applyNumberFormat="1" applyFont="1" applyBorder="1" applyAlignment="1">
      <alignment horizontal="left"/>
    </xf>
    <xf numFmtId="1" fontId="26" fillId="0" borderId="0" xfId="0" applyNumberFormat="1" applyFont="1" applyBorder="1"/>
    <xf numFmtId="189" fontId="26" fillId="0" borderId="0" xfId="0" applyNumberFormat="1" applyFont="1" applyBorder="1"/>
    <xf numFmtId="3" fontId="26" fillId="0" borderId="0" xfId="0" applyNumberFormat="1" applyFont="1" applyBorder="1" applyAlignment="1">
      <alignment horizontal="center"/>
    </xf>
    <xf numFmtId="189" fontId="27" fillId="0" borderId="0" xfId="0" applyNumberFormat="1" applyFont="1" applyBorder="1"/>
    <xf numFmtId="189" fontId="30" fillId="0" borderId="0" xfId="0" applyNumberFormat="1" applyFont="1" applyBorder="1" applyAlignment="1">
      <alignment horizontal="left"/>
    </xf>
    <xf numFmtId="189" fontId="30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41" fontId="26" fillId="0" borderId="0" xfId="0" applyNumberFormat="1" applyFont="1"/>
    <xf numFmtId="41" fontId="26" fillId="0" borderId="0" xfId="0" applyNumberFormat="1" applyFont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19" fillId="0" borderId="1" xfId="0" applyFont="1" applyBorder="1"/>
    <xf numFmtId="0" fontId="22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0" xfId="0" applyFont="1" applyBorder="1"/>
    <xf numFmtId="0" fontId="19" fillId="0" borderId="20" xfId="0" applyFont="1" applyBorder="1" applyAlignment="1">
      <alignment horizontal="center"/>
    </xf>
    <xf numFmtId="0" fontId="39" fillId="9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0" fontId="20" fillId="0" borderId="3" xfId="0" applyFont="1" applyBorder="1"/>
    <xf numFmtId="3" fontId="19" fillId="0" borderId="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2" fontId="19" fillId="0" borderId="0" xfId="0" applyNumberFormat="1" applyFont="1"/>
    <xf numFmtId="0" fontId="20" fillId="0" borderId="15" xfId="0" applyFont="1" applyBorder="1"/>
    <xf numFmtId="1" fontId="19" fillId="0" borderId="7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4" xfId="0" applyFont="1" applyBorder="1"/>
    <xf numFmtId="3" fontId="19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39" fillId="0" borderId="0" xfId="2" applyFont="1"/>
    <xf numFmtId="0" fontId="20" fillId="0" borderId="7" xfId="0" applyFont="1" applyBorder="1"/>
    <xf numFmtId="3" fontId="19" fillId="0" borderId="7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20" fillId="0" borderId="16" xfId="0" applyFont="1" applyBorder="1"/>
    <xf numFmtId="0" fontId="19" fillId="0" borderId="16" xfId="0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13" xfId="0" applyFont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2" fontId="37" fillId="2" borderId="9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37" fillId="0" borderId="0" xfId="0" applyFont="1" applyAlignment="1">
      <alignment horizontal="center"/>
    </xf>
    <xf numFmtId="2" fontId="17" fillId="0" borderId="0" xfId="0" applyNumberFormat="1" applyFont="1"/>
    <xf numFmtId="3" fontId="27" fillId="5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3" fontId="19" fillId="0" borderId="0" xfId="0" applyNumberFormat="1" applyFont="1"/>
    <xf numFmtId="0" fontId="39" fillId="0" borderId="0" xfId="6" applyFont="1"/>
    <xf numFmtId="1" fontId="19" fillId="0" borderId="3" xfId="0" applyNumberFormat="1" applyFont="1" applyBorder="1" applyAlignment="1">
      <alignment horizontal="center"/>
    </xf>
    <xf numFmtId="1" fontId="22" fillId="3" borderId="3" xfId="0" applyNumberFormat="1" applyFont="1" applyFill="1" applyBorder="1" applyAlignment="1">
      <alignment horizontal="center"/>
    </xf>
    <xf numFmtId="2" fontId="22" fillId="3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/>
    </xf>
    <xf numFmtId="2" fontId="22" fillId="4" borderId="3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3" fontId="22" fillId="2" borderId="9" xfId="0" applyNumberFormat="1" applyFont="1" applyFill="1" applyBorder="1" applyAlignment="1">
      <alignment horizontal="center"/>
    </xf>
    <xf numFmtId="2" fontId="22" fillId="2" borderId="9" xfId="0" applyNumberFormat="1" applyFont="1" applyFill="1" applyBorder="1" applyAlignment="1">
      <alignment horizontal="center"/>
    </xf>
    <xf numFmtId="2" fontId="22" fillId="6" borderId="9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" fontId="19" fillId="0" borderId="9" xfId="0" applyNumberFormat="1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3" fontId="22" fillId="16" borderId="9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0" fontId="39" fillId="0" borderId="0" xfId="3" applyFont="1"/>
    <xf numFmtId="0" fontId="39" fillId="0" borderId="0" xfId="4" applyFont="1"/>
    <xf numFmtId="0" fontId="39" fillId="0" borderId="0" xfId="5" applyFont="1"/>
    <xf numFmtId="0" fontId="41" fillId="2" borderId="9" xfId="0" applyFont="1" applyFill="1" applyBorder="1" applyAlignment="1">
      <alignment horizontal="center"/>
    </xf>
    <xf numFmtId="3" fontId="41" fillId="2" borderId="9" xfId="0" applyNumberFormat="1" applyFont="1" applyFill="1" applyBorder="1" applyAlignment="1">
      <alignment horizontal="center"/>
    </xf>
    <xf numFmtId="2" fontId="41" fillId="2" borderId="9" xfId="0" applyNumberFormat="1" applyFont="1" applyFill="1" applyBorder="1" applyAlignment="1">
      <alignment horizontal="center"/>
    </xf>
    <xf numFmtId="1" fontId="27" fillId="5" borderId="9" xfId="0" applyNumberFormat="1" applyFont="1" applyFill="1" applyBorder="1" applyAlignment="1">
      <alignment horizontal="center"/>
    </xf>
    <xf numFmtId="189" fontId="27" fillId="0" borderId="0" xfId="0" applyNumberFormat="1" applyFont="1"/>
    <xf numFmtId="189" fontId="23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7" fillId="3" borderId="17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19" fillId="3" borderId="19" xfId="0" applyFont="1" applyFill="1" applyBorder="1"/>
    <xf numFmtId="0" fontId="19" fillId="3" borderId="14" xfId="0" applyFont="1" applyFill="1" applyBorder="1"/>
    <xf numFmtId="0" fontId="37" fillId="3" borderId="2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20" fillId="0" borderId="2" xfId="0" applyFont="1" applyBorder="1"/>
    <xf numFmtId="0" fontId="20" fillId="0" borderId="9" xfId="0" applyFont="1" applyBorder="1"/>
    <xf numFmtId="0" fontId="38" fillId="3" borderId="9" xfId="0" applyFont="1" applyFill="1" applyBorder="1" applyAlignment="1">
      <alignment horizontal="center"/>
    </xf>
    <xf numFmtId="3" fontId="37" fillId="6" borderId="9" xfId="0" applyNumberFormat="1" applyFont="1" applyFill="1" applyBorder="1" applyAlignment="1">
      <alignment horizontal="center"/>
    </xf>
    <xf numFmtId="0" fontId="43" fillId="0" borderId="0" xfId="0" applyFont="1"/>
    <xf numFmtId="3" fontId="19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189" fontId="19" fillId="0" borderId="0" xfId="0" applyNumberFormat="1" applyFont="1"/>
    <xf numFmtId="189" fontId="22" fillId="0" borderId="0" xfId="0" applyNumberFormat="1" applyFont="1"/>
    <xf numFmtId="189" fontId="19" fillId="0" borderId="0" xfId="0" applyNumberFormat="1" applyFont="1" applyAlignment="1">
      <alignment horizontal="center"/>
    </xf>
    <xf numFmtId="189" fontId="22" fillId="0" borderId="0" xfId="0" applyNumberFormat="1" applyFont="1" applyBorder="1" applyAlignment="1">
      <alignment horizontal="center"/>
    </xf>
    <xf numFmtId="189" fontId="41" fillId="0" borderId="0" xfId="0" applyNumberFormat="1" applyFont="1"/>
    <xf numFmtId="189" fontId="22" fillId="5" borderId="9" xfId="0" applyNumberFormat="1" applyFont="1" applyFill="1" applyBorder="1" applyAlignment="1">
      <alignment horizontal="center"/>
    </xf>
    <xf numFmtId="189" fontId="38" fillId="5" borderId="9" xfId="0" applyNumberFormat="1" applyFont="1" applyFill="1" applyBorder="1" applyAlignment="1">
      <alignment horizontal="center"/>
    </xf>
    <xf numFmtId="1" fontId="22" fillId="5" borderId="9" xfId="0" applyNumberFormat="1" applyFont="1" applyFill="1" applyBorder="1" applyAlignment="1">
      <alignment horizontal="center"/>
    </xf>
    <xf numFmtId="1" fontId="22" fillId="5" borderId="18" xfId="0" applyNumberFormat="1" applyFont="1" applyFill="1" applyBorder="1" applyAlignment="1">
      <alignment horizontal="center"/>
    </xf>
    <xf numFmtId="189" fontId="41" fillId="0" borderId="0" xfId="0" applyNumberFormat="1" applyFont="1" applyFill="1" applyBorder="1" applyAlignment="1">
      <alignment horizontal="center"/>
    </xf>
    <xf numFmtId="49" fontId="22" fillId="10" borderId="9" xfId="0" applyNumberFormat="1" applyFont="1" applyFill="1" applyBorder="1" applyAlignment="1">
      <alignment horizontal="center"/>
    </xf>
    <xf numFmtId="3" fontId="37" fillId="7" borderId="9" xfId="0" applyNumberFormat="1" applyFont="1" applyFill="1" applyBorder="1" applyAlignment="1">
      <alignment horizontal="center"/>
    </xf>
    <xf numFmtId="1" fontId="22" fillId="9" borderId="9" xfId="0" applyNumberFormat="1" applyFont="1" applyFill="1" applyBorder="1" applyAlignment="1">
      <alignment horizontal="center"/>
    </xf>
    <xf numFmtId="189" fontId="41" fillId="9" borderId="0" xfId="0" applyNumberFormat="1" applyFont="1" applyFill="1" applyBorder="1" applyAlignment="1">
      <alignment horizontal="center"/>
    </xf>
    <xf numFmtId="189" fontId="19" fillId="9" borderId="0" xfId="0" applyNumberFormat="1" applyFont="1" applyFill="1"/>
    <xf numFmtId="1" fontId="22" fillId="10" borderId="9" xfId="0" applyNumberFormat="1" applyFont="1" applyFill="1" applyBorder="1" applyAlignment="1">
      <alignment horizontal="center"/>
    </xf>
    <xf numFmtId="1" fontId="22" fillId="10" borderId="18" xfId="0" applyNumberFormat="1" applyFont="1" applyFill="1" applyBorder="1" applyAlignment="1">
      <alignment horizontal="center"/>
    </xf>
    <xf numFmtId="189" fontId="41" fillId="10" borderId="0" xfId="0" applyNumberFormat="1" applyFont="1" applyFill="1" applyBorder="1" applyAlignment="1">
      <alignment horizontal="center"/>
    </xf>
    <xf numFmtId="189" fontId="19" fillId="10" borderId="0" xfId="0" applyNumberFormat="1" applyFont="1" applyFill="1"/>
    <xf numFmtId="1" fontId="22" fillId="0" borderId="9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" fontId="21" fillId="0" borderId="9" xfId="0" applyNumberFormat="1" applyFont="1" applyFill="1" applyBorder="1" applyAlignment="1">
      <alignment horizontal="center"/>
    </xf>
    <xf numFmtId="1" fontId="44" fillId="0" borderId="9" xfId="0" applyNumberFormat="1" applyFont="1" applyFill="1" applyBorder="1" applyAlignment="1">
      <alignment horizontal="center"/>
    </xf>
    <xf numFmtId="1" fontId="44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" fontId="21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89" fontId="37" fillId="6" borderId="9" xfId="0" applyNumberFormat="1" applyFont="1" applyFill="1" applyBorder="1" applyAlignment="1">
      <alignment horizontal="center"/>
    </xf>
    <xf numFmtId="1" fontId="37" fillId="6" borderId="9" xfId="0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/>
    </xf>
    <xf numFmtId="189" fontId="37" fillId="0" borderId="0" xfId="0" applyNumberFormat="1" applyFont="1" applyAlignment="1">
      <alignment horizontal="center"/>
    </xf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0" fontId="20" fillId="0" borderId="29" xfId="7" applyFont="1" applyFill="1" applyBorder="1" applyAlignment="1">
      <alignment horizontal="right" vertical="center" wrapText="1"/>
    </xf>
    <xf numFmtId="0" fontId="20" fillId="0" borderId="0" xfId="7" applyFont="1"/>
    <xf numFmtId="0" fontId="20" fillId="0" borderId="0" xfId="8" applyFo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9" borderId="0" xfId="0" applyFont="1" applyFill="1"/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45" fillId="9" borderId="0" xfId="0" applyFont="1" applyFill="1"/>
    <xf numFmtId="0" fontId="45" fillId="0" borderId="0" xfId="0" applyFont="1" applyFill="1"/>
    <xf numFmtId="0" fontId="47" fillId="15" borderId="2" xfId="0" applyFont="1" applyFill="1" applyBorder="1" applyAlignment="1">
      <alignment horizontal="center"/>
    </xf>
    <xf numFmtId="189" fontId="27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189" fontId="33" fillId="0" borderId="0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left"/>
    </xf>
    <xf numFmtId="189" fontId="49" fillId="2" borderId="1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>
      <alignment horizontal="center"/>
    </xf>
    <xf numFmtId="189" fontId="23" fillId="2" borderId="1" xfId="0" applyNumberFormat="1" applyFont="1" applyFill="1" applyBorder="1" applyAlignment="1">
      <alignment horizontal="center"/>
    </xf>
    <xf numFmtId="189" fontId="49" fillId="2" borderId="2" xfId="0" applyNumberFormat="1" applyFont="1" applyFill="1" applyBorder="1" applyAlignment="1">
      <alignment horizontal="center"/>
    </xf>
    <xf numFmtId="49" fontId="49" fillId="2" borderId="2" xfId="0" applyNumberFormat="1" applyFont="1" applyFill="1" applyBorder="1" applyAlignment="1">
      <alignment horizontal="center"/>
    </xf>
    <xf numFmtId="189" fontId="23" fillId="2" borderId="2" xfId="0" applyNumberFormat="1" applyFont="1" applyFill="1" applyBorder="1" applyAlignment="1">
      <alignment horizontal="center"/>
    </xf>
    <xf numFmtId="189" fontId="27" fillId="0" borderId="11" xfId="0" applyNumberFormat="1" applyFont="1" applyBorder="1" applyAlignment="1">
      <alignment horizontal="left"/>
    </xf>
    <xf numFmtId="49" fontId="27" fillId="3" borderId="9" xfId="0" applyNumberFormat="1" applyFont="1" applyFill="1" applyBorder="1" applyAlignment="1">
      <alignment horizontal="center"/>
    </xf>
    <xf numFmtId="0" fontId="28" fillId="12" borderId="9" xfId="17" applyFont="1" applyFill="1" applyBorder="1" applyAlignment="1">
      <alignment horizontal="center" wrapText="1"/>
    </xf>
    <xf numFmtId="3" fontId="27" fillId="3" borderId="9" xfId="0" applyNumberFormat="1" applyFont="1" applyFill="1" applyBorder="1" applyAlignment="1">
      <alignment horizontal="center"/>
    </xf>
    <xf numFmtId="3" fontId="17" fillId="0" borderId="0" xfId="0" applyNumberFormat="1" applyFont="1"/>
    <xf numFmtId="3" fontId="27" fillId="0" borderId="11" xfId="0" applyNumberFormat="1" applyFont="1" applyBorder="1" applyAlignment="1">
      <alignment horizontal="left"/>
    </xf>
    <xf numFmtId="49" fontId="27" fillId="4" borderId="9" xfId="0" applyNumberFormat="1" applyFont="1" applyFill="1" applyBorder="1" applyAlignment="1">
      <alignment horizontal="center"/>
    </xf>
    <xf numFmtId="3" fontId="27" fillId="4" borderId="9" xfId="0" applyNumberFormat="1" applyFont="1" applyFill="1" applyBorder="1" applyAlignment="1">
      <alignment horizontal="center"/>
    </xf>
    <xf numFmtId="49" fontId="48" fillId="5" borderId="9" xfId="0" applyNumberFormat="1" applyFont="1" applyFill="1" applyBorder="1" applyAlignment="1">
      <alignment horizontal="center"/>
    </xf>
    <xf numFmtId="1" fontId="29" fillId="8" borderId="9" xfId="0" applyNumberFormat="1" applyFont="1" applyFill="1" applyBorder="1" applyAlignment="1">
      <alignment horizontal="center"/>
    </xf>
    <xf numFmtId="49" fontId="27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49" fontId="2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189" fontId="27" fillId="0" borderId="1" xfId="0" applyNumberFormat="1" applyFont="1" applyBorder="1" applyAlignment="1">
      <alignment horizontal="left"/>
    </xf>
    <xf numFmtId="49" fontId="27" fillId="0" borderId="14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0" fontId="28" fillId="12" borderId="9" xfId="18" applyFont="1" applyFill="1" applyBorder="1" applyAlignment="1">
      <alignment horizontal="center" wrapText="1"/>
    </xf>
    <xf numFmtId="1" fontId="27" fillId="4" borderId="9" xfId="0" applyNumberFormat="1" applyFont="1" applyFill="1" applyBorder="1" applyAlignment="1">
      <alignment horizontal="center"/>
    </xf>
    <xf numFmtId="189" fontId="27" fillId="0" borderId="2" xfId="0" applyNumberFormat="1" applyFont="1" applyBorder="1" applyAlignment="1">
      <alignment horizontal="left"/>
    </xf>
    <xf numFmtId="1" fontId="27" fillId="3" borderId="9" xfId="0" applyNumberFormat="1" applyFont="1" applyFill="1" applyBorder="1" applyAlignment="1">
      <alignment horizontal="center"/>
    </xf>
    <xf numFmtId="0" fontId="28" fillId="12" borderId="9" xfId="20" applyFont="1" applyFill="1" applyBorder="1" applyAlignment="1">
      <alignment horizontal="center" wrapText="1"/>
    </xf>
    <xf numFmtId="0" fontId="28" fillId="12" borderId="9" xfId="21" applyFont="1" applyFill="1" applyBorder="1" applyAlignment="1">
      <alignment horizontal="center" wrapText="1"/>
    </xf>
    <xf numFmtId="189" fontId="27" fillId="0" borderId="1" xfId="0" applyNumberFormat="1" applyFont="1" applyFill="1" applyBorder="1" applyAlignment="1">
      <alignment horizontal="left"/>
    </xf>
    <xf numFmtId="0" fontId="28" fillId="12" borderId="9" xfId="19" applyFont="1" applyFill="1" applyBorder="1" applyAlignment="1">
      <alignment horizontal="center" wrapText="1"/>
    </xf>
    <xf numFmtId="189" fontId="27" fillId="0" borderId="11" xfId="0" applyNumberFormat="1" applyFont="1" applyFill="1" applyBorder="1" applyAlignment="1">
      <alignment horizontal="left"/>
    </xf>
    <xf numFmtId="189" fontId="27" fillId="0" borderId="2" xfId="0" applyNumberFormat="1" applyFont="1" applyFill="1" applyBorder="1" applyAlignment="1">
      <alignment horizontal="left"/>
    </xf>
    <xf numFmtId="0" fontId="28" fillId="12" borderId="9" xfId="22" applyFont="1" applyFill="1" applyBorder="1" applyAlignment="1">
      <alignment horizontal="center" wrapText="1"/>
    </xf>
    <xf numFmtId="0" fontId="28" fillId="12" borderId="9" xfId="23" applyFont="1" applyFill="1" applyBorder="1" applyAlignment="1">
      <alignment horizontal="center" wrapText="1"/>
    </xf>
    <xf numFmtId="0" fontId="28" fillId="12" borderId="9" xfId="24" applyFont="1" applyFill="1" applyBorder="1" applyAlignment="1">
      <alignment horizontal="center" wrapText="1"/>
    </xf>
    <xf numFmtId="0" fontId="28" fillId="12" borderId="9" xfId="25" applyFont="1" applyFill="1" applyBorder="1" applyAlignment="1">
      <alignment horizontal="center" wrapText="1"/>
    </xf>
    <xf numFmtId="0" fontId="28" fillId="12" borderId="9" xfId="26" applyFont="1" applyFill="1" applyBorder="1" applyAlignment="1">
      <alignment horizontal="center" wrapText="1"/>
    </xf>
    <xf numFmtId="0" fontId="28" fillId="12" borderId="9" xfId="27" applyFont="1" applyFill="1" applyBorder="1" applyAlignment="1">
      <alignment horizontal="center" wrapText="1"/>
    </xf>
    <xf numFmtId="0" fontId="28" fillId="12" borderId="9" xfId="28" applyFont="1" applyFill="1" applyBorder="1" applyAlignment="1">
      <alignment horizontal="center" wrapText="1"/>
    </xf>
    <xf numFmtId="0" fontId="28" fillId="12" borderId="9" xfId="29" applyFont="1" applyFill="1" applyBorder="1" applyAlignment="1">
      <alignment horizontal="center" wrapText="1"/>
    </xf>
    <xf numFmtId="0" fontId="28" fillId="12" borderId="9" xfId="30" applyFont="1" applyFill="1" applyBorder="1" applyAlignment="1">
      <alignment horizontal="center" wrapText="1"/>
    </xf>
    <xf numFmtId="0" fontId="28" fillId="12" borderId="9" xfId="31" applyFont="1" applyFill="1" applyBorder="1" applyAlignment="1">
      <alignment horizontal="center" wrapText="1"/>
    </xf>
    <xf numFmtId="0" fontId="28" fillId="12" borderId="9" xfId="32" applyFont="1" applyFill="1" applyBorder="1" applyAlignment="1">
      <alignment horizontal="center" wrapText="1"/>
    </xf>
    <xf numFmtId="0" fontId="28" fillId="12" borderId="9" xfId="33" applyFont="1" applyFill="1" applyBorder="1" applyAlignment="1">
      <alignment horizontal="center" wrapText="1"/>
    </xf>
    <xf numFmtId="0" fontId="28" fillId="12" borderId="9" xfId="34" applyFont="1" applyFill="1" applyBorder="1" applyAlignment="1">
      <alignment horizontal="center" wrapText="1"/>
    </xf>
    <xf numFmtId="1" fontId="30" fillId="6" borderId="7" xfId="0" applyNumberFormat="1" applyFont="1" applyFill="1" applyBorder="1" applyAlignment="1">
      <alignment horizontal="center"/>
    </xf>
    <xf numFmtId="0" fontId="28" fillId="12" borderId="9" xfId="35" applyFont="1" applyFill="1" applyBorder="1" applyAlignment="1">
      <alignment horizontal="center" wrapText="1"/>
    </xf>
    <xf numFmtId="0" fontId="28" fillId="12" borderId="9" xfId="36" applyFont="1" applyFill="1" applyBorder="1" applyAlignment="1">
      <alignment horizontal="center" wrapText="1"/>
    </xf>
    <xf numFmtId="0" fontId="28" fillId="12" borderId="9" xfId="37" applyFont="1" applyFill="1" applyBorder="1" applyAlignment="1">
      <alignment horizontal="center" wrapText="1"/>
    </xf>
    <xf numFmtId="187" fontId="17" fillId="0" borderId="0" xfId="0" applyNumberFormat="1" applyFont="1"/>
    <xf numFmtId="49" fontId="17" fillId="0" borderId="0" xfId="0" applyNumberFormat="1" applyFont="1"/>
    <xf numFmtId="1" fontId="23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37" fillId="0" borderId="0" xfId="0" applyFont="1" applyAlignment="1">
      <alignment horizontal="center"/>
    </xf>
    <xf numFmtId="0" fontId="20" fillId="0" borderId="4" xfId="0" applyFont="1" applyBorder="1" applyAlignment="1">
      <alignment horizontal="right"/>
    </xf>
    <xf numFmtId="3" fontId="27" fillId="19" borderId="9" xfId="0" applyNumberFormat="1" applyFont="1" applyFill="1" applyBorder="1" applyAlignment="1">
      <alignment horizontal="center"/>
    </xf>
    <xf numFmtId="3" fontId="27" fillId="12" borderId="9" xfId="0" applyNumberFormat="1" applyFont="1" applyFill="1" applyBorder="1" applyAlignment="1">
      <alignment horizontal="center"/>
    </xf>
    <xf numFmtId="0" fontId="18" fillId="0" borderId="9" xfId="14" applyFont="1" applyFill="1" applyBorder="1"/>
    <xf numFmtId="0" fontId="15" fillId="19" borderId="9" xfId="14" applyFont="1" applyFill="1" applyBorder="1"/>
    <xf numFmtId="0" fontId="22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22" fillId="0" borderId="32" xfId="0" applyFont="1" applyBorder="1"/>
    <xf numFmtId="0" fontId="22" fillId="0" borderId="35" xfId="0" applyFont="1" applyBorder="1"/>
    <xf numFmtId="0" fontId="69" fillId="0" borderId="35" xfId="0" applyNumberFormat="1" applyFont="1" applyBorder="1"/>
    <xf numFmtId="0" fontId="69" fillId="0" borderId="0" xfId="0" applyNumberFormat="1" applyFont="1"/>
    <xf numFmtId="0" fontId="69" fillId="0" borderId="36" xfId="0" applyNumberFormat="1" applyFont="1" applyBorder="1"/>
    <xf numFmtId="0" fontId="22" fillId="16" borderId="24" xfId="0" applyFont="1" applyFill="1" applyBorder="1"/>
    <xf numFmtId="0" fontId="22" fillId="16" borderId="25" xfId="0" applyFont="1" applyFill="1" applyBorder="1"/>
    <xf numFmtId="0" fontId="22" fillId="16" borderId="26" xfId="0" applyFont="1" applyFill="1" applyBorder="1"/>
    <xf numFmtId="0" fontId="22" fillId="16" borderId="30" xfId="0" applyFont="1" applyFill="1" applyBorder="1"/>
    <xf numFmtId="0" fontId="22" fillId="16" borderId="31" xfId="0" applyFont="1" applyFill="1" applyBorder="1"/>
    <xf numFmtId="0" fontId="22" fillId="21" borderId="24" xfId="0" applyFont="1" applyFill="1" applyBorder="1"/>
    <xf numFmtId="0" fontId="22" fillId="21" borderId="25" xfId="0" applyFont="1" applyFill="1" applyBorder="1"/>
    <xf numFmtId="0" fontId="69" fillId="21" borderId="24" xfId="0" applyNumberFormat="1" applyFont="1" applyFill="1" applyBorder="1"/>
    <xf numFmtId="0" fontId="69" fillId="21" borderId="30" xfId="0" applyNumberFormat="1" applyFont="1" applyFill="1" applyBorder="1"/>
    <xf numFmtId="0" fontId="69" fillId="21" borderId="31" xfId="0" applyNumberFormat="1" applyFont="1" applyFill="1" applyBorder="1"/>
    <xf numFmtId="0" fontId="69" fillId="53" borderId="27" xfId="0" applyNumberFormat="1" applyFont="1" applyFill="1" applyBorder="1"/>
    <xf numFmtId="0" fontId="69" fillId="53" borderId="34" xfId="0" applyNumberFormat="1" applyFont="1" applyFill="1" applyBorder="1"/>
    <xf numFmtId="0" fontId="69" fillId="53" borderId="33" xfId="0" applyNumberFormat="1" applyFont="1" applyFill="1" applyBorder="1"/>
    <xf numFmtId="0" fontId="69" fillId="53" borderId="27" xfId="0" applyFont="1" applyFill="1" applyBorder="1"/>
    <xf numFmtId="0" fontId="69" fillId="53" borderId="28" xfId="0" applyFont="1" applyFill="1" applyBorder="1"/>
    <xf numFmtId="0" fontId="69" fillId="54" borderId="24" xfId="0" applyFont="1" applyFill="1" applyBorder="1"/>
    <xf numFmtId="0" fontId="69" fillId="54" borderId="25" xfId="0" applyFont="1" applyFill="1" applyBorder="1"/>
    <xf numFmtId="0" fontId="69" fillId="54" borderId="24" xfId="0" applyNumberFormat="1" applyFont="1" applyFill="1" applyBorder="1"/>
    <xf numFmtId="0" fontId="69" fillId="54" borderId="30" xfId="0" applyNumberFormat="1" applyFont="1" applyFill="1" applyBorder="1"/>
    <xf numFmtId="0" fontId="69" fillId="54" borderId="31" xfId="0" applyNumberFormat="1" applyFont="1" applyFill="1" applyBorder="1"/>
    <xf numFmtId="0" fontId="20" fillId="0" borderId="8" xfId="0" applyFont="1" applyBorder="1"/>
    <xf numFmtId="0" fontId="0" fillId="0" borderId="3" xfId="0" applyBorder="1"/>
    <xf numFmtId="2" fontId="0" fillId="0" borderId="12" xfId="0" applyNumberFormat="1" applyBorder="1"/>
    <xf numFmtId="0" fontId="0" fillId="0" borderId="7" xfId="0" applyBorder="1"/>
    <xf numFmtId="0" fontId="20" fillId="0" borderId="0" xfId="0" applyFont="1"/>
    <xf numFmtId="2" fontId="0" fillId="0" borderId="6" xfId="0" applyNumberFormat="1" applyBorder="1"/>
    <xf numFmtId="2" fontId="0" fillId="0" borderId="0" xfId="0" applyNumberFormat="1"/>
    <xf numFmtId="189" fontId="23" fillId="0" borderId="0" xfId="0" applyNumberFormat="1" applyFont="1" applyAlignment="1">
      <alignment horizontal="center"/>
    </xf>
    <xf numFmtId="189" fontId="30" fillId="0" borderId="0" xfId="0" applyNumberFormat="1" applyFont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7" fillId="0" borderId="0" xfId="0" applyFont="1" applyAlignment="1">
      <alignment horizontal="center"/>
    </xf>
    <xf numFmtId="43" fontId="19" fillId="0" borderId="18" xfId="1" applyFont="1" applyBorder="1" applyAlignment="1">
      <alignment horizontal="center"/>
    </xf>
    <xf numFmtId="43" fontId="19" fillId="0" borderId="19" xfId="1" applyFont="1" applyBorder="1" applyAlignment="1">
      <alignment horizontal="center"/>
    </xf>
    <xf numFmtId="43" fontId="19" fillId="0" borderId="14" xfId="1" applyFont="1" applyBorder="1" applyAlignment="1">
      <alignment horizontal="center"/>
    </xf>
    <xf numFmtId="0" fontId="7" fillId="13" borderId="0" xfId="0" applyFont="1" applyFill="1" applyAlignment="1">
      <alignment horizontal="left"/>
    </xf>
    <xf numFmtId="3" fontId="5" fillId="5" borderId="18" xfId="0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  <xf numFmtId="0" fontId="71" fillId="0" borderId="0" xfId="0" applyFont="1"/>
    <xf numFmtId="0" fontId="72" fillId="0" borderId="0" xfId="0" applyFont="1"/>
    <xf numFmtId="0" fontId="72" fillId="19" borderId="0" xfId="0" applyFont="1" applyFill="1"/>
  </cellXfs>
  <cellStyles count="82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2" xfId="79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_1" xfId="81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</cellStyles>
  <dxfs count="57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6"/>
      </font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  <dxf>
      <font>
        <b/>
      </font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226"/>
          <c:h val="0.67608144771378931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ทุ่งเขาหลวง</c:v>
                </c:pt>
                <c:pt idx="1">
                  <c:v>พนมไพร</c:v>
                </c:pt>
                <c:pt idx="2">
                  <c:v>เสลภูมิ</c:v>
                </c:pt>
                <c:pt idx="3">
                  <c:v>เชียงขวัญ</c:v>
                </c:pt>
                <c:pt idx="4">
                  <c:v>ปทุมรัตต์</c:v>
                </c:pt>
                <c:pt idx="5">
                  <c:v>โพนทอง</c:v>
                </c:pt>
                <c:pt idx="6">
                  <c:v>ศรีสมเด็จ</c:v>
                </c:pt>
                <c:pt idx="7">
                  <c:v>อาจสามารถ</c:v>
                </c:pt>
                <c:pt idx="8">
                  <c:v>เมืองร้อยเอ็ด</c:v>
                </c:pt>
                <c:pt idx="9">
                  <c:v>สุวรรณภูมิ</c:v>
                </c:pt>
                <c:pt idx="10">
                  <c:v>ธวัชบุรี</c:v>
                </c:pt>
                <c:pt idx="11">
                  <c:v>จตุรพักตรพิมาน</c:v>
                </c:pt>
                <c:pt idx="12">
                  <c:v>เกษตรวิสัย</c:v>
                </c:pt>
                <c:pt idx="13">
                  <c:v>โพธิ์ชัย</c:v>
                </c:pt>
                <c:pt idx="14">
                  <c:v>หนองพอก</c:v>
                </c:pt>
                <c:pt idx="15">
                  <c:v>เมืองสรวง</c:v>
                </c:pt>
                <c:pt idx="16">
                  <c:v>โพนทราย</c:v>
                </c:pt>
                <c:pt idx="17">
                  <c:v>เมยวดี</c:v>
                </c:pt>
                <c:pt idx="18">
                  <c:v>จังหาร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17.249557980076762</c:v>
                </c:pt>
                <c:pt idx="1">
                  <c:v>14.061928734145175</c:v>
                </c:pt>
                <c:pt idx="2">
                  <c:v>10.996354285617615</c:v>
                </c:pt>
                <c:pt idx="3">
                  <c:v>10.962908825141604</c:v>
                </c:pt>
                <c:pt idx="4">
                  <c:v>9.3172331544424569</c:v>
                </c:pt>
                <c:pt idx="5">
                  <c:v>6.4848439931816495</c:v>
                </c:pt>
                <c:pt idx="6">
                  <c:v>5.5606528206411436</c:v>
                </c:pt>
                <c:pt idx="7">
                  <c:v>5.4261567888004123</c:v>
                </c:pt>
                <c:pt idx="8">
                  <c:v>3.7893619977516453</c:v>
                </c:pt>
                <c:pt idx="9">
                  <c:v>2.6247637712605867</c:v>
                </c:pt>
                <c:pt idx="10">
                  <c:v>1.4891810993134875</c:v>
                </c:pt>
                <c:pt idx="11">
                  <c:v>1.2630887572469718</c:v>
                </c:pt>
                <c:pt idx="12">
                  <c:v>1.0262831104588512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5052672"/>
        <c:axId val="155062656"/>
      </c:barChart>
      <c:catAx>
        <c:axId val="155052672"/>
        <c:scaling>
          <c:orientation val="minMax"/>
        </c:scaling>
        <c:axPos val="b"/>
        <c:tickLblPos val="nextTo"/>
        <c:crossAx val="155062656"/>
        <c:crosses val="autoZero"/>
        <c:auto val="1"/>
        <c:lblAlgn val="ctr"/>
        <c:lblOffset val="100"/>
      </c:catAx>
      <c:valAx>
        <c:axId val="155062656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505267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23</xdr:col>
      <xdr:colOff>0</xdr:colOff>
      <xdr:row>42</xdr:row>
      <xdr:rowOff>104775</xdr:rowOff>
    </xdr:to>
    <xdr:pic>
      <xdr:nvPicPr>
        <xdr:cNvPr id="4" name="รูปภาพ 3" descr="1681712235028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19300"/>
          <a:ext cx="9115425" cy="88487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034.36748645833" createdVersion="1" refreshedVersion="3" recordCount="60">
  <cacheSource type="worksheet">
    <worksheetSource ref="A1:T61" sheet="Sheet2" r:id="rId2"/>
  </cacheSource>
  <cacheFields count="20">
    <cacheField name="E0" numFmtId="0">
      <sharedItems containsSemiMixedTypes="0" containsString="0" containsNumber="1" containsInteger="1" minValue="603" maxValue="1335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1" maxValue="44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7">
        <s v="09"/>
        <s v="03"/>
        <s v="04"/>
        <s v="12"/>
        <s v="18"/>
        <s v="07"/>
        <s v="06"/>
        <s v="13"/>
        <s v="02"/>
        <s v="11"/>
        <s v="05"/>
        <s v="16"/>
        <s v="01"/>
        <s v="14"/>
        <s v="10"/>
        <s v="21"/>
        <s v="20"/>
      </sharedItems>
    </cacheField>
    <cacheField name="ชื่อหมู่บ้าน" numFmtId="0">
      <sharedItems count="46">
        <s v="ดงประเสริฐ"/>
        <s v="หนองแวง"/>
        <s v="ขี้เหล็ก"/>
        <s v="หนองฮางเหนือ"/>
        <s v="หัวดง"/>
        <s v="โคกน้อย"/>
        <s v="สนามชัย"/>
        <s v="ดอนขี"/>
        <s v="ผือโป้ด"/>
        <s v="หนองแมวโพง"/>
        <s v="หนองหิน"/>
        <s v="นาเหล่ง"/>
        <s v="ลิ้นฟ้า"/>
        <s v="โนนเมือง"/>
        <s v="ไผ่คำ"/>
        <s v="หนองมะเขือ"/>
        <s v="เมืองไพร"/>
        <s v="อุดมสุข"/>
        <s v="โพธิ์ศรี"/>
        <s v="หนองแคน"/>
        <s v="ดงแดง"/>
        <s v="ดอนน้ำสร้าง"/>
        <s v="ห้าแยกกกโพธิ์"/>
        <s v="แวง"/>
        <s v="โคกสูง"/>
        <s v="โนนยาง"/>
        <s v="โนนคำ"/>
        <s v="หัวคู"/>
        <s v="หนองแก้ว"/>
        <s v="เปลือยน้อย"/>
        <s v="ป่าม่วง"/>
        <s v="ท่าม่วง"/>
        <s v="พนัส"/>
        <s v="หนองแวงแห่"/>
        <s v="หนองผือ"/>
        <s v="ชานุวรรณ"/>
        <s v="หวายหลึม"/>
        <s v="ชนวน"/>
        <s v="ดงสว่าง"/>
        <s v="นางาม"/>
        <s v="หนองควายอีน้อย"/>
        <s v="ตลาด"/>
        <s v="หนองเรือ"/>
        <s v="โพนสว่าง"/>
        <s v="โคกข่า"/>
        <s v="กลางเมืองใหม่"/>
      </sharedItems>
    </cacheField>
    <cacheField name="ตำบล" numFmtId="0">
      <sharedItems count="32">
        <s v="ขวัญเมือง"/>
        <s v="เกษตรวิสัย"/>
        <s v="ขี้เหล็ก"/>
        <s v="หนองขาม"/>
        <s v="บ้านเขือง"/>
        <s v="กุดน้ำใส"/>
        <s v="สวนจิก"/>
        <s v="พระเจ้า"/>
        <s v="ทุ่งศรีเมือง"/>
        <s v="หนองใหญ่"/>
        <s v="หนองแวง"/>
        <s v="เมืองไพร"/>
        <s v="เหนือเมือง"/>
        <s v="สระบัว"/>
        <s v="ทุ่งเขาหลวง"/>
        <s v="หนองแคน"/>
        <s v="ดงแดง"/>
        <s v="ชานุวรรณ"/>
        <s v="โคกสูง"/>
        <s v="บึงงาม"/>
        <s v="บึงเกลือ"/>
        <s v="หนองแก้ว"/>
        <s v="หนองไผ่"/>
        <s v="โพนสูง"/>
        <s v="พรมสวรรค์"/>
        <s v="มะบ้า"/>
        <s v="โนนสง่า"/>
        <s v="เมืองทุ่ง"/>
        <s v="บัวแดง"/>
        <s v="ศรีวิลัย"/>
        <s v="ศรีสมเด็จ"/>
        <s v="สระคู"/>
      </sharedItems>
    </cacheField>
    <cacheField name="อำเภอ" numFmtId="0">
      <sharedItems count="13">
        <s v="เสลภูมิ"/>
        <s v="เกษตรวิสัย"/>
        <s v="อาจสามารถ"/>
        <s v="เชียงขวัญ"/>
        <s v="พนมไพร"/>
        <s v="ศรีสมเด็จ"/>
        <s v="สุวรรณภูมิ"/>
        <s v="โพนทอง"/>
        <s v="เมือง"/>
        <s v="ปทุมรัตต์"/>
        <s v="ทุ่งเขาหลวง"/>
        <s v="จตุรพักตรพิมาน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4-16T00:00:00"/>
    </cacheField>
    <cacheField name="วันพบผป" numFmtId="14">
      <sharedItems containsSemiMixedTypes="0" containsNonDate="0" containsDate="1" containsString="0" minDate="2023-01-02T00:00:00" maxDate="2023-04-1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15" count="14">
        <n v="12"/>
        <n v="2"/>
        <n v="7"/>
        <n v="8"/>
        <n v="9"/>
        <n v="10"/>
        <n v="11"/>
        <n v="15"/>
        <n v="14"/>
        <n v="13"/>
        <n v="1"/>
        <n v="5"/>
        <n v="4"/>
        <n v="3"/>
      </sharedItems>
    </cacheField>
    <cacheField name="Wkdatesick" numFmtId="0">
      <sharedItems containsSemiMixedTypes="0" containsString="0" containsNumber="1" containsInteger="1" minValue="1" maxValue="1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n v="10123"/>
    <s v="26.D.H.F."/>
    <s v="ศศิธร วารินทร์"/>
    <m/>
    <s v="หญิง"/>
    <n v="8"/>
    <n v="0"/>
    <s v="นักเรียน"/>
    <s v="56"/>
    <x v="0"/>
    <x v="0"/>
    <x v="0"/>
    <x v="0"/>
    <s v="เสลภูมิ"/>
    <d v="2023-03-16T00:00:00"/>
    <d v="2023-03-19T00:00:00"/>
    <m/>
    <d v="2023-01-01T00:00:00"/>
    <x v="0"/>
    <n v="11"/>
  </r>
  <r>
    <n v="1059"/>
    <s v="26.D.H.F."/>
    <s v="พัชราพร ศรีภักดี"/>
    <s v="0017309"/>
    <s v="หญิง"/>
    <n v="17"/>
    <n v="4"/>
    <s v="นักเรียน"/>
    <s v="96"/>
    <x v="1"/>
    <x v="1"/>
    <x v="1"/>
    <x v="1"/>
    <s v="เกษตรวิสัย"/>
    <d v="2023-01-05T00:00:00"/>
    <d v="2023-01-12T00:00:00"/>
    <m/>
    <d v="2023-01-01T00:00:00"/>
    <x v="1"/>
    <n v="1"/>
  </r>
  <r>
    <n v="6090"/>
    <s v="26.D.H.F."/>
    <s v="เมยาวี กะตะสีลา"/>
    <s v="701858"/>
    <s v="หญิง"/>
    <n v="14"/>
    <n v="6"/>
    <s v="นักเรียน"/>
    <s v="46"/>
    <x v="2"/>
    <x v="2"/>
    <x v="2"/>
    <x v="2"/>
    <s v="ร้อยเอ็ด"/>
    <d v="2023-02-12T00:00:00"/>
    <d v="2023-02-17T00:00:00"/>
    <m/>
    <d v="2023-01-01T00:00:00"/>
    <x v="2"/>
    <n v="7"/>
  </r>
  <r>
    <n v="6760"/>
    <s v="26.D.H.F."/>
    <s v="เอกพล ซอมแก้ว"/>
    <s v="516260"/>
    <s v="ชาย"/>
    <n v="18"/>
    <n v="3"/>
    <s v="นักเรียน"/>
    <s v="153"/>
    <x v="3"/>
    <x v="2"/>
    <x v="2"/>
    <x v="2"/>
    <s v="ร้อยเอ็ด"/>
    <d v="2023-02-18T00:00:00"/>
    <d v="2023-02-22T00:00:00"/>
    <m/>
    <d v="2023-01-01T00:00:00"/>
    <x v="3"/>
    <n v="7"/>
  </r>
  <r>
    <n v="6992"/>
    <s v="26.D.H.F."/>
    <s v="กุลสตรี จันทะรี"/>
    <s v="001305741"/>
    <s v="หญิง"/>
    <n v="18"/>
    <n v="7"/>
    <s v="นักเรียน"/>
    <s v="169"/>
    <x v="4"/>
    <x v="3"/>
    <x v="3"/>
    <x v="2"/>
    <s v="ร้อยเอ็ด"/>
    <d v="2023-02-18T00:00:00"/>
    <d v="2023-02-24T00:00:00"/>
    <m/>
    <d v="2023-01-01T00:00:00"/>
    <x v="3"/>
    <n v="7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5"/>
    <x v="4"/>
    <x v="4"/>
    <x v="3"/>
    <s v="ร้อยเอ็ด"/>
    <d v="2023-02-24T00:00:00"/>
    <d v="2023-02-25T00:00:00"/>
    <m/>
    <d v="2023-01-01T00:00:00"/>
    <x v="3"/>
    <n v="8"/>
  </r>
  <r>
    <n v="7888"/>
    <s v="26.D.H.F."/>
    <s v="ธนดล อินทสีดา"/>
    <s v="001306114"/>
    <s v="ชาย"/>
    <n v="14"/>
    <n v="0"/>
    <s v="นักเรียน"/>
    <s v="50"/>
    <x v="6"/>
    <x v="5"/>
    <x v="5"/>
    <x v="4"/>
    <s v="ร้อยเอ็ด"/>
    <d v="2023-02-24T00:00:00"/>
    <d v="2023-03-01T00:00:00"/>
    <m/>
    <d v="2023-01-01T00:00:00"/>
    <x v="4"/>
    <n v="8"/>
  </r>
  <r>
    <n v="9479"/>
    <s v="26.D.H.F."/>
    <s v="เขมมิตรา แก้วไตรรัตน์"/>
    <s v="5702275"/>
    <s v="หญิง"/>
    <n v="13"/>
    <n v="6"/>
    <s v="นักเรียน"/>
    <s v="1"/>
    <x v="7"/>
    <x v="6"/>
    <x v="6"/>
    <x v="5"/>
    <s v="ศรีสมเด็จ"/>
    <d v="2023-03-09T00:00:00"/>
    <d v="2023-03-10T00:00:00"/>
    <m/>
    <d v="2023-01-01T00:00:00"/>
    <x v="5"/>
    <n v="10"/>
  </r>
  <r>
    <n v="10090"/>
    <s v="26.D.H.F."/>
    <s v="ชัชฎาภรณ์ สาคะรินทร์"/>
    <s v="924784"/>
    <s v="หญิง"/>
    <n v="9"/>
    <n v="8"/>
    <s v="นักเรียน"/>
    <s v="38"/>
    <x v="6"/>
    <x v="7"/>
    <x v="7"/>
    <x v="3"/>
    <s v="ร้อยเอ็ด"/>
    <d v="2023-03-12T00:00:00"/>
    <d v="2023-03-17T00:00:00"/>
    <m/>
    <d v="2023-01-01T00:00:00"/>
    <x v="6"/>
    <n v="11"/>
  </r>
  <r>
    <n v="13358"/>
    <s v="26.D.H.F."/>
    <s v="ธารธารา พลหินกอง"/>
    <s v="001310136"/>
    <s v="หญิง"/>
    <n v="14"/>
    <n v="3"/>
    <s v="นักเรียน"/>
    <s v="121"/>
    <x v="8"/>
    <x v="8"/>
    <x v="8"/>
    <x v="6"/>
    <s v="ร้อยเอ็ด"/>
    <d v="2023-04-15T00:00:00"/>
    <d v="2023-04-15T00:00:00"/>
    <m/>
    <d v="2023-01-01T00:00:00"/>
    <x v="7"/>
    <n v="15"/>
  </r>
  <r>
    <n v="10914"/>
    <s v="26.D.H.F."/>
    <s v="พิชญะ จันทะคาม"/>
    <s v="000190854"/>
    <s v="ชาย"/>
    <n v="11"/>
    <n v="9"/>
    <s v="นักเรียน"/>
    <s v="41"/>
    <x v="9"/>
    <x v="9"/>
    <x v="9"/>
    <x v="7"/>
    <s v="โพนทอง"/>
    <d v="2023-03-20T00:00:00"/>
    <d v="2023-03-24T00:00:00"/>
    <m/>
    <d v="2023-01-01T00:00:00"/>
    <x v="0"/>
    <n v="12"/>
  </r>
  <r>
    <n v="11105"/>
    <s v="26.D.H.F."/>
    <s v="ชัชวีร์ ฤาชัยราม"/>
    <s v="1281656"/>
    <s v="ชาย"/>
    <n v="8"/>
    <n v="7"/>
    <s v="นักเรียน"/>
    <s v="23"/>
    <x v="9"/>
    <x v="10"/>
    <x v="10"/>
    <x v="8"/>
    <s v="ร้อยเอ็ด"/>
    <d v="2023-03-07T00:00:00"/>
    <d v="2023-03-12T00:00:00"/>
    <m/>
    <d v="2023-01-01T00:00:00"/>
    <x v="6"/>
    <n v="10"/>
  </r>
  <r>
    <n v="11489"/>
    <s v="26.D.H.F."/>
    <s v="พิรภพ วงศ์สุโท"/>
    <m/>
    <s v="ชาย"/>
    <n v="19"/>
    <n v="0"/>
    <s v="นักเรียน"/>
    <s v="38"/>
    <x v="10"/>
    <x v="11"/>
    <x v="11"/>
    <x v="0"/>
    <s v="เสลภูมิ"/>
    <d v="2023-03-22T00:00:00"/>
    <d v="2023-03-25T00:00:00"/>
    <m/>
    <d v="2023-01-01T00:00:00"/>
    <x v="0"/>
    <n v="12"/>
  </r>
  <r>
    <n v="12326"/>
    <s v="26.D.H.F."/>
    <s v="นันท์ชพร มัฆวิมาลย์"/>
    <s v="000100955"/>
    <s v="หญิง"/>
    <n v="16"/>
    <n v="0"/>
    <s v="นักเรียน"/>
    <s v="188"/>
    <x v="10"/>
    <x v="12"/>
    <x v="3"/>
    <x v="2"/>
    <s v="อาจสามารถ"/>
    <d v="2023-02-17T00:00:00"/>
    <d v="2023-02-18T00:00:00"/>
    <m/>
    <d v="2023-01-01T00:00:00"/>
    <x v="2"/>
    <n v="7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11"/>
    <x v="13"/>
    <x v="12"/>
    <x v="8"/>
    <s v="ร้อยเอ็ดธนบุรี"/>
    <d v="2023-04-01T00:00:00"/>
    <d v="2023-04-05T00:00:00"/>
    <m/>
    <d v="2023-01-01T00:00:00"/>
    <x v="8"/>
    <n v="13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3"/>
    <x v="14"/>
    <x v="9"/>
    <x v="7"/>
    <s v="โพนทอง"/>
    <d v="2023-04-02T00:00:00"/>
    <d v="2023-04-06T00:00:00"/>
    <m/>
    <d v="2023-01-01T00:00:00"/>
    <x v="8"/>
    <n v="14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0"/>
    <x v="15"/>
    <x v="13"/>
    <x v="9"/>
    <s v="ร้อยเอ็ด"/>
    <d v="2023-02-19T00:00:00"/>
    <d v="2023-02-22T00:00:00"/>
    <m/>
    <d v="2023-01-01T00:00:00"/>
    <x v="3"/>
    <n v="8"/>
  </r>
  <r>
    <n v="6201"/>
    <s v="66.Dengue fever"/>
    <s v="ณัฐณิชา ทะราโพธิ์"/>
    <m/>
    <s v="หญิง"/>
    <n v="14"/>
    <n v="0"/>
    <s v="นักเรียน"/>
    <s v="122"/>
    <x v="0"/>
    <x v="16"/>
    <x v="11"/>
    <x v="0"/>
    <s v="เสลภูมิ"/>
    <d v="2023-02-14T00:00:00"/>
    <d v="2023-02-18T00:00:00"/>
    <m/>
    <d v="2023-01-01T00:00:00"/>
    <x v="2"/>
    <n v="7"/>
  </r>
  <r>
    <n v="8668"/>
    <s v="66.Dengue fever"/>
    <s v="พรมมา กิ่งแก้ว"/>
    <s v="000006499"/>
    <s v="ชาย"/>
    <n v="39"/>
    <n v="8"/>
    <s v="เกษตร"/>
    <s v="87"/>
    <x v="10"/>
    <x v="17"/>
    <x v="14"/>
    <x v="10"/>
    <s v="ทุ่งเขาหลวง"/>
    <d v="2023-03-06T00:00:00"/>
    <d v="2023-03-09T00:00:00"/>
    <m/>
    <d v="2023-01-01T00:00:00"/>
    <x v="5"/>
    <n v="10"/>
  </r>
  <r>
    <n v="8591"/>
    <s v="66.Dengue fever"/>
    <s v="กานต์พิชชา นามปัญญา"/>
    <s v="1082313"/>
    <s v="หญิง"/>
    <n v="8"/>
    <n v="7"/>
    <s v="นักเรียน"/>
    <s v="59"/>
    <x v="9"/>
    <x v="18"/>
    <x v="4"/>
    <x v="3"/>
    <s v="ร้อยเอ็ด"/>
    <d v="2023-03-04T00:00:00"/>
    <d v="2023-03-09T00:00:00"/>
    <m/>
    <d v="2023-01-01T00:00:00"/>
    <x v="5"/>
    <n v="9"/>
  </r>
  <r>
    <n v="8132"/>
    <s v="66.Dengue fever"/>
    <s v="ทิวานันท์ นาเมือง"/>
    <s v="4603465"/>
    <s v="หญิง"/>
    <n v="44"/>
    <n v="6"/>
    <s v="ข้าราชการ"/>
    <s v="122"/>
    <x v="12"/>
    <x v="19"/>
    <x v="15"/>
    <x v="9"/>
    <s v="ปทุมรัตต์"/>
    <d v="2023-03-05T00:00:00"/>
    <d v="2023-03-05T00:00:00"/>
    <m/>
    <d v="2023-01-01T00:00:00"/>
    <x v="5"/>
    <n v="10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7"/>
    <x v="20"/>
    <x v="16"/>
    <x v="11"/>
    <s v="ร้อยเอ็ดธนบุรี"/>
    <d v="2023-03-28T00:00:00"/>
    <d v="2023-04-07T00:00:00"/>
    <m/>
    <d v="2023-01-01T00:00:00"/>
    <x v="8"/>
    <n v="13"/>
  </r>
  <r>
    <n v="12748"/>
    <s v="66.Dengue fever"/>
    <s v="ณัฐดนัย แสนสนอง"/>
    <m/>
    <s v="ชาย"/>
    <n v="11"/>
    <n v="0"/>
    <s v="นักเรียน"/>
    <s v="31"/>
    <x v="8"/>
    <x v="16"/>
    <x v="11"/>
    <x v="0"/>
    <s v="เสลภูมิ"/>
    <d v="2023-04-05T00:00:00"/>
    <d v="2023-04-07T00:00:00"/>
    <m/>
    <d v="2023-01-01T00:00:00"/>
    <x v="8"/>
    <n v="14"/>
  </r>
  <r>
    <n v="12749"/>
    <s v="66.Dengue fever"/>
    <s v="ชัชพิสิฐ สุติพัด"/>
    <m/>
    <s v="ชาย"/>
    <n v="12"/>
    <n v="0"/>
    <s v="นักเรียน"/>
    <s v="88"/>
    <x v="10"/>
    <x v="11"/>
    <x v="11"/>
    <x v="0"/>
    <s v="เสลภูมิ"/>
    <d v="2023-04-08T00:00:00"/>
    <d v="2023-04-09T00:00:00"/>
    <m/>
    <d v="2023-01-01T00:00:00"/>
    <x v="7"/>
    <n v="14"/>
  </r>
  <r>
    <n v="12872"/>
    <s v="66.Dengue fever"/>
    <s v="นฤนาท หนูแก้ว"/>
    <s v="530004265"/>
    <s v="ชาย"/>
    <n v="12"/>
    <n v="5"/>
    <s v="นักเรียน"/>
    <s v="80"/>
    <x v="8"/>
    <x v="10"/>
    <x v="17"/>
    <x v="4"/>
    <s v="พนมไพร"/>
    <d v="2023-04-08T00:00:00"/>
    <d v="2023-04-11T00:00:00"/>
    <m/>
    <d v="2023-01-01T00:00:00"/>
    <x v="7"/>
    <n v="14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2"/>
    <x v="21"/>
    <x v="11"/>
    <x v="0"/>
    <s v="เสลภูมิ"/>
    <d v="2023-03-09T00:00:00"/>
    <d v="2023-03-09T00:00:00"/>
    <m/>
    <d v="2023-01-01T00:00:00"/>
    <x v="5"/>
    <n v="10"/>
  </r>
  <r>
    <n v="6202"/>
    <s v="66.Dengue fever"/>
    <s v="ณัฐวุฒิ สุกาวงศ์"/>
    <m/>
    <s v="ชาย"/>
    <n v="13"/>
    <n v="0"/>
    <s v="นักเรียน"/>
    <s v="58"/>
    <x v="2"/>
    <x v="21"/>
    <x v="11"/>
    <x v="0"/>
    <s v="เสลภูมิ"/>
    <d v="2023-02-17T00:00:00"/>
    <d v="2023-02-17T00:00:00"/>
    <m/>
    <d v="2023-01-01T00:00:00"/>
    <x v="2"/>
    <n v="7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13"/>
    <x v="22"/>
    <x v="12"/>
    <x v="8"/>
    <s v="ร้อยเอ็ด"/>
    <d v="2023-04-03T00:00:00"/>
    <d v="2023-04-06T00:00:00"/>
    <m/>
    <d v="2023-01-01T00:00:00"/>
    <x v="8"/>
    <n v="14"/>
  </r>
  <r>
    <n v="12912"/>
    <s v="66.Dengue fever"/>
    <s v="ปวันรัตน์ แสงสุรินทร์"/>
    <s v="1293520"/>
    <s v="หญิง"/>
    <n v="2"/>
    <n v="4"/>
    <s v="ไม่ทราบอาชีพ/ในปกครอง"/>
    <s v="71"/>
    <x v="12"/>
    <x v="23"/>
    <x v="10"/>
    <x v="8"/>
    <s v="ร้อยเอ็ด"/>
    <d v="2023-03-23T00:00:00"/>
    <d v="2023-03-27T00:00:00"/>
    <m/>
    <d v="2023-01-01T00:00:00"/>
    <x v="9"/>
    <n v="12"/>
  </r>
  <r>
    <n v="5551"/>
    <s v="66.Dengue fever"/>
    <s v="สหบดี มรมิ่ง"/>
    <s v="000199695"/>
    <s v="ชาย"/>
    <n v="10"/>
    <n v="9"/>
    <s v="นักเรียน"/>
    <s v="98"/>
    <x v="0"/>
    <x v="24"/>
    <x v="18"/>
    <x v="7"/>
    <s v="โพนทอง"/>
    <d v="2023-02-13T00:00:00"/>
    <d v="2023-02-14T00:00:00"/>
    <m/>
    <d v="2023-01-01T00:00:00"/>
    <x v="2"/>
    <n v="7"/>
  </r>
  <r>
    <n v="5284"/>
    <s v="66.Dengue fever"/>
    <s v="กิตติศักดิ์ แสงอาวุธ"/>
    <s v="000016609"/>
    <s v="ชาย"/>
    <n v="12"/>
    <n v="3"/>
    <s v="นักเรียน"/>
    <s v="17"/>
    <x v="3"/>
    <x v="25"/>
    <x v="19"/>
    <x v="10"/>
    <s v="ทุ่งเขาหลวง"/>
    <d v="2023-02-11T00:00:00"/>
    <d v="2023-02-13T00:00:00"/>
    <m/>
    <d v="2023-01-01T00:00:00"/>
    <x v="2"/>
    <n v="6"/>
  </r>
  <r>
    <n v="4805"/>
    <s v="66.Dengue fever"/>
    <s v="มัชญา ทาปลัด"/>
    <s v="000175384"/>
    <s v="หญิง"/>
    <n v="25"/>
    <n v="11"/>
    <s v="รับจ้าง,กรรมกร"/>
    <s v="9"/>
    <x v="6"/>
    <x v="26"/>
    <x v="11"/>
    <x v="0"/>
    <s v="เสลภูมิ"/>
    <d v="2023-01-06T00:00:00"/>
    <d v="2023-01-06T00:00:00"/>
    <m/>
    <d v="2023-01-01T00:00:00"/>
    <x v="10"/>
    <n v="1"/>
  </r>
  <r>
    <n v="4124"/>
    <s v="66.Dengue fever"/>
    <s v="ปาริชาต ยอดทองดี"/>
    <m/>
    <s v="หญิง"/>
    <n v="14"/>
    <n v="0"/>
    <s v="นักเรียน"/>
    <s v="9"/>
    <x v="0"/>
    <x v="27"/>
    <x v="20"/>
    <x v="0"/>
    <s v="เสลภูมิ"/>
    <d v="2023-02-02T00:00:00"/>
    <d v="2023-02-03T00:00:00"/>
    <m/>
    <d v="2023-01-01T00:00:00"/>
    <x v="11"/>
    <n v="5"/>
  </r>
  <r>
    <n v="2933"/>
    <s v="66.Dengue fever"/>
    <s v="ณัฐนันท์ เห็มสุวรรณ"/>
    <s v="877646"/>
    <s v="ชาย"/>
    <n v="10"/>
    <n v="11"/>
    <s v="นักเรียน"/>
    <s v="79"/>
    <x v="8"/>
    <x v="28"/>
    <x v="21"/>
    <x v="8"/>
    <s v="ร้อยเอ็ด"/>
    <d v="2023-01-24T00:00:00"/>
    <d v="2023-01-27T00:00:00"/>
    <m/>
    <d v="2023-01-01T00:00:00"/>
    <x v="12"/>
    <n v="4"/>
  </r>
  <r>
    <n v="2488"/>
    <s v="66.Dengue fever"/>
    <s v="วาเลนทีโน่ สีกาศรี"/>
    <s v="000184698"/>
    <s v="ชาย"/>
    <n v="11"/>
    <n v="10"/>
    <s v="นักเรียน"/>
    <s v="129"/>
    <x v="6"/>
    <x v="26"/>
    <x v="11"/>
    <x v="0"/>
    <s v="เสลภูมิ"/>
    <d v="2023-01-24T00:00:00"/>
    <d v="2023-01-24T00:00:00"/>
    <m/>
    <d v="2023-01-01T00:00:00"/>
    <x v="12"/>
    <n v="4"/>
  </r>
  <r>
    <n v="1874"/>
    <s v="66.Dengue fever"/>
    <s v="รัชชานนท์ สาระรัมย์"/>
    <s v="839145"/>
    <s v="ชาย"/>
    <n v="11"/>
    <n v="8"/>
    <s v="นักเรียน"/>
    <s v="71"/>
    <x v="14"/>
    <x v="29"/>
    <x v="22"/>
    <x v="12"/>
    <s v="ร้อยเอ็ด"/>
    <d v="2023-01-13T00:00:00"/>
    <d v="2023-01-17T00:00:00"/>
    <m/>
    <d v="2023-01-01T00:00:00"/>
    <x v="13"/>
    <n v="2"/>
  </r>
  <r>
    <n v="13004"/>
    <s v="66.Dengue fever"/>
    <s v="ภคพล บุญโยธา"/>
    <s v="1272791"/>
    <s v="ชาย"/>
    <n v="1"/>
    <n v="5"/>
    <s v="ไม่ทราบอาชีพ/ในปกครอง"/>
    <s v="17"/>
    <x v="15"/>
    <x v="30"/>
    <x v="12"/>
    <x v="8"/>
    <s v="ร้อยเอ็ด"/>
    <d v="2023-04-06T00:00:00"/>
    <d v="2023-04-09T00:00:00"/>
    <m/>
    <d v="2023-01-01T00:00:00"/>
    <x v="7"/>
    <n v="14"/>
  </r>
  <r>
    <n v="6282"/>
    <s v="66.Dengue fever"/>
    <s v="กฤษณพงษ์ ศรีโยธี"/>
    <s v="6201430"/>
    <s v="ชาย"/>
    <n v="16"/>
    <n v="3"/>
    <s v="นักเรียน"/>
    <s v="10"/>
    <x v="1"/>
    <x v="31"/>
    <x v="23"/>
    <x v="9"/>
    <s v="ปทุมรัตต์"/>
    <d v="2023-02-17T00:00:00"/>
    <d v="2023-02-17T00:00:00"/>
    <m/>
    <d v="2023-01-01T00:00:00"/>
    <x v="2"/>
    <n v="7"/>
  </r>
  <r>
    <n v="10863"/>
    <s v="66.Dengue fever"/>
    <s v="ภคพร  กาลจักร์"/>
    <s v="570002647"/>
    <s v="หญิง"/>
    <n v="9"/>
    <n v="9"/>
    <s v="นักเรียน"/>
    <s v="125"/>
    <x v="8"/>
    <x v="10"/>
    <x v="17"/>
    <x v="4"/>
    <s v="พนมไพร"/>
    <d v="2023-03-20T00:00:00"/>
    <d v="2023-03-25T00:00:00"/>
    <m/>
    <d v="2023-01-01T00:00:00"/>
    <x v="0"/>
    <n v="12"/>
  </r>
  <r>
    <n v="12238"/>
    <s v="66.Dengue fever"/>
    <s v="จิรัชญา แวงเลิศ"/>
    <s v="0000141360"/>
    <s v="หญิง"/>
    <n v="17"/>
    <n v="0"/>
    <s v="นักเรียน"/>
    <s v="51"/>
    <x v="3"/>
    <x v="14"/>
    <x v="9"/>
    <x v="7"/>
    <s v="โพนทอง"/>
    <d v="2023-04-02T00:00:00"/>
    <d v="2023-04-03T00:00:00"/>
    <m/>
    <d v="2023-01-01T00:00:00"/>
    <x v="8"/>
    <n v="14"/>
  </r>
  <r>
    <n v="12193"/>
    <s v="66.Dengue fever"/>
    <s v="ธีรพงศ์ ชินวงษ์"/>
    <s v="520002086"/>
    <s v="ชาย"/>
    <n v="20"/>
    <n v="9"/>
    <s v="นักเรียน"/>
    <s v="90"/>
    <x v="8"/>
    <x v="10"/>
    <x v="17"/>
    <x v="4"/>
    <s v="พนมไพร"/>
    <d v="2023-04-01T00:00:00"/>
    <d v="2023-04-04T00:00:00"/>
    <m/>
    <d v="2023-01-01T00:00:00"/>
    <x v="8"/>
    <n v="13"/>
  </r>
  <r>
    <n v="11867"/>
    <s v="66.Dengue fever"/>
    <s v="ภูมิภัทร เมฆมนต์"/>
    <s v="530004564"/>
    <s v="ชาย"/>
    <n v="14"/>
    <n v="8"/>
    <s v="นักเรียน"/>
    <s v="56"/>
    <x v="10"/>
    <x v="32"/>
    <x v="17"/>
    <x v="4"/>
    <s v="พนมไพร"/>
    <d v="2023-03-28T00:00:00"/>
    <d v="2023-04-02T00:00:00"/>
    <m/>
    <d v="2023-01-01T00:00:00"/>
    <x v="8"/>
    <n v="13"/>
  </r>
  <r>
    <n v="11561"/>
    <s v="66.Dengue fever"/>
    <s v="ศุภกฤต ตาลวิลาศ"/>
    <s v="000320991"/>
    <s v="ชาย"/>
    <n v="12"/>
    <n v="9"/>
    <s v="นักเรียน"/>
    <s v="120"/>
    <x v="1"/>
    <x v="33"/>
    <x v="9"/>
    <x v="7"/>
    <s v="โพนทอง"/>
    <d v="2023-03-24T00:00:00"/>
    <d v="2023-03-29T00:00:00"/>
    <m/>
    <d v="2023-01-01T00:00:00"/>
    <x v="9"/>
    <n v="12"/>
  </r>
  <r>
    <n v="11502"/>
    <s v="66.Dengue fever"/>
    <s v="ณัฏฐณิชา สาป้อง"/>
    <s v="000209363"/>
    <s v="หญิง"/>
    <n v="6"/>
    <n v="5"/>
    <s v="นักเรียน"/>
    <s v="45"/>
    <x v="2"/>
    <x v="21"/>
    <x v="11"/>
    <x v="0"/>
    <s v="เสลภูมิ"/>
    <d v="2023-03-27T00:00:00"/>
    <d v="2023-03-27T00:00:00"/>
    <m/>
    <d v="2023-01-01T00:00:00"/>
    <x v="9"/>
    <n v="13"/>
  </r>
  <r>
    <n v="12363"/>
    <s v="66.Dengue fever"/>
    <s v="ไกรกวิณวัชร ศิริสุทธา"/>
    <s v="219061"/>
    <s v="ชาย"/>
    <n v="8"/>
    <n v="6"/>
    <s v="นักเรียน"/>
    <s v="27"/>
    <x v="10"/>
    <x v="34"/>
    <x v="24"/>
    <x v="7"/>
    <s v="โพนทอง"/>
    <d v="2023-04-05T00:00:00"/>
    <d v="2023-04-05T00:00:00"/>
    <m/>
    <d v="2023-01-01T00:00:00"/>
    <x v="8"/>
    <n v="14"/>
  </r>
  <r>
    <n v="11271"/>
    <s v="66.Dengue fever"/>
    <s v="พิสิษฐ์ สัตนาโค"/>
    <s v="530003950"/>
    <s v="ชาย"/>
    <n v="15"/>
    <n v="6"/>
    <s v="นักเรียน"/>
    <s v="93"/>
    <x v="12"/>
    <x v="35"/>
    <x v="17"/>
    <x v="4"/>
    <s v="พนมไพร"/>
    <d v="2023-03-26T00:00:00"/>
    <d v="2023-03-27T00:00:00"/>
    <m/>
    <d v="2023-01-01T00:00:00"/>
    <x v="9"/>
    <n v="13"/>
  </r>
  <r>
    <n v="11216"/>
    <s v="66.Dengue fever"/>
    <s v="ฐปนกรณ์ อินทรักษ์"/>
    <s v="000013715"/>
    <s v="ชาย"/>
    <n v="14"/>
    <n v="1"/>
    <s v="นักเรียน"/>
    <s v="3"/>
    <x v="6"/>
    <x v="36"/>
    <x v="25"/>
    <x v="10"/>
    <s v="ทุ่งเขาหลวง"/>
    <d v="2023-03-24T00:00:00"/>
    <d v="2023-03-24T00:00:00"/>
    <m/>
    <d v="2023-01-01T00:00:00"/>
    <x v="0"/>
    <n v="12"/>
  </r>
  <r>
    <n v="9374"/>
    <s v="66.Dengue fever"/>
    <s v="วรินทร อนุภัย"/>
    <s v="5802823"/>
    <s v="ชาย"/>
    <n v="7"/>
    <n v="6"/>
    <s v="นักเรียน"/>
    <s v="1"/>
    <x v="6"/>
    <x v="37"/>
    <x v="26"/>
    <x v="9"/>
    <s v="ปทุมรัตต์"/>
    <d v="2023-03-14T00:00:00"/>
    <d v="2023-03-14T00:00:00"/>
    <m/>
    <d v="2023-01-01T00:00:00"/>
    <x v="6"/>
    <n v="11"/>
  </r>
  <r>
    <n v="12365"/>
    <s v="66.Dengue fever"/>
    <s v="อดิศักดิ์ ดาจักร์"/>
    <s v="000189129"/>
    <s v="ชาย"/>
    <n v="12"/>
    <n v="0"/>
    <s v="นักเรียน"/>
    <s v="262"/>
    <x v="1"/>
    <x v="33"/>
    <x v="9"/>
    <x v="7"/>
    <s v="โพนทอง"/>
    <d v="2023-03-30T00:00:00"/>
    <d v="2023-04-06T00:00:00"/>
    <m/>
    <d v="2023-01-01T00:00:00"/>
    <x v="8"/>
    <n v="13"/>
  </r>
  <r>
    <n v="10122"/>
    <s v="66.Dengue fever"/>
    <s v="ณัฏฐธิดา สาป้อง"/>
    <m/>
    <s v="หญิง"/>
    <n v="12"/>
    <n v="0"/>
    <s v="นักเรียน"/>
    <s v="45"/>
    <x v="2"/>
    <x v="21"/>
    <x v="11"/>
    <x v="0"/>
    <s v="เสลภูมิ"/>
    <d v="2023-03-16T00:00:00"/>
    <d v="2023-03-19T00:00:00"/>
    <m/>
    <d v="2023-01-01T00:00:00"/>
    <x v="0"/>
    <n v="11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5"/>
    <x v="38"/>
    <x v="17"/>
    <x v="4"/>
    <s v="พนมไพร"/>
    <d v="2023-03-18T00:00:00"/>
    <d v="2023-03-21T00:00:00"/>
    <m/>
    <d v="2023-01-01T00:00:00"/>
    <x v="0"/>
    <n v="11"/>
  </r>
  <r>
    <n v="10384"/>
    <s v="66.Dengue fever"/>
    <s v="ศิริรัตน์ กุละคำแสง"/>
    <s v="000007511"/>
    <s v="หญิง"/>
    <n v="19"/>
    <n v="7"/>
    <s v="นักเรียน"/>
    <s v="26"/>
    <x v="2"/>
    <x v="39"/>
    <x v="19"/>
    <x v="10"/>
    <s v="ทุ่งเขาหลวง"/>
    <d v="2023-03-20T00:00:00"/>
    <d v="2023-03-20T00:00:00"/>
    <m/>
    <d v="2023-01-01T00:00:00"/>
    <x v="0"/>
    <n v="12"/>
  </r>
  <r>
    <n v="10143"/>
    <s v="66.Dengue fever"/>
    <s v="พิชญ์สินี อ่อนสองชั้น"/>
    <s v="570183347"/>
    <s v="หญิง"/>
    <n v="8"/>
    <n v="0"/>
    <s v="นักเรียน"/>
    <s v="34"/>
    <x v="12"/>
    <x v="40"/>
    <x v="27"/>
    <x v="6"/>
    <s v="สุวรรณภูมิ"/>
    <d v="2023-01-16T00:00:00"/>
    <d v="2023-01-20T00:00:00"/>
    <m/>
    <d v="2023-01-01T00:00:00"/>
    <x v="13"/>
    <n v="3"/>
  </r>
  <r>
    <n v="12610"/>
    <s v="66.Dengue fever"/>
    <s v="ชนาธิป โคตรนาม"/>
    <s v="610000382"/>
    <s v="ชาย"/>
    <n v="16"/>
    <n v="8"/>
    <s v="นักเรียน"/>
    <s v="42"/>
    <x v="8"/>
    <x v="10"/>
    <x v="17"/>
    <x v="4"/>
    <s v="พนมไพร"/>
    <d v="2023-04-08T00:00:00"/>
    <d v="2023-04-09T00:00:00"/>
    <m/>
    <d v="2023-01-01T00:00:00"/>
    <x v="7"/>
    <n v="14"/>
  </r>
  <r>
    <n v="603"/>
    <s v="66.Dengue fever"/>
    <s v="ณัฐธิดา ทุมภา"/>
    <s v="5703041"/>
    <s v="หญิง"/>
    <n v="8"/>
    <n v="2"/>
    <s v="นักเรียน"/>
    <s v="310"/>
    <x v="0"/>
    <x v="41"/>
    <x v="28"/>
    <x v="9"/>
    <s v="ปทุมรัตต์"/>
    <d v="2023-01-02T00:00:00"/>
    <d v="2023-01-02T00:00:00"/>
    <m/>
    <d v="2023-01-01T00:00:00"/>
    <x v="10"/>
    <n v="1"/>
  </r>
  <r>
    <n v="10043"/>
    <s v="66.Dengue fever"/>
    <s v="ปฎิมาภรณ์ จันทรา"/>
    <s v="490005322"/>
    <s v="ชาย"/>
    <n v="16"/>
    <n v="5"/>
    <s v="นักเรียน"/>
    <s v="122"/>
    <x v="1"/>
    <x v="42"/>
    <x v="17"/>
    <x v="4"/>
    <s v="พนมไพร"/>
    <d v="2023-03-17T00:00:00"/>
    <d v="2023-03-20T00:00:00"/>
    <m/>
    <d v="2023-01-01T00:00:00"/>
    <x v="0"/>
    <n v="11"/>
  </r>
  <r>
    <n v="10042"/>
    <s v="66.Dengue fever"/>
    <s v="ไชยภัทร เมฆมนต์"/>
    <s v="520004306"/>
    <s v="ชาย"/>
    <n v="16"/>
    <n v="7"/>
    <s v="นักเรียน"/>
    <s v="79/1"/>
    <x v="1"/>
    <x v="42"/>
    <x v="17"/>
    <x v="4"/>
    <s v="พนมไพร"/>
    <d v="2023-03-17T00:00:00"/>
    <d v="2023-03-19T00:00:00"/>
    <m/>
    <d v="2023-01-01T00:00:00"/>
    <x v="0"/>
    <n v="11"/>
  </r>
  <r>
    <n v="9739"/>
    <s v="66.Dengue fever"/>
    <s v="ปนัดดา ศรีษะ"/>
    <m/>
    <s v="หญิง"/>
    <n v="21"/>
    <n v="0"/>
    <s v="นักเรียน"/>
    <s v="23"/>
    <x v="10"/>
    <x v="43"/>
    <x v="29"/>
    <x v="0"/>
    <s v="เสลภูมิ"/>
    <d v="2023-03-14T00:00:00"/>
    <d v="2023-03-17T00:00:00"/>
    <m/>
    <d v="2023-01-01T00:00:00"/>
    <x v="6"/>
    <n v="11"/>
  </r>
  <r>
    <n v="9478"/>
    <s v="66.Dengue fever"/>
    <s v="จิรายุ จันนาเวช"/>
    <s v="5602289"/>
    <s v="ชาย"/>
    <n v="9"/>
    <n v="9"/>
    <s v="นักเรียน"/>
    <s v="30"/>
    <x v="10"/>
    <x v="44"/>
    <x v="30"/>
    <x v="5"/>
    <s v="ศรีสมเด็จ"/>
    <d v="2023-03-07T00:00:00"/>
    <d v="2023-03-09T00:00:00"/>
    <m/>
    <d v="2023-01-01T00:00:00"/>
    <x v="5"/>
    <n v="10"/>
  </r>
  <r>
    <n v="10965"/>
    <s v="66.Dengue fever"/>
    <s v="ERT NE -"/>
    <s v="660000703"/>
    <s v="ชาย"/>
    <n v="39"/>
    <n v="11"/>
    <s v="รับจ้าง,กรรมกร"/>
    <s v="149"/>
    <x v="16"/>
    <x v="45"/>
    <x v="31"/>
    <x v="6"/>
    <s v="พนมไพร"/>
    <d v="2023-03-25T00:00:00"/>
    <d v="2023-03-26T00:00:00"/>
    <m/>
    <d v="2023-01-01T00:00:00"/>
    <x v="9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5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R98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8">
        <item x="12"/>
        <item x="8"/>
        <item x="1"/>
        <item x="2"/>
        <item x="10"/>
        <item x="6"/>
        <item x="5"/>
        <item sd="0" x="0"/>
        <item x="14"/>
        <item x="9"/>
        <item x="3"/>
        <item x="7"/>
        <item x="13"/>
        <item x="11"/>
        <item x="4"/>
        <item x="16"/>
        <item x="15"/>
        <item t="default"/>
      </items>
    </pivotField>
    <pivotField axis="axisRow" compact="0" outline="0" subtotalTop="0" showAll="0" includeNewItemsInFilter="1" sortType="ascending">
      <items count="47">
        <item x="45"/>
        <item x="2"/>
        <item x="44"/>
        <item x="5"/>
        <item x="24"/>
        <item x="37"/>
        <item x="35"/>
        <item x="20"/>
        <item x="0"/>
        <item x="38"/>
        <item x="7"/>
        <item x="21"/>
        <item x="41"/>
        <item x="31"/>
        <item x="39"/>
        <item x="11"/>
        <item x="26"/>
        <item x="13"/>
        <item x="25"/>
        <item x="30"/>
        <item x="29"/>
        <item x="8"/>
        <item x="14"/>
        <item x="32"/>
        <item x="18"/>
        <item x="43"/>
        <item x="16"/>
        <item x="12"/>
        <item x="23"/>
        <item x="6"/>
        <item x="28"/>
        <item x="40"/>
        <item x="19"/>
        <item x="34"/>
        <item x="15"/>
        <item x="9"/>
        <item x="42"/>
        <item x="1"/>
        <item x="33"/>
        <item x="10"/>
        <item x="3"/>
        <item x="36"/>
        <item x="27"/>
        <item x="4"/>
        <item x="22"/>
        <item x="17"/>
        <item t="default"/>
      </items>
    </pivotField>
    <pivotField axis="axisRow" compact="0" outline="0" subtotalTop="0" showAll="0" includeNewItemsInFilter="1" sortType="descending">
      <items count="33">
        <item x="12"/>
        <item x="10"/>
        <item x="21"/>
        <item x="11"/>
        <item x="0"/>
        <item x="20"/>
        <item x="29"/>
        <item x="1"/>
        <item x="2"/>
        <item x="3"/>
        <item x="4"/>
        <item x="5"/>
        <item x="6"/>
        <item x="7"/>
        <item x="8"/>
        <item x="9"/>
        <item x="13"/>
        <item x="14"/>
        <item x="15"/>
        <item x="16"/>
        <item x="17"/>
        <item x="18"/>
        <item x="19"/>
        <item x="22"/>
        <item x="23"/>
        <item x="24"/>
        <item x="25"/>
        <item x="26"/>
        <item x="27"/>
        <item x="28"/>
        <item x="30"/>
        <item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4">
        <item x="1"/>
        <item x="11"/>
        <item x="3"/>
        <item x="10"/>
        <item x="12"/>
        <item x="9"/>
        <item x="4"/>
        <item x="7"/>
        <item x="8"/>
        <item x="5"/>
        <item x="6"/>
        <item x="0"/>
        <item x="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5">
        <item x="10"/>
        <item x="1"/>
        <item x="13"/>
        <item x="12"/>
        <item x="11"/>
        <item x="2"/>
        <item x="3"/>
        <item x="4"/>
        <item x="5"/>
        <item x="6"/>
        <item x="0"/>
        <item x="9"/>
        <item x="8"/>
        <item x="7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93">
    <i>
      <x/>
      <x v="7"/>
      <x v="37"/>
    </i>
    <i t="default" r="1">
      <x v="7"/>
    </i>
    <i t="default">
      <x/>
    </i>
    <i>
      <x v="1"/>
      <x v="19"/>
      <x v="7"/>
    </i>
    <i t="default" r="1">
      <x v="19"/>
    </i>
    <i t="default">
      <x v="1"/>
    </i>
    <i>
      <x v="2"/>
      <x v="10"/>
      <x v="24"/>
    </i>
    <i r="2">
      <x v="43"/>
    </i>
    <i t="default" r="1">
      <x v="10"/>
    </i>
    <i r="1">
      <x v="13"/>
      <x v="10"/>
    </i>
    <i t="default" r="1">
      <x v="13"/>
    </i>
    <i t="default">
      <x v="2"/>
    </i>
    <i>
      <x v="3"/>
      <x v="22"/>
      <x v="14"/>
    </i>
    <i r="2">
      <x v="18"/>
    </i>
    <i t="default" r="1">
      <x v="22"/>
    </i>
    <i r="1">
      <x v="26"/>
      <x v="41"/>
    </i>
    <i t="default" r="1">
      <x v="26"/>
    </i>
    <i r="1">
      <x v="17"/>
      <x v="45"/>
    </i>
    <i t="default" r="1">
      <x v="17"/>
    </i>
    <i t="default">
      <x v="3"/>
    </i>
    <i>
      <x v="4"/>
      <x v="23"/>
      <x v="20"/>
    </i>
    <i t="default" r="1">
      <x v="23"/>
    </i>
    <i t="default">
      <x v="4"/>
    </i>
    <i>
      <x v="5"/>
      <x v="27"/>
      <x v="5"/>
    </i>
    <i t="default" r="1">
      <x v="27"/>
    </i>
    <i r="1">
      <x v="16"/>
      <x v="34"/>
    </i>
    <i t="default" r="1">
      <x v="16"/>
    </i>
    <i r="1">
      <x v="29"/>
      <x v="12"/>
    </i>
    <i t="default" r="1">
      <x v="29"/>
    </i>
    <i r="1">
      <x v="18"/>
      <x v="32"/>
    </i>
    <i t="default" r="1">
      <x v="18"/>
    </i>
    <i r="1">
      <x v="24"/>
      <x v="13"/>
    </i>
    <i t="default" r="1">
      <x v="24"/>
    </i>
    <i t="default">
      <x v="5"/>
    </i>
    <i>
      <x v="6"/>
      <x v="20"/>
      <x v="6"/>
    </i>
    <i r="2">
      <x v="9"/>
    </i>
    <i r="2">
      <x v="23"/>
    </i>
    <i r="2">
      <x v="36"/>
    </i>
    <i r="2">
      <x v="39"/>
    </i>
    <i t="default" r="1">
      <x v="20"/>
    </i>
    <i r="1">
      <x v="11"/>
      <x v="3"/>
    </i>
    <i t="default" r="1">
      <x v="11"/>
    </i>
    <i t="default">
      <x v="6"/>
    </i>
    <i>
      <x v="7"/>
      <x v="15"/>
      <x v="22"/>
    </i>
    <i r="2">
      <x v="35"/>
    </i>
    <i r="2">
      <x v="38"/>
    </i>
    <i t="default" r="1">
      <x v="15"/>
    </i>
    <i r="1">
      <x v="25"/>
      <x v="33"/>
    </i>
    <i t="default" r="1">
      <x v="25"/>
    </i>
    <i r="1">
      <x v="21"/>
      <x v="4"/>
    </i>
    <i t="default" r="1">
      <x v="21"/>
    </i>
    <i t="default">
      <x v="7"/>
    </i>
    <i>
      <x v="8"/>
      <x/>
      <x v="17"/>
    </i>
    <i r="2">
      <x v="19"/>
    </i>
    <i r="2">
      <x v="44"/>
    </i>
    <i t="default" r="1">
      <x/>
    </i>
    <i r="1">
      <x v="1"/>
      <x v="28"/>
    </i>
    <i r="2">
      <x v="39"/>
    </i>
    <i t="default" r="1">
      <x v="1"/>
    </i>
    <i r="1">
      <x v="2"/>
      <x v="30"/>
    </i>
    <i t="default" r="1">
      <x v="2"/>
    </i>
    <i t="default">
      <x v="8"/>
    </i>
    <i>
      <x v="9"/>
      <x v="30"/>
      <x v="2"/>
    </i>
    <i t="default" r="1">
      <x v="30"/>
    </i>
    <i r="1">
      <x v="12"/>
      <x v="29"/>
    </i>
    <i t="default" r="1">
      <x v="12"/>
    </i>
    <i t="default">
      <x v="9"/>
    </i>
    <i>
      <x v="10"/>
      <x v="14"/>
      <x v="21"/>
    </i>
    <i t="default" r="1">
      <x v="14"/>
    </i>
    <i r="1">
      <x v="31"/>
      <x/>
    </i>
    <i t="default" r="1">
      <x v="31"/>
    </i>
    <i r="1">
      <x v="28"/>
      <x v="31"/>
    </i>
    <i t="default" r="1">
      <x v="28"/>
    </i>
    <i t="default">
      <x v="10"/>
    </i>
    <i>
      <x v="11"/>
      <x v="3"/>
      <x v="11"/>
    </i>
    <i r="2">
      <x v="15"/>
    </i>
    <i r="2">
      <x v="16"/>
    </i>
    <i r="2">
      <x v="26"/>
    </i>
    <i t="default" r="1">
      <x v="3"/>
    </i>
    <i r="1">
      <x v="5"/>
      <x v="42"/>
    </i>
    <i t="default" r="1">
      <x v="5"/>
    </i>
    <i r="1">
      <x v="6"/>
      <x v="25"/>
    </i>
    <i t="default" r="1">
      <x v="6"/>
    </i>
    <i r="1">
      <x v="4"/>
      <x v="8"/>
    </i>
    <i t="default" r="1">
      <x v="4"/>
    </i>
    <i t="default">
      <x v="11"/>
    </i>
    <i>
      <x v="12"/>
      <x v="9"/>
      <x v="27"/>
    </i>
    <i r="2">
      <x v="40"/>
    </i>
    <i t="default" r="1">
      <x v="9"/>
    </i>
    <i r="1">
      <x v="8"/>
      <x v="1"/>
    </i>
    <i t="default" r="1">
      <x v="8"/>
    </i>
    <i t="default">
      <x v="12"/>
    </i>
    <i t="grand">
      <x/>
    </i>
  </rowItems>
  <colFields count="1">
    <field x="18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ราย" fld="15" subtotal="count" baseField="0" baseItem="0"/>
  </dataFields>
  <formats count="24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O13" sqref="O13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51" t="s">
        <v>336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24"/>
    </row>
    <row r="2" spans="1:30" ht="24">
      <c r="A2" s="26"/>
      <c r="B2" s="26"/>
      <c r="C2" s="27" t="s">
        <v>425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7</v>
      </c>
      <c r="C13" s="54">
        <v>13</v>
      </c>
      <c r="D13" s="54">
        <v>28</v>
      </c>
      <c r="E13" s="54">
        <v>12</v>
      </c>
      <c r="F13" s="54"/>
      <c r="G13" s="54"/>
      <c r="H13" s="54"/>
      <c r="I13" s="53"/>
      <c r="J13" s="53"/>
      <c r="K13" s="53"/>
      <c r="L13" s="53"/>
      <c r="M13" s="53"/>
      <c r="N13" s="54">
        <f t="shared" si="0"/>
        <v>60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7</v>
      </c>
      <c r="C14" s="59">
        <f>B13+C13</f>
        <v>20</v>
      </c>
      <c r="D14" s="59">
        <f>B13+C13+D13</f>
        <v>48</v>
      </c>
      <c r="E14" s="60">
        <f>SUM(B13:E13)</f>
        <v>60</v>
      </c>
      <c r="F14" s="60">
        <f>SUM(B13:F13)</f>
        <v>60</v>
      </c>
      <c r="G14" s="60">
        <f>SUM(B13:G13)</f>
        <v>60</v>
      </c>
      <c r="H14" s="60">
        <f>SUM(B13:H13)</f>
        <v>60</v>
      </c>
      <c r="I14" s="60">
        <f>SUM(B13:I13)</f>
        <v>60</v>
      </c>
      <c r="J14" s="60">
        <f>SUM(B13:J13)</f>
        <v>60</v>
      </c>
      <c r="K14" s="60">
        <f>SUM(B13:K13)</f>
        <v>60</v>
      </c>
      <c r="L14" s="60">
        <f>SUM(B13:L13)</f>
        <v>60</v>
      </c>
      <c r="M14" s="60">
        <f>SUM(B13:M13)</f>
        <v>60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52"/>
      <c r="E31" s="352"/>
      <c r="F31" s="352"/>
      <c r="G31" s="352"/>
      <c r="H31" s="352"/>
      <c r="I31" s="352"/>
      <c r="J31" s="352"/>
      <c r="K31" s="352"/>
    </row>
    <row r="32" spans="1:19">
      <c r="D32" s="352"/>
      <c r="E32" s="352"/>
      <c r="F32" s="352"/>
      <c r="G32" s="352"/>
      <c r="H32" s="352"/>
      <c r="I32" s="352"/>
      <c r="J32" s="352"/>
      <c r="K32" s="352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338</v>
      </c>
      <c r="R1" s="356" t="s">
        <v>339</v>
      </c>
      <c r="S1" s="356"/>
      <c r="T1" s="356"/>
      <c r="U1" s="356"/>
      <c r="V1" s="356"/>
      <c r="W1" s="356"/>
    </row>
    <row r="2" spans="1:26">
      <c r="B2" s="78" t="s">
        <v>426</v>
      </c>
      <c r="R2" s="79"/>
      <c r="S2" s="79"/>
      <c r="T2" s="357" t="s">
        <v>427</v>
      </c>
      <c r="U2" s="358"/>
      <c r="V2" s="358"/>
      <c r="W2" s="359"/>
    </row>
    <row r="3" spans="1:26">
      <c r="A3" s="80" t="s">
        <v>9</v>
      </c>
      <c r="B3" s="353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5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3</v>
      </c>
      <c r="F5" s="92"/>
      <c r="G5" s="92"/>
      <c r="H5" s="92"/>
      <c r="I5" s="92"/>
      <c r="J5" s="92"/>
      <c r="K5" s="92"/>
      <c r="L5" s="94"/>
      <c r="M5" s="92"/>
      <c r="N5" s="95">
        <f t="shared" ref="N5:N27" si="0">SUM(B5:M5)</f>
        <v>6</v>
      </c>
      <c r="O5" s="96">
        <f t="shared" ref="O5:O27" si="1">V5</f>
        <v>3.7893619977516453</v>
      </c>
      <c r="R5" s="97" t="s">
        <v>340</v>
      </c>
      <c r="S5" s="98">
        <v>158338</v>
      </c>
      <c r="T5" s="99">
        <f>T6+T7</f>
        <v>6</v>
      </c>
      <c r="U5" s="100">
        <v>0</v>
      </c>
      <c r="V5" s="101">
        <f>T5*100000/S5</f>
        <v>3.7893619977516453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/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341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3</v>
      </c>
      <c r="F7" s="105"/>
      <c r="G7" s="105"/>
      <c r="H7" s="105"/>
      <c r="I7" s="106"/>
      <c r="J7" s="107"/>
      <c r="K7" s="107"/>
      <c r="L7" s="107"/>
      <c r="M7" s="107"/>
      <c r="N7" s="108">
        <f t="shared" si="0"/>
        <v>6</v>
      </c>
      <c r="O7" s="109">
        <f t="shared" si="1"/>
        <v>4.8774539690281671</v>
      </c>
      <c r="R7" s="310" t="s">
        <v>77</v>
      </c>
      <c r="S7" s="111">
        <v>123015</v>
      </c>
      <c r="T7" s="112">
        <f t="shared" ref="T7:T26" si="2">N7</f>
        <v>6</v>
      </c>
      <c r="U7" s="113">
        <v>0</v>
      </c>
      <c r="V7" s="114">
        <f t="shared" ref="V7:V26" si="3">T7*100000/S7</f>
        <v>4.8774539690281671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0</v>
      </c>
      <c r="F8" s="105"/>
      <c r="G8" s="105"/>
      <c r="H8" s="105"/>
      <c r="I8" s="106"/>
      <c r="J8" s="107"/>
      <c r="K8" s="107"/>
      <c r="L8" s="107"/>
      <c r="M8" s="107"/>
      <c r="N8" s="108">
        <f t="shared" si="0"/>
        <v>1</v>
      </c>
      <c r="O8" s="109">
        <f t="shared" si="1"/>
        <v>1.0262831104588512</v>
      </c>
      <c r="R8" s="116" t="s">
        <v>23</v>
      </c>
      <c r="S8" s="117">
        <v>97439</v>
      </c>
      <c r="T8" s="112">
        <f t="shared" si="2"/>
        <v>1</v>
      </c>
      <c r="U8" s="118">
        <v>0</v>
      </c>
      <c r="V8" s="114">
        <f t="shared" si="3"/>
        <v>1.0262831104588512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0</v>
      </c>
      <c r="F9" s="105"/>
      <c r="G9" s="105"/>
      <c r="H9" s="119"/>
      <c r="I9" s="106"/>
      <c r="J9" s="107"/>
      <c r="K9" s="107"/>
      <c r="L9" s="107"/>
      <c r="M9" s="107"/>
      <c r="N9" s="108">
        <f t="shared" si="0"/>
        <v>5</v>
      </c>
      <c r="O9" s="109">
        <f t="shared" si="1"/>
        <v>9.3172331544424569</v>
      </c>
      <c r="R9" s="116" t="s">
        <v>31</v>
      </c>
      <c r="S9" s="117">
        <v>53664</v>
      </c>
      <c r="T9" s="112">
        <f t="shared" si="2"/>
        <v>5</v>
      </c>
      <c r="U9" s="118">
        <v>0</v>
      </c>
      <c r="V9" s="114">
        <f t="shared" si="3"/>
        <v>9.3172331544424569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0</v>
      </c>
      <c r="F10" s="105"/>
      <c r="G10" s="105"/>
      <c r="H10" s="119"/>
      <c r="I10" s="106"/>
      <c r="J10" s="107"/>
      <c r="K10" s="107"/>
      <c r="L10" s="107"/>
      <c r="M10" s="107"/>
      <c r="N10" s="108">
        <f t="shared" si="0"/>
        <v>1</v>
      </c>
      <c r="O10" s="109">
        <f t="shared" si="1"/>
        <v>1.2630887572469718</v>
      </c>
      <c r="R10" s="116" t="s">
        <v>24</v>
      </c>
      <c r="S10" s="117">
        <v>79171</v>
      </c>
      <c r="T10" s="112">
        <f t="shared" si="2"/>
        <v>1</v>
      </c>
      <c r="U10" s="118">
        <v>0</v>
      </c>
      <c r="V10" s="114">
        <f t="shared" si="3"/>
        <v>1.2630887572469718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0</v>
      </c>
      <c r="F11" s="105"/>
      <c r="G11" s="105"/>
      <c r="H11" s="119"/>
      <c r="I11" s="106"/>
      <c r="J11" s="107"/>
      <c r="K11" s="107"/>
      <c r="L11" s="107"/>
      <c r="M11" s="107"/>
      <c r="N11" s="108">
        <f t="shared" si="0"/>
        <v>1</v>
      </c>
      <c r="O11" s="109">
        <f t="shared" si="1"/>
        <v>1.4891810993134875</v>
      </c>
      <c r="R11" s="116" t="s">
        <v>25</v>
      </c>
      <c r="S11" s="117">
        <v>67151</v>
      </c>
      <c r="T11" s="112">
        <f t="shared" si="2"/>
        <v>1</v>
      </c>
      <c r="U11" s="118">
        <v>0</v>
      </c>
      <c r="V11" s="114">
        <f t="shared" si="3"/>
        <v>1.4891810993134875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3</v>
      </c>
      <c r="F12" s="105"/>
      <c r="G12" s="105"/>
      <c r="H12" s="119"/>
      <c r="I12" s="106"/>
      <c r="J12" s="107"/>
      <c r="K12" s="107"/>
      <c r="L12" s="107"/>
      <c r="M12" s="107"/>
      <c r="N12" s="108">
        <f t="shared" si="0"/>
        <v>10</v>
      </c>
      <c r="O12" s="109">
        <f t="shared" si="1"/>
        <v>14.061928734145175</v>
      </c>
      <c r="R12" s="116" t="s">
        <v>26</v>
      </c>
      <c r="S12" s="117">
        <v>71114</v>
      </c>
      <c r="T12" s="112">
        <f t="shared" si="2"/>
        <v>10</v>
      </c>
      <c r="U12" s="118">
        <v>0</v>
      </c>
      <c r="V12" s="114">
        <f t="shared" si="3"/>
        <v>14.061928734145175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3</v>
      </c>
      <c r="F13" s="105"/>
      <c r="G13" s="105"/>
      <c r="H13" s="119"/>
      <c r="I13" s="106"/>
      <c r="J13" s="107"/>
      <c r="K13" s="107"/>
      <c r="L13" s="107"/>
      <c r="M13" s="107"/>
      <c r="N13" s="108">
        <f t="shared" si="0"/>
        <v>7</v>
      </c>
      <c r="O13" s="109">
        <f t="shared" si="1"/>
        <v>6.4848439931816495</v>
      </c>
      <c r="R13" s="116" t="s">
        <v>27</v>
      </c>
      <c r="S13" s="117">
        <v>107944</v>
      </c>
      <c r="T13" s="112">
        <f t="shared" si="2"/>
        <v>7</v>
      </c>
      <c r="U13" s="118">
        <v>0</v>
      </c>
      <c r="V13" s="114">
        <f t="shared" si="3"/>
        <v>6.4848439931816495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0</v>
      </c>
      <c r="F14" s="105"/>
      <c r="G14" s="105"/>
      <c r="H14" s="119"/>
      <c r="I14" s="106"/>
      <c r="J14" s="107"/>
      <c r="K14" s="107"/>
      <c r="L14" s="107"/>
      <c r="M14" s="107"/>
      <c r="N14" s="108">
        <f t="shared" si="0"/>
        <v>0</v>
      </c>
      <c r="O14" s="109">
        <f t="shared" si="1"/>
        <v>0</v>
      </c>
      <c r="R14" s="116" t="s">
        <v>34</v>
      </c>
      <c r="S14" s="117">
        <v>58080</v>
      </c>
      <c r="T14" s="112">
        <f t="shared" si="2"/>
        <v>0</v>
      </c>
      <c r="U14" s="118">
        <v>0</v>
      </c>
      <c r="V14" s="114">
        <f t="shared" si="3"/>
        <v>0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/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3</v>
      </c>
      <c r="D16" s="105">
        <v>6</v>
      </c>
      <c r="E16" s="119">
        <v>2</v>
      </c>
      <c r="F16" s="105"/>
      <c r="G16" s="105"/>
      <c r="H16" s="119"/>
      <c r="I16" s="106"/>
      <c r="J16" s="107"/>
      <c r="K16" s="107"/>
      <c r="L16" s="107"/>
      <c r="M16" s="107"/>
      <c r="N16" s="108">
        <f t="shared" si="0"/>
        <v>13</v>
      </c>
      <c r="O16" s="109">
        <f t="shared" si="1"/>
        <v>10.996354285617615</v>
      </c>
      <c r="R16" s="116" t="s">
        <v>28</v>
      </c>
      <c r="S16" s="117">
        <v>118221</v>
      </c>
      <c r="T16" s="112">
        <f t="shared" si="2"/>
        <v>13</v>
      </c>
      <c r="U16" s="118">
        <v>0</v>
      </c>
      <c r="V16" s="114">
        <f t="shared" si="3"/>
        <v>10.996354285617615</v>
      </c>
      <c r="W16" s="102">
        <v>0</v>
      </c>
      <c r="Z16" s="115"/>
    </row>
    <row r="17" spans="1:26">
      <c r="A17" s="104" t="s">
        <v>29</v>
      </c>
      <c r="B17" s="119">
        <v>1</v>
      </c>
      <c r="C17" s="119">
        <v>0</v>
      </c>
      <c r="D17" s="105">
        <v>1</v>
      </c>
      <c r="E17" s="119">
        <v>1</v>
      </c>
      <c r="F17" s="105"/>
      <c r="G17" s="105"/>
      <c r="H17" s="119"/>
      <c r="I17" s="106"/>
      <c r="J17" s="107"/>
      <c r="K17" s="107"/>
      <c r="L17" s="107"/>
      <c r="M17" s="107"/>
      <c r="N17" s="108">
        <f t="shared" si="0"/>
        <v>3</v>
      </c>
      <c r="O17" s="109">
        <f t="shared" si="1"/>
        <v>2.6247637712605867</v>
      </c>
      <c r="R17" s="116" t="s">
        <v>29</v>
      </c>
      <c r="S17" s="117">
        <v>114296</v>
      </c>
      <c r="T17" s="112">
        <f t="shared" si="2"/>
        <v>3</v>
      </c>
      <c r="U17" s="118">
        <v>0</v>
      </c>
      <c r="V17" s="114">
        <f t="shared" si="3"/>
        <v>2.6247637712605867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/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/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4</v>
      </c>
      <c r="D20" s="105">
        <v>0</v>
      </c>
      <c r="E20" s="119">
        <v>0</v>
      </c>
      <c r="F20" s="105"/>
      <c r="G20" s="105"/>
      <c r="H20" s="119"/>
      <c r="I20" s="106"/>
      <c r="J20" s="107"/>
      <c r="K20" s="107"/>
      <c r="L20" s="107"/>
      <c r="M20" s="107"/>
      <c r="N20" s="108">
        <f t="shared" si="0"/>
        <v>4</v>
      </c>
      <c r="O20" s="109">
        <f t="shared" si="1"/>
        <v>5.4261567888004123</v>
      </c>
      <c r="R20" s="116" t="s">
        <v>30</v>
      </c>
      <c r="S20" s="117">
        <v>73717</v>
      </c>
      <c r="T20" s="112">
        <f t="shared" si="2"/>
        <v>4</v>
      </c>
      <c r="U20" s="118">
        <v>0</v>
      </c>
      <c r="V20" s="114">
        <f t="shared" si="3"/>
        <v>5.4261567888004123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/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/>
      <c r="G22" s="105"/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0</v>
      </c>
      <c r="F23" s="105"/>
      <c r="G23" s="105"/>
      <c r="H23" s="119"/>
      <c r="I23" s="106"/>
      <c r="J23" s="107"/>
      <c r="K23" s="107"/>
      <c r="L23" s="107"/>
      <c r="M23" s="107"/>
      <c r="N23" s="108">
        <f t="shared" si="0"/>
        <v>0</v>
      </c>
      <c r="O23" s="109">
        <f t="shared" si="1"/>
        <v>0</v>
      </c>
      <c r="R23" s="120" t="s">
        <v>60</v>
      </c>
      <c r="S23" s="117">
        <v>45248</v>
      </c>
      <c r="T23" s="112">
        <f t="shared" si="2"/>
        <v>0</v>
      </c>
      <c r="U23" s="118">
        <v>0</v>
      </c>
      <c r="V23" s="114">
        <f t="shared" si="3"/>
        <v>0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0</v>
      </c>
      <c r="F24" s="105"/>
      <c r="G24" s="105"/>
      <c r="H24" s="119"/>
      <c r="I24" s="106"/>
      <c r="J24" s="107"/>
      <c r="K24" s="107"/>
      <c r="L24" s="107"/>
      <c r="M24" s="107"/>
      <c r="N24" s="108">
        <f t="shared" si="0"/>
        <v>3</v>
      </c>
      <c r="O24" s="109">
        <f t="shared" si="1"/>
        <v>10.962908825141604</v>
      </c>
      <c r="R24" s="120" t="s">
        <v>61</v>
      </c>
      <c r="S24" s="117">
        <v>27365</v>
      </c>
      <c r="T24" s="112">
        <f t="shared" si="2"/>
        <v>3</v>
      </c>
      <c r="U24" s="118">
        <v>0</v>
      </c>
      <c r="V24" s="114">
        <f t="shared" si="3"/>
        <v>10.962908825141604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/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3</v>
      </c>
      <c r="E26" s="119">
        <v>0</v>
      </c>
      <c r="F26" s="105"/>
      <c r="G26" s="105"/>
      <c r="H26" s="119"/>
      <c r="I26" s="106"/>
      <c r="J26" s="122"/>
      <c r="K26" s="122"/>
      <c r="L26" s="122"/>
      <c r="M26" s="122"/>
      <c r="N26" s="108">
        <f t="shared" si="0"/>
        <v>4</v>
      </c>
      <c r="O26" s="123">
        <f t="shared" si="1"/>
        <v>17.249557980076762</v>
      </c>
      <c r="R26" s="124" t="s">
        <v>63</v>
      </c>
      <c r="S26" s="117">
        <v>23189</v>
      </c>
      <c r="T26" s="112">
        <f t="shared" si="2"/>
        <v>4</v>
      </c>
      <c r="U26" s="125">
        <v>0</v>
      </c>
      <c r="V26" s="114">
        <f t="shared" si="3"/>
        <v>17.249557980076762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7</v>
      </c>
      <c r="C27" s="127">
        <f t="shared" si="4"/>
        <v>13</v>
      </c>
      <c r="D27" s="127">
        <f t="shared" si="4"/>
        <v>28</v>
      </c>
      <c r="E27" s="127">
        <f t="shared" si="4"/>
        <v>12</v>
      </c>
      <c r="F27" s="127">
        <f t="shared" si="4"/>
        <v>0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60</v>
      </c>
      <c r="O27" s="128">
        <f t="shared" si="1"/>
        <v>4.6295831909093508</v>
      </c>
      <c r="R27" s="126" t="s">
        <v>64</v>
      </c>
      <c r="S27" s="127">
        <f>SUM(S6:S26)</f>
        <v>1296013</v>
      </c>
      <c r="T27" s="127">
        <f>SUM(T6:T26)</f>
        <v>60</v>
      </c>
      <c r="U27" s="127">
        <f>SUM(U6:U26)</f>
        <v>0</v>
      </c>
      <c r="V27" s="128">
        <f>T27*100000/S27</f>
        <v>4.6295831909093508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3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424</v>
      </c>
      <c r="M1" s="77"/>
      <c r="N1" s="309" t="s">
        <v>342</v>
      </c>
    </row>
    <row r="2" spans="1:23">
      <c r="A2" s="134"/>
      <c r="B2" s="78" t="s">
        <v>426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5</v>
      </c>
      <c r="P4" s="141">
        <f t="shared" ref="P4:P10" si="0">O4*100000/N4</f>
        <v>9.3393354128920194</v>
      </c>
      <c r="Q4" s="136"/>
      <c r="R4" s="142">
        <f>O4*100/O10</f>
        <v>8.3333333333333339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12</v>
      </c>
      <c r="P5" s="141">
        <f t="shared" si="0"/>
        <v>18.166679282416169</v>
      </c>
      <c r="R5" s="142">
        <f>O5*100/O10</f>
        <v>20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2</v>
      </c>
      <c r="D6" s="149">
        <v>0</v>
      </c>
      <c r="E6" s="150">
        <f>C6+D6</f>
        <v>2</v>
      </c>
      <c r="F6" s="151">
        <f>E6*100000/B6</f>
        <v>1.2631206659172152</v>
      </c>
      <c r="G6" s="149">
        <v>4</v>
      </c>
      <c r="H6" s="152">
        <f>C6+D6+G6</f>
        <v>6</v>
      </c>
      <c r="I6" s="153">
        <f>H6*100000/B6</f>
        <v>3.7893619977516453</v>
      </c>
      <c r="L6" s="147"/>
      <c r="M6" s="139" t="s">
        <v>36</v>
      </c>
      <c r="N6" s="140">
        <v>70853</v>
      </c>
      <c r="O6" s="139">
        <v>21</v>
      </c>
      <c r="P6" s="141">
        <f t="shared" si="0"/>
        <v>29.638829689639113</v>
      </c>
      <c r="R6" s="142">
        <f>O6*100/O10</f>
        <v>35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16</v>
      </c>
      <c r="P7" s="141">
        <f t="shared" si="0"/>
        <v>10.179800730400702</v>
      </c>
      <c r="R7" s="142">
        <f>O7*100/O10</f>
        <v>26.666666666666668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2</v>
      </c>
      <c r="D8" s="156">
        <v>0</v>
      </c>
      <c r="E8" s="157">
        <f t="shared" ref="E8:E27" si="1">C8+D8</f>
        <v>2</v>
      </c>
      <c r="F8" s="158">
        <f t="shared" ref="F8:F27" si="2">E8*100000/B8</f>
        <v>1.6258179896760558</v>
      </c>
      <c r="G8" s="156">
        <v>4</v>
      </c>
      <c r="H8" s="159">
        <f t="shared" ref="H8:H27" si="3">C8+D8+G8</f>
        <v>6</v>
      </c>
      <c r="I8" s="160">
        <f t="shared" ref="I8:I27" si="4">H8*100000/B8</f>
        <v>4.8774539690281671</v>
      </c>
      <c r="M8" s="139" t="s">
        <v>38</v>
      </c>
      <c r="N8" s="140">
        <v>382915</v>
      </c>
      <c r="O8" s="139">
        <v>6</v>
      </c>
      <c r="P8" s="141">
        <f t="shared" si="0"/>
        <v>1.5669273859733883</v>
      </c>
      <c r="R8" s="142">
        <f>O8*100/O10</f>
        <v>10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0</v>
      </c>
      <c r="E9" s="157">
        <f t="shared" si="1"/>
        <v>1</v>
      </c>
      <c r="F9" s="158">
        <f t="shared" si="2"/>
        <v>1.0262831104588512</v>
      </c>
      <c r="G9" s="156">
        <v>0</v>
      </c>
      <c r="H9" s="159">
        <f t="shared" si="3"/>
        <v>1</v>
      </c>
      <c r="I9" s="160">
        <f t="shared" si="4"/>
        <v>1.0262831104588512</v>
      </c>
      <c r="M9" s="139" t="s">
        <v>39</v>
      </c>
      <c r="N9" s="140">
        <v>565479</v>
      </c>
      <c r="O9" s="139">
        <v>0</v>
      </c>
      <c r="P9" s="141">
        <f t="shared" si="0"/>
        <v>0</v>
      </c>
      <c r="R9" s="142">
        <f>O9*100/O10</f>
        <v>0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4</v>
      </c>
      <c r="H10" s="159">
        <f t="shared" si="3"/>
        <v>5</v>
      </c>
      <c r="I10" s="160">
        <f t="shared" si="4"/>
        <v>9.3172331544424569</v>
      </c>
      <c r="M10" s="161" t="s">
        <v>41</v>
      </c>
      <c r="N10" s="162">
        <f>SUM(N4:N9)</f>
        <v>1296013</v>
      </c>
      <c r="O10" s="162">
        <f>SUM(O4:O9)</f>
        <v>60</v>
      </c>
      <c r="P10" s="163">
        <f t="shared" si="0"/>
        <v>4.6295831909093508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0</v>
      </c>
      <c r="D11" s="156">
        <v>0</v>
      </c>
      <c r="E11" s="157">
        <f t="shared" si="1"/>
        <v>0</v>
      </c>
      <c r="F11" s="158">
        <f t="shared" si="2"/>
        <v>0</v>
      </c>
      <c r="G11" s="156">
        <v>1</v>
      </c>
      <c r="H11" s="159">
        <f t="shared" si="3"/>
        <v>1</v>
      </c>
      <c r="I11" s="160">
        <f t="shared" si="4"/>
        <v>1.2630887572469718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1</v>
      </c>
      <c r="H12" s="159">
        <f t="shared" si="3"/>
        <v>1</v>
      </c>
      <c r="I12" s="160">
        <f t="shared" si="4"/>
        <v>1.4891810993134875</v>
      </c>
    </row>
    <row r="13" spans="1:23">
      <c r="A13" s="116" t="s">
        <v>26</v>
      </c>
      <c r="B13" s="117">
        <v>71114</v>
      </c>
      <c r="C13" s="156">
        <v>1</v>
      </c>
      <c r="D13" s="156">
        <v>0</v>
      </c>
      <c r="E13" s="157">
        <f t="shared" si="1"/>
        <v>1</v>
      </c>
      <c r="F13" s="158">
        <f t="shared" si="2"/>
        <v>1.4061928734145175</v>
      </c>
      <c r="G13" s="156">
        <v>9</v>
      </c>
      <c r="H13" s="159">
        <f t="shared" si="3"/>
        <v>10</v>
      </c>
      <c r="I13" s="160">
        <f t="shared" si="4"/>
        <v>14.061928734145175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2</v>
      </c>
      <c r="D14" s="156">
        <v>0</v>
      </c>
      <c r="E14" s="157">
        <f t="shared" si="1"/>
        <v>2</v>
      </c>
      <c r="F14" s="158">
        <f t="shared" si="2"/>
        <v>1.8528125694804713</v>
      </c>
      <c r="G14" s="156">
        <v>5</v>
      </c>
      <c r="H14" s="159">
        <f t="shared" si="3"/>
        <v>7</v>
      </c>
      <c r="I14" s="160">
        <f t="shared" si="4"/>
        <v>6.4848439931816495</v>
      </c>
      <c r="M14" s="168" t="s">
        <v>70</v>
      </c>
      <c r="N14" s="169">
        <v>641883</v>
      </c>
      <c r="O14" s="168">
        <v>33</v>
      </c>
      <c r="P14" s="141">
        <f>O14*100000/N14</f>
        <v>5.141123849673539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0</v>
      </c>
      <c r="H15" s="159">
        <f t="shared" si="3"/>
        <v>0</v>
      </c>
      <c r="I15" s="160">
        <f t="shared" si="4"/>
        <v>0</v>
      </c>
      <c r="M15" s="168" t="s">
        <v>71</v>
      </c>
      <c r="N15" s="169">
        <v>654130</v>
      </c>
      <c r="O15" s="169">
        <f>O10-O14</f>
        <v>27</v>
      </c>
      <c r="P15" s="141">
        <f>O15*100000/N15</f>
        <v>4.1276198920703839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60</v>
      </c>
      <c r="P16" s="173">
        <f>O16*100000/N16</f>
        <v>4.6295831909093508</v>
      </c>
    </row>
    <row r="17" spans="1:22">
      <c r="A17" s="116" t="s">
        <v>28</v>
      </c>
      <c r="B17" s="117">
        <v>118221</v>
      </c>
      <c r="C17" s="156">
        <v>2</v>
      </c>
      <c r="D17" s="156">
        <v>0</v>
      </c>
      <c r="E17" s="157">
        <f t="shared" si="1"/>
        <v>2</v>
      </c>
      <c r="F17" s="158">
        <f t="shared" si="2"/>
        <v>1.6917468131719406</v>
      </c>
      <c r="G17" s="156">
        <v>11</v>
      </c>
      <c r="H17" s="159">
        <f t="shared" si="3"/>
        <v>13</v>
      </c>
      <c r="I17" s="160">
        <f t="shared" si="4"/>
        <v>10.996354285617615</v>
      </c>
    </row>
    <row r="18" spans="1:22">
      <c r="A18" s="116" t="s">
        <v>29</v>
      </c>
      <c r="B18" s="117">
        <v>114296</v>
      </c>
      <c r="C18" s="156">
        <v>1</v>
      </c>
      <c r="D18" s="156">
        <v>0</v>
      </c>
      <c r="E18" s="157">
        <f t="shared" si="1"/>
        <v>1</v>
      </c>
      <c r="F18" s="158">
        <f t="shared" si="2"/>
        <v>0.87492125708686219</v>
      </c>
      <c r="G18" s="156">
        <v>2</v>
      </c>
      <c r="H18" s="159">
        <f t="shared" si="3"/>
        <v>3</v>
      </c>
      <c r="I18" s="160">
        <f t="shared" si="4"/>
        <v>2.6247637712605867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4</v>
      </c>
      <c r="D21" s="156">
        <v>0</v>
      </c>
      <c r="E21" s="157">
        <f t="shared" si="1"/>
        <v>4</v>
      </c>
      <c r="F21" s="158">
        <f t="shared" si="2"/>
        <v>5.4261567888004123</v>
      </c>
      <c r="G21" s="156">
        <v>0</v>
      </c>
      <c r="H21" s="159">
        <f t="shared" si="3"/>
        <v>4</v>
      </c>
      <c r="I21" s="160">
        <f t="shared" si="4"/>
        <v>5.4261567888004123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0</v>
      </c>
      <c r="H24" s="159">
        <f t="shared" si="3"/>
        <v>0</v>
      </c>
      <c r="I24" s="160">
        <f t="shared" si="4"/>
        <v>0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2</v>
      </c>
      <c r="D25" s="156">
        <v>0</v>
      </c>
      <c r="E25" s="157">
        <f t="shared" si="1"/>
        <v>2</v>
      </c>
      <c r="F25" s="158">
        <f t="shared" si="2"/>
        <v>7.3086058834277363</v>
      </c>
      <c r="G25" s="156">
        <v>1</v>
      </c>
      <c r="H25" s="159">
        <f t="shared" si="3"/>
        <v>3</v>
      </c>
      <c r="I25" s="160">
        <f t="shared" si="4"/>
        <v>10.962908825141604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4</v>
      </c>
      <c r="H27" s="159">
        <f t="shared" si="3"/>
        <v>4</v>
      </c>
      <c r="I27" s="160">
        <f t="shared" si="4"/>
        <v>17.249557980076762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16</v>
      </c>
      <c r="D28" s="178">
        <f>SUM(D7:D27)</f>
        <v>1</v>
      </c>
      <c r="E28" s="178">
        <f>SUM(E7:E27)</f>
        <v>17</v>
      </c>
      <c r="F28" s="179">
        <f>E28*100000/B28</f>
        <v>1.3117152374243159</v>
      </c>
      <c r="G28" s="178">
        <f>SUM(G7:G27)</f>
        <v>43</v>
      </c>
      <c r="H28" s="178">
        <f>C28+D28+G28</f>
        <v>60</v>
      </c>
      <c r="I28" s="179">
        <f>H28*100000/B28</f>
        <v>4.6295831909093508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workbookViewId="0">
      <selection activeCell="I39" sqref="I39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343</v>
      </c>
    </row>
    <row r="2" spans="1:54">
      <c r="A2" s="77"/>
      <c r="B2" s="183"/>
      <c r="C2" s="78" t="s">
        <v>426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6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1</v>
      </c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1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0</v>
      </c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5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1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1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10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7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0</v>
      </c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0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13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0</v>
      </c>
      <c r="I14" s="139">
        <v>2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3</v>
      </c>
      <c r="C15" s="139">
        <v>0</v>
      </c>
      <c r="D15" s="139">
        <v>0</v>
      </c>
      <c r="E15" s="139">
        <v>1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4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2</v>
      </c>
      <c r="J18" s="139">
        <v>2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0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3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4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1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60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2</v>
      </c>
      <c r="F25" s="196">
        <f t="shared" si="1"/>
        <v>2</v>
      </c>
      <c r="G25" s="196">
        <f t="shared" si="1"/>
        <v>1</v>
      </c>
      <c r="H25" s="196">
        <f t="shared" si="1"/>
        <v>0</v>
      </c>
      <c r="I25" s="196">
        <f t="shared" si="1"/>
        <v>7</v>
      </c>
      <c r="J25" s="196">
        <f t="shared" si="1"/>
        <v>4</v>
      </c>
      <c r="K25" s="196">
        <f t="shared" si="1"/>
        <v>1</v>
      </c>
      <c r="L25" s="196">
        <f t="shared" si="1"/>
        <v>6</v>
      </c>
      <c r="M25" s="196">
        <f t="shared" si="1"/>
        <v>4</v>
      </c>
      <c r="N25" s="196">
        <f t="shared" si="1"/>
        <v>10</v>
      </c>
      <c r="O25" s="196">
        <f t="shared" si="1"/>
        <v>5</v>
      </c>
      <c r="P25" s="196">
        <f t="shared" si="1"/>
        <v>10</v>
      </c>
      <c r="Q25" s="196">
        <f t="shared" si="1"/>
        <v>5</v>
      </c>
      <c r="R25" s="196">
        <f t="shared" si="1"/>
        <v>0</v>
      </c>
      <c r="S25" s="196">
        <f t="shared" ref="S25:BB25" si="2">SUM(S5:S24)</f>
        <v>0</v>
      </c>
      <c r="T25" s="196">
        <f t="shared" si="2"/>
        <v>0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428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60</v>
      </c>
      <c r="C31" s="213">
        <f>C25</f>
        <v>2</v>
      </c>
      <c r="D31" s="213">
        <f t="shared" ref="D31:BB31" si="3">D25</f>
        <v>1</v>
      </c>
      <c r="E31" s="213">
        <f t="shared" si="3"/>
        <v>2</v>
      </c>
      <c r="F31" s="213">
        <f t="shared" si="3"/>
        <v>2</v>
      </c>
      <c r="G31" s="213">
        <f t="shared" si="3"/>
        <v>1</v>
      </c>
      <c r="H31" s="213">
        <f t="shared" si="3"/>
        <v>0</v>
      </c>
      <c r="I31" s="213">
        <f t="shared" si="3"/>
        <v>7</v>
      </c>
      <c r="J31" s="213">
        <f t="shared" si="3"/>
        <v>4</v>
      </c>
      <c r="K31" s="213">
        <f t="shared" si="3"/>
        <v>1</v>
      </c>
      <c r="L31" s="213">
        <f t="shared" si="3"/>
        <v>6</v>
      </c>
      <c r="M31" s="213">
        <f t="shared" si="3"/>
        <v>4</v>
      </c>
      <c r="N31" s="213">
        <f t="shared" si="3"/>
        <v>10</v>
      </c>
      <c r="O31" s="213">
        <f t="shared" si="3"/>
        <v>5</v>
      </c>
      <c r="P31" s="213">
        <f t="shared" si="3"/>
        <v>10</v>
      </c>
      <c r="Q31" s="213">
        <f t="shared" si="3"/>
        <v>5</v>
      </c>
      <c r="R31" s="213">
        <f t="shared" si="3"/>
        <v>0</v>
      </c>
      <c r="S31" s="213">
        <f t="shared" si="3"/>
        <v>0</v>
      </c>
      <c r="T31" s="213">
        <f t="shared" si="3"/>
        <v>0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4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3" sqref="A3"/>
    </sheetView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429</v>
      </c>
    </row>
    <row r="2" spans="1:17">
      <c r="A2" s="2" t="s">
        <v>193</v>
      </c>
      <c r="B2" s="2" t="s">
        <v>194</v>
      </c>
      <c r="C2" s="3" t="s">
        <v>430</v>
      </c>
      <c r="D2" s="4" t="s">
        <v>431</v>
      </c>
      <c r="E2" s="4" t="s">
        <v>394</v>
      </c>
      <c r="F2" s="4" t="s">
        <v>409</v>
      </c>
      <c r="G2" s="4" t="s">
        <v>416</v>
      </c>
      <c r="H2" s="4" t="s">
        <v>432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60" t="s">
        <v>197</v>
      </c>
      <c r="L4" s="360"/>
      <c r="M4" s="360"/>
      <c r="N4" s="360"/>
      <c r="O4" s="360"/>
      <c r="P4" s="360"/>
      <c r="Q4" s="360"/>
    </row>
    <row r="5" spans="1:17" ht="20.25" customHeight="1">
      <c r="A5" s="18" t="s">
        <v>21</v>
      </c>
      <c r="B5" s="18" t="s">
        <v>146</v>
      </c>
      <c r="C5" s="16">
        <v>0</v>
      </c>
      <c r="D5" s="17">
        <v>3</v>
      </c>
      <c r="E5" s="15">
        <v>0</v>
      </c>
      <c r="F5" s="15">
        <v>1</v>
      </c>
      <c r="G5" s="15">
        <v>2</v>
      </c>
      <c r="H5" s="15">
        <v>0</v>
      </c>
      <c r="I5" s="21">
        <v>3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1</v>
      </c>
      <c r="D13" s="17">
        <v>1</v>
      </c>
      <c r="E13" s="15">
        <v>1</v>
      </c>
      <c r="F13" s="15">
        <v>0</v>
      </c>
      <c r="G13" s="15">
        <v>0</v>
      </c>
      <c r="H13" s="15">
        <v>0</v>
      </c>
      <c r="I13" s="22">
        <v>2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19">
        <v>0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0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19">
        <v>0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4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1</v>
      </c>
      <c r="D34" s="17">
        <v>0</v>
      </c>
      <c r="E34" s="15">
        <v>0</v>
      </c>
      <c r="F34" s="15">
        <v>0</v>
      </c>
      <c r="G34" s="15">
        <v>0</v>
      </c>
      <c r="H34" s="15">
        <v>0</v>
      </c>
      <c r="I34" s="314">
        <v>1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4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1</v>
      </c>
      <c r="D37" s="17">
        <v>0</v>
      </c>
      <c r="E37" s="15">
        <v>0</v>
      </c>
      <c r="F37" s="15">
        <v>0</v>
      </c>
      <c r="G37" s="15">
        <v>0</v>
      </c>
      <c r="H37" s="15">
        <v>0</v>
      </c>
      <c r="I37" s="314">
        <v>1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0</v>
      </c>
      <c r="D44" s="17">
        <v>1</v>
      </c>
      <c r="E44" s="15">
        <v>0</v>
      </c>
      <c r="F44" s="15">
        <v>1</v>
      </c>
      <c r="G44" s="15">
        <v>0</v>
      </c>
      <c r="H44" s="15">
        <v>0</v>
      </c>
      <c r="I44" s="22">
        <v>2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9">
        <v>0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19">
        <v>0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0</v>
      </c>
      <c r="E65" s="15">
        <v>0</v>
      </c>
      <c r="F65" s="15">
        <v>0</v>
      </c>
      <c r="G65" s="15">
        <v>0</v>
      </c>
      <c r="H65" s="15">
        <v>0</v>
      </c>
      <c r="I65" s="314">
        <v>1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19">
        <v>0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3</v>
      </c>
      <c r="D75" s="17">
        <v>6</v>
      </c>
      <c r="E75" s="15">
        <v>1</v>
      </c>
      <c r="F75" s="15">
        <v>3</v>
      </c>
      <c r="G75" s="15">
        <v>2</v>
      </c>
      <c r="H75" s="15">
        <v>0</v>
      </c>
      <c r="I75" s="21">
        <v>3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19">
        <v>0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0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19">
        <v>0</v>
      </c>
      <c r="J79" s="240"/>
    </row>
    <row r="80" spans="1:10" ht="20.25" customHeight="1">
      <c r="A80" s="18" t="s">
        <v>27</v>
      </c>
      <c r="B80" s="18" t="s">
        <v>162</v>
      </c>
      <c r="C80" s="16">
        <v>0</v>
      </c>
      <c r="D80" s="17">
        <v>5</v>
      </c>
      <c r="E80" s="15">
        <v>2</v>
      </c>
      <c r="F80" s="15">
        <v>1</v>
      </c>
      <c r="G80" s="15">
        <v>2</v>
      </c>
      <c r="H80" s="15">
        <v>0</v>
      </c>
      <c r="I80" s="21">
        <v>3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0</v>
      </c>
      <c r="D86" s="17">
        <v>1</v>
      </c>
      <c r="E86" s="15">
        <v>0</v>
      </c>
      <c r="F86" s="15">
        <v>0</v>
      </c>
      <c r="G86" s="15">
        <v>1</v>
      </c>
      <c r="H86" s="15">
        <v>0</v>
      </c>
      <c r="I86" s="21">
        <v>3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0</v>
      </c>
      <c r="E90" s="15">
        <v>0</v>
      </c>
      <c r="F90" s="15">
        <v>0</v>
      </c>
      <c r="G90" s="15">
        <v>0</v>
      </c>
      <c r="H90" s="15">
        <v>0</v>
      </c>
      <c r="I90" s="19">
        <v>0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19">
        <v>0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6</v>
      </c>
      <c r="D110" s="17">
        <v>4</v>
      </c>
      <c r="E110" s="15">
        <v>1</v>
      </c>
      <c r="F110" s="15">
        <v>1</v>
      </c>
      <c r="G110" s="15">
        <v>2</v>
      </c>
      <c r="H110" s="15">
        <v>0</v>
      </c>
      <c r="I110" s="21">
        <v>3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19">
        <v>0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0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19">
        <v>0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4">
        <v>1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4">
        <v>1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0</v>
      </c>
      <c r="D126" s="17">
        <v>1</v>
      </c>
      <c r="E126" s="15">
        <v>1</v>
      </c>
      <c r="F126" s="15">
        <v>0</v>
      </c>
      <c r="G126" s="15">
        <v>0</v>
      </c>
      <c r="H126" s="15">
        <v>0</v>
      </c>
      <c r="I126" s="22">
        <v>2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4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0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19">
        <v>0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1</v>
      </c>
      <c r="E139" s="15">
        <v>0</v>
      </c>
      <c r="F139" s="15">
        <v>0</v>
      </c>
      <c r="G139" s="15">
        <v>0</v>
      </c>
      <c r="H139" s="15">
        <v>1</v>
      </c>
      <c r="I139" s="21">
        <v>3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2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2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4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1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314">
        <v>1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19">
        <v>0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19">
        <v>0</v>
      </c>
      <c r="J183" s="240"/>
    </row>
    <row r="184" spans="1:10" ht="20.25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4">
        <v>1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19">
        <v>0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4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1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314">
        <v>1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1</v>
      </c>
      <c r="D193" s="17">
        <v>1</v>
      </c>
      <c r="E193" s="15">
        <v>1</v>
      </c>
      <c r="F193" s="15">
        <v>0</v>
      </c>
      <c r="G193" s="15">
        <v>0</v>
      </c>
      <c r="H193" s="15">
        <v>0</v>
      </c>
      <c r="I193" s="22">
        <v>2</v>
      </c>
      <c r="J193" s="240"/>
    </row>
    <row r="194" spans="1:10" ht="20.25" customHeight="1">
      <c r="A194" s="18" t="s">
        <v>63</v>
      </c>
      <c r="B194" s="18" t="s">
        <v>323</v>
      </c>
      <c r="C194" s="16">
        <v>0</v>
      </c>
      <c r="D194" s="17">
        <v>1</v>
      </c>
      <c r="E194" s="15">
        <v>1</v>
      </c>
      <c r="F194" s="15">
        <v>0</v>
      </c>
      <c r="G194" s="15">
        <v>0</v>
      </c>
      <c r="H194" s="15">
        <v>0</v>
      </c>
      <c r="I194" s="22">
        <v>2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35</v>
      </c>
      <c r="D196" s="245">
        <f>E196+F196+G196+H196</f>
        <v>25</v>
      </c>
      <c r="E196" s="9">
        <f>SUM(E3:E195)</f>
        <v>8</v>
      </c>
      <c r="F196" s="9">
        <f>SUM(F3:F195)</f>
        <v>7</v>
      </c>
      <c r="G196" s="9">
        <f>SUM(G3:G195)</f>
        <v>9</v>
      </c>
      <c r="H196" s="9">
        <f>SUM(H3:H195)</f>
        <v>1</v>
      </c>
      <c r="I196" s="241"/>
      <c r="J196" s="10"/>
    </row>
    <row r="197" spans="1:10">
      <c r="A197" s="11" t="s">
        <v>433</v>
      </c>
      <c r="B197" s="12"/>
      <c r="C197" s="361">
        <f>C196+D196</f>
        <v>60</v>
      </c>
      <c r="D197" s="362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R98"/>
  <sheetViews>
    <sheetView zoomScale="90" zoomScaleNormal="90" workbookViewId="0">
      <selection activeCell="G9" sqref="G9"/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20" style="307" customWidth="1"/>
    <col min="4" max="17" width="4.8984375" style="307" customWidth="1"/>
    <col min="18" max="18" width="10.09765625" style="307" bestFit="1" customWidth="1"/>
    <col min="19" max="49" width="4.69921875" style="307" customWidth="1"/>
    <col min="50" max="50" width="16.296875" style="307" bestFit="1" customWidth="1"/>
    <col min="51" max="16384" width="9.09765625" style="307"/>
  </cols>
  <sheetData>
    <row r="1" spans="1:18">
      <c r="A1" s="306" t="s">
        <v>348</v>
      </c>
      <c r="B1" s="306"/>
    </row>
    <row r="2" spans="1:18">
      <c r="B2" s="308" t="s">
        <v>434</v>
      </c>
    </row>
    <row r="3" spans="1:18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>
      <c r="A4" s="324" t="s">
        <v>327</v>
      </c>
      <c r="B4" s="325"/>
      <c r="C4" s="325"/>
      <c r="D4" s="324" t="s">
        <v>328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18">
      <c r="A5" s="324" t="s">
        <v>9</v>
      </c>
      <c r="B5" s="324" t="s">
        <v>42</v>
      </c>
      <c r="C5" s="324" t="s">
        <v>326</v>
      </c>
      <c r="D5" s="324">
        <v>1</v>
      </c>
      <c r="E5" s="327">
        <v>2</v>
      </c>
      <c r="F5" s="327">
        <v>3</v>
      </c>
      <c r="G5" s="327">
        <v>4</v>
      </c>
      <c r="H5" s="327">
        <v>5</v>
      </c>
      <c r="I5" s="327">
        <v>7</v>
      </c>
      <c r="J5" s="327">
        <v>8</v>
      </c>
      <c r="K5" s="327">
        <v>9</v>
      </c>
      <c r="L5" s="327">
        <v>10</v>
      </c>
      <c r="M5" s="327">
        <v>11</v>
      </c>
      <c r="N5" s="327">
        <v>12</v>
      </c>
      <c r="O5" s="327">
        <v>13</v>
      </c>
      <c r="P5" s="327">
        <v>14</v>
      </c>
      <c r="Q5" s="327">
        <v>15</v>
      </c>
      <c r="R5" s="328" t="s">
        <v>361</v>
      </c>
    </row>
    <row r="6" spans="1:18">
      <c r="A6" s="315" t="s">
        <v>23</v>
      </c>
      <c r="B6" s="315" t="s">
        <v>23</v>
      </c>
      <c r="C6" s="315" t="s">
        <v>171</v>
      </c>
      <c r="D6" s="316"/>
      <c r="E6" s="317">
        <v>1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8">
        <v>1</v>
      </c>
    </row>
    <row r="7" spans="1:18">
      <c r="A7" s="319"/>
      <c r="B7" s="329" t="s">
        <v>362</v>
      </c>
      <c r="C7" s="330"/>
      <c r="D7" s="331"/>
      <c r="E7" s="332">
        <v>1</v>
      </c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3">
        <v>1</v>
      </c>
    </row>
    <row r="8" spans="1:18">
      <c r="A8" s="339" t="s">
        <v>362</v>
      </c>
      <c r="B8" s="340"/>
      <c r="C8" s="340"/>
      <c r="D8" s="341"/>
      <c r="E8" s="342">
        <v>1</v>
      </c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3">
        <v>1</v>
      </c>
    </row>
    <row r="9" spans="1:18">
      <c r="A9" s="315" t="s">
        <v>24</v>
      </c>
      <c r="B9" s="315" t="s">
        <v>166</v>
      </c>
      <c r="C9" s="315" t="s">
        <v>166</v>
      </c>
      <c r="D9" s="316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>
        <v>1</v>
      </c>
      <c r="Q9" s="317"/>
      <c r="R9" s="318">
        <v>1</v>
      </c>
    </row>
    <row r="10" spans="1:18">
      <c r="A10" s="319"/>
      <c r="B10" s="329" t="s">
        <v>417</v>
      </c>
      <c r="C10" s="330"/>
      <c r="D10" s="331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>
        <v>1</v>
      </c>
      <c r="Q10" s="332"/>
      <c r="R10" s="333">
        <v>1</v>
      </c>
    </row>
    <row r="11" spans="1:18">
      <c r="A11" s="339" t="s">
        <v>418</v>
      </c>
      <c r="B11" s="340"/>
      <c r="C11" s="340"/>
      <c r="D11" s="341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>
        <v>1</v>
      </c>
      <c r="Q11" s="342"/>
      <c r="R11" s="343">
        <v>1</v>
      </c>
    </row>
    <row r="12" spans="1:18">
      <c r="A12" s="315" t="s">
        <v>61</v>
      </c>
      <c r="B12" s="315" t="s">
        <v>318</v>
      </c>
      <c r="C12" s="315" t="s">
        <v>266</v>
      </c>
      <c r="D12" s="316"/>
      <c r="E12" s="317"/>
      <c r="F12" s="317"/>
      <c r="G12" s="317"/>
      <c r="H12" s="317"/>
      <c r="I12" s="317"/>
      <c r="J12" s="317"/>
      <c r="K12" s="317"/>
      <c r="L12" s="317">
        <v>1</v>
      </c>
      <c r="M12" s="317"/>
      <c r="N12" s="317"/>
      <c r="O12" s="317"/>
      <c r="P12" s="317"/>
      <c r="Q12" s="317"/>
      <c r="R12" s="318">
        <v>1</v>
      </c>
    </row>
    <row r="13" spans="1:18">
      <c r="A13" s="319"/>
      <c r="B13" s="319"/>
      <c r="C13" s="320" t="s">
        <v>358</v>
      </c>
      <c r="D13" s="321"/>
      <c r="E13" s="322"/>
      <c r="F13" s="322"/>
      <c r="G13" s="322"/>
      <c r="H13" s="322"/>
      <c r="I13" s="322"/>
      <c r="J13" s="322">
        <v>1</v>
      </c>
      <c r="K13" s="322"/>
      <c r="L13" s="322"/>
      <c r="M13" s="322"/>
      <c r="N13" s="322"/>
      <c r="O13" s="322"/>
      <c r="P13" s="322"/>
      <c r="Q13" s="322"/>
      <c r="R13" s="323">
        <v>1</v>
      </c>
    </row>
    <row r="14" spans="1:18">
      <c r="A14" s="319"/>
      <c r="B14" s="329" t="s">
        <v>363</v>
      </c>
      <c r="C14" s="330"/>
      <c r="D14" s="331"/>
      <c r="E14" s="332"/>
      <c r="F14" s="332"/>
      <c r="G14" s="332"/>
      <c r="H14" s="332"/>
      <c r="I14" s="332"/>
      <c r="J14" s="332">
        <v>1</v>
      </c>
      <c r="K14" s="332"/>
      <c r="L14" s="332">
        <v>1</v>
      </c>
      <c r="M14" s="332"/>
      <c r="N14" s="332"/>
      <c r="O14" s="332"/>
      <c r="P14" s="332"/>
      <c r="Q14" s="332"/>
      <c r="R14" s="333">
        <v>2</v>
      </c>
    </row>
    <row r="15" spans="1:18">
      <c r="A15" s="319"/>
      <c r="B15" s="315" t="s">
        <v>316</v>
      </c>
      <c r="C15" s="315" t="s">
        <v>395</v>
      </c>
      <c r="D15" s="316"/>
      <c r="E15" s="317"/>
      <c r="F15" s="317"/>
      <c r="G15" s="317"/>
      <c r="H15" s="317"/>
      <c r="I15" s="317"/>
      <c r="J15" s="317"/>
      <c r="K15" s="317"/>
      <c r="L15" s="317"/>
      <c r="M15" s="317">
        <v>1</v>
      </c>
      <c r="N15" s="317"/>
      <c r="O15" s="317"/>
      <c r="P15" s="317"/>
      <c r="Q15" s="317"/>
      <c r="R15" s="318">
        <v>1</v>
      </c>
    </row>
    <row r="16" spans="1:18">
      <c r="A16" s="319"/>
      <c r="B16" s="329" t="s">
        <v>396</v>
      </c>
      <c r="C16" s="330"/>
      <c r="D16" s="331"/>
      <c r="E16" s="332"/>
      <c r="F16" s="332"/>
      <c r="G16" s="332"/>
      <c r="H16" s="332"/>
      <c r="I16" s="332"/>
      <c r="J16" s="332"/>
      <c r="K16" s="332"/>
      <c r="L16" s="332"/>
      <c r="M16" s="332">
        <v>1</v>
      </c>
      <c r="N16" s="332"/>
      <c r="O16" s="332"/>
      <c r="P16" s="332"/>
      <c r="Q16" s="332"/>
      <c r="R16" s="333">
        <v>1</v>
      </c>
    </row>
    <row r="17" spans="1:18">
      <c r="A17" s="339" t="s">
        <v>364</v>
      </c>
      <c r="B17" s="340"/>
      <c r="C17" s="340"/>
      <c r="D17" s="341"/>
      <c r="E17" s="342"/>
      <c r="F17" s="342"/>
      <c r="G17" s="342"/>
      <c r="H17" s="342"/>
      <c r="I17" s="342"/>
      <c r="J17" s="342">
        <v>1</v>
      </c>
      <c r="K17" s="342"/>
      <c r="L17" s="342">
        <v>1</v>
      </c>
      <c r="M17" s="342">
        <v>1</v>
      </c>
      <c r="N17" s="342"/>
      <c r="O17" s="342"/>
      <c r="P17" s="342"/>
      <c r="Q17" s="342"/>
      <c r="R17" s="343">
        <v>3</v>
      </c>
    </row>
    <row r="18" spans="1:18">
      <c r="A18" s="315" t="s">
        <v>63</v>
      </c>
      <c r="B18" s="315" t="s">
        <v>267</v>
      </c>
      <c r="C18" s="315" t="s">
        <v>274</v>
      </c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>
        <v>1</v>
      </c>
      <c r="O18" s="317"/>
      <c r="P18" s="317"/>
      <c r="Q18" s="317"/>
      <c r="R18" s="318">
        <v>1</v>
      </c>
    </row>
    <row r="19" spans="1:18">
      <c r="A19" s="319"/>
      <c r="B19" s="319"/>
      <c r="C19" s="320" t="s">
        <v>354</v>
      </c>
      <c r="D19" s="321"/>
      <c r="E19" s="322"/>
      <c r="F19" s="322"/>
      <c r="G19" s="322"/>
      <c r="H19" s="322"/>
      <c r="I19" s="322">
        <v>1</v>
      </c>
      <c r="J19" s="322"/>
      <c r="K19" s="322"/>
      <c r="L19" s="322"/>
      <c r="M19" s="322"/>
      <c r="N19" s="322"/>
      <c r="O19" s="322"/>
      <c r="P19" s="322"/>
      <c r="Q19" s="322"/>
      <c r="R19" s="323">
        <v>1</v>
      </c>
    </row>
    <row r="20" spans="1:18">
      <c r="A20" s="319"/>
      <c r="B20" s="329" t="s">
        <v>366</v>
      </c>
      <c r="C20" s="330"/>
      <c r="D20" s="331"/>
      <c r="E20" s="332"/>
      <c r="F20" s="332"/>
      <c r="G20" s="332"/>
      <c r="H20" s="332"/>
      <c r="I20" s="332">
        <v>1</v>
      </c>
      <c r="J20" s="332"/>
      <c r="K20" s="332"/>
      <c r="L20" s="332"/>
      <c r="M20" s="332"/>
      <c r="N20" s="332">
        <v>1</v>
      </c>
      <c r="O20" s="332"/>
      <c r="P20" s="332"/>
      <c r="Q20" s="332"/>
      <c r="R20" s="333">
        <v>2</v>
      </c>
    </row>
    <row r="21" spans="1:18">
      <c r="A21" s="319"/>
      <c r="B21" s="315" t="s">
        <v>323</v>
      </c>
      <c r="C21" s="315" t="s">
        <v>410</v>
      </c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>
        <v>1</v>
      </c>
      <c r="O21" s="317"/>
      <c r="P21" s="317"/>
      <c r="Q21" s="317"/>
      <c r="R21" s="318">
        <v>1</v>
      </c>
    </row>
    <row r="22" spans="1:18">
      <c r="A22" s="319"/>
      <c r="B22" s="329" t="s">
        <v>411</v>
      </c>
      <c r="C22" s="330"/>
      <c r="D22" s="331"/>
      <c r="E22" s="332"/>
      <c r="F22" s="332"/>
      <c r="G22" s="332"/>
      <c r="H22" s="332"/>
      <c r="I22" s="332"/>
      <c r="J22" s="332"/>
      <c r="K22" s="332"/>
      <c r="L22" s="332"/>
      <c r="M22" s="332"/>
      <c r="N22" s="332">
        <v>1</v>
      </c>
      <c r="O22" s="332"/>
      <c r="P22" s="332"/>
      <c r="Q22" s="332"/>
      <c r="R22" s="333">
        <v>1</v>
      </c>
    </row>
    <row r="23" spans="1:18">
      <c r="A23" s="319"/>
      <c r="B23" s="315" t="s">
        <v>63</v>
      </c>
      <c r="C23" s="315" t="s">
        <v>360</v>
      </c>
      <c r="D23" s="316"/>
      <c r="E23" s="317"/>
      <c r="F23" s="317"/>
      <c r="G23" s="317"/>
      <c r="H23" s="317"/>
      <c r="I23" s="317"/>
      <c r="J23" s="317"/>
      <c r="K23" s="317"/>
      <c r="L23" s="317">
        <v>1</v>
      </c>
      <c r="M23" s="317"/>
      <c r="N23" s="317"/>
      <c r="O23" s="317"/>
      <c r="P23" s="317"/>
      <c r="Q23" s="317"/>
      <c r="R23" s="318">
        <v>1</v>
      </c>
    </row>
    <row r="24" spans="1:18">
      <c r="A24" s="319"/>
      <c r="B24" s="329" t="s">
        <v>365</v>
      </c>
      <c r="C24" s="330"/>
      <c r="D24" s="331"/>
      <c r="E24" s="332"/>
      <c r="F24" s="332"/>
      <c r="G24" s="332"/>
      <c r="H24" s="332"/>
      <c r="I24" s="332"/>
      <c r="J24" s="332"/>
      <c r="K24" s="332"/>
      <c r="L24" s="332">
        <v>1</v>
      </c>
      <c r="M24" s="332"/>
      <c r="N24" s="332"/>
      <c r="O24" s="332"/>
      <c r="P24" s="332"/>
      <c r="Q24" s="332"/>
      <c r="R24" s="333">
        <v>1</v>
      </c>
    </row>
    <row r="25" spans="1:18">
      <c r="A25" s="339" t="s">
        <v>365</v>
      </c>
      <c r="B25" s="340"/>
      <c r="C25" s="340"/>
      <c r="D25" s="341"/>
      <c r="E25" s="342"/>
      <c r="F25" s="342"/>
      <c r="G25" s="342"/>
      <c r="H25" s="342"/>
      <c r="I25" s="342">
        <v>1</v>
      </c>
      <c r="J25" s="342"/>
      <c r="K25" s="342"/>
      <c r="L25" s="342">
        <v>1</v>
      </c>
      <c r="M25" s="342"/>
      <c r="N25" s="342">
        <v>2</v>
      </c>
      <c r="O25" s="342"/>
      <c r="P25" s="342"/>
      <c r="Q25" s="342"/>
      <c r="R25" s="343">
        <v>4</v>
      </c>
    </row>
    <row r="26" spans="1:18">
      <c r="A26" s="315" t="s">
        <v>25</v>
      </c>
      <c r="B26" s="315" t="s">
        <v>158</v>
      </c>
      <c r="C26" s="315" t="s">
        <v>332</v>
      </c>
      <c r="D26" s="316"/>
      <c r="E26" s="317"/>
      <c r="F26" s="317">
        <v>1</v>
      </c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8">
        <v>1</v>
      </c>
    </row>
    <row r="27" spans="1:18">
      <c r="A27" s="319"/>
      <c r="B27" s="329" t="s">
        <v>367</v>
      </c>
      <c r="C27" s="330"/>
      <c r="D27" s="331"/>
      <c r="E27" s="332"/>
      <c r="F27" s="332">
        <v>1</v>
      </c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3">
        <v>1</v>
      </c>
    </row>
    <row r="28" spans="1:18">
      <c r="A28" s="339" t="s">
        <v>368</v>
      </c>
      <c r="B28" s="340"/>
      <c r="C28" s="340"/>
      <c r="D28" s="341"/>
      <c r="E28" s="342"/>
      <c r="F28" s="342">
        <v>1</v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3">
        <v>1</v>
      </c>
    </row>
    <row r="29" spans="1:18">
      <c r="A29" s="315" t="s">
        <v>31</v>
      </c>
      <c r="B29" s="315" t="s">
        <v>222</v>
      </c>
      <c r="C29" s="315" t="s">
        <v>371</v>
      </c>
      <c r="D29" s="316"/>
      <c r="E29" s="317"/>
      <c r="F29" s="317"/>
      <c r="G29" s="317"/>
      <c r="H29" s="317"/>
      <c r="I29" s="317"/>
      <c r="J29" s="317"/>
      <c r="K29" s="317"/>
      <c r="L29" s="317"/>
      <c r="M29" s="317">
        <v>1</v>
      </c>
      <c r="N29" s="317"/>
      <c r="O29" s="317"/>
      <c r="P29" s="317"/>
      <c r="Q29" s="317"/>
      <c r="R29" s="318">
        <v>1</v>
      </c>
    </row>
    <row r="30" spans="1:18">
      <c r="A30" s="319"/>
      <c r="B30" s="329" t="s">
        <v>372</v>
      </c>
      <c r="C30" s="330"/>
      <c r="D30" s="331"/>
      <c r="E30" s="332"/>
      <c r="F30" s="332"/>
      <c r="G30" s="332"/>
      <c r="H30" s="332"/>
      <c r="I30" s="332"/>
      <c r="J30" s="332"/>
      <c r="K30" s="332"/>
      <c r="L30" s="332"/>
      <c r="M30" s="332">
        <v>1</v>
      </c>
      <c r="N30" s="332"/>
      <c r="O30" s="332"/>
      <c r="P30" s="332"/>
      <c r="Q30" s="332"/>
      <c r="R30" s="333">
        <v>1</v>
      </c>
    </row>
    <row r="31" spans="1:18">
      <c r="A31" s="319"/>
      <c r="B31" s="315" t="s">
        <v>185</v>
      </c>
      <c r="C31" s="315" t="s">
        <v>355</v>
      </c>
      <c r="D31" s="316"/>
      <c r="E31" s="317"/>
      <c r="F31" s="317"/>
      <c r="G31" s="317"/>
      <c r="H31" s="317"/>
      <c r="I31" s="317"/>
      <c r="J31" s="317">
        <v>1</v>
      </c>
      <c r="K31" s="317"/>
      <c r="L31" s="317"/>
      <c r="M31" s="317"/>
      <c r="N31" s="317"/>
      <c r="O31" s="317"/>
      <c r="P31" s="317"/>
      <c r="Q31" s="317"/>
      <c r="R31" s="318">
        <v>1</v>
      </c>
    </row>
    <row r="32" spans="1:18">
      <c r="A32" s="319"/>
      <c r="B32" s="329" t="s">
        <v>370</v>
      </c>
      <c r="C32" s="330"/>
      <c r="D32" s="331"/>
      <c r="E32" s="332"/>
      <c r="F32" s="332"/>
      <c r="G32" s="332"/>
      <c r="H32" s="332"/>
      <c r="I32" s="332"/>
      <c r="J32" s="332">
        <v>1</v>
      </c>
      <c r="K32" s="332"/>
      <c r="L32" s="332"/>
      <c r="M32" s="332"/>
      <c r="N32" s="332"/>
      <c r="O32" s="332"/>
      <c r="P32" s="332"/>
      <c r="Q32" s="332"/>
      <c r="R32" s="333">
        <v>1</v>
      </c>
    </row>
    <row r="33" spans="1:18">
      <c r="A33" s="319"/>
      <c r="B33" s="315" t="s">
        <v>218</v>
      </c>
      <c r="C33" s="315" t="s">
        <v>349</v>
      </c>
      <c r="D33" s="316">
        <v>1</v>
      </c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8">
        <v>1</v>
      </c>
    </row>
    <row r="34" spans="1:18">
      <c r="A34" s="319"/>
      <c r="B34" s="329" t="s">
        <v>373</v>
      </c>
      <c r="C34" s="330"/>
      <c r="D34" s="331">
        <v>1</v>
      </c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3">
        <v>1</v>
      </c>
    </row>
    <row r="35" spans="1:18">
      <c r="A35" s="319"/>
      <c r="B35" s="315" t="s">
        <v>190</v>
      </c>
      <c r="C35" s="315" t="s">
        <v>190</v>
      </c>
      <c r="D35" s="316"/>
      <c r="E35" s="317"/>
      <c r="F35" s="317"/>
      <c r="G35" s="317"/>
      <c r="H35" s="317"/>
      <c r="I35" s="317"/>
      <c r="J35" s="317"/>
      <c r="K35" s="317"/>
      <c r="L35" s="317">
        <v>1</v>
      </c>
      <c r="M35" s="317"/>
      <c r="N35" s="317"/>
      <c r="O35" s="317"/>
      <c r="P35" s="317"/>
      <c r="Q35" s="317"/>
      <c r="R35" s="318">
        <v>1</v>
      </c>
    </row>
    <row r="36" spans="1:18">
      <c r="A36" s="319"/>
      <c r="B36" s="329" t="s">
        <v>369</v>
      </c>
      <c r="C36" s="330"/>
      <c r="D36" s="331"/>
      <c r="E36" s="332"/>
      <c r="F36" s="332"/>
      <c r="G36" s="332"/>
      <c r="H36" s="332"/>
      <c r="I36" s="332"/>
      <c r="J36" s="332"/>
      <c r="K36" s="332"/>
      <c r="L36" s="332">
        <v>1</v>
      </c>
      <c r="M36" s="332"/>
      <c r="N36" s="332"/>
      <c r="O36" s="332"/>
      <c r="P36" s="332"/>
      <c r="Q36" s="332"/>
      <c r="R36" s="333">
        <v>1</v>
      </c>
    </row>
    <row r="37" spans="1:18">
      <c r="A37" s="319"/>
      <c r="B37" s="315" t="s">
        <v>220</v>
      </c>
      <c r="C37" s="315" t="s">
        <v>278</v>
      </c>
      <c r="D37" s="316"/>
      <c r="E37" s="317"/>
      <c r="F37" s="317"/>
      <c r="G37" s="317"/>
      <c r="H37" s="317"/>
      <c r="I37" s="317">
        <v>1</v>
      </c>
      <c r="J37" s="317"/>
      <c r="K37" s="317"/>
      <c r="L37" s="317"/>
      <c r="M37" s="317"/>
      <c r="N37" s="317"/>
      <c r="O37" s="317"/>
      <c r="P37" s="317"/>
      <c r="Q37" s="317"/>
      <c r="R37" s="318">
        <v>1</v>
      </c>
    </row>
    <row r="38" spans="1:18">
      <c r="A38" s="319"/>
      <c r="B38" s="329" t="s">
        <v>374</v>
      </c>
      <c r="C38" s="330"/>
      <c r="D38" s="331"/>
      <c r="E38" s="332"/>
      <c r="F38" s="332"/>
      <c r="G38" s="332"/>
      <c r="H38" s="332"/>
      <c r="I38" s="332">
        <v>1</v>
      </c>
      <c r="J38" s="332"/>
      <c r="K38" s="332"/>
      <c r="L38" s="332"/>
      <c r="M38" s="332"/>
      <c r="N38" s="332"/>
      <c r="O38" s="332"/>
      <c r="P38" s="332"/>
      <c r="Q38" s="332"/>
      <c r="R38" s="333">
        <v>1</v>
      </c>
    </row>
    <row r="39" spans="1:18">
      <c r="A39" s="339" t="s">
        <v>375</v>
      </c>
      <c r="B39" s="340"/>
      <c r="C39" s="340"/>
      <c r="D39" s="341">
        <v>1</v>
      </c>
      <c r="E39" s="342"/>
      <c r="F39" s="342"/>
      <c r="G39" s="342"/>
      <c r="H39" s="342"/>
      <c r="I39" s="342">
        <v>1</v>
      </c>
      <c r="J39" s="342">
        <v>1</v>
      </c>
      <c r="K39" s="342"/>
      <c r="L39" s="342">
        <v>1</v>
      </c>
      <c r="M39" s="342">
        <v>1</v>
      </c>
      <c r="N39" s="342"/>
      <c r="O39" s="342"/>
      <c r="P39" s="342"/>
      <c r="Q39" s="342"/>
      <c r="R39" s="343">
        <v>5</v>
      </c>
    </row>
    <row r="40" spans="1:18">
      <c r="A40" s="315" t="s">
        <v>26</v>
      </c>
      <c r="B40" s="315" t="s">
        <v>248</v>
      </c>
      <c r="C40" s="315" t="s">
        <v>248</v>
      </c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>
        <v>1</v>
      </c>
      <c r="P40" s="317"/>
      <c r="Q40" s="317"/>
      <c r="R40" s="318">
        <v>1</v>
      </c>
    </row>
    <row r="41" spans="1:18">
      <c r="A41" s="319"/>
      <c r="B41" s="319"/>
      <c r="C41" s="320" t="s">
        <v>397</v>
      </c>
      <c r="D41" s="321"/>
      <c r="E41" s="322"/>
      <c r="F41" s="322"/>
      <c r="G41" s="322"/>
      <c r="H41" s="322"/>
      <c r="I41" s="322"/>
      <c r="J41" s="322"/>
      <c r="K41" s="322"/>
      <c r="L41" s="322"/>
      <c r="M41" s="322"/>
      <c r="N41" s="322">
        <v>1</v>
      </c>
      <c r="O41" s="322"/>
      <c r="P41" s="322"/>
      <c r="Q41" s="322"/>
      <c r="R41" s="323">
        <v>1</v>
      </c>
    </row>
    <row r="42" spans="1:18">
      <c r="A42" s="319"/>
      <c r="B42" s="319"/>
      <c r="C42" s="320" t="s">
        <v>412</v>
      </c>
      <c r="D42" s="321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>
        <v>1</v>
      </c>
      <c r="Q42" s="322"/>
      <c r="R42" s="323">
        <v>1</v>
      </c>
    </row>
    <row r="43" spans="1:18">
      <c r="A43" s="319"/>
      <c r="B43" s="319"/>
      <c r="C43" s="320" t="s">
        <v>398</v>
      </c>
      <c r="D43" s="321"/>
      <c r="E43" s="322"/>
      <c r="F43" s="322"/>
      <c r="G43" s="322"/>
      <c r="H43" s="322"/>
      <c r="I43" s="322"/>
      <c r="J43" s="322"/>
      <c r="K43" s="322"/>
      <c r="L43" s="322"/>
      <c r="M43" s="322"/>
      <c r="N43" s="322">
        <v>2</v>
      </c>
      <c r="O43" s="322"/>
      <c r="P43" s="322"/>
      <c r="Q43" s="322"/>
      <c r="R43" s="323">
        <v>2</v>
      </c>
    </row>
    <row r="44" spans="1:18">
      <c r="A44" s="319"/>
      <c r="B44" s="319"/>
      <c r="C44" s="320" t="s">
        <v>160</v>
      </c>
      <c r="D44" s="321"/>
      <c r="E44" s="322"/>
      <c r="F44" s="322"/>
      <c r="G44" s="322"/>
      <c r="H44" s="322"/>
      <c r="I44" s="322"/>
      <c r="J44" s="322"/>
      <c r="K44" s="322"/>
      <c r="L44" s="322"/>
      <c r="M44" s="322"/>
      <c r="N44" s="322">
        <v>1</v>
      </c>
      <c r="O44" s="322"/>
      <c r="P44" s="322">
        <v>1</v>
      </c>
      <c r="Q44" s="322">
        <v>2</v>
      </c>
      <c r="R44" s="323">
        <v>4</v>
      </c>
    </row>
    <row r="45" spans="1:18">
      <c r="A45" s="319"/>
      <c r="B45" s="329" t="s">
        <v>399</v>
      </c>
      <c r="C45" s="330"/>
      <c r="D45" s="331"/>
      <c r="E45" s="332"/>
      <c r="F45" s="332"/>
      <c r="G45" s="332"/>
      <c r="H45" s="332"/>
      <c r="I45" s="332"/>
      <c r="J45" s="332"/>
      <c r="K45" s="332"/>
      <c r="L45" s="332"/>
      <c r="M45" s="332"/>
      <c r="N45" s="332">
        <v>4</v>
      </c>
      <c r="O45" s="332">
        <v>1</v>
      </c>
      <c r="P45" s="332">
        <v>2</v>
      </c>
      <c r="Q45" s="332">
        <v>2</v>
      </c>
      <c r="R45" s="333">
        <v>9</v>
      </c>
    </row>
    <row r="46" spans="1:18">
      <c r="A46" s="319"/>
      <c r="B46" s="315" t="s">
        <v>239</v>
      </c>
      <c r="C46" s="315" t="s">
        <v>359</v>
      </c>
      <c r="D46" s="316"/>
      <c r="E46" s="317"/>
      <c r="F46" s="317"/>
      <c r="G46" s="317"/>
      <c r="H46" s="317"/>
      <c r="I46" s="317"/>
      <c r="J46" s="317"/>
      <c r="K46" s="317">
        <v>1</v>
      </c>
      <c r="L46" s="317"/>
      <c r="M46" s="317"/>
      <c r="N46" s="317"/>
      <c r="O46" s="317"/>
      <c r="P46" s="317"/>
      <c r="Q46" s="317"/>
      <c r="R46" s="318">
        <v>1</v>
      </c>
    </row>
    <row r="47" spans="1:18">
      <c r="A47" s="319"/>
      <c r="B47" s="329" t="s">
        <v>376</v>
      </c>
      <c r="C47" s="330"/>
      <c r="D47" s="331"/>
      <c r="E47" s="332"/>
      <c r="F47" s="332"/>
      <c r="G47" s="332"/>
      <c r="H47" s="332"/>
      <c r="I47" s="332"/>
      <c r="J47" s="332"/>
      <c r="K47" s="332">
        <v>1</v>
      </c>
      <c r="L47" s="332"/>
      <c r="M47" s="332"/>
      <c r="N47" s="332"/>
      <c r="O47" s="332"/>
      <c r="P47" s="332"/>
      <c r="Q47" s="332"/>
      <c r="R47" s="333">
        <v>1</v>
      </c>
    </row>
    <row r="48" spans="1:18">
      <c r="A48" s="339" t="s">
        <v>377</v>
      </c>
      <c r="B48" s="340"/>
      <c r="C48" s="340"/>
      <c r="D48" s="341"/>
      <c r="E48" s="342"/>
      <c r="F48" s="342"/>
      <c r="G48" s="342"/>
      <c r="H48" s="342"/>
      <c r="I48" s="342"/>
      <c r="J48" s="342"/>
      <c r="K48" s="342">
        <v>1</v>
      </c>
      <c r="L48" s="342"/>
      <c r="M48" s="342"/>
      <c r="N48" s="342">
        <v>4</v>
      </c>
      <c r="O48" s="342">
        <v>1</v>
      </c>
      <c r="P48" s="342">
        <v>2</v>
      </c>
      <c r="Q48" s="342">
        <v>2</v>
      </c>
      <c r="R48" s="343">
        <v>10</v>
      </c>
    </row>
    <row r="49" spans="1:18">
      <c r="A49" s="315" t="s">
        <v>27</v>
      </c>
      <c r="B49" s="315" t="s">
        <v>162</v>
      </c>
      <c r="C49" s="315" t="s">
        <v>419</v>
      </c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>
        <v>2</v>
      </c>
      <c r="Q49" s="317"/>
      <c r="R49" s="318">
        <v>2</v>
      </c>
    </row>
    <row r="50" spans="1:18">
      <c r="A50" s="319"/>
      <c r="B50" s="319"/>
      <c r="C50" s="320" t="s">
        <v>400</v>
      </c>
      <c r="D50" s="321"/>
      <c r="E50" s="322"/>
      <c r="F50" s="322"/>
      <c r="G50" s="322"/>
      <c r="H50" s="322"/>
      <c r="I50" s="322"/>
      <c r="J50" s="322"/>
      <c r="K50" s="322"/>
      <c r="L50" s="322"/>
      <c r="M50" s="322"/>
      <c r="N50" s="322">
        <v>1</v>
      </c>
      <c r="O50" s="322"/>
      <c r="P50" s="322"/>
      <c r="Q50" s="322"/>
      <c r="R50" s="323">
        <v>1</v>
      </c>
    </row>
    <row r="51" spans="1:18">
      <c r="A51" s="319"/>
      <c r="B51" s="319"/>
      <c r="C51" s="320" t="s">
        <v>413</v>
      </c>
      <c r="D51" s="321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>
        <v>1</v>
      </c>
      <c r="P51" s="322">
        <v>1</v>
      </c>
      <c r="Q51" s="322"/>
      <c r="R51" s="323">
        <v>2</v>
      </c>
    </row>
    <row r="52" spans="1:18">
      <c r="A52" s="319"/>
      <c r="B52" s="329" t="s">
        <v>401</v>
      </c>
      <c r="C52" s="330"/>
      <c r="D52" s="331"/>
      <c r="E52" s="332"/>
      <c r="F52" s="332"/>
      <c r="G52" s="332"/>
      <c r="H52" s="332"/>
      <c r="I52" s="332"/>
      <c r="J52" s="332"/>
      <c r="K52" s="332"/>
      <c r="L52" s="332"/>
      <c r="M52" s="332"/>
      <c r="N52" s="332">
        <v>1</v>
      </c>
      <c r="O52" s="332">
        <v>1</v>
      </c>
      <c r="P52" s="332">
        <v>3</v>
      </c>
      <c r="Q52" s="332"/>
      <c r="R52" s="333">
        <v>5</v>
      </c>
    </row>
    <row r="53" spans="1:18">
      <c r="A53" s="319"/>
      <c r="B53" s="315" t="s">
        <v>255</v>
      </c>
      <c r="C53" s="315" t="s">
        <v>148</v>
      </c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>
        <v>1</v>
      </c>
      <c r="Q53" s="317"/>
      <c r="R53" s="318">
        <v>1</v>
      </c>
    </row>
    <row r="54" spans="1:18">
      <c r="A54" s="319"/>
      <c r="B54" s="329" t="s">
        <v>420</v>
      </c>
      <c r="C54" s="330"/>
      <c r="D54" s="331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>
        <v>1</v>
      </c>
      <c r="Q54" s="332"/>
      <c r="R54" s="333">
        <v>1</v>
      </c>
    </row>
    <row r="55" spans="1:18">
      <c r="A55" s="319"/>
      <c r="B55" s="315" t="s">
        <v>154</v>
      </c>
      <c r="C55" s="315" t="s">
        <v>154</v>
      </c>
      <c r="D55" s="316"/>
      <c r="E55" s="317"/>
      <c r="F55" s="317"/>
      <c r="G55" s="317"/>
      <c r="H55" s="317"/>
      <c r="I55" s="317">
        <v>1</v>
      </c>
      <c r="J55" s="317"/>
      <c r="K55" s="317"/>
      <c r="L55" s="317"/>
      <c r="M55" s="317"/>
      <c r="N55" s="317"/>
      <c r="O55" s="317"/>
      <c r="P55" s="317"/>
      <c r="Q55" s="317"/>
      <c r="R55" s="318">
        <v>1</v>
      </c>
    </row>
    <row r="56" spans="1:18">
      <c r="A56" s="319"/>
      <c r="B56" s="329" t="s">
        <v>378</v>
      </c>
      <c r="C56" s="330"/>
      <c r="D56" s="331"/>
      <c r="E56" s="332"/>
      <c r="F56" s="332"/>
      <c r="G56" s="332"/>
      <c r="H56" s="332"/>
      <c r="I56" s="332">
        <v>1</v>
      </c>
      <c r="J56" s="332"/>
      <c r="K56" s="332"/>
      <c r="L56" s="332"/>
      <c r="M56" s="332"/>
      <c r="N56" s="332"/>
      <c r="O56" s="332"/>
      <c r="P56" s="332"/>
      <c r="Q56" s="332"/>
      <c r="R56" s="333">
        <v>1</v>
      </c>
    </row>
    <row r="57" spans="1:18">
      <c r="A57" s="339" t="s">
        <v>379</v>
      </c>
      <c r="B57" s="340"/>
      <c r="C57" s="340"/>
      <c r="D57" s="341"/>
      <c r="E57" s="342"/>
      <c r="F57" s="342"/>
      <c r="G57" s="342"/>
      <c r="H57" s="342"/>
      <c r="I57" s="342">
        <v>1</v>
      </c>
      <c r="J57" s="342"/>
      <c r="K57" s="342"/>
      <c r="L57" s="342"/>
      <c r="M57" s="342"/>
      <c r="N57" s="342">
        <v>1</v>
      </c>
      <c r="O57" s="342">
        <v>1</v>
      </c>
      <c r="P57" s="342">
        <v>4</v>
      </c>
      <c r="Q57" s="342"/>
      <c r="R57" s="343">
        <v>7</v>
      </c>
    </row>
    <row r="58" spans="1:18">
      <c r="A58" s="315" t="s">
        <v>21</v>
      </c>
      <c r="B58" s="315" t="s">
        <v>146</v>
      </c>
      <c r="C58" s="315" t="s">
        <v>421</v>
      </c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>
        <v>1</v>
      </c>
      <c r="Q58" s="317"/>
      <c r="R58" s="318">
        <v>1</v>
      </c>
    </row>
    <row r="59" spans="1:18">
      <c r="A59" s="319"/>
      <c r="B59" s="319"/>
      <c r="C59" s="320" t="s">
        <v>435</v>
      </c>
      <c r="D59" s="321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>
        <v>1</v>
      </c>
      <c r="R59" s="323">
        <v>1</v>
      </c>
    </row>
    <row r="60" spans="1:18">
      <c r="A60" s="319"/>
      <c r="B60" s="319"/>
      <c r="C60" s="320" t="s">
        <v>422</v>
      </c>
      <c r="D60" s="321"/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22">
        <v>1</v>
      </c>
      <c r="Q60" s="322"/>
      <c r="R60" s="323">
        <v>1</v>
      </c>
    </row>
    <row r="61" spans="1:18">
      <c r="A61" s="319"/>
      <c r="B61" s="329" t="s">
        <v>423</v>
      </c>
      <c r="C61" s="330"/>
      <c r="D61" s="331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2">
        <v>2</v>
      </c>
      <c r="Q61" s="332">
        <v>1</v>
      </c>
      <c r="R61" s="333">
        <v>3</v>
      </c>
    </row>
    <row r="62" spans="1:18">
      <c r="A62" s="319"/>
      <c r="B62" s="315" t="s">
        <v>171</v>
      </c>
      <c r="C62" s="315" t="s">
        <v>192</v>
      </c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>
        <v>1</v>
      </c>
      <c r="P62" s="317"/>
      <c r="Q62" s="317"/>
      <c r="R62" s="318">
        <v>1</v>
      </c>
    </row>
    <row r="63" spans="1:18">
      <c r="A63" s="319"/>
      <c r="B63" s="319"/>
      <c r="C63" s="320" t="s">
        <v>160</v>
      </c>
      <c r="D63" s="321"/>
      <c r="E63" s="322"/>
      <c r="F63" s="322"/>
      <c r="G63" s="322"/>
      <c r="H63" s="322"/>
      <c r="I63" s="322"/>
      <c r="J63" s="322"/>
      <c r="K63" s="322"/>
      <c r="L63" s="322"/>
      <c r="M63" s="322">
        <v>1</v>
      </c>
      <c r="N63" s="322"/>
      <c r="O63" s="322"/>
      <c r="P63" s="322"/>
      <c r="Q63" s="322"/>
      <c r="R63" s="323">
        <v>1</v>
      </c>
    </row>
    <row r="64" spans="1:18">
      <c r="A64" s="319"/>
      <c r="B64" s="329" t="s">
        <v>414</v>
      </c>
      <c r="C64" s="330"/>
      <c r="D64" s="331"/>
      <c r="E64" s="332"/>
      <c r="F64" s="332"/>
      <c r="G64" s="332"/>
      <c r="H64" s="332"/>
      <c r="I64" s="332"/>
      <c r="J64" s="332"/>
      <c r="K64" s="332"/>
      <c r="L64" s="332"/>
      <c r="M64" s="332">
        <v>1</v>
      </c>
      <c r="N64" s="332"/>
      <c r="O64" s="332">
        <v>1</v>
      </c>
      <c r="P64" s="332"/>
      <c r="Q64" s="332"/>
      <c r="R64" s="333">
        <v>2</v>
      </c>
    </row>
    <row r="65" spans="1:18">
      <c r="A65" s="319"/>
      <c r="B65" s="315" t="s">
        <v>206</v>
      </c>
      <c r="C65" s="315" t="s">
        <v>206</v>
      </c>
      <c r="D65" s="316"/>
      <c r="E65" s="317"/>
      <c r="F65" s="317"/>
      <c r="G65" s="317">
        <v>1</v>
      </c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8">
        <v>1</v>
      </c>
    </row>
    <row r="66" spans="1:18">
      <c r="A66" s="319"/>
      <c r="B66" s="329" t="s">
        <v>380</v>
      </c>
      <c r="C66" s="330"/>
      <c r="D66" s="331"/>
      <c r="E66" s="332"/>
      <c r="F66" s="332"/>
      <c r="G66" s="332">
        <v>1</v>
      </c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3">
        <v>1</v>
      </c>
    </row>
    <row r="67" spans="1:18">
      <c r="A67" s="339" t="s">
        <v>381</v>
      </c>
      <c r="B67" s="340"/>
      <c r="C67" s="340"/>
      <c r="D67" s="341"/>
      <c r="E67" s="342"/>
      <c r="F67" s="342"/>
      <c r="G67" s="342">
        <v>1</v>
      </c>
      <c r="H67" s="342"/>
      <c r="I67" s="342"/>
      <c r="J67" s="342"/>
      <c r="K67" s="342"/>
      <c r="L67" s="342"/>
      <c r="M67" s="342">
        <v>1</v>
      </c>
      <c r="N67" s="342"/>
      <c r="O67" s="342">
        <v>1</v>
      </c>
      <c r="P67" s="342">
        <v>2</v>
      </c>
      <c r="Q67" s="342">
        <v>1</v>
      </c>
      <c r="R67" s="343">
        <v>6</v>
      </c>
    </row>
    <row r="68" spans="1:18">
      <c r="A68" s="315" t="s">
        <v>59</v>
      </c>
      <c r="B68" s="315" t="s">
        <v>59</v>
      </c>
      <c r="C68" s="315" t="s">
        <v>382</v>
      </c>
      <c r="D68" s="316"/>
      <c r="E68" s="317"/>
      <c r="F68" s="317"/>
      <c r="G68" s="317"/>
      <c r="H68" s="317"/>
      <c r="I68" s="317"/>
      <c r="J68" s="317"/>
      <c r="K68" s="317"/>
      <c r="L68" s="317">
        <v>1</v>
      </c>
      <c r="M68" s="317"/>
      <c r="N68" s="317"/>
      <c r="O68" s="317"/>
      <c r="P68" s="317"/>
      <c r="Q68" s="317"/>
      <c r="R68" s="318">
        <v>1</v>
      </c>
    </row>
    <row r="69" spans="1:18">
      <c r="A69" s="319"/>
      <c r="B69" s="329" t="s">
        <v>383</v>
      </c>
      <c r="C69" s="330"/>
      <c r="D69" s="331"/>
      <c r="E69" s="332"/>
      <c r="F69" s="332"/>
      <c r="G69" s="332"/>
      <c r="H69" s="332"/>
      <c r="I69" s="332"/>
      <c r="J69" s="332"/>
      <c r="K69" s="332"/>
      <c r="L69" s="332">
        <v>1</v>
      </c>
      <c r="M69" s="332"/>
      <c r="N69" s="332"/>
      <c r="O69" s="332"/>
      <c r="P69" s="332"/>
      <c r="Q69" s="332"/>
      <c r="R69" s="333">
        <v>1</v>
      </c>
    </row>
    <row r="70" spans="1:18">
      <c r="A70" s="319"/>
      <c r="B70" s="315" t="s">
        <v>179</v>
      </c>
      <c r="C70" s="315" t="s">
        <v>384</v>
      </c>
      <c r="D70" s="316"/>
      <c r="E70" s="317"/>
      <c r="F70" s="317"/>
      <c r="G70" s="317"/>
      <c r="H70" s="317"/>
      <c r="I70" s="317"/>
      <c r="J70" s="317"/>
      <c r="K70" s="317"/>
      <c r="L70" s="317">
        <v>1</v>
      </c>
      <c r="M70" s="317"/>
      <c r="N70" s="317"/>
      <c r="O70" s="317"/>
      <c r="P70" s="317"/>
      <c r="Q70" s="317"/>
      <c r="R70" s="318">
        <v>1</v>
      </c>
    </row>
    <row r="71" spans="1:18">
      <c r="A71" s="319"/>
      <c r="B71" s="329" t="s">
        <v>385</v>
      </c>
      <c r="C71" s="330"/>
      <c r="D71" s="331"/>
      <c r="E71" s="332"/>
      <c r="F71" s="332"/>
      <c r="G71" s="332"/>
      <c r="H71" s="332"/>
      <c r="I71" s="332"/>
      <c r="J71" s="332"/>
      <c r="K71" s="332"/>
      <c r="L71" s="332">
        <v>1</v>
      </c>
      <c r="M71" s="332"/>
      <c r="N71" s="332"/>
      <c r="O71" s="332"/>
      <c r="P71" s="332"/>
      <c r="Q71" s="332"/>
      <c r="R71" s="333">
        <v>1</v>
      </c>
    </row>
    <row r="72" spans="1:18">
      <c r="A72" s="339" t="s">
        <v>383</v>
      </c>
      <c r="B72" s="340"/>
      <c r="C72" s="340"/>
      <c r="D72" s="341"/>
      <c r="E72" s="342"/>
      <c r="F72" s="342"/>
      <c r="G72" s="342"/>
      <c r="H72" s="342"/>
      <c r="I72" s="342"/>
      <c r="J72" s="342"/>
      <c r="K72" s="342"/>
      <c r="L72" s="342">
        <v>2</v>
      </c>
      <c r="M72" s="342"/>
      <c r="N72" s="342"/>
      <c r="O72" s="342"/>
      <c r="P72" s="342"/>
      <c r="Q72" s="342"/>
      <c r="R72" s="343">
        <v>2</v>
      </c>
    </row>
    <row r="73" spans="1:18">
      <c r="A73" s="315" t="s">
        <v>29</v>
      </c>
      <c r="B73" s="315" t="s">
        <v>292</v>
      </c>
      <c r="C73" s="315" t="s">
        <v>436</v>
      </c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>
        <v>1</v>
      </c>
      <c r="R73" s="318">
        <v>1</v>
      </c>
    </row>
    <row r="74" spans="1:18">
      <c r="A74" s="319"/>
      <c r="B74" s="329" t="s">
        <v>437</v>
      </c>
      <c r="C74" s="330"/>
      <c r="D74" s="331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2"/>
      <c r="P74" s="332"/>
      <c r="Q74" s="332">
        <v>1</v>
      </c>
      <c r="R74" s="333">
        <v>1</v>
      </c>
    </row>
    <row r="75" spans="1:18">
      <c r="A75" s="319"/>
      <c r="B75" s="315" t="s">
        <v>181</v>
      </c>
      <c r="C75" s="315" t="s">
        <v>402</v>
      </c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>
        <v>1</v>
      </c>
      <c r="P75" s="317"/>
      <c r="Q75" s="317"/>
      <c r="R75" s="318">
        <v>1</v>
      </c>
    </row>
    <row r="76" spans="1:18">
      <c r="A76" s="319"/>
      <c r="B76" s="329" t="s">
        <v>403</v>
      </c>
      <c r="C76" s="330"/>
      <c r="D76" s="331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>
        <v>1</v>
      </c>
      <c r="P76" s="332"/>
      <c r="Q76" s="332"/>
      <c r="R76" s="333">
        <v>1</v>
      </c>
    </row>
    <row r="77" spans="1:18">
      <c r="A77" s="319"/>
      <c r="B77" s="315" t="s">
        <v>286</v>
      </c>
      <c r="C77" s="315" t="s">
        <v>404</v>
      </c>
      <c r="D77" s="316"/>
      <c r="E77" s="317"/>
      <c r="F77" s="317">
        <v>1</v>
      </c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8">
        <v>1</v>
      </c>
    </row>
    <row r="78" spans="1:18">
      <c r="A78" s="319"/>
      <c r="B78" s="329" t="s">
        <v>405</v>
      </c>
      <c r="C78" s="330"/>
      <c r="D78" s="331"/>
      <c r="E78" s="332"/>
      <c r="F78" s="332">
        <v>1</v>
      </c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3">
        <v>1</v>
      </c>
    </row>
    <row r="79" spans="1:18">
      <c r="A79" s="339" t="s">
        <v>406</v>
      </c>
      <c r="B79" s="340"/>
      <c r="C79" s="340"/>
      <c r="D79" s="341"/>
      <c r="E79" s="342"/>
      <c r="F79" s="342">
        <v>1</v>
      </c>
      <c r="G79" s="342"/>
      <c r="H79" s="342"/>
      <c r="I79" s="342"/>
      <c r="J79" s="342"/>
      <c r="K79" s="342"/>
      <c r="L79" s="342"/>
      <c r="M79" s="342"/>
      <c r="N79" s="342"/>
      <c r="O79" s="342">
        <v>1</v>
      </c>
      <c r="P79" s="342"/>
      <c r="Q79" s="342">
        <v>1</v>
      </c>
      <c r="R79" s="343">
        <v>3</v>
      </c>
    </row>
    <row r="80" spans="1:18">
      <c r="A80" s="315" t="s">
        <v>28</v>
      </c>
      <c r="B80" s="315" t="s">
        <v>167</v>
      </c>
      <c r="C80" s="315" t="s">
        <v>356</v>
      </c>
      <c r="D80" s="316"/>
      <c r="E80" s="317"/>
      <c r="F80" s="317"/>
      <c r="G80" s="317"/>
      <c r="H80" s="317"/>
      <c r="I80" s="317">
        <v>1</v>
      </c>
      <c r="J80" s="317"/>
      <c r="K80" s="317"/>
      <c r="L80" s="317">
        <v>1</v>
      </c>
      <c r="M80" s="317"/>
      <c r="N80" s="317">
        <v>1</v>
      </c>
      <c r="O80" s="317">
        <v>1</v>
      </c>
      <c r="P80" s="317"/>
      <c r="Q80" s="317"/>
      <c r="R80" s="318">
        <v>4</v>
      </c>
    </row>
    <row r="81" spans="1:18">
      <c r="A81" s="319"/>
      <c r="B81" s="319"/>
      <c r="C81" s="320" t="s">
        <v>415</v>
      </c>
      <c r="D81" s="321"/>
      <c r="E81" s="322"/>
      <c r="F81" s="322"/>
      <c r="G81" s="322"/>
      <c r="H81" s="322"/>
      <c r="I81" s="322"/>
      <c r="J81" s="322"/>
      <c r="K81" s="322"/>
      <c r="L81" s="322"/>
      <c r="M81" s="322"/>
      <c r="N81" s="322">
        <v>1</v>
      </c>
      <c r="O81" s="322"/>
      <c r="P81" s="322"/>
      <c r="Q81" s="322">
        <v>1</v>
      </c>
      <c r="R81" s="323">
        <v>2</v>
      </c>
    </row>
    <row r="82" spans="1:18">
      <c r="A82" s="319"/>
      <c r="B82" s="319"/>
      <c r="C82" s="320" t="s">
        <v>350</v>
      </c>
      <c r="D82" s="321">
        <v>1</v>
      </c>
      <c r="E82" s="322"/>
      <c r="F82" s="322"/>
      <c r="G82" s="322">
        <v>1</v>
      </c>
      <c r="H82" s="322"/>
      <c r="I82" s="322"/>
      <c r="J82" s="322"/>
      <c r="K82" s="322"/>
      <c r="L82" s="322"/>
      <c r="M82" s="322"/>
      <c r="N82" s="322"/>
      <c r="O82" s="322"/>
      <c r="P82" s="322"/>
      <c r="Q82" s="322"/>
      <c r="R82" s="323">
        <v>2</v>
      </c>
    </row>
    <row r="83" spans="1:18">
      <c r="A83" s="319"/>
      <c r="B83" s="319"/>
      <c r="C83" s="320" t="s">
        <v>167</v>
      </c>
      <c r="D83" s="321"/>
      <c r="E83" s="322"/>
      <c r="F83" s="322"/>
      <c r="G83" s="322"/>
      <c r="H83" s="322"/>
      <c r="I83" s="322">
        <v>1</v>
      </c>
      <c r="J83" s="322"/>
      <c r="K83" s="322"/>
      <c r="L83" s="322"/>
      <c r="M83" s="322"/>
      <c r="N83" s="322"/>
      <c r="O83" s="322"/>
      <c r="P83" s="322">
        <v>1</v>
      </c>
      <c r="Q83" s="322"/>
      <c r="R83" s="323">
        <v>2</v>
      </c>
    </row>
    <row r="84" spans="1:18">
      <c r="A84" s="319"/>
      <c r="B84" s="329" t="s">
        <v>386</v>
      </c>
      <c r="C84" s="330"/>
      <c r="D84" s="331">
        <v>1</v>
      </c>
      <c r="E84" s="332"/>
      <c r="F84" s="332"/>
      <c r="G84" s="332">
        <v>1</v>
      </c>
      <c r="H84" s="332"/>
      <c r="I84" s="332">
        <v>2</v>
      </c>
      <c r="J84" s="332"/>
      <c r="K84" s="332"/>
      <c r="L84" s="332">
        <v>1</v>
      </c>
      <c r="M84" s="332"/>
      <c r="N84" s="332">
        <v>2</v>
      </c>
      <c r="O84" s="332">
        <v>1</v>
      </c>
      <c r="P84" s="332">
        <v>1</v>
      </c>
      <c r="Q84" s="332">
        <v>1</v>
      </c>
      <c r="R84" s="333">
        <v>10</v>
      </c>
    </row>
    <row r="85" spans="1:18">
      <c r="A85" s="319"/>
      <c r="B85" s="315" t="s">
        <v>174</v>
      </c>
      <c r="C85" s="315" t="s">
        <v>352</v>
      </c>
      <c r="D85" s="316"/>
      <c r="E85" s="317"/>
      <c r="F85" s="317"/>
      <c r="G85" s="317"/>
      <c r="H85" s="317">
        <v>1</v>
      </c>
      <c r="I85" s="317"/>
      <c r="J85" s="317"/>
      <c r="K85" s="317"/>
      <c r="L85" s="317"/>
      <c r="M85" s="317"/>
      <c r="N85" s="317"/>
      <c r="O85" s="317"/>
      <c r="P85" s="317"/>
      <c r="Q85" s="317"/>
      <c r="R85" s="318">
        <v>1</v>
      </c>
    </row>
    <row r="86" spans="1:18">
      <c r="A86" s="319"/>
      <c r="B86" s="329" t="s">
        <v>389</v>
      </c>
      <c r="C86" s="330"/>
      <c r="D86" s="331"/>
      <c r="E86" s="332"/>
      <c r="F86" s="332"/>
      <c r="G86" s="332"/>
      <c r="H86" s="332">
        <v>1</v>
      </c>
      <c r="I86" s="332"/>
      <c r="J86" s="332"/>
      <c r="K86" s="332"/>
      <c r="L86" s="332"/>
      <c r="M86" s="332"/>
      <c r="N86" s="332"/>
      <c r="O86" s="332"/>
      <c r="P86" s="332"/>
      <c r="Q86" s="332"/>
      <c r="R86" s="333">
        <v>1</v>
      </c>
    </row>
    <row r="87" spans="1:18">
      <c r="A87" s="319"/>
      <c r="B87" s="315" t="s">
        <v>281</v>
      </c>
      <c r="C87" s="315" t="s">
        <v>387</v>
      </c>
      <c r="D87" s="316"/>
      <c r="E87" s="317"/>
      <c r="F87" s="317"/>
      <c r="G87" s="317"/>
      <c r="H87" s="317"/>
      <c r="I87" s="317"/>
      <c r="J87" s="317"/>
      <c r="K87" s="317"/>
      <c r="L87" s="317"/>
      <c r="M87" s="317">
        <v>1</v>
      </c>
      <c r="N87" s="317"/>
      <c r="O87" s="317"/>
      <c r="P87" s="317"/>
      <c r="Q87" s="317"/>
      <c r="R87" s="318">
        <v>1</v>
      </c>
    </row>
    <row r="88" spans="1:18">
      <c r="A88" s="319"/>
      <c r="B88" s="329" t="s">
        <v>388</v>
      </c>
      <c r="C88" s="330"/>
      <c r="D88" s="331"/>
      <c r="E88" s="332"/>
      <c r="F88" s="332"/>
      <c r="G88" s="332"/>
      <c r="H88" s="332"/>
      <c r="I88" s="332"/>
      <c r="J88" s="332"/>
      <c r="K88" s="332"/>
      <c r="L88" s="332"/>
      <c r="M88" s="332">
        <v>1</v>
      </c>
      <c r="N88" s="332"/>
      <c r="O88" s="332"/>
      <c r="P88" s="332"/>
      <c r="Q88" s="332"/>
      <c r="R88" s="333">
        <v>1</v>
      </c>
    </row>
    <row r="89" spans="1:18">
      <c r="A89" s="319"/>
      <c r="B89" s="315" t="s">
        <v>157</v>
      </c>
      <c r="C89" s="315" t="s">
        <v>407</v>
      </c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>
        <v>1</v>
      </c>
      <c r="O89" s="317"/>
      <c r="P89" s="317"/>
      <c r="Q89" s="317"/>
      <c r="R89" s="318">
        <v>1</v>
      </c>
    </row>
    <row r="90" spans="1:18">
      <c r="A90" s="319"/>
      <c r="B90" s="329" t="s">
        <v>408</v>
      </c>
      <c r="C90" s="330"/>
      <c r="D90" s="331"/>
      <c r="E90" s="332"/>
      <c r="F90" s="332"/>
      <c r="G90" s="332"/>
      <c r="H90" s="332"/>
      <c r="I90" s="332"/>
      <c r="J90" s="332"/>
      <c r="K90" s="332"/>
      <c r="L90" s="332"/>
      <c r="M90" s="332"/>
      <c r="N90" s="332">
        <v>1</v>
      </c>
      <c r="O90" s="332"/>
      <c r="P90" s="332"/>
      <c r="Q90" s="332"/>
      <c r="R90" s="333">
        <v>1</v>
      </c>
    </row>
    <row r="91" spans="1:18">
      <c r="A91" s="339" t="s">
        <v>390</v>
      </c>
      <c r="B91" s="340"/>
      <c r="C91" s="340"/>
      <c r="D91" s="341">
        <v>1</v>
      </c>
      <c r="E91" s="342"/>
      <c r="F91" s="342"/>
      <c r="G91" s="342">
        <v>1</v>
      </c>
      <c r="H91" s="342">
        <v>1</v>
      </c>
      <c r="I91" s="342">
        <v>2</v>
      </c>
      <c r="J91" s="342"/>
      <c r="K91" s="342"/>
      <c r="L91" s="342">
        <v>1</v>
      </c>
      <c r="M91" s="342">
        <v>1</v>
      </c>
      <c r="N91" s="342">
        <v>3</v>
      </c>
      <c r="O91" s="342">
        <v>1</v>
      </c>
      <c r="P91" s="342">
        <v>1</v>
      </c>
      <c r="Q91" s="342">
        <v>1</v>
      </c>
      <c r="R91" s="343">
        <v>13</v>
      </c>
    </row>
    <row r="92" spans="1:18">
      <c r="A92" s="315" t="s">
        <v>30</v>
      </c>
      <c r="B92" s="315" t="s">
        <v>301</v>
      </c>
      <c r="C92" s="315" t="s">
        <v>228</v>
      </c>
      <c r="D92" s="316"/>
      <c r="E92" s="317"/>
      <c r="F92" s="317"/>
      <c r="G92" s="317"/>
      <c r="H92" s="317"/>
      <c r="I92" s="317">
        <v>1</v>
      </c>
      <c r="J92" s="317"/>
      <c r="K92" s="317"/>
      <c r="L92" s="317"/>
      <c r="M92" s="317"/>
      <c r="N92" s="317"/>
      <c r="O92" s="317"/>
      <c r="P92" s="317"/>
      <c r="Q92" s="317"/>
      <c r="R92" s="318">
        <v>1</v>
      </c>
    </row>
    <row r="93" spans="1:18">
      <c r="A93" s="319"/>
      <c r="B93" s="319"/>
      <c r="C93" s="320" t="s">
        <v>357</v>
      </c>
      <c r="D93" s="321"/>
      <c r="E93" s="322"/>
      <c r="F93" s="322"/>
      <c r="G93" s="322"/>
      <c r="H93" s="322"/>
      <c r="I93" s="322"/>
      <c r="J93" s="322">
        <v>1</v>
      </c>
      <c r="K93" s="322"/>
      <c r="L93" s="322"/>
      <c r="M93" s="322"/>
      <c r="N93" s="322"/>
      <c r="O93" s="322"/>
      <c r="P93" s="322"/>
      <c r="Q93" s="322"/>
      <c r="R93" s="323">
        <v>1</v>
      </c>
    </row>
    <row r="94" spans="1:18">
      <c r="A94" s="319"/>
      <c r="B94" s="329" t="s">
        <v>392</v>
      </c>
      <c r="C94" s="330"/>
      <c r="D94" s="331"/>
      <c r="E94" s="332"/>
      <c r="F94" s="332"/>
      <c r="G94" s="332"/>
      <c r="H94" s="332"/>
      <c r="I94" s="332">
        <v>1</v>
      </c>
      <c r="J94" s="332">
        <v>1</v>
      </c>
      <c r="K94" s="332"/>
      <c r="L94" s="332"/>
      <c r="M94" s="332"/>
      <c r="N94" s="332"/>
      <c r="O94" s="332"/>
      <c r="P94" s="332"/>
      <c r="Q94" s="332"/>
      <c r="R94" s="333">
        <v>2</v>
      </c>
    </row>
    <row r="95" spans="1:18">
      <c r="A95" s="319"/>
      <c r="B95" s="315" t="s">
        <v>223</v>
      </c>
      <c r="C95" s="315" t="s">
        <v>223</v>
      </c>
      <c r="D95" s="316"/>
      <c r="E95" s="317"/>
      <c r="F95" s="317"/>
      <c r="G95" s="317"/>
      <c r="H95" s="317"/>
      <c r="I95" s="317">
        <v>1</v>
      </c>
      <c r="J95" s="317">
        <v>1</v>
      </c>
      <c r="K95" s="317"/>
      <c r="L95" s="317"/>
      <c r="M95" s="317"/>
      <c r="N95" s="317"/>
      <c r="O95" s="317"/>
      <c r="P95" s="317"/>
      <c r="Q95" s="317"/>
      <c r="R95" s="318">
        <v>2</v>
      </c>
    </row>
    <row r="96" spans="1:18">
      <c r="A96" s="319"/>
      <c r="B96" s="329" t="s">
        <v>391</v>
      </c>
      <c r="C96" s="330"/>
      <c r="D96" s="331"/>
      <c r="E96" s="332"/>
      <c r="F96" s="332"/>
      <c r="G96" s="332"/>
      <c r="H96" s="332"/>
      <c r="I96" s="332">
        <v>1</v>
      </c>
      <c r="J96" s="332">
        <v>1</v>
      </c>
      <c r="K96" s="332"/>
      <c r="L96" s="332"/>
      <c r="M96" s="332"/>
      <c r="N96" s="332"/>
      <c r="O96" s="332"/>
      <c r="P96" s="332"/>
      <c r="Q96" s="332"/>
      <c r="R96" s="333">
        <v>2</v>
      </c>
    </row>
    <row r="97" spans="1:18">
      <c r="A97" s="339" t="s">
        <v>393</v>
      </c>
      <c r="B97" s="340"/>
      <c r="C97" s="340"/>
      <c r="D97" s="341"/>
      <c r="E97" s="342"/>
      <c r="F97" s="342"/>
      <c r="G97" s="342"/>
      <c r="H97" s="342"/>
      <c r="I97" s="342">
        <v>2</v>
      </c>
      <c r="J97" s="342">
        <v>2</v>
      </c>
      <c r="K97" s="342"/>
      <c r="L97" s="342"/>
      <c r="M97" s="342"/>
      <c r="N97" s="342"/>
      <c r="O97" s="342"/>
      <c r="P97" s="342"/>
      <c r="Q97" s="342"/>
      <c r="R97" s="343">
        <v>4</v>
      </c>
    </row>
    <row r="98" spans="1:18">
      <c r="A98" s="337" t="s">
        <v>361</v>
      </c>
      <c r="B98" s="338"/>
      <c r="C98" s="338"/>
      <c r="D98" s="334">
        <v>2</v>
      </c>
      <c r="E98" s="335">
        <v>1</v>
      </c>
      <c r="F98" s="335">
        <v>2</v>
      </c>
      <c r="G98" s="335">
        <v>2</v>
      </c>
      <c r="H98" s="335">
        <v>1</v>
      </c>
      <c r="I98" s="335">
        <v>7</v>
      </c>
      <c r="J98" s="335">
        <v>4</v>
      </c>
      <c r="K98" s="335">
        <v>1</v>
      </c>
      <c r="L98" s="335">
        <v>6</v>
      </c>
      <c r="M98" s="335">
        <v>4</v>
      </c>
      <c r="N98" s="335">
        <v>10</v>
      </c>
      <c r="O98" s="335">
        <v>5</v>
      </c>
      <c r="P98" s="335">
        <v>10</v>
      </c>
      <c r="Q98" s="335">
        <v>5</v>
      </c>
      <c r="R98" s="336">
        <v>60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428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3</v>
      </c>
      <c r="G12" s="267">
        <f>รายเดือน66!F5</f>
        <v>0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6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6</v>
      </c>
      <c r="G13" s="271">
        <f>C12+D12+E12+F12+G12</f>
        <v>6</v>
      </c>
      <c r="H13" s="271">
        <f>C12+D12+E12+F12+G12+H12</f>
        <v>6</v>
      </c>
      <c r="I13" s="271">
        <f>C12+D12+E12+F12+G12+H12+I12</f>
        <v>6</v>
      </c>
      <c r="J13" s="271">
        <f>C12+D12+E12+F12+G12+H12+I12+J12</f>
        <v>6</v>
      </c>
      <c r="K13" s="271">
        <f>C12+D12+E12+F12+G12+H12+I12+J12+K12</f>
        <v>6</v>
      </c>
      <c r="L13" s="271">
        <f>C12+D12+E12+F12+G12+H12+I12+J12+K12+L12</f>
        <v>6</v>
      </c>
      <c r="M13" s="271">
        <f>C12+D12+E12+F12+G12+H12+I12+J12+K12+L12+M12</f>
        <v>6</v>
      </c>
      <c r="N13" s="271">
        <f>C12+D12+E12+F12+G12+H12+I12+J12+K12+L12+M12+N12</f>
        <v>6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3</v>
      </c>
      <c r="G32" s="267">
        <f>รายเดือน66!F7</f>
        <v>0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6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6</v>
      </c>
      <c r="G33" s="271">
        <f>C32+D32+E32+F32+G32</f>
        <v>6</v>
      </c>
      <c r="H33" s="271">
        <f>C32+D32+E32+F32+G32+H32</f>
        <v>6</v>
      </c>
      <c r="I33" s="271">
        <f>C32+D32+E32+F32+G32+H32+I32</f>
        <v>6</v>
      </c>
      <c r="J33" s="271">
        <f>C32+D32+E32+F32+G32+H32+I32+J32</f>
        <v>6</v>
      </c>
      <c r="K33" s="271">
        <f>C32+D32+E32+F32+G32+H32+I32+J32+K32</f>
        <v>6</v>
      </c>
      <c r="L33" s="271">
        <f>C32+D32+E32+F32+G32+H32+I32+J32+K32+L32</f>
        <v>6</v>
      </c>
      <c r="M33" s="271">
        <f>C32+D32+E32+F32+G32+H32+I32+J32+K32+L32+M32</f>
        <v>6</v>
      </c>
      <c r="N33" s="271">
        <f>C32+D32+E32+F32+G32+H32+I32+J32+K32+L32+M32+N32</f>
        <v>6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0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1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1</v>
      </c>
      <c r="G43" s="271">
        <f>C42+D42+E42+F42+G42</f>
        <v>1</v>
      </c>
      <c r="H43" s="271">
        <f>C42+D42+E42+F42+G42+H42</f>
        <v>1</v>
      </c>
      <c r="I43" s="271">
        <f>C42+D42+E42+F42+G42+H42+I42</f>
        <v>1</v>
      </c>
      <c r="J43" s="271">
        <f>C42+D42+E42+F42+G42+H42+I42+J42</f>
        <v>1</v>
      </c>
      <c r="K43" s="271">
        <f>C42+D42+E42+F42+G42+H42+I42+J42+K42</f>
        <v>1</v>
      </c>
      <c r="L43" s="271">
        <f>C42+D42+E42+F42+G42+H42+I42+J42+K42+L42</f>
        <v>1</v>
      </c>
      <c r="M43" s="271">
        <f>C42+D42+E42+F42+G42+H42+I42+J42+K42+L42+M42</f>
        <v>1</v>
      </c>
      <c r="N43" s="271">
        <f>C42+D42+E42+F42+G42+H42+I42+J42+K42+L42+M42+N42</f>
        <v>1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0</v>
      </c>
      <c r="G52" s="267">
        <f>รายเดือน66!F10</f>
        <v>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1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1</v>
      </c>
      <c r="G53" s="271">
        <f>C52+D52+E52+F52+G52</f>
        <v>1</v>
      </c>
      <c r="H53" s="271">
        <f>C52+D52+E52+F52+G52+H52</f>
        <v>1</v>
      </c>
      <c r="I53" s="271">
        <f>C52+D52+E52+F52+G52+H52+I52</f>
        <v>1</v>
      </c>
      <c r="J53" s="271">
        <f>C52+D52+E52+F52+G52+H52+I52+J52</f>
        <v>1</v>
      </c>
      <c r="K53" s="271">
        <f>C52+D52+E52+F52+G52+H52+I52+J52+K52</f>
        <v>1</v>
      </c>
      <c r="L53" s="271">
        <f>C52+D52+E52+F52+G52+H52+I52+J52+K52+L52</f>
        <v>1</v>
      </c>
      <c r="M53" s="271">
        <f>C52+D52+E52+F52+G52+H52+I52+J52+K52+L52+M52</f>
        <v>1</v>
      </c>
      <c r="N53" s="271">
        <f>C52+D52+E52+F52+G52+H52+I52+J52+K52+L52+M52+N52</f>
        <v>1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0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1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1</v>
      </c>
      <c r="G63" s="271">
        <f>C62+D62+E62+F62+G62</f>
        <v>1</v>
      </c>
      <c r="H63" s="271">
        <f>C62+D62+E62+F62+G62+H62</f>
        <v>1</v>
      </c>
      <c r="I63" s="271">
        <f>C62+D62+E62+F62+G62+H62+I62</f>
        <v>1</v>
      </c>
      <c r="J63" s="271">
        <f>C62+D62+E62+F62+G62+H62+I62+J62</f>
        <v>1</v>
      </c>
      <c r="K63" s="271">
        <f>C62+D62+E62+F62+G62+H62+I62+J62+K62</f>
        <v>1</v>
      </c>
      <c r="L63" s="271">
        <f>C62+D62+E62+F62+G62+H62+I62+J62+K62+L62</f>
        <v>1</v>
      </c>
      <c r="M63" s="271">
        <f>C62+D62+E62+F62+G62+H62+I62+J62+K62+L62+M62</f>
        <v>1</v>
      </c>
      <c r="N63" s="271">
        <f>C62+D62+E62+F62+G62+H62+I62+J62+K62+L62+M62+N62</f>
        <v>1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3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10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10</v>
      </c>
      <c r="G73" s="271">
        <f>C72+D72+E72+F72+G72</f>
        <v>10</v>
      </c>
      <c r="H73" s="271">
        <f>C72+D72+E72+F72+G72+H72</f>
        <v>10</v>
      </c>
      <c r="I73" s="271">
        <f>C72+D72+E72+F72+G72+H72+I72</f>
        <v>10</v>
      </c>
      <c r="J73" s="271">
        <f>C72+D72+E72+F72+G72+H72+I72+J72</f>
        <v>10</v>
      </c>
      <c r="K73" s="271">
        <f>C72+D72+E72+F72+G72+H72+I72+J72+K72</f>
        <v>10</v>
      </c>
      <c r="L73" s="271">
        <f>C72+D72+E72+F72+G72+H72+I72+J72+K72+L72</f>
        <v>10</v>
      </c>
      <c r="M73" s="271">
        <f>C72+D72+E72+F72+G72+H72+I72+J72+K72+L72+M72</f>
        <v>10</v>
      </c>
      <c r="N73" s="271">
        <f>C72+D72+E72+F72+G72+H72+I72+J72+K72+L72+M72+N72</f>
        <v>10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3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7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7</v>
      </c>
      <c r="G83" s="271">
        <f>C82+D82+E82+F82+G82</f>
        <v>7</v>
      </c>
      <c r="H83" s="271">
        <f>C82+D82+E82+F82+G82+H82</f>
        <v>7</v>
      </c>
      <c r="I83" s="271">
        <f>C82+D82+E82+F82+G82+H82+I82</f>
        <v>7</v>
      </c>
      <c r="J83" s="271">
        <f>C82+D82+E82+F82+G82+H82+I82+J82</f>
        <v>7</v>
      </c>
      <c r="K83" s="271">
        <f>C82+D82+E82+F82+G82+H82+I82+J82+K82</f>
        <v>7</v>
      </c>
      <c r="L83" s="271">
        <f>C82+D82+E82+F82+G82+H82+I82+J82+K82+L82</f>
        <v>7</v>
      </c>
      <c r="M83" s="271">
        <f>C82+D82+E82+F82+G82+H82+I82+J82+K82+L82+M82</f>
        <v>7</v>
      </c>
      <c r="N83" s="271">
        <f>C82+D82+E82+F82+G82+H82+I82+J82+K82+L82+M82+N82</f>
        <v>7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3</v>
      </c>
      <c r="E92" s="267">
        <f>รายเดือน66!D16</f>
        <v>6</v>
      </c>
      <c r="F92" s="267">
        <f>รายเดือน66!E16</f>
        <v>2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13</v>
      </c>
    </row>
    <row r="93" spans="1:16">
      <c r="A93" s="278"/>
      <c r="B93" s="270" t="s">
        <v>347</v>
      </c>
      <c r="C93" s="271">
        <f>C92</f>
        <v>2</v>
      </c>
      <c r="D93" s="271">
        <f>C92+D92</f>
        <v>5</v>
      </c>
      <c r="E93" s="271">
        <f>C92+D92+E92</f>
        <v>11</v>
      </c>
      <c r="F93" s="271">
        <f>C92+D92+E92+F92</f>
        <v>13</v>
      </c>
      <c r="G93" s="271">
        <f>C92+D92+E92+F92+G92</f>
        <v>13</v>
      </c>
      <c r="H93" s="271">
        <f>C92+D92+E92+F92+G92+H92</f>
        <v>13</v>
      </c>
      <c r="I93" s="271">
        <f>C92+D92+E92+F92+G92+H92+I92</f>
        <v>13</v>
      </c>
      <c r="J93" s="271">
        <f>C92+D92+E92+F92+G92+H92+I92+J92</f>
        <v>13</v>
      </c>
      <c r="K93" s="271">
        <f>C92+D92+E92+F92+G92+H92+I92+J92+K92</f>
        <v>13</v>
      </c>
      <c r="L93" s="271">
        <f>C92+D92+E92+F92+G92+H92+I92+J92+K92+L92</f>
        <v>13</v>
      </c>
      <c r="M93" s="271">
        <f>C92+D92+E92+F92+G92+H92+I92+J92+K92+L92+M92</f>
        <v>13</v>
      </c>
      <c r="N93" s="271">
        <f>C92+D92+E92+F92+G92+H92+I92+J92+K92+L92+M92+N92</f>
        <v>13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1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1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3</v>
      </c>
    </row>
    <row r="103" spans="1:16">
      <c r="A103" s="278"/>
      <c r="B103" s="270" t="s">
        <v>347</v>
      </c>
      <c r="C103" s="271">
        <f>C102</f>
        <v>1</v>
      </c>
      <c r="D103" s="271">
        <f>C102+D102</f>
        <v>1</v>
      </c>
      <c r="E103" s="271">
        <f>C102+D102+E102</f>
        <v>2</v>
      </c>
      <c r="F103" s="271">
        <f>C102+D102+E102+F102</f>
        <v>3</v>
      </c>
      <c r="G103" s="271">
        <f>C102+D102+E102+F102+G102</f>
        <v>3</v>
      </c>
      <c r="H103" s="271">
        <f>C102+D102+E102+F102+G102+H102</f>
        <v>3</v>
      </c>
      <c r="I103" s="271">
        <f>C102+D102+E102+F102+G102+H102+I102</f>
        <v>3</v>
      </c>
      <c r="J103" s="271">
        <f>C102+D102+E102+F102+G102+H102+I102+J102</f>
        <v>3</v>
      </c>
      <c r="K103" s="271">
        <f>C102+D102+E102+F102+G102+H102+I102+J102+K102</f>
        <v>3</v>
      </c>
      <c r="L103" s="271">
        <f>C102+D102+E102+F102+G102+H102+I102+J102+K102+L102</f>
        <v>3</v>
      </c>
      <c r="M103" s="271">
        <f>C102+D102+E102+F102+G102+H102+I102+J102+K102+L102+M102</f>
        <v>3</v>
      </c>
      <c r="N103" s="271">
        <f>C102+D102+E102+F102+G102+H102+I102+J102+K102+L102+M102+N102</f>
        <v>3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4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4</v>
      </c>
    </row>
    <row r="113" spans="1:16">
      <c r="A113" s="256"/>
      <c r="B113" s="270" t="s">
        <v>347</v>
      </c>
      <c r="C113" s="271">
        <v>0</v>
      </c>
      <c r="D113" s="271">
        <f>C112+D112</f>
        <v>4</v>
      </c>
      <c r="E113" s="271">
        <f>C112+D112+E112</f>
        <v>4</v>
      </c>
      <c r="F113" s="271">
        <f>C112+D112+E112+F112</f>
        <v>4</v>
      </c>
      <c r="G113" s="271">
        <f>C112+D112+E112+F112+G112</f>
        <v>4</v>
      </c>
      <c r="H113" s="271">
        <f>C112+D112+E112+F112+G112+H112</f>
        <v>4</v>
      </c>
      <c r="I113" s="271">
        <f>C112+D112+E112+F112+G112+H112+I112</f>
        <v>4</v>
      </c>
      <c r="J113" s="271">
        <f>C112+D112+E112+F112+G112+H112+I112+J112</f>
        <v>4</v>
      </c>
      <c r="K113" s="271">
        <f>C112+D112+E112+F112+G112+H112+I112+J112+K112</f>
        <v>4</v>
      </c>
      <c r="L113" s="271">
        <f>C112+D112+E112+F112+G112+H112+I112+J112+K112+L112</f>
        <v>4</v>
      </c>
      <c r="M113" s="271">
        <f>C112+D112+E112+F112+G112+H112+I112+J112+K112+L112+M112</f>
        <v>4</v>
      </c>
      <c r="N113" s="271">
        <f>C112+D112+E112+F112+G112+H112+I112+J112+K112+L112+M112+N112</f>
        <v>4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0</v>
      </c>
      <c r="G122" s="267">
        <f>รายเดือน66!F9</f>
        <v>0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5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5</v>
      </c>
      <c r="G123" s="271">
        <f>C122+D122+E122+F122+G122</f>
        <v>5</v>
      </c>
      <c r="H123" s="271">
        <f>C122+D122+E122+F122+G122+H122</f>
        <v>5</v>
      </c>
      <c r="I123" s="271">
        <f>C122+D122+E122+F122+G122+H122+I122</f>
        <v>5</v>
      </c>
      <c r="J123" s="271">
        <f>C122+D122+E122+F122+G122+H122+I122+J122</f>
        <v>5</v>
      </c>
      <c r="K123" s="271">
        <f>C122+D122+E122+F122+G122+H122+I122+J122+K122</f>
        <v>5</v>
      </c>
      <c r="L123" s="271">
        <f>C122+D122+E122+F122+G122+H122+I122+J122+K122+L122</f>
        <v>5</v>
      </c>
      <c r="M123" s="271">
        <f>C122+D122+E122+F122+G122+H122+I122+J122+K122+L122+M122</f>
        <v>5</v>
      </c>
      <c r="N123" s="271">
        <f>C122+D122+E122+F122+G122+H122+I122+J122+K122+L122+M122+N122</f>
        <v>5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0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0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0</v>
      </c>
      <c r="G153" s="271">
        <f>C152+D152+E152+F152+G152</f>
        <v>0</v>
      </c>
      <c r="H153" s="271">
        <f>C152+D152+E152+F152+G152+H152</f>
        <v>0</v>
      </c>
      <c r="I153" s="271">
        <f>C152+D152+E152+F152+G152+H152+I152</f>
        <v>0</v>
      </c>
      <c r="J153" s="271">
        <f>C152+D152+E152+F152+G152+H152+I152+J152</f>
        <v>0</v>
      </c>
      <c r="K153" s="271">
        <f>C152+D152+E152+F152+G152+H152+I152+J152+K152</f>
        <v>0</v>
      </c>
      <c r="L153" s="271">
        <f>C152+D152+E152+F152+G152+H152+I152+J152+K152+L152</f>
        <v>0</v>
      </c>
      <c r="M153" s="271">
        <f>C152+D152+E152+F152+G152+H152+I152+J152+K152+L152+M152</f>
        <v>0</v>
      </c>
      <c r="N153" s="271">
        <f>C152+D152+E152+F152+G152+H152+I152+J152+K152+L152+M152+N152</f>
        <v>0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0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0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0</v>
      </c>
      <c r="G193" s="271">
        <f>C192+D192+E192+F192+G192</f>
        <v>0</v>
      </c>
      <c r="H193" s="271">
        <f>C192+D192+E192+F192+G192+H192</f>
        <v>0</v>
      </c>
      <c r="I193" s="271">
        <f>C192+D192+E192+F192+G192+H192+I192</f>
        <v>0</v>
      </c>
      <c r="J193" s="271">
        <f>C192+D192+E192+F192+G192+H192+I192+J192</f>
        <v>0</v>
      </c>
      <c r="K193" s="271">
        <f>C192+D192+E192+F192+G192+H192+I192+J192+K192</f>
        <v>0</v>
      </c>
      <c r="L193" s="271">
        <f>C192+D192+E192+F192+G192+H192+I192+J192+K192+L192</f>
        <v>0</v>
      </c>
      <c r="M193" s="271">
        <f>C192+D192+E192+F192+G192+H192+I192+J192+K192+L192+M192</f>
        <v>0</v>
      </c>
      <c r="N193" s="271">
        <f>C192+D192+E192+F192+G192+H192+I192+J192+K192+L192+M192+N192</f>
        <v>0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0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3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3</v>
      </c>
      <c r="G203" s="271">
        <f>C202+D202+E202+F202+G202</f>
        <v>3</v>
      </c>
      <c r="H203" s="271">
        <f>C202+D202+E202+F202+G202+H202</f>
        <v>3</v>
      </c>
      <c r="I203" s="271">
        <f>C202+D202+E202+F202+G202+H202+I202</f>
        <v>3</v>
      </c>
      <c r="J203" s="271">
        <f>C202+D202+E202+F202+G202+H202+I202+J202</f>
        <v>3</v>
      </c>
      <c r="K203" s="271">
        <f>C202+D202+E202+F202+G202+H202+I202+J202+K202</f>
        <v>3</v>
      </c>
      <c r="L203" s="271">
        <f>C202+D202+E202+F202+G202+H202+I202+J202+K202+L202</f>
        <v>3</v>
      </c>
      <c r="M203" s="271">
        <f>C202+D202+E202+F202+G202+H202+I202+J202+K202+L202+M202</f>
        <v>3</v>
      </c>
      <c r="N203" s="271">
        <f>C202+D202+E202+F202+G202+H202+I202+J202+K202+L202+M202+N202</f>
        <v>3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3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4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4</v>
      </c>
      <c r="F223" s="271">
        <f>C222+D222+E222+F222</f>
        <v>4</v>
      </c>
      <c r="G223" s="271">
        <f>C222+D222+E222+F222+G222</f>
        <v>4</v>
      </c>
      <c r="H223" s="271">
        <f>C222+D222+E222+F222+G222+H222</f>
        <v>4</v>
      </c>
      <c r="I223" s="271">
        <f>C222+D222+E222+F222+G222+H222+I222</f>
        <v>4</v>
      </c>
      <c r="J223" s="271">
        <f>C222+D222+E222+F222+G222+H222+I222+J222</f>
        <v>4</v>
      </c>
      <c r="K223" s="271">
        <f>C222+D222+E222+F222+G222+H222+I222+J222+K222</f>
        <v>4</v>
      </c>
      <c r="L223" s="271">
        <f>C222+D222+E222+F222+G222+H222+I222+J222+K222+L222</f>
        <v>4</v>
      </c>
      <c r="M223" s="271">
        <f>C222+D222+E222+F222+G222+H222+I222+J222+K222+L222+M222</f>
        <v>4</v>
      </c>
      <c r="N223" s="271">
        <f>C222+D222+E222+F222+G222+H222+I222+J222+K222+L222+M222+N222</f>
        <v>4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zoomScale="90" zoomScaleNormal="90" workbookViewId="0">
      <selection activeCell="Q21" sqref="Q21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>
      <c r="C3" s="345" t="s">
        <v>63</v>
      </c>
      <c r="D3" s="346">
        <v>17.249557980076762</v>
      </c>
    </row>
    <row r="4" spans="3:4" ht="27.75">
      <c r="C4" s="120" t="s">
        <v>26</v>
      </c>
      <c r="D4" s="114">
        <v>14.061928734145175</v>
      </c>
    </row>
    <row r="5" spans="3:4" ht="27.75">
      <c r="C5" s="116" t="s">
        <v>28</v>
      </c>
      <c r="D5" s="114">
        <v>10.996354285617615</v>
      </c>
    </row>
    <row r="6" spans="3:4" ht="27.75">
      <c r="C6" s="116" t="s">
        <v>61</v>
      </c>
      <c r="D6" s="114">
        <v>10.962908825141604</v>
      </c>
    </row>
    <row r="7" spans="3:4" ht="27.75">
      <c r="C7" s="116" t="s">
        <v>31</v>
      </c>
      <c r="D7" s="114">
        <v>9.3172331544424569</v>
      </c>
    </row>
    <row r="8" spans="3:4" ht="27.75">
      <c r="C8" s="116" t="s">
        <v>27</v>
      </c>
      <c r="D8" s="114">
        <v>6.4848439931816495</v>
      </c>
    </row>
    <row r="9" spans="3:4" ht="27.75">
      <c r="C9" s="116" t="s">
        <v>59</v>
      </c>
      <c r="D9" s="114">
        <v>5.5606528206411436</v>
      </c>
    </row>
    <row r="10" spans="3:4" ht="27.75">
      <c r="C10" s="116" t="s">
        <v>30</v>
      </c>
      <c r="D10" s="114">
        <v>5.4261567888004123</v>
      </c>
    </row>
    <row r="11" spans="3:4">
      <c r="C11" s="347" t="s">
        <v>340</v>
      </c>
      <c r="D11" s="349">
        <v>3.7893619977516453</v>
      </c>
    </row>
    <row r="12" spans="3:4" ht="27.75">
      <c r="C12" s="116" t="s">
        <v>29</v>
      </c>
      <c r="D12" s="114">
        <v>2.6247637712605867</v>
      </c>
    </row>
    <row r="13" spans="3:4" ht="27.75">
      <c r="C13" s="116" t="s">
        <v>25</v>
      </c>
      <c r="D13" s="114">
        <v>1.4891810993134875</v>
      </c>
    </row>
    <row r="14" spans="3:4" ht="27.75">
      <c r="C14" s="116" t="s">
        <v>24</v>
      </c>
      <c r="D14" s="114">
        <v>1.2630887572469718</v>
      </c>
    </row>
    <row r="15" spans="3:4" ht="27.75">
      <c r="C15" s="120" t="s">
        <v>23</v>
      </c>
      <c r="D15" s="114">
        <v>1.0262831104588512</v>
      </c>
    </row>
    <row r="16" spans="3:4">
      <c r="C16" s="347" t="s">
        <v>34</v>
      </c>
      <c r="D16" s="349">
        <v>0</v>
      </c>
    </row>
    <row r="17" spans="3:4" ht="27.75">
      <c r="C17" s="116" t="s">
        <v>32</v>
      </c>
      <c r="D17" s="114">
        <v>0</v>
      </c>
    </row>
    <row r="18" spans="3:4" ht="27.75">
      <c r="C18" s="344" t="s">
        <v>33</v>
      </c>
      <c r="D18" s="114">
        <v>0</v>
      </c>
    </row>
    <row r="19" spans="3:4" ht="27.75">
      <c r="C19" s="348" t="s">
        <v>58</v>
      </c>
      <c r="D19" s="155">
        <v>0</v>
      </c>
    </row>
    <row r="20" spans="3:4">
      <c r="C20" t="s">
        <v>35</v>
      </c>
      <c r="D20" s="350">
        <v>0</v>
      </c>
    </row>
    <row r="21" spans="3:4" ht="27.75">
      <c r="C21" s="348" t="s">
        <v>60</v>
      </c>
      <c r="D21" s="155">
        <v>0</v>
      </c>
    </row>
    <row r="22" spans="3:4" ht="27.75">
      <c r="C22" s="348" t="s">
        <v>62</v>
      </c>
      <c r="D22" s="155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80"/>
  <sheetViews>
    <sheetView topLeftCell="A40" workbookViewId="0">
      <selection activeCell="B57" sqref="B57"/>
    </sheetView>
  </sheetViews>
  <sheetFormatPr defaultRowHeight="20.25"/>
  <cols>
    <col min="2" max="2" width="15.59765625" customWidth="1"/>
  </cols>
  <sheetData>
    <row r="1" spans="1:20">
      <c r="B1" s="363" t="s">
        <v>438</v>
      </c>
    </row>
    <row r="2" spans="1:20">
      <c r="B2" s="363" t="s">
        <v>439</v>
      </c>
    </row>
    <row r="3" spans="1:20">
      <c r="B3" s="364" t="s">
        <v>440</v>
      </c>
      <c r="C3" s="364" t="s">
        <v>441</v>
      </c>
      <c r="D3" s="364" t="s">
        <v>442</v>
      </c>
      <c r="E3" s="364" t="s">
        <v>443</v>
      </c>
      <c r="F3" s="364" t="s">
        <v>444</v>
      </c>
      <c r="G3" s="364" t="s">
        <v>445</v>
      </c>
      <c r="H3" s="364" t="s">
        <v>446</v>
      </c>
      <c r="I3" s="364" t="s">
        <v>447</v>
      </c>
      <c r="J3" s="364" t="s">
        <v>448</v>
      </c>
      <c r="K3" s="364" t="s">
        <v>449</v>
      </c>
      <c r="L3" s="364" t="s">
        <v>450</v>
      </c>
      <c r="M3" s="364" t="s">
        <v>451</v>
      </c>
      <c r="N3" s="364" t="s">
        <v>452</v>
      </c>
      <c r="O3" s="364" t="s">
        <v>453</v>
      </c>
      <c r="P3" s="364" t="s">
        <v>453</v>
      </c>
      <c r="Q3" s="364" t="s">
        <v>454</v>
      </c>
      <c r="R3" s="364" t="s">
        <v>455</v>
      </c>
      <c r="S3" s="364" t="s">
        <v>456</v>
      </c>
      <c r="T3" s="364" t="s">
        <v>40</v>
      </c>
    </row>
    <row r="4" spans="1:20">
      <c r="A4">
        <v>1</v>
      </c>
      <c r="B4" s="364" t="s">
        <v>527</v>
      </c>
      <c r="C4" s="364">
        <v>247</v>
      </c>
      <c r="D4" s="364">
        <v>226</v>
      </c>
      <c r="E4" s="364">
        <v>254</v>
      </c>
      <c r="F4" s="364">
        <v>46</v>
      </c>
      <c r="G4" s="364">
        <v>0</v>
      </c>
      <c r="H4" s="364">
        <v>0</v>
      </c>
      <c r="I4" s="364">
        <v>0</v>
      </c>
      <c r="J4" s="364">
        <v>0</v>
      </c>
      <c r="K4" s="364">
        <v>0</v>
      </c>
      <c r="L4" s="364">
        <v>0</v>
      </c>
      <c r="M4" s="364">
        <v>0</v>
      </c>
      <c r="N4" s="364">
        <v>0</v>
      </c>
      <c r="O4" s="364">
        <v>773</v>
      </c>
      <c r="P4" s="364">
        <v>2</v>
      </c>
      <c r="Q4" s="364">
        <v>54.02</v>
      </c>
      <c r="R4" s="364">
        <v>0.14000000000000001</v>
      </c>
      <c r="S4" s="364">
        <v>0.26</v>
      </c>
      <c r="T4" s="364">
        <v>1431063</v>
      </c>
    </row>
    <row r="5" spans="1:20">
      <c r="A5">
        <v>2</v>
      </c>
      <c r="B5" s="364" t="s">
        <v>488</v>
      </c>
      <c r="C5" s="364">
        <v>173</v>
      </c>
      <c r="D5" s="364">
        <v>116</v>
      </c>
      <c r="E5" s="364">
        <v>15</v>
      </c>
      <c r="F5" s="364">
        <v>0</v>
      </c>
      <c r="G5" s="364">
        <v>0</v>
      </c>
      <c r="H5" s="364">
        <v>0</v>
      </c>
      <c r="I5" s="364">
        <v>0</v>
      </c>
      <c r="J5" s="364">
        <v>0</v>
      </c>
      <c r="K5" s="364">
        <v>0</v>
      </c>
      <c r="L5" s="364">
        <v>0</v>
      </c>
      <c r="M5" s="364">
        <v>0</v>
      </c>
      <c r="N5" s="364">
        <v>0</v>
      </c>
      <c r="O5" s="364">
        <v>304</v>
      </c>
      <c r="P5" s="364">
        <v>0</v>
      </c>
      <c r="Q5" s="364">
        <v>51.58</v>
      </c>
      <c r="R5" s="364">
        <v>0</v>
      </c>
      <c r="S5" s="364">
        <v>0</v>
      </c>
      <c r="T5" s="364">
        <v>589428</v>
      </c>
    </row>
    <row r="6" spans="1:20">
      <c r="A6">
        <v>3</v>
      </c>
      <c r="B6" s="364" t="s">
        <v>533</v>
      </c>
      <c r="C6" s="364">
        <v>107</v>
      </c>
      <c r="D6" s="364">
        <v>115</v>
      </c>
      <c r="E6" s="364">
        <v>146</v>
      </c>
      <c r="F6" s="364">
        <v>9</v>
      </c>
      <c r="G6" s="364">
        <v>0</v>
      </c>
      <c r="H6" s="364">
        <v>0</v>
      </c>
      <c r="I6" s="364">
        <v>0</v>
      </c>
      <c r="J6" s="364">
        <v>0</v>
      </c>
      <c r="K6" s="364">
        <v>0</v>
      </c>
      <c r="L6" s="364">
        <v>0</v>
      </c>
      <c r="M6" s="364">
        <v>0</v>
      </c>
      <c r="N6" s="364">
        <v>0</v>
      </c>
      <c r="O6" s="364">
        <v>377</v>
      </c>
      <c r="P6" s="364">
        <v>0</v>
      </c>
      <c r="Q6" s="364">
        <v>46.31</v>
      </c>
      <c r="R6" s="364">
        <v>0</v>
      </c>
      <c r="S6" s="364">
        <v>0</v>
      </c>
      <c r="T6" s="364">
        <v>814121</v>
      </c>
    </row>
    <row r="7" spans="1:20">
      <c r="A7">
        <v>4</v>
      </c>
      <c r="B7" s="364" t="s">
        <v>494</v>
      </c>
      <c r="C7" s="364">
        <v>108</v>
      </c>
      <c r="D7" s="364">
        <v>101</v>
      </c>
      <c r="E7" s="364">
        <v>107</v>
      </c>
      <c r="F7" s="364">
        <v>15</v>
      </c>
      <c r="G7" s="364">
        <v>0</v>
      </c>
      <c r="H7" s="364">
        <v>0</v>
      </c>
      <c r="I7" s="364">
        <v>0</v>
      </c>
      <c r="J7" s="364">
        <v>0</v>
      </c>
      <c r="K7" s="364">
        <v>0</v>
      </c>
      <c r="L7" s="364">
        <v>0</v>
      </c>
      <c r="M7" s="364">
        <v>0</v>
      </c>
      <c r="N7" s="364">
        <v>0</v>
      </c>
      <c r="O7" s="364">
        <v>331</v>
      </c>
      <c r="P7" s="364">
        <v>0</v>
      </c>
      <c r="Q7" s="364">
        <v>43.59</v>
      </c>
      <c r="R7" s="364">
        <v>0</v>
      </c>
      <c r="S7" s="364">
        <v>0</v>
      </c>
      <c r="T7" s="364">
        <v>759386</v>
      </c>
    </row>
    <row r="8" spans="1:20">
      <c r="A8">
        <v>5</v>
      </c>
      <c r="B8" s="364" t="s">
        <v>496</v>
      </c>
      <c r="C8" s="364">
        <v>38</v>
      </c>
      <c r="D8" s="364">
        <v>16</v>
      </c>
      <c r="E8" s="364">
        <v>40</v>
      </c>
      <c r="F8" s="364">
        <v>4</v>
      </c>
      <c r="G8" s="364">
        <v>0</v>
      </c>
      <c r="H8" s="364">
        <v>0</v>
      </c>
      <c r="I8" s="364">
        <v>0</v>
      </c>
      <c r="J8" s="364">
        <v>0</v>
      </c>
      <c r="K8" s="364">
        <v>0</v>
      </c>
      <c r="L8" s="364">
        <v>0</v>
      </c>
      <c r="M8" s="364">
        <v>0</v>
      </c>
      <c r="N8" s="364">
        <v>0</v>
      </c>
      <c r="O8" s="364">
        <v>98</v>
      </c>
      <c r="P8" s="364">
        <v>0</v>
      </c>
      <c r="Q8" s="364">
        <v>43.02</v>
      </c>
      <c r="R8" s="364">
        <v>0</v>
      </c>
      <c r="S8" s="364">
        <v>0</v>
      </c>
      <c r="T8" s="364">
        <v>227808</v>
      </c>
    </row>
    <row r="9" spans="1:20">
      <c r="A9">
        <v>6</v>
      </c>
      <c r="B9" s="364" t="s">
        <v>523</v>
      </c>
      <c r="C9" s="364">
        <v>65</v>
      </c>
      <c r="D9" s="364">
        <v>56</v>
      </c>
      <c r="E9" s="364">
        <v>54</v>
      </c>
      <c r="F9" s="364">
        <v>1</v>
      </c>
      <c r="G9" s="364">
        <v>0</v>
      </c>
      <c r="H9" s="364">
        <v>0</v>
      </c>
      <c r="I9" s="364">
        <v>0</v>
      </c>
      <c r="J9" s="364">
        <v>0</v>
      </c>
      <c r="K9" s="364">
        <v>0</v>
      </c>
      <c r="L9" s="364">
        <v>0</v>
      </c>
      <c r="M9" s="364">
        <v>0</v>
      </c>
      <c r="N9" s="364">
        <v>0</v>
      </c>
      <c r="O9" s="364">
        <v>176</v>
      </c>
      <c r="P9" s="364">
        <v>0</v>
      </c>
      <c r="Q9" s="364">
        <v>42.12</v>
      </c>
      <c r="R9" s="364">
        <v>0</v>
      </c>
      <c r="S9" s="364">
        <v>0</v>
      </c>
      <c r="T9" s="364">
        <v>417891</v>
      </c>
    </row>
    <row r="10" spans="1:20">
      <c r="A10">
        <v>7</v>
      </c>
      <c r="B10" s="364" t="s">
        <v>492</v>
      </c>
      <c r="C10" s="364">
        <v>235</v>
      </c>
      <c r="D10" s="364">
        <v>165</v>
      </c>
      <c r="E10" s="364">
        <v>139</v>
      </c>
      <c r="F10" s="364">
        <v>24</v>
      </c>
      <c r="G10" s="364">
        <v>0</v>
      </c>
      <c r="H10" s="364">
        <v>0</v>
      </c>
      <c r="I10" s="364">
        <v>0</v>
      </c>
      <c r="J10" s="364">
        <v>0</v>
      </c>
      <c r="K10" s="364">
        <v>0</v>
      </c>
      <c r="L10" s="364">
        <v>0</v>
      </c>
      <c r="M10" s="364">
        <v>0</v>
      </c>
      <c r="N10" s="364">
        <v>0</v>
      </c>
      <c r="O10" s="364">
        <v>563</v>
      </c>
      <c r="P10" s="364">
        <v>0</v>
      </c>
      <c r="Q10" s="364">
        <v>41.39</v>
      </c>
      <c r="R10" s="364">
        <v>0</v>
      </c>
      <c r="S10" s="364">
        <v>0</v>
      </c>
      <c r="T10" s="364">
        <v>1360227</v>
      </c>
    </row>
    <row r="11" spans="1:20">
      <c r="A11">
        <v>8</v>
      </c>
      <c r="B11" s="364" t="s">
        <v>475</v>
      </c>
      <c r="C11" s="364">
        <v>1127</v>
      </c>
      <c r="D11" s="364">
        <v>564</v>
      </c>
      <c r="E11" s="364">
        <v>505</v>
      </c>
      <c r="F11" s="364">
        <v>2</v>
      </c>
      <c r="G11" s="364">
        <v>0</v>
      </c>
      <c r="H11" s="364">
        <v>0</v>
      </c>
      <c r="I11" s="364">
        <v>0</v>
      </c>
      <c r="J11" s="364">
        <v>0</v>
      </c>
      <c r="K11" s="364">
        <v>0</v>
      </c>
      <c r="L11" s="364">
        <v>0</v>
      </c>
      <c r="M11" s="364">
        <v>0</v>
      </c>
      <c r="N11" s="364">
        <v>0</v>
      </c>
      <c r="O11" s="364">
        <v>2198</v>
      </c>
      <c r="P11" s="364">
        <v>1</v>
      </c>
      <c r="Q11" s="364">
        <v>40</v>
      </c>
      <c r="R11" s="364">
        <v>0.02</v>
      </c>
      <c r="S11" s="364">
        <v>0.05</v>
      </c>
      <c r="T11" s="364">
        <v>5494932</v>
      </c>
    </row>
    <row r="12" spans="1:20">
      <c r="A12">
        <v>9</v>
      </c>
      <c r="B12" s="364" t="s">
        <v>522</v>
      </c>
      <c r="C12" s="364">
        <v>31</v>
      </c>
      <c r="D12" s="364">
        <v>31</v>
      </c>
      <c r="E12" s="364">
        <v>43</v>
      </c>
      <c r="F12" s="364">
        <v>1</v>
      </c>
      <c r="G12" s="364">
        <v>0</v>
      </c>
      <c r="H12" s="364">
        <v>0</v>
      </c>
      <c r="I12" s="364">
        <v>0</v>
      </c>
      <c r="J12" s="364">
        <v>0</v>
      </c>
      <c r="K12" s="364">
        <v>0</v>
      </c>
      <c r="L12" s="364">
        <v>0</v>
      </c>
      <c r="M12" s="364">
        <v>0</v>
      </c>
      <c r="N12" s="364">
        <v>0</v>
      </c>
      <c r="O12" s="364">
        <v>106</v>
      </c>
      <c r="P12" s="364">
        <v>0</v>
      </c>
      <c r="Q12" s="364">
        <v>39.630000000000003</v>
      </c>
      <c r="R12" s="364">
        <v>0</v>
      </c>
      <c r="S12" s="364">
        <v>0</v>
      </c>
      <c r="T12" s="364">
        <v>267442</v>
      </c>
    </row>
    <row r="13" spans="1:20">
      <c r="A13">
        <v>10</v>
      </c>
      <c r="B13" s="364" t="s">
        <v>531</v>
      </c>
      <c r="C13" s="364">
        <v>87</v>
      </c>
      <c r="D13" s="364">
        <v>98</v>
      </c>
      <c r="E13" s="364">
        <v>87</v>
      </c>
      <c r="F13" s="364">
        <v>2</v>
      </c>
      <c r="G13" s="364">
        <v>0</v>
      </c>
      <c r="H13" s="364">
        <v>0</v>
      </c>
      <c r="I13" s="364">
        <v>0</v>
      </c>
      <c r="J13" s="364">
        <v>0</v>
      </c>
      <c r="K13" s="364">
        <v>0</v>
      </c>
      <c r="L13" s="364">
        <v>0</v>
      </c>
      <c r="M13" s="364">
        <v>0</v>
      </c>
      <c r="N13" s="364">
        <v>0</v>
      </c>
      <c r="O13" s="364">
        <v>274</v>
      </c>
      <c r="P13" s="364">
        <v>0</v>
      </c>
      <c r="Q13" s="364">
        <v>37.380000000000003</v>
      </c>
      <c r="R13" s="364">
        <v>0</v>
      </c>
      <c r="S13" s="364">
        <v>0</v>
      </c>
      <c r="T13" s="364">
        <v>732955</v>
      </c>
    </row>
    <row r="14" spans="1:20">
      <c r="A14">
        <v>11</v>
      </c>
      <c r="B14" s="364" t="s">
        <v>477</v>
      </c>
      <c r="C14" s="364">
        <v>192</v>
      </c>
      <c r="D14" s="364">
        <v>112</v>
      </c>
      <c r="E14" s="364">
        <v>132</v>
      </c>
      <c r="F14" s="364">
        <v>12</v>
      </c>
      <c r="G14" s="364">
        <v>0</v>
      </c>
      <c r="H14" s="364">
        <v>0</v>
      </c>
      <c r="I14" s="364">
        <v>0</v>
      </c>
      <c r="J14" s="364">
        <v>0</v>
      </c>
      <c r="K14" s="364">
        <v>0</v>
      </c>
      <c r="L14" s="364">
        <v>0</v>
      </c>
      <c r="M14" s="364">
        <v>0</v>
      </c>
      <c r="N14" s="364">
        <v>0</v>
      </c>
      <c r="O14" s="364">
        <v>448</v>
      </c>
      <c r="P14" s="364">
        <v>3</v>
      </c>
      <c r="Q14" s="364">
        <v>37.29</v>
      </c>
      <c r="R14" s="364">
        <v>0.25</v>
      </c>
      <c r="S14" s="364">
        <v>0.67</v>
      </c>
      <c r="T14" s="364">
        <v>1201532</v>
      </c>
    </row>
    <row r="15" spans="1:20">
      <c r="A15">
        <v>12</v>
      </c>
      <c r="B15" s="364" t="s">
        <v>487</v>
      </c>
      <c r="C15" s="364">
        <v>169</v>
      </c>
      <c r="D15" s="364">
        <v>97</v>
      </c>
      <c r="E15" s="364">
        <v>65</v>
      </c>
      <c r="F15" s="364">
        <v>4</v>
      </c>
      <c r="G15" s="364">
        <v>0</v>
      </c>
      <c r="H15" s="364">
        <v>0</v>
      </c>
      <c r="I15" s="364">
        <v>0</v>
      </c>
      <c r="J15" s="364">
        <v>0</v>
      </c>
      <c r="K15" s="364">
        <v>0</v>
      </c>
      <c r="L15" s="364">
        <v>0</v>
      </c>
      <c r="M15" s="364">
        <v>0</v>
      </c>
      <c r="N15" s="364">
        <v>0</v>
      </c>
      <c r="O15" s="364">
        <v>335</v>
      </c>
      <c r="P15" s="364">
        <v>0</v>
      </c>
      <c r="Q15" s="364">
        <v>36.340000000000003</v>
      </c>
      <c r="R15" s="364">
        <v>0</v>
      </c>
      <c r="S15" s="364">
        <v>0</v>
      </c>
      <c r="T15" s="364">
        <v>921882</v>
      </c>
    </row>
    <row r="16" spans="1:20">
      <c r="A16">
        <v>13</v>
      </c>
      <c r="B16" s="364" t="s">
        <v>532</v>
      </c>
      <c r="C16" s="364">
        <v>61</v>
      </c>
      <c r="D16" s="364">
        <v>62</v>
      </c>
      <c r="E16" s="364">
        <v>62</v>
      </c>
      <c r="F16" s="364">
        <v>9</v>
      </c>
      <c r="G16" s="364">
        <v>0</v>
      </c>
      <c r="H16" s="364">
        <v>0</v>
      </c>
      <c r="I16" s="364">
        <v>0</v>
      </c>
      <c r="J16" s="364">
        <v>0</v>
      </c>
      <c r="K16" s="364">
        <v>0</v>
      </c>
      <c r="L16" s="364">
        <v>0</v>
      </c>
      <c r="M16" s="364">
        <v>0</v>
      </c>
      <c r="N16" s="364">
        <v>0</v>
      </c>
      <c r="O16" s="364">
        <v>194</v>
      </c>
      <c r="P16" s="364">
        <v>0</v>
      </c>
      <c r="Q16" s="364">
        <v>35.54</v>
      </c>
      <c r="R16" s="364">
        <v>0</v>
      </c>
      <c r="S16" s="364">
        <v>0</v>
      </c>
      <c r="T16" s="364">
        <v>545913</v>
      </c>
    </row>
    <row r="17" spans="1:20">
      <c r="A17">
        <v>14</v>
      </c>
      <c r="B17" s="364" t="s">
        <v>490</v>
      </c>
      <c r="C17" s="364">
        <v>65</v>
      </c>
      <c r="D17" s="364">
        <v>42</v>
      </c>
      <c r="E17" s="364">
        <v>55</v>
      </c>
      <c r="F17" s="364">
        <v>3</v>
      </c>
      <c r="G17" s="364">
        <v>0</v>
      </c>
      <c r="H17" s="364">
        <v>0</v>
      </c>
      <c r="I17" s="364">
        <v>0</v>
      </c>
      <c r="J17" s="364">
        <v>0</v>
      </c>
      <c r="K17" s="364">
        <v>0</v>
      </c>
      <c r="L17" s="364">
        <v>0</v>
      </c>
      <c r="M17" s="364">
        <v>0</v>
      </c>
      <c r="N17" s="364">
        <v>0</v>
      </c>
      <c r="O17" s="364">
        <v>165</v>
      </c>
      <c r="P17" s="364">
        <v>0</v>
      </c>
      <c r="Q17" s="364">
        <v>34.17</v>
      </c>
      <c r="R17" s="364">
        <v>0</v>
      </c>
      <c r="S17" s="364">
        <v>0</v>
      </c>
      <c r="T17" s="364">
        <v>482950</v>
      </c>
    </row>
    <row r="18" spans="1:20">
      <c r="A18">
        <v>15</v>
      </c>
      <c r="B18" s="364" t="s">
        <v>493</v>
      </c>
      <c r="C18" s="364">
        <v>222</v>
      </c>
      <c r="D18" s="364">
        <v>167</v>
      </c>
      <c r="E18" s="364">
        <v>128</v>
      </c>
      <c r="F18" s="364">
        <v>19</v>
      </c>
      <c r="G18" s="364">
        <v>0</v>
      </c>
      <c r="H18" s="364">
        <v>0</v>
      </c>
      <c r="I18" s="364">
        <v>0</v>
      </c>
      <c r="J18" s="364">
        <v>0</v>
      </c>
      <c r="K18" s="364">
        <v>0</v>
      </c>
      <c r="L18" s="364">
        <v>0</v>
      </c>
      <c r="M18" s="364">
        <v>0</v>
      </c>
      <c r="N18" s="364">
        <v>0</v>
      </c>
      <c r="O18" s="364">
        <v>536</v>
      </c>
      <c r="P18" s="364">
        <v>1</v>
      </c>
      <c r="Q18" s="364">
        <v>33.61</v>
      </c>
      <c r="R18" s="364">
        <v>0.06</v>
      </c>
      <c r="S18" s="364">
        <v>0.19</v>
      </c>
      <c r="T18" s="364">
        <v>1594758</v>
      </c>
    </row>
    <row r="19" spans="1:20">
      <c r="A19">
        <v>16</v>
      </c>
      <c r="B19" s="364" t="s">
        <v>525</v>
      </c>
      <c r="C19" s="364">
        <v>31</v>
      </c>
      <c r="D19" s="364">
        <v>19</v>
      </c>
      <c r="E19" s="364">
        <v>10</v>
      </c>
      <c r="F19" s="364">
        <v>0</v>
      </c>
      <c r="G19" s="364">
        <v>0</v>
      </c>
      <c r="H19" s="364">
        <v>0</v>
      </c>
      <c r="I19" s="364">
        <v>0</v>
      </c>
      <c r="J19" s="364">
        <v>0</v>
      </c>
      <c r="K19" s="364">
        <v>0</v>
      </c>
      <c r="L19" s="364">
        <v>0</v>
      </c>
      <c r="M19" s="364">
        <v>0</v>
      </c>
      <c r="N19" s="364">
        <v>0</v>
      </c>
      <c r="O19" s="364">
        <v>60</v>
      </c>
      <c r="P19" s="364">
        <v>0</v>
      </c>
      <c r="Q19" s="364">
        <v>30.89</v>
      </c>
      <c r="R19" s="364">
        <v>0</v>
      </c>
      <c r="S19" s="364">
        <v>0</v>
      </c>
      <c r="T19" s="364">
        <v>194226</v>
      </c>
    </row>
    <row r="20" spans="1:20">
      <c r="A20">
        <v>17</v>
      </c>
      <c r="B20" s="364" t="s">
        <v>526</v>
      </c>
      <c r="C20" s="364">
        <v>48</v>
      </c>
      <c r="D20" s="364">
        <v>40</v>
      </c>
      <c r="E20" s="364">
        <v>49</v>
      </c>
      <c r="F20" s="364">
        <v>3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64">
        <v>0</v>
      </c>
      <c r="M20" s="364">
        <v>0</v>
      </c>
      <c r="N20" s="364">
        <v>0</v>
      </c>
      <c r="O20" s="364">
        <v>140</v>
      </c>
      <c r="P20" s="364">
        <v>0</v>
      </c>
      <c r="Q20" s="364">
        <v>27.48</v>
      </c>
      <c r="R20" s="364">
        <v>0</v>
      </c>
      <c r="S20" s="364">
        <v>0</v>
      </c>
      <c r="T20" s="364">
        <v>509385</v>
      </c>
    </row>
    <row r="21" spans="1:20">
      <c r="A21">
        <v>18</v>
      </c>
      <c r="B21" s="364" t="s">
        <v>495</v>
      </c>
      <c r="C21" s="364">
        <v>30</v>
      </c>
      <c r="D21" s="364">
        <v>28</v>
      </c>
      <c r="E21" s="364">
        <v>85</v>
      </c>
      <c r="F21" s="364">
        <v>2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4">
        <v>0</v>
      </c>
      <c r="O21" s="364">
        <v>145</v>
      </c>
      <c r="P21" s="364">
        <v>1</v>
      </c>
      <c r="Q21" s="364">
        <v>27.04</v>
      </c>
      <c r="R21" s="364">
        <v>0.19</v>
      </c>
      <c r="S21" s="364">
        <v>0.69</v>
      </c>
      <c r="T21" s="364">
        <v>536144</v>
      </c>
    </row>
    <row r="22" spans="1:20">
      <c r="A22">
        <v>19</v>
      </c>
      <c r="B22" s="364" t="s">
        <v>530</v>
      </c>
      <c r="C22" s="364">
        <v>39</v>
      </c>
      <c r="D22" s="364">
        <v>51</v>
      </c>
      <c r="E22" s="364">
        <v>37</v>
      </c>
      <c r="F22" s="364">
        <v>7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4">
        <v>0</v>
      </c>
      <c r="O22" s="364">
        <v>134</v>
      </c>
      <c r="P22" s="364">
        <v>0</v>
      </c>
      <c r="Q22" s="364">
        <v>25.69</v>
      </c>
      <c r="R22" s="364">
        <v>0</v>
      </c>
      <c r="S22" s="364">
        <v>0</v>
      </c>
      <c r="T22" s="364">
        <v>521619</v>
      </c>
    </row>
    <row r="23" spans="1:20">
      <c r="A23">
        <v>20</v>
      </c>
      <c r="B23" s="364" t="s">
        <v>476</v>
      </c>
      <c r="C23" s="364">
        <v>142</v>
      </c>
      <c r="D23" s="364">
        <v>72</v>
      </c>
      <c r="E23" s="364">
        <v>91</v>
      </c>
      <c r="F23" s="364">
        <v>9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4">
        <v>0</v>
      </c>
      <c r="O23" s="364">
        <v>314</v>
      </c>
      <c r="P23" s="364">
        <v>0</v>
      </c>
      <c r="Q23" s="364">
        <v>24.23</v>
      </c>
      <c r="R23" s="364">
        <v>0</v>
      </c>
      <c r="S23" s="364">
        <v>0</v>
      </c>
      <c r="T23" s="364">
        <v>1295916</v>
      </c>
    </row>
    <row r="24" spans="1:20">
      <c r="A24">
        <v>21</v>
      </c>
      <c r="B24" s="364" t="s">
        <v>461</v>
      </c>
      <c r="C24" s="364">
        <v>24</v>
      </c>
      <c r="D24" s="364">
        <v>26</v>
      </c>
      <c r="E24" s="364">
        <v>54</v>
      </c>
      <c r="F24" s="364">
        <v>4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64">
        <v>0</v>
      </c>
      <c r="M24" s="364">
        <v>0</v>
      </c>
      <c r="N24" s="364">
        <v>0</v>
      </c>
      <c r="O24" s="364">
        <v>108</v>
      </c>
      <c r="P24" s="364">
        <v>0</v>
      </c>
      <c r="Q24" s="364">
        <v>22.76</v>
      </c>
      <c r="R24" s="364">
        <v>0</v>
      </c>
      <c r="S24" s="364">
        <v>0</v>
      </c>
      <c r="T24" s="364">
        <v>474539</v>
      </c>
    </row>
    <row r="25" spans="1:20">
      <c r="A25">
        <v>22</v>
      </c>
      <c r="B25" s="364" t="s">
        <v>470</v>
      </c>
      <c r="C25" s="364">
        <v>15</v>
      </c>
      <c r="D25" s="364">
        <v>20</v>
      </c>
      <c r="E25" s="364">
        <v>25</v>
      </c>
      <c r="F25" s="364">
        <v>11</v>
      </c>
      <c r="G25" s="364">
        <v>0</v>
      </c>
      <c r="H25" s="364">
        <v>0</v>
      </c>
      <c r="I25" s="364">
        <v>0</v>
      </c>
      <c r="J25" s="364">
        <v>0</v>
      </c>
      <c r="K25" s="364">
        <v>0</v>
      </c>
      <c r="L25" s="364">
        <v>0</v>
      </c>
      <c r="M25" s="364">
        <v>0</v>
      </c>
      <c r="N25" s="364">
        <v>0</v>
      </c>
      <c r="O25" s="364">
        <v>71</v>
      </c>
      <c r="P25" s="364">
        <v>0</v>
      </c>
      <c r="Q25" s="364">
        <v>22.31</v>
      </c>
      <c r="R25" s="364">
        <v>0</v>
      </c>
      <c r="S25" s="364">
        <v>0</v>
      </c>
      <c r="T25" s="364">
        <v>318308</v>
      </c>
    </row>
    <row r="26" spans="1:20">
      <c r="A26">
        <v>23</v>
      </c>
      <c r="B26" s="364" t="s">
        <v>484</v>
      </c>
      <c r="C26" s="364">
        <v>89</v>
      </c>
      <c r="D26" s="364">
        <v>49</v>
      </c>
      <c r="E26" s="364">
        <v>43</v>
      </c>
      <c r="F26" s="364">
        <v>0</v>
      </c>
      <c r="G26" s="364">
        <v>0</v>
      </c>
      <c r="H26" s="364">
        <v>0</v>
      </c>
      <c r="I26" s="364">
        <v>0</v>
      </c>
      <c r="J26" s="364">
        <v>0</v>
      </c>
      <c r="K26" s="364">
        <v>0</v>
      </c>
      <c r="L26" s="364">
        <v>0</v>
      </c>
      <c r="M26" s="364">
        <v>0</v>
      </c>
      <c r="N26" s="364">
        <v>0</v>
      </c>
      <c r="O26" s="364">
        <v>181</v>
      </c>
      <c r="P26" s="364">
        <v>0</v>
      </c>
      <c r="Q26" s="364">
        <v>20.91</v>
      </c>
      <c r="R26" s="364">
        <v>0</v>
      </c>
      <c r="S26" s="364">
        <v>0</v>
      </c>
      <c r="T26" s="364">
        <v>865807</v>
      </c>
    </row>
    <row r="27" spans="1:20">
      <c r="A27">
        <v>24</v>
      </c>
      <c r="B27" s="364" t="s">
        <v>486</v>
      </c>
      <c r="C27" s="364">
        <v>69</v>
      </c>
      <c r="D27" s="364">
        <v>47</v>
      </c>
      <c r="E27" s="364">
        <v>41</v>
      </c>
      <c r="F27" s="364">
        <v>2</v>
      </c>
      <c r="G27" s="364">
        <v>0</v>
      </c>
      <c r="H27" s="364">
        <v>0</v>
      </c>
      <c r="I27" s="364">
        <v>0</v>
      </c>
      <c r="J27" s="364">
        <v>0</v>
      </c>
      <c r="K27" s="364">
        <v>0</v>
      </c>
      <c r="L27" s="364">
        <v>0</v>
      </c>
      <c r="M27" s="364">
        <v>0</v>
      </c>
      <c r="N27" s="364">
        <v>0</v>
      </c>
      <c r="O27" s="364">
        <v>159</v>
      </c>
      <c r="P27" s="364">
        <v>0</v>
      </c>
      <c r="Q27" s="364">
        <v>19.14</v>
      </c>
      <c r="R27" s="364">
        <v>0</v>
      </c>
      <c r="S27" s="364">
        <v>0</v>
      </c>
      <c r="T27" s="364">
        <v>830695</v>
      </c>
    </row>
    <row r="28" spans="1:20">
      <c r="A28">
        <v>25</v>
      </c>
      <c r="B28" s="364" t="s">
        <v>471</v>
      </c>
      <c r="C28" s="364">
        <v>54</v>
      </c>
      <c r="D28" s="364">
        <v>66</v>
      </c>
      <c r="E28" s="364">
        <v>68</v>
      </c>
      <c r="F28" s="364">
        <v>0</v>
      </c>
      <c r="G28" s="364">
        <v>0</v>
      </c>
      <c r="H28" s="364">
        <v>0</v>
      </c>
      <c r="I28" s="364">
        <v>0</v>
      </c>
      <c r="J28" s="364">
        <v>0</v>
      </c>
      <c r="K28" s="364">
        <v>0</v>
      </c>
      <c r="L28" s="364">
        <v>0</v>
      </c>
      <c r="M28" s="364">
        <v>0</v>
      </c>
      <c r="N28" s="364">
        <v>0</v>
      </c>
      <c r="O28" s="364">
        <v>188</v>
      </c>
      <c r="P28" s="364">
        <v>0</v>
      </c>
      <c r="Q28" s="364">
        <v>18.27</v>
      </c>
      <c r="R28" s="364">
        <v>0</v>
      </c>
      <c r="S28" s="364">
        <v>0</v>
      </c>
      <c r="T28" s="364">
        <v>1028814</v>
      </c>
    </row>
    <row r="29" spans="1:20">
      <c r="A29">
        <v>26</v>
      </c>
      <c r="B29" s="364" t="s">
        <v>464</v>
      </c>
      <c r="C29" s="364">
        <v>20</v>
      </c>
      <c r="D29" s="364">
        <v>15</v>
      </c>
      <c r="E29" s="364">
        <v>15</v>
      </c>
      <c r="F29" s="364">
        <v>1</v>
      </c>
      <c r="G29" s="364">
        <v>0</v>
      </c>
      <c r="H29" s="364">
        <v>0</v>
      </c>
      <c r="I29" s="364">
        <v>0</v>
      </c>
      <c r="J29" s="364">
        <v>0</v>
      </c>
      <c r="K29" s="364">
        <v>0</v>
      </c>
      <c r="L29" s="364">
        <v>0</v>
      </c>
      <c r="M29" s="364">
        <v>0</v>
      </c>
      <c r="N29" s="364">
        <v>0</v>
      </c>
      <c r="O29" s="364">
        <v>51</v>
      </c>
      <c r="P29" s="364">
        <v>0</v>
      </c>
      <c r="Q29" s="364">
        <v>17.78</v>
      </c>
      <c r="R29" s="364">
        <v>0</v>
      </c>
      <c r="S29" s="364">
        <v>0</v>
      </c>
      <c r="T29" s="364">
        <v>286786</v>
      </c>
    </row>
    <row r="30" spans="1:20">
      <c r="A30">
        <v>27</v>
      </c>
      <c r="B30" s="364" t="s">
        <v>466</v>
      </c>
      <c r="C30" s="364">
        <v>51</v>
      </c>
      <c r="D30" s="364">
        <v>20</v>
      </c>
      <c r="E30" s="364">
        <v>40</v>
      </c>
      <c r="F30" s="364">
        <v>10</v>
      </c>
      <c r="G30" s="364">
        <v>0</v>
      </c>
      <c r="H30" s="364">
        <v>0</v>
      </c>
      <c r="I30" s="364">
        <v>0</v>
      </c>
      <c r="J30" s="364">
        <v>0</v>
      </c>
      <c r="K30" s="364">
        <v>0</v>
      </c>
      <c r="L30" s="364">
        <v>0</v>
      </c>
      <c r="M30" s="364">
        <v>0</v>
      </c>
      <c r="N30" s="364">
        <v>0</v>
      </c>
      <c r="O30" s="364">
        <v>121</v>
      </c>
      <c r="P30" s="364">
        <v>0</v>
      </c>
      <c r="Q30" s="364">
        <v>17.690000000000001</v>
      </c>
      <c r="R30" s="364">
        <v>0</v>
      </c>
      <c r="S30" s="364">
        <v>0</v>
      </c>
      <c r="T30" s="364">
        <v>684140</v>
      </c>
    </row>
    <row r="31" spans="1:20">
      <c r="A31">
        <v>28</v>
      </c>
      <c r="B31" s="364" t="s">
        <v>528</v>
      </c>
      <c r="C31" s="364">
        <v>7</v>
      </c>
      <c r="D31" s="364">
        <v>18</v>
      </c>
      <c r="E31" s="364">
        <v>30</v>
      </c>
      <c r="F31" s="364">
        <v>0</v>
      </c>
      <c r="G31" s="364">
        <v>0</v>
      </c>
      <c r="H31" s="364">
        <v>0</v>
      </c>
      <c r="I31" s="364">
        <v>0</v>
      </c>
      <c r="J31" s="364">
        <v>0</v>
      </c>
      <c r="K31" s="364">
        <v>0</v>
      </c>
      <c r="L31" s="364">
        <v>0</v>
      </c>
      <c r="M31" s="364">
        <v>0</v>
      </c>
      <c r="N31" s="364">
        <v>0</v>
      </c>
      <c r="O31" s="364">
        <v>55</v>
      </c>
      <c r="P31" s="364">
        <v>1</v>
      </c>
      <c r="Q31" s="364">
        <v>16.91</v>
      </c>
      <c r="R31" s="364">
        <v>0.31</v>
      </c>
      <c r="S31" s="364">
        <v>1.82</v>
      </c>
      <c r="T31" s="364">
        <v>325303</v>
      </c>
    </row>
    <row r="32" spans="1:20">
      <c r="A32">
        <v>29</v>
      </c>
      <c r="B32" s="364" t="s">
        <v>529</v>
      </c>
      <c r="C32" s="364">
        <v>34</v>
      </c>
      <c r="D32" s="364">
        <v>28</v>
      </c>
      <c r="E32" s="364">
        <v>35</v>
      </c>
      <c r="F32" s="364">
        <v>1</v>
      </c>
      <c r="G32" s="364">
        <v>0</v>
      </c>
      <c r="H32" s="364">
        <v>0</v>
      </c>
      <c r="I32" s="364">
        <v>0</v>
      </c>
      <c r="J32" s="364">
        <v>0</v>
      </c>
      <c r="K32" s="364">
        <v>0</v>
      </c>
      <c r="L32" s="364">
        <v>0</v>
      </c>
      <c r="M32" s="364">
        <v>0</v>
      </c>
      <c r="N32" s="364">
        <v>0</v>
      </c>
      <c r="O32" s="364">
        <v>98</v>
      </c>
      <c r="P32" s="364">
        <v>1</v>
      </c>
      <c r="Q32" s="364">
        <v>15.36</v>
      </c>
      <c r="R32" s="364">
        <v>0.16</v>
      </c>
      <c r="S32" s="364">
        <v>1.02</v>
      </c>
      <c r="T32" s="364">
        <v>638206</v>
      </c>
    </row>
    <row r="33" spans="1:20">
      <c r="A33">
        <v>30</v>
      </c>
      <c r="B33" s="364" t="s">
        <v>491</v>
      </c>
      <c r="C33" s="364">
        <v>33</v>
      </c>
      <c r="D33" s="364">
        <v>23</v>
      </c>
      <c r="E33" s="364">
        <v>22</v>
      </c>
      <c r="F33" s="364">
        <v>6</v>
      </c>
      <c r="G33" s="364">
        <v>0</v>
      </c>
      <c r="H33" s="364">
        <v>0</v>
      </c>
      <c r="I33" s="364">
        <v>0</v>
      </c>
      <c r="J33" s="364">
        <v>0</v>
      </c>
      <c r="K33" s="364">
        <v>0</v>
      </c>
      <c r="L33" s="364">
        <v>0</v>
      </c>
      <c r="M33" s="364">
        <v>0</v>
      </c>
      <c r="N33" s="364">
        <v>0</v>
      </c>
      <c r="O33" s="364">
        <v>84</v>
      </c>
      <c r="P33" s="364">
        <v>0</v>
      </c>
      <c r="Q33" s="364">
        <v>15.18</v>
      </c>
      <c r="R33" s="364">
        <v>0</v>
      </c>
      <c r="S33" s="364">
        <v>0</v>
      </c>
      <c r="T33" s="364">
        <v>553298</v>
      </c>
    </row>
    <row r="34" spans="1:20">
      <c r="A34">
        <v>31</v>
      </c>
      <c r="B34" s="364" t="s">
        <v>478</v>
      </c>
      <c r="C34" s="364">
        <v>43</v>
      </c>
      <c r="D34" s="364">
        <v>24</v>
      </c>
      <c r="E34" s="364">
        <v>49</v>
      </c>
      <c r="F34" s="364">
        <v>0</v>
      </c>
      <c r="G34" s="364">
        <v>0</v>
      </c>
      <c r="H34" s="364">
        <v>0</v>
      </c>
      <c r="I34" s="364">
        <v>0</v>
      </c>
      <c r="J34" s="364">
        <v>0</v>
      </c>
      <c r="K34" s="364">
        <v>0</v>
      </c>
      <c r="L34" s="364">
        <v>0</v>
      </c>
      <c r="M34" s="364">
        <v>0</v>
      </c>
      <c r="N34" s="364">
        <v>0</v>
      </c>
      <c r="O34" s="364">
        <v>116</v>
      </c>
      <c r="P34" s="364">
        <v>0</v>
      </c>
      <c r="Q34" s="364">
        <v>14.14</v>
      </c>
      <c r="R34" s="364">
        <v>0</v>
      </c>
      <c r="S34" s="364">
        <v>0</v>
      </c>
      <c r="T34" s="364">
        <v>820417</v>
      </c>
    </row>
    <row r="35" spans="1:20">
      <c r="A35">
        <v>32</v>
      </c>
      <c r="B35" s="364" t="s">
        <v>472</v>
      </c>
      <c r="C35" s="364">
        <v>8</v>
      </c>
      <c r="D35" s="364">
        <v>10</v>
      </c>
      <c r="E35" s="364">
        <v>26</v>
      </c>
      <c r="F35" s="364">
        <v>0</v>
      </c>
      <c r="G35" s="364">
        <v>0</v>
      </c>
      <c r="H35" s="364">
        <v>0</v>
      </c>
      <c r="I35" s="364">
        <v>0</v>
      </c>
      <c r="J35" s="364">
        <v>0</v>
      </c>
      <c r="K35" s="364">
        <v>0</v>
      </c>
      <c r="L35" s="364">
        <v>0</v>
      </c>
      <c r="M35" s="364">
        <v>0</v>
      </c>
      <c r="N35" s="364">
        <v>0</v>
      </c>
      <c r="O35" s="364">
        <v>44</v>
      </c>
      <c r="P35" s="364">
        <v>0</v>
      </c>
      <c r="Q35" s="364">
        <v>13.59</v>
      </c>
      <c r="R35" s="364">
        <v>0</v>
      </c>
      <c r="S35" s="364">
        <v>0</v>
      </c>
      <c r="T35" s="364">
        <v>323860</v>
      </c>
    </row>
    <row r="36" spans="1:20">
      <c r="A36">
        <v>33</v>
      </c>
      <c r="B36" s="364" t="s">
        <v>520</v>
      </c>
      <c r="C36" s="364">
        <v>67</v>
      </c>
      <c r="D36" s="364">
        <v>84</v>
      </c>
      <c r="E36" s="364">
        <v>52</v>
      </c>
      <c r="F36" s="364">
        <v>0</v>
      </c>
      <c r="G36" s="364">
        <v>0</v>
      </c>
      <c r="H36" s="364">
        <v>0</v>
      </c>
      <c r="I36" s="364">
        <v>0</v>
      </c>
      <c r="J36" s="364">
        <v>0</v>
      </c>
      <c r="K36" s="364">
        <v>0</v>
      </c>
      <c r="L36" s="364">
        <v>0</v>
      </c>
      <c r="M36" s="364">
        <v>0</v>
      </c>
      <c r="N36" s="364">
        <v>0</v>
      </c>
      <c r="O36" s="364">
        <v>203</v>
      </c>
      <c r="P36" s="364">
        <v>0</v>
      </c>
      <c r="Q36" s="364">
        <v>13.14</v>
      </c>
      <c r="R36" s="364">
        <v>0</v>
      </c>
      <c r="S36" s="364">
        <v>0</v>
      </c>
      <c r="T36" s="364">
        <v>1545147</v>
      </c>
    </row>
    <row r="37" spans="1:20">
      <c r="A37">
        <v>34</v>
      </c>
      <c r="B37" s="364" t="s">
        <v>524</v>
      </c>
      <c r="C37" s="364">
        <v>47</v>
      </c>
      <c r="D37" s="364">
        <v>48</v>
      </c>
      <c r="E37" s="364">
        <v>42</v>
      </c>
      <c r="F37" s="364">
        <v>3</v>
      </c>
      <c r="G37" s="364">
        <v>0</v>
      </c>
      <c r="H37" s="364">
        <v>0</v>
      </c>
      <c r="I37" s="364">
        <v>0</v>
      </c>
      <c r="J37" s="364">
        <v>0</v>
      </c>
      <c r="K37" s="364">
        <v>0</v>
      </c>
      <c r="L37" s="364">
        <v>0</v>
      </c>
      <c r="M37" s="364">
        <v>0</v>
      </c>
      <c r="N37" s="364">
        <v>0</v>
      </c>
      <c r="O37" s="364">
        <v>140</v>
      </c>
      <c r="P37" s="364">
        <v>1</v>
      </c>
      <c r="Q37" s="364">
        <v>13.04</v>
      </c>
      <c r="R37" s="364">
        <v>0.09</v>
      </c>
      <c r="S37" s="364">
        <v>0.71</v>
      </c>
      <c r="T37" s="364">
        <v>1073663</v>
      </c>
    </row>
    <row r="38" spans="1:20">
      <c r="A38">
        <v>35</v>
      </c>
      <c r="B38" s="364" t="s">
        <v>479</v>
      </c>
      <c r="C38" s="364">
        <v>9</v>
      </c>
      <c r="D38" s="364">
        <v>5</v>
      </c>
      <c r="E38" s="364">
        <v>16</v>
      </c>
      <c r="F38" s="364">
        <v>0</v>
      </c>
      <c r="G38" s="364">
        <v>0</v>
      </c>
      <c r="H38" s="364">
        <v>0</v>
      </c>
      <c r="I38" s="364">
        <v>0</v>
      </c>
      <c r="J38" s="364">
        <v>0</v>
      </c>
      <c r="K38" s="364">
        <v>0</v>
      </c>
      <c r="L38" s="364">
        <v>0</v>
      </c>
      <c r="M38" s="364">
        <v>0</v>
      </c>
      <c r="N38" s="364">
        <v>0</v>
      </c>
      <c r="O38" s="364">
        <v>30</v>
      </c>
      <c r="P38" s="364">
        <v>0</v>
      </c>
      <c r="Q38" s="364">
        <v>11.01</v>
      </c>
      <c r="R38" s="364">
        <v>0</v>
      </c>
      <c r="S38" s="364">
        <v>0</v>
      </c>
      <c r="T38" s="364">
        <v>272587</v>
      </c>
    </row>
    <row r="39" spans="1:20">
      <c r="A39">
        <v>36</v>
      </c>
      <c r="B39" s="364" t="s">
        <v>457</v>
      </c>
      <c r="C39" s="364">
        <v>93</v>
      </c>
      <c r="D39" s="364">
        <v>51</v>
      </c>
      <c r="E39" s="364">
        <v>50</v>
      </c>
      <c r="F39" s="364">
        <v>3</v>
      </c>
      <c r="G39" s="364">
        <v>0</v>
      </c>
      <c r="H39" s="364">
        <v>0</v>
      </c>
      <c r="I39" s="364">
        <v>0</v>
      </c>
      <c r="J39" s="364">
        <v>0</v>
      </c>
      <c r="K39" s="364">
        <v>0</v>
      </c>
      <c r="L39" s="364">
        <v>0</v>
      </c>
      <c r="M39" s="364">
        <v>0</v>
      </c>
      <c r="N39" s="364">
        <v>0</v>
      </c>
      <c r="O39" s="364">
        <v>197</v>
      </c>
      <c r="P39" s="364">
        <v>0</v>
      </c>
      <c r="Q39" s="364">
        <v>10.99</v>
      </c>
      <c r="R39" s="364">
        <v>0</v>
      </c>
      <c r="S39" s="364">
        <v>0</v>
      </c>
      <c r="T39" s="364">
        <v>1792474</v>
      </c>
    </row>
    <row r="40" spans="1:20">
      <c r="A40">
        <v>37</v>
      </c>
      <c r="B40" s="364" t="s">
        <v>489</v>
      </c>
      <c r="C40" s="364">
        <v>7</v>
      </c>
      <c r="D40" s="364">
        <v>11</v>
      </c>
      <c r="E40" s="364">
        <v>2</v>
      </c>
      <c r="F40" s="364">
        <v>0</v>
      </c>
      <c r="G40" s="364">
        <v>0</v>
      </c>
      <c r="H40" s="364">
        <v>0</v>
      </c>
      <c r="I40" s="364">
        <v>0</v>
      </c>
      <c r="J40" s="364">
        <v>0</v>
      </c>
      <c r="K40" s="364">
        <v>0</v>
      </c>
      <c r="L40" s="364">
        <v>0</v>
      </c>
      <c r="M40" s="364">
        <v>0</v>
      </c>
      <c r="N40" s="364">
        <v>0</v>
      </c>
      <c r="O40" s="364">
        <v>20</v>
      </c>
      <c r="P40" s="364">
        <v>0</v>
      </c>
      <c r="Q40" s="364">
        <v>10.56</v>
      </c>
      <c r="R40" s="364">
        <v>0</v>
      </c>
      <c r="S40" s="364">
        <v>0</v>
      </c>
      <c r="T40" s="364">
        <v>189453</v>
      </c>
    </row>
    <row r="41" spans="1:20">
      <c r="A41">
        <v>38</v>
      </c>
      <c r="B41" s="364" t="s">
        <v>521</v>
      </c>
      <c r="C41" s="364">
        <v>47</v>
      </c>
      <c r="D41" s="364">
        <v>0</v>
      </c>
      <c r="E41" s="364">
        <v>0</v>
      </c>
      <c r="F41" s="364">
        <v>0</v>
      </c>
      <c r="G41" s="364">
        <v>0</v>
      </c>
      <c r="H41" s="364">
        <v>0</v>
      </c>
      <c r="I41" s="364">
        <v>0</v>
      </c>
      <c r="J41" s="364">
        <v>0</v>
      </c>
      <c r="K41" s="364">
        <v>0</v>
      </c>
      <c r="L41" s="364">
        <v>0</v>
      </c>
      <c r="M41" s="364">
        <v>0</v>
      </c>
      <c r="N41" s="364">
        <v>0</v>
      </c>
      <c r="O41" s="364">
        <v>47</v>
      </c>
      <c r="P41" s="364">
        <v>0</v>
      </c>
      <c r="Q41" s="364">
        <v>9.7899999999999991</v>
      </c>
      <c r="R41" s="364">
        <v>0</v>
      </c>
      <c r="S41" s="364">
        <v>0</v>
      </c>
      <c r="T41" s="364">
        <v>480057</v>
      </c>
    </row>
    <row r="42" spans="1:20">
      <c r="A42">
        <v>39</v>
      </c>
      <c r="B42" s="364" t="s">
        <v>482</v>
      </c>
      <c r="C42" s="364">
        <v>15</v>
      </c>
      <c r="D42" s="364">
        <v>17</v>
      </c>
      <c r="E42" s="364">
        <v>27</v>
      </c>
      <c r="F42" s="364">
        <v>2</v>
      </c>
      <c r="G42" s="364">
        <v>0</v>
      </c>
      <c r="H42" s="364">
        <v>0</v>
      </c>
      <c r="I42" s="364">
        <v>0</v>
      </c>
      <c r="J42" s="364">
        <v>0</v>
      </c>
      <c r="K42" s="364">
        <v>0</v>
      </c>
      <c r="L42" s="364">
        <v>0</v>
      </c>
      <c r="M42" s="364">
        <v>0</v>
      </c>
      <c r="N42" s="364">
        <v>0</v>
      </c>
      <c r="O42" s="364">
        <v>61</v>
      </c>
      <c r="P42" s="364">
        <v>0</v>
      </c>
      <c r="Q42" s="364">
        <v>9.5500000000000007</v>
      </c>
      <c r="R42" s="364">
        <v>0</v>
      </c>
      <c r="S42" s="364">
        <v>0</v>
      </c>
      <c r="T42" s="364">
        <v>638582</v>
      </c>
    </row>
    <row r="43" spans="1:20">
      <c r="A43">
        <v>40</v>
      </c>
      <c r="B43" s="364" t="s">
        <v>468</v>
      </c>
      <c r="C43" s="364">
        <v>36</v>
      </c>
      <c r="D43" s="364">
        <v>21</v>
      </c>
      <c r="E43" s="364">
        <v>19</v>
      </c>
      <c r="F43" s="364">
        <v>3</v>
      </c>
      <c r="G43" s="364">
        <v>0</v>
      </c>
      <c r="H43" s="364">
        <v>0</v>
      </c>
      <c r="I43" s="364">
        <v>0</v>
      </c>
      <c r="J43" s="364">
        <v>0</v>
      </c>
      <c r="K43" s="364">
        <v>0</v>
      </c>
      <c r="L43" s="364">
        <v>0</v>
      </c>
      <c r="M43" s="364">
        <v>0</v>
      </c>
      <c r="N43" s="364">
        <v>0</v>
      </c>
      <c r="O43" s="364">
        <v>79</v>
      </c>
      <c r="P43" s="364">
        <v>0</v>
      </c>
      <c r="Q43" s="364">
        <v>9.35</v>
      </c>
      <c r="R43" s="364">
        <v>0</v>
      </c>
      <c r="S43" s="364">
        <v>0</v>
      </c>
      <c r="T43" s="364">
        <v>844494</v>
      </c>
    </row>
    <row r="44" spans="1:20">
      <c r="A44">
        <v>41</v>
      </c>
      <c r="B44" s="365" t="s">
        <v>501</v>
      </c>
      <c r="C44" s="364">
        <v>21</v>
      </c>
      <c r="D44" s="364">
        <v>27</v>
      </c>
      <c r="E44" s="364">
        <v>34</v>
      </c>
      <c r="F44" s="364">
        <v>3</v>
      </c>
      <c r="G44" s="364">
        <v>0</v>
      </c>
      <c r="H44" s="364">
        <v>0</v>
      </c>
      <c r="I44" s="364">
        <v>0</v>
      </c>
      <c r="J44" s="364">
        <v>0</v>
      </c>
      <c r="K44" s="364">
        <v>0</v>
      </c>
      <c r="L44" s="364">
        <v>0</v>
      </c>
      <c r="M44" s="364">
        <v>0</v>
      </c>
      <c r="N44" s="364">
        <v>0</v>
      </c>
      <c r="O44" s="364">
        <v>85</v>
      </c>
      <c r="P44" s="364">
        <v>0</v>
      </c>
      <c r="Q44" s="364">
        <v>9</v>
      </c>
      <c r="R44" s="364">
        <v>0</v>
      </c>
      <c r="S44" s="364">
        <v>0</v>
      </c>
      <c r="T44" s="364">
        <v>944605</v>
      </c>
    </row>
    <row r="45" spans="1:20">
      <c r="A45">
        <v>42</v>
      </c>
      <c r="B45" s="365" t="s">
        <v>516</v>
      </c>
      <c r="C45" s="364">
        <v>16</v>
      </c>
      <c r="D45" s="364">
        <v>42</v>
      </c>
      <c r="E45" s="364">
        <v>89</v>
      </c>
      <c r="F45" s="364">
        <v>18</v>
      </c>
      <c r="G45" s="364">
        <v>0</v>
      </c>
      <c r="H45" s="364">
        <v>0</v>
      </c>
      <c r="I45" s="364">
        <v>0</v>
      </c>
      <c r="J45" s="364">
        <v>0</v>
      </c>
      <c r="K45" s="364">
        <v>0</v>
      </c>
      <c r="L45" s="364">
        <v>0</v>
      </c>
      <c r="M45" s="364">
        <v>0</v>
      </c>
      <c r="N45" s="364">
        <v>0</v>
      </c>
      <c r="O45" s="364">
        <v>165</v>
      </c>
      <c r="P45" s="364">
        <v>0</v>
      </c>
      <c r="Q45" s="364">
        <v>8.82</v>
      </c>
      <c r="R45" s="364">
        <v>0</v>
      </c>
      <c r="S45" s="364">
        <v>0</v>
      </c>
      <c r="T45" s="364">
        <v>1869806</v>
      </c>
    </row>
    <row r="46" spans="1:20">
      <c r="A46">
        <v>43</v>
      </c>
      <c r="B46" s="364" t="s">
        <v>473</v>
      </c>
      <c r="C46" s="364">
        <v>22</v>
      </c>
      <c r="D46" s="364">
        <v>13</v>
      </c>
      <c r="E46" s="364">
        <v>22</v>
      </c>
      <c r="F46" s="364">
        <v>5</v>
      </c>
      <c r="G46" s="364">
        <v>0</v>
      </c>
      <c r="H46" s="364">
        <v>0</v>
      </c>
      <c r="I46" s="364">
        <v>0</v>
      </c>
      <c r="J46" s="364">
        <v>0</v>
      </c>
      <c r="K46" s="364">
        <v>0</v>
      </c>
      <c r="L46" s="364">
        <v>0</v>
      </c>
      <c r="M46" s="364">
        <v>0</v>
      </c>
      <c r="N46" s="364">
        <v>0</v>
      </c>
      <c r="O46" s="364">
        <v>62</v>
      </c>
      <c r="P46" s="364">
        <v>0</v>
      </c>
      <c r="Q46" s="364">
        <v>8.75</v>
      </c>
      <c r="R46" s="364">
        <v>0</v>
      </c>
      <c r="S46" s="364">
        <v>0</v>
      </c>
      <c r="T46" s="364">
        <v>708775</v>
      </c>
    </row>
    <row r="47" spans="1:20">
      <c r="A47">
        <v>44</v>
      </c>
      <c r="B47" s="365" t="s">
        <v>503</v>
      </c>
      <c r="C47" s="364">
        <v>16</v>
      </c>
      <c r="D47" s="364">
        <v>15</v>
      </c>
      <c r="E47" s="364">
        <v>39</v>
      </c>
      <c r="F47" s="364">
        <v>11</v>
      </c>
      <c r="G47" s="364">
        <v>0</v>
      </c>
      <c r="H47" s="364">
        <v>0</v>
      </c>
      <c r="I47" s="364">
        <v>0</v>
      </c>
      <c r="J47" s="364">
        <v>0</v>
      </c>
      <c r="K47" s="364">
        <v>0</v>
      </c>
      <c r="L47" s="364">
        <v>0</v>
      </c>
      <c r="M47" s="364">
        <v>0</v>
      </c>
      <c r="N47" s="364">
        <v>0</v>
      </c>
      <c r="O47" s="364">
        <v>81</v>
      </c>
      <c r="P47" s="364">
        <v>0</v>
      </c>
      <c r="Q47" s="364">
        <v>8.33</v>
      </c>
      <c r="R47" s="364">
        <v>0</v>
      </c>
      <c r="S47" s="364">
        <v>0</v>
      </c>
      <c r="T47" s="364">
        <v>972101</v>
      </c>
    </row>
    <row r="48" spans="1:20">
      <c r="A48">
        <v>45</v>
      </c>
      <c r="B48" s="364" t="s">
        <v>483</v>
      </c>
      <c r="C48" s="364">
        <v>4</v>
      </c>
      <c r="D48" s="364">
        <v>10</v>
      </c>
      <c r="E48" s="364">
        <v>4</v>
      </c>
      <c r="F48" s="364">
        <v>0</v>
      </c>
      <c r="G48" s="364">
        <v>0</v>
      </c>
      <c r="H48" s="364">
        <v>0</v>
      </c>
      <c r="I48" s="364">
        <v>0</v>
      </c>
      <c r="J48" s="364">
        <v>0</v>
      </c>
      <c r="K48" s="364">
        <v>0</v>
      </c>
      <c r="L48" s="364">
        <v>0</v>
      </c>
      <c r="M48" s="364">
        <v>0</v>
      </c>
      <c r="N48" s="364">
        <v>0</v>
      </c>
      <c r="O48" s="364">
        <v>18</v>
      </c>
      <c r="P48" s="364">
        <v>0</v>
      </c>
      <c r="Q48" s="364">
        <v>6.91</v>
      </c>
      <c r="R48" s="364">
        <v>0</v>
      </c>
      <c r="S48" s="364">
        <v>0</v>
      </c>
      <c r="T48" s="364">
        <v>260406</v>
      </c>
    </row>
    <row r="49" spans="1:20">
      <c r="A49">
        <v>46</v>
      </c>
      <c r="B49" s="364" t="s">
        <v>485</v>
      </c>
      <c r="C49" s="364">
        <v>28</v>
      </c>
      <c r="D49" s="364">
        <v>16</v>
      </c>
      <c r="E49" s="364">
        <v>16</v>
      </c>
      <c r="F49" s="364">
        <v>0</v>
      </c>
      <c r="G49" s="364">
        <v>0</v>
      </c>
      <c r="H49" s="364">
        <v>0</v>
      </c>
      <c r="I49" s="364">
        <v>0</v>
      </c>
      <c r="J49" s="364">
        <v>0</v>
      </c>
      <c r="K49" s="364">
        <v>0</v>
      </c>
      <c r="L49" s="364">
        <v>0</v>
      </c>
      <c r="M49" s="364">
        <v>0</v>
      </c>
      <c r="N49" s="364">
        <v>0</v>
      </c>
      <c r="O49" s="364">
        <v>60</v>
      </c>
      <c r="P49" s="364">
        <v>0</v>
      </c>
      <c r="Q49" s="364">
        <v>6.71</v>
      </c>
      <c r="R49" s="364">
        <v>0</v>
      </c>
      <c r="S49" s="364">
        <v>0</v>
      </c>
      <c r="T49" s="364">
        <v>894283</v>
      </c>
    </row>
    <row r="50" spans="1:20">
      <c r="A50">
        <v>47</v>
      </c>
      <c r="B50" s="364" t="s">
        <v>480</v>
      </c>
      <c r="C50" s="364">
        <v>22</v>
      </c>
      <c r="D50" s="364">
        <v>14</v>
      </c>
      <c r="E50" s="364">
        <v>12</v>
      </c>
      <c r="F50" s="364">
        <v>0</v>
      </c>
      <c r="G50" s="364">
        <v>0</v>
      </c>
      <c r="H50" s="364">
        <v>0</v>
      </c>
      <c r="I50" s="364">
        <v>0</v>
      </c>
      <c r="J50" s="364">
        <v>0</v>
      </c>
      <c r="K50" s="364">
        <v>0</v>
      </c>
      <c r="L50" s="364">
        <v>0</v>
      </c>
      <c r="M50" s="364">
        <v>0</v>
      </c>
      <c r="N50" s="364">
        <v>0</v>
      </c>
      <c r="O50" s="364">
        <v>48</v>
      </c>
      <c r="P50" s="364">
        <v>0</v>
      </c>
      <c r="Q50" s="364">
        <v>6.53</v>
      </c>
      <c r="R50" s="364">
        <v>0</v>
      </c>
      <c r="S50" s="364">
        <v>0</v>
      </c>
      <c r="T50" s="364">
        <v>735293</v>
      </c>
    </row>
    <row r="51" spans="1:20">
      <c r="A51">
        <v>48</v>
      </c>
      <c r="B51" s="364" t="s">
        <v>498</v>
      </c>
      <c r="C51" s="364">
        <v>14</v>
      </c>
      <c r="D51" s="364">
        <v>12</v>
      </c>
      <c r="E51" s="364">
        <v>6</v>
      </c>
      <c r="F51" s="364">
        <v>0</v>
      </c>
      <c r="G51" s="364">
        <v>0</v>
      </c>
      <c r="H51" s="364">
        <v>0</v>
      </c>
      <c r="I51" s="364">
        <v>0</v>
      </c>
      <c r="J51" s="364">
        <v>0</v>
      </c>
      <c r="K51" s="364">
        <v>0</v>
      </c>
      <c r="L51" s="364">
        <v>0</v>
      </c>
      <c r="M51" s="364">
        <v>0</v>
      </c>
      <c r="N51" s="364">
        <v>0</v>
      </c>
      <c r="O51" s="364">
        <v>32</v>
      </c>
      <c r="P51" s="364">
        <v>0</v>
      </c>
      <c r="Q51" s="364">
        <v>6.43</v>
      </c>
      <c r="R51" s="364">
        <v>0</v>
      </c>
      <c r="S51" s="364">
        <v>0</v>
      </c>
      <c r="T51" s="364">
        <v>497778</v>
      </c>
    </row>
    <row r="52" spans="1:20">
      <c r="A52">
        <v>49</v>
      </c>
      <c r="B52" s="365" t="s">
        <v>513</v>
      </c>
      <c r="C52" s="364">
        <v>20</v>
      </c>
      <c r="D52" s="364">
        <v>32</v>
      </c>
      <c r="E52" s="364">
        <v>29</v>
      </c>
      <c r="F52" s="364">
        <v>2</v>
      </c>
      <c r="G52" s="364">
        <v>0</v>
      </c>
      <c r="H52" s="364">
        <v>0</v>
      </c>
      <c r="I52" s="364">
        <v>0</v>
      </c>
      <c r="J52" s="364">
        <v>0</v>
      </c>
      <c r="K52" s="364">
        <v>0</v>
      </c>
      <c r="L52" s="364">
        <v>0</v>
      </c>
      <c r="M52" s="364">
        <v>0</v>
      </c>
      <c r="N52" s="364">
        <v>0</v>
      </c>
      <c r="O52" s="364">
        <v>83</v>
      </c>
      <c r="P52" s="364">
        <v>0</v>
      </c>
      <c r="Q52" s="364">
        <v>6.05</v>
      </c>
      <c r="R52" s="364">
        <v>0</v>
      </c>
      <c r="S52" s="364">
        <v>0</v>
      </c>
      <c r="T52" s="364">
        <v>1372910</v>
      </c>
    </row>
    <row r="53" spans="1:20">
      <c r="A53">
        <v>50</v>
      </c>
      <c r="B53" s="364" t="s">
        <v>499</v>
      </c>
      <c r="C53" s="364">
        <v>13</v>
      </c>
      <c r="D53" s="364">
        <v>10</v>
      </c>
      <c r="E53" s="364">
        <v>9</v>
      </c>
      <c r="F53" s="364">
        <v>0</v>
      </c>
      <c r="G53" s="364">
        <v>0</v>
      </c>
      <c r="H53" s="364">
        <v>0</v>
      </c>
      <c r="I53" s="364">
        <v>0</v>
      </c>
      <c r="J53" s="364">
        <v>0</v>
      </c>
      <c r="K53" s="364">
        <v>0</v>
      </c>
      <c r="L53" s="364">
        <v>0</v>
      </c>
      <c r="M53" s="364">
        <v>0</v>
      </c>
      <c r="N53" s="364">
        <v>0</v>
      </c>
      <c r="O53" s="364">
        <v>32</v>
      </c>
      <c r="P53" s="364">
        <v>0</v>
      </c>
      <c r="Q53" s="364">
        <v>5.69</v>
      </c>
      <c r="R53" s="364">
        <v>0</v>
      </c>
      <c r="S53" s="364">
        <v>0</v>
      </c>
      <c r="T53" s="364">
        <v>562816</v>
      </c>
    </row>
    <row r="54" spans="1:20">
      <c r="A54">
        <v>51</v>
      </c>
      <c r="B54" s="365" t="s">
        <v>519</v>
      </c>
      <c r="C54" s="364">
        <v>5</v>
      </c>
      <c r="D54" s="364">
        <v>2</v>
      </c>
      <c r="E54" s="364">
        <v>9</v>
      </c>
      <c r="F54" s="364">
        <v>2</v>
      </c>
      <c r="G54" s="364">
        <v>0</v>
      </c>
      <c r="H54" s="364">
        <v>0</v>
      </c>
      <c r="I54" s="364">
        <v>0</v>
      </c>
      <c r="J54" s="364">
        <v>0</v>
      </c>
      <c r="K54" s="364">
        <v>0</v>
      </c>
      <c r="L54" s="364">
        <v>0</v>
      </c>
      <c r="M54" s="364">
        <v>0</v>
      </c>
      <c r="N54" s="364">
        <v>0</v>
      </c>
      <c r="O54" s="364">
        <v>18</v>
      </c>
      <c r="P54" s="364">
        <v>0</v>
      </c>
      <c r="Q54" s="364">
        <v>5.12</v>
      </c>
      <c r="R54" s="364">
        <v>0</v>
      </c>
      <c r="S54" s="364">
        <v>0</v>
      </c>
      <c r="T54" s="364">
        <v>351588</v>
      </c>
    </row>
    <row r="55" spans="1:20">
      <c r="A55">
        <v>52</v>
      </c>
      <c r="B55" s="364" t="s">
        <v>474</v>
      </c>
      <c r="C55" s="364">
        <v>10</v>
      </c>
      <c r="D55" s="364">
        <v>3</v>
      </c>
      <c r="E55" s="364">
        <v>10</v>
      </c>
      <c r="F55" s="364">
        <v>0</v>
      </c>
      <c r="G55" s="364">
        <v>0</v>
      </c>
      <c r="H55" s="364">
        <v>0</v>
      </c>
      <c r="I55" s="364">
        <v>0</v>
      </c>
      <c r="J55" s="364">
        <v>0</v>
      </c>
      <c r="K55" s="364">
        <v>0</v>
      </c>
      <c r="L55" s="364">
        <v>0</v>
      </c>
      <c r="M55" s="364">
        <v>0</v>
      </c>
      <c r="N55" s="364">
        <v>0</v>
      </c>
      <c r="O55" s="364">
        <v>23</v>
      </c>
      <c r="P55" s="364">
        <v>0</v>
      </c>
      <c r="Q55" s="364">
        <v>4.37</v>
      </c>
      <c r="R55" s="364">
        <v>0</v>
      </c>
      <c r="S55" s="364">
        <v>0</v>
      </c>
      <c r="T55" s="364">
        <v>525944</v>
      </c>
    </row>
    <row r="56" spans="1:20">
      <c r="A56">
        <v>53</v>
      </c>
      <c r="B56" s="364" t="s">
        <v>465</v>
      </c>
      <c r="C56" s="364">
        <v>7</v>
      </c>
      <c r="D56" s="364">
        <v>5</v>
      </c>
      <c r="E56" s="364">
        <v>6</v>
      </c>
      <c r="F56" s="364">
        <v>1</v>
      </c>
      <c r="G56" s="364">
        <v>0</v>
      </c>
      <c r="H56" s="364">
        <v>0</v>
      </c>
      <c r="I56" s="364">
        <v>0</v>
      </c>
      <c r="J56" s="364">
        <v>0</v>
      </c>
      <c r="K56" s="364">
        <v>0</v>
      </c>
      <c r="L56" s="364">
        <v>0</v>
      </c>
      <c r="M56" s="364">
        <v>0</v>
      </c>
      <c r="N56" s="364">
        <v>0</v>
      </c>
      <c r="O56" s="364">
        <v>19</v>
      </c>
      <c r="P56" s="364">
        <v>0</v>
      </c>
      <c r="Q56" s="364">
        <v>4.29</v>
      </c>
      <c r="R56" s="364">
        <v>0</v>
      </c>
      <c r="S56" s="364">
        <v>0</v>
      </c>
      <c r="T56" s="364">
        <v>442949</v>
      </c>
    </row>
    <row r="57" spans="1:20">
      <c r="A57">
        <v>54</v>
      </c>
      <c r="B57" s="364" t="s">
        <v>502</v>
      </c>
      <c r="C57" s="364">
        <v>7</v>
      </c>
      <c r="D57" s="364">
        <v>13</v>
      </c>
      <c r="E57" s="364">
        <v>27</v>
      </c>
      <c r="F57" s="364">
        <v>7</v>
      </c>
      <c r="G57" s="364">
        <v>0</v>
      </c>
      <c r="H57" s="364">
        <v>0</v>
      </c>
      <c r="I57" s="364">
        <v>0</v>
      </c>
      <c r="J57" s="364">
        <v>0</v>
      </c>
      <c r="K57" s="364">
        <v>0</v>
      </c>
      <c r="L57" s="364">
        <v>0</v>
      </c>
      <c r="M57" s="364">
        <v>0</v>
      </c>
      <c r="N57" s="364">
        <v>0</v>
      </c>
      <c r="O57" s="364">
        <v>54</v>
      </c>
      <c r="P57" s="364">
        <v>0</v>
      </c>
      <c r="Q57" s="364">
        <v>4.18</v>
      </c>
      <c r="R57" s="364">
        <v>0</v>
      </c>
      <c r="S57" s="364">
        <v>0</v>
      </c>
      <c r="T57" s="364">
        <v>1291131</v>
      </c>
    </row>
    <row r="58" spans="1:20">
      <c r="A58">
        <v>55</v>
      </c>
      <c r="B58" s="364" t="s">
        <v>517</v>
      </c>
      <c r="C58" s="364">
        <v>3</v>
      </c>
      <c r="D58" s="364">
        <v>11</v>
      </c>
      <c r="E58" s="364">
        <v>7</v>
      </c>
      <c r="F58" s="364">
        <v>1</v>
      </c>
      <c r="G58" s="364">
        <v>0</v>
      </c>
      <c r="H58" s="364">
        <v>0</v>
      </c>
      <c r="I58" s="364">
        <v>0</v>
      </c>
      <c r="J58" s="364">
        <v>0</v>
      </c>
      <c r="K58" s="364">
        <v>0</v>
      </c>
      <c r="L58" s="364">
        <v>0</v>
      </c>
      <c r="M58" s="364">
        <v>0</v>
      </c>
      <c r="N58" s="364">
        <v>0</v>
      </c>
      <c r="O58" s="364">
        <v>22</v>
      </c>
      <c r="P58" s="364">
        <v>0</v>
      </c>
      <c r="Q58" s="364">
        <v>4.1399999999999997</v>
      </c>
      <c r="R58" s="364">
        <v>0</v>
      </c>
      <c r="S58" s="364">
        <v>0</v>
      </c>
      <c r="T58" s="364">
        <v>531599</v>
      </c>
    </row>
    <row r="59" spans="1:20">
      <c r="A59">
        <v>56</v>
      </c>
      <c r="B59" s="364" t="s">
        <v>515</v>
      </c>
      <c r="C59" s="364">
        <v>14</v>
      </c>
      <c r="D59" s="364">
        <v>19</v>
      </c>
      <c r="E59" s="364">
        <v>22</v>
      </c>
      <c r="F59" s="364">
        <v>5</v>
      </c>
      <c r="G59" s="364">
        <v>0</v>
      </c>
      <c r="H59" s="364">
        <v>0</v>
      </c>
      <c r="I59" s="364">
        <v>0</v>
      </c>
      <c r="J59" s="364">
        <v>0</v>
      </c>
      <c r="K59" s="364">
        <v>0</v>
      </c>
      <c r="L59" s="364">
        <v>0</v>
      </c>
      <c r="M59" s="364">
        <v>0</v>
      </c>
      <c r="N59" s="364">
        <v>0</v>
      </c>
      <c r="O59" s="364">
        <v>60</v>
      </c>
      <c r="P59" s="364">
        <v>0</v>
      </c>
      <c r="Q59" s="364">
        <v>4.12</v>
      </c>
      <c r="R59" s="364">
        <v>0</v>
      </c>
      <c r="S59" s="364">
        <v>0</v>
      </c>
      <c r="T59" s="364">
        <v>1454730</v>
      </c>
    </row>
    <row r="60" spans="1:20">
      <c r="A60">
        <v>57</v>
      </c>
      <c r="B60" s="364" t="s">
        <v>481</v>
      </c>
      <c r="C60" s="364">
        <v>0</v>
      </c>
      <c r="D60" s="364">
        <v>1</v>
      </c>
      <c r="E60" s="364">
        <v>7</v>
      </c>
      <c r="F60" s="364">
        <v>0</v>
      </c>
      <c r="G60" s="364">
        <v>0</v>
      </c>
      <c r="H60" s="364">
        <v>0</v>
      </c>
      <c r="I60" s="364">
        <v>0</v>
      </c>
      <c r="J60" s="364">
        <v>0</v>
      </c>
      <c r="K60" s="364">
        <v>0</v>
      </c>
      <c r="L60" s="364">
        <v>0</v>
      </c>
      <c r="M60" s="364">
        <v>0</v>
      </c>
      <c r="N60" s="364">
        <v>0</v>
      </c>
      <c r="O60" s="364">
        <v>8</v>
      </c>
      <c r="P60" s="364">
        <v>0</v>
      </c>
      <c r="Q60" s="364">
        <v>3.94</v>
      </c>
      <c r="R60" s="364">
        <v>0</v>
      </c>
      <c r="S60" s="364">
        <v>0</v>
      </c>
      <c r="T60" s="364">
        <v>202797</v>
      </c>
    </row>
    <row r="61" spans="1:20">
      <c r="A61">
        <v>58</v>
      </c>
      <c r="B61" s="364" t="s">
        <v>497</v>
      </c>
      <c r="C61" s="364">
        <v>7</v>
      </c>
      <c r="D61" s="364">
        <v>7</v>
      </c>
      <c r="E61" s="364">
        <v>14</v>
      </c>
      <c r="F61" s="364">
        <v>0</v>
      </c>
      <c r="G61" s="364">
        <v>0</v>
      </c>
      <c r="H61" s="364">
        <v>0</v>
      </c>
      <c r="I61" s="364">
        <v>0</v>
      </c>
      <c r="J61" s="364">
        <v>0</v>
      </c>
      <c r="K61" s="364">
        <v>0</v>
      </c>
      <c r="L61" s="364">
        <v>0</v>
      </c>
      <c r="M61" s="364">
        <v>0</v>
      </c>
      <c r="N61" s="364">
        <v>0</v>
      </c>
      <c r="O61" s="364">
        <v>28</v>
      </c>
      <c r="P61" s="364">
        <v>0</v>
      </c>
      <c r="Q61" s="364">
        <v>3.85</v>
      </c>
      <c r="R61" s="364">
        <v>0</v>
      </c>
      <c r="S61" s="364">
        <v>0</v>
      </c>
      <c r="T61" s="364">
        <v>726687</v>
      </c>
    </row>
    <row r="62" spans="1:20">
      <c r="A62">
        <v>59</v>
      </c>
      <c r="B62" s="364" t="s">
        <v>467</v>
      </c>
      <c r="C62" s="364">
        <v>3</v>
      </c>
      <c r="D62" s="364">
        <v>3</v>
      </c>
      <c r="E62" s="364">
        <v>16</v>
      </c>
      <c r="F62" s="364">
        <v>0</v>
      </c>
      <c r="G62" s="364">
        <v>0</v>
      </c>
      <c r="H62" s="364">
        <v>0</v>
      </c>
      <c r="I62" s="364">
        <v>0</v>
      </c>
      <c r="J62" s="364">
        <v>0</v>
      </c>
      <c r="K62" s="364">
        <v>0</v>
      </c>
      <c r="L62" s="364">
        <v>0</v>
      </c>
      <c r="M62" s="364">
        <v>0</v>
      </c>
      <c r="N62" s="364">
        <v>0</v>
      </c>
      <c r="O62" s="364">
        <v>22</v>
      </c>
      <c r="P62" s="364">
        <v>0</v>
      </c>
      <c r="Q62" s="364">
        <v>3.78</v>
      </c>
      <c r="R62" s="364">
        <v>0</v>
      </c>
      <c r="S62" s="364">
        <v>0</v>
      </c>
      <c r="T62" s="364">
        <v>581652</v>
      </c>
    </row>
    <row r="63" spans="1:20">
      <c r="A63">
        <v>60</v>
      </c>
      <c r="B63" s="364" t="s">
        <v>459</v>
      </c>
      <c r="C63" s="364">
        <v>4</v>
      </c>
      <c r="D63" s="364">
        <v>4</v>
      </c>
      <c r="E63" s="364">
        <v>15</v>
      </c>
      <c r="F63" s="364">
        <v>4</v>
      </c>
      <c r="G63" s="364">
        <v>0</v>
      </c>
      <c r="H63" s="364">
        <v>0</v>
      </c>
      <c r="I63" s="364">
        <v>0</v>
      </c>
      <c r="J63" s="364">
        <v>0</v>
      </c>
      <c r="K63" s="364">
        <v>0</v>
      </c>
      <c r="L63" s="364">
        <v>0</v>
      </c>
      <c r="M63" s="364">
        <v>0</v>
      </c>
      <c r="N63" s="364">
        <v>0</v>
      </c>
      <c r="O63" s="364">
        <v>27</v>
      </c>
      <c r="P63" s="364">
        <v>0</v>
      </c>
      <c r="Q63" s="364">
        <v>3.76</v>
      </c>
      <c r="R63" s="364">
        <v>0</v>
      </c>
      <c r="S63" s="364">
        <v>0</v>
      </c>
      <c r="T63" s="364">
        <v>718790</v>
      </c>
    </row>
    <row r="64" spans="1:20">
      <c r="A64">
        <v>61</v>
      </c>
      <c r="B64" s="364" t="s">
        <v>500</v>
      </c>
      <c r="C64" s="364">
        <v>16</v>
      </c>
      <c r="D64" s="364">
        <v>13</v>
      </c>
      <c r="E64" s="364">
        <v>25</v>
      </c>
      <c r="F64" s="364">
        <v>6</v>
      </c>
      <c r="G64" s="364">
        <v>0</v>
      </c>
      <c r="H64" s="364">
        <v>0</v>
      </c>
      <c r="I64" s="364">
        <v>0</v>
      </c>
      <c r="J64" s="364">
        <v>0</v>
      </c>
      <c r="K64" s="364">
        <v>0</v>
      </c>
      <c r="L64" s="364">
        <v>0</v>
      </c>
      <c r="M64" s="364">
        <v>0</v>
      </c>
      <c r="N64" s="364">
        <v>0</v>
      </c>
      <c r="O64" s="364">
        <v>60</v>
      </c>
      <c r="P64" s="364">
        <v>0</v>
      </c>
      <c r="Q64" s="364">
        <v>3.36</v>
      </c>
      <c r="R64" s="364">
        <v>0</v>
      </c>
      <c r="S64" s="364">
        <v>0</v>
      </c>
      <c r="T64" s="364">
        <v>1784641</v>
      </c>
    </row>
    <row r="65" spans="1:20">
      <c r="A65">
        <v>62</v>
      </c>
      <c r="B65" s="364" t="s">
        <v>463</v>
      </c>
      <c r="C65" s="364">
        <v>14</v>
      </c>
      <c r="D65" s="364">
        <v>16</v>
      </c>
      <c r="E65" s="364">
        <v>13</v>
      </c>
      <c r="F65" s="364">
        <v>0</v>
      </c>
      <c r="G65" s="364">
        <v>0</v>
      </c>
      <c r="H65" s="364">
        <v>0</v>
      </c>
      <c r="I65" s="364">
        <v>0</v>
      </c>
      <c r="J65" s="364">
        <v>0</v>
      </c>
      <c r="K65" s="364">
        <v>0</v>
      </c>
      <c r="L65" s="364">
        <v>0</v>
      </c>
      <c r="M65" s="364">
        <v>0</v>
      </c>
      <c r="N65" s="364">
        <v>0</v>
      </c>
      <c r="O65" s="364">
        <v>43</v>
      </c>
      <c r="P65" s="364">
        <v>0</v>
      </c>
      <c r="Q65" s="364">
        <v>3.31</v>
      </c>
      <c r="R65" s="364">
        <v>0</v>
      </c>
      <c r="S65" s="364">
        <v>0</v>
      </c>
      <c r="T65" s="364">
        <v>1299636</v>
      </c>
    </row>
    <row r="66" spans="1:20">
      <c r="A66">
        <v>63</v>
      </c>
      <c r="B66" s="364" t="s">
        <v>462</v>
      </c>
      <c r="C66" s="364">
        <v>6</v>
      </c>
      <c r="D66" s="364">
        <v>1</v>
      </c>
      <c r="E66" s="364">
        <v>4</v>
      </c>
      <c r="F66" s="364">
        <v>4</v>
      </c>
      <c r="G66" s="364">
        <v>0</v>
      </c>
      <c r="H66" s="364">
        <v>0</v>
      </c>
      <c r="I66" s="364">
        <v>0</v>
      </c>
      <c r="J66" s="364">
        <v>0</v>
      </c>
      <c r="K66" s="364">
        <v>0</v>
      </c>
      <c r="L66" s="364">
        <v>0</v>
      </c>
      <c r="M66" s="364">
        <v>0</v>
      </c>
      <c r="N66" s="364">
        <v>0</v>
      </c>
      <c r="O66" s="364">
        <v>15</v>
      </c>
      <c r="P66" s="364">
        <v>0</v>
      </c>
      <c r="Q66" s="364">
        <v>3.25</v>
      </c>
      <c r="R66" s="364">
        <v>0</v>
      </c>
      <c r="S66" s="364">
        <v>0</v>
      </c>
      <c r="T66" s="364">
        <v>461431</v>
      </c>
    </row>
    <row r="67" spans="1:20">
      <c r="A67">
        <v>64</v>
      </c>
      <c r="B67" s="364" t="s">
        <v>507</v>
      </c>
      <c r="C67" s="364">
        <v>5</v>
      </c>
      <c r="D67" s="364">
        <v>9</v>
      </c>
      <c r="E67" s="364">
        <v>5</v>
      </c>
      <c r="F67" s="364">
        <v>1</v>
      </c>
      <c r="G67" s="364">
        <v>0</v>
      </c>
      <c r="H67" s="364">
        <v>0</v>
      </c>
      <c r="I67" s="364">
        <v>0</v>
      </c>
      <c r="J67" s="364">
        <v>0</v>
      </c>
      <c r="K67" s="364">
        <v>0</v>
      </c>
      <c r="L67" s="364">
        <v>0</v>
      </c>
      <c r="M67" s="364">
        <v>0</v>
      </c>
      <c r="N67" s="364">
        <v>0</v>
      </c>
      <c r="O67" s="364">
        <v>20</v>
      </c>
      <c r="P67" s="364">
        <v>0</v>
      </c>
      <c r="Q67" s="364">
        <v>3.14</v>
      </c>
      <c r="R67" s="364">
        <v>0</v>
      </c>
      <c r="S67" s="364">
        <v>0</v>
      </c>
      <c r="T67" s="364">
        <v>637341</v>
      </c>
    </row>
    <row r="68" spans="1:20">
      <c r="A68">
        <v>65</v>
      </c>
      <c r="B68" s="364" t="s">
        <v>511</v>
      </c>
      <c r="C68" s="364">
        <v>26</v>
      </c>
      <c r="D68" s="364">
        <v>24</v>
      </c>
      <c r="E68" s="364">
        <v>25</v>
      </c>
      <c r="F68" s="364">
        <v>0</v>
      </c>
      <c r="G68" s="364">
        <v>0</v>
      </c>
      <c r="H68" s="364">
        <v>0</v>
      </c>
      <c r="I68" s="364">
        <v>0</v>
      </c>
      <c r="J68" s="364">
        <v>0</v>
      </c>
      <c r="K68" s="364">
        <v>0</v>
      </c>
      <c r="L68" s="364">
        <v>0</v>
      </c>
      <c r="M68" s="364">
        <v>0</v>
      </c>
      <c r="N68" s="364">
        <v>0</v>
      </c>
      <c r="O68" s="364">
        <v>75</v>
      </c>
      <c r="P68" s="364">
        <v>1</v>
      </c>
      <c r="Q68" s="364">
        <v>2.85</v>
      </c>
      <c r="R68" s="364">
        <v>0.04</v>
      </c>
      <c r="S68" s="364">
        <v>1.33</v>
      </c>
      <c r="T68" s="364">
        <v>2630058</v>
      </c>
    </row>
    <row r="69" spans="1:20">
      <c r="A69">
        <v>66</v>
      </c>
      <c r="B69" s="364" t="s">
        <v>460</v>
      </c>
      <c r="C69" s="364">
        <v>6</v>
      </c>
      <c r="D69" s="364">
        <v>1</v>
      </c>
      <c r="E69" s="364">
        <v>4</v>
      </c>
      <c r="F69" s="364">
        <v>1</v>
      </c>
      <c r="G69" s="364">
        <v>0</v>
      </c>
      <c r="H69" s="364">
        <v>0</v>
      </c>
      <c r="I69" s="364">
        <v>0</v>
      </c>
      <c r="J69" s="364">
        <v>0</v>
      </c>
      <c r="K69" s="364">
        <v>0</v>
      </c>
      <c r="L69" s="364">
        <v>0</v>
      </c>
      <c r="M69" s="364">
        <v>0</v>
      </c>
      <c r="N69" s="364">
        <v>0</v>
      </c>
      <c r="O69" s="364">
        <v>12</v>
      </c>
      <c r="P69" s="364">
        <v>0</v>
      </c>
      <c r="Q69" s="364">
        <v>2.79</v>
      </c>
      <c r="R69" s="364">
        <v>0</v>
      </c>
      <c r="S69" s="364">
        <v>0</v>
      </c>
      <c r="T69" s="364">
        <v>430669</v>
      </c>
    </row>
    <row r="70" spans="1:20">
      <c r="A70">
        <v>67</v>
      </c>
      <c r="B70" s="364" t="s">
        <v>514</v>
      </c>
      <c r="C70" s="364">
        <v>8</v>
      </c>
      <c r="D70" s="364">
        <v>5</v>
      </c>
      <c r="E70" s="364">
        <v>14</v>
      </c>
      <c r="F70" s="364">
        <v>3</v>
      </c>
      <c r="G70" s="364">
        <v>0</v>
      </c>
      <c r="H70" s="364">
        <v>0</v>
      </c>
      <c r="I70" s="364">
        <v>0</v>
      </c>
      <c r="J70" s="364">
        <v>0</v>
      </c>
      <c r="K70" s="364">
        <v>0</v>
      </c>
      <c r="L70" s="364">
        <v>0</v>
      </c>
      <c r="M70" s="364">
        <v>0</v>
      </c>
      <c r="N70" s="364">
        <v>0</v>
      </c>
      <c r="O70" s="364">
        <v>30</v>
      </c>
      <c r="P70" s="364">
        <v>0</v>
      </c>
      <c r="Q70" s="364">
        <v>2.68</v>
      </c>
      <c r="R70" s="364">
        <v>0</v>
      </c>
      <c r="S70" s="364">
        <v>0</v>
      </c>
      <c r="T70" s="364">
        <v>1117925</v>
      </c>
    </row>
    <row r="71" spans="1:20">
      <c r="A71">
        <v>68</v>
      </c>
      <c r="B71" s="364" t="s">
        <v>469</v>
      </c>
      <c r="C71" s="364">
        <v>7</v>
      </c>
      <c r="D71" s="364">
        <v>7</v>
      </c>
      <c r="E71" s="364">
        <v>11</v>
      </c>
      <c r="F71" s="364">
        <v>1</v>
      </c>
      <c r="G71" s="364">
        <v>0</v>
      </c>
      <c r="H71" s="364">
        <v>0</v>
      </c>
      <c r="I71" s="364">
        <v>0</v>
      </c>
      <c r="J71" s="364">
        <v>0</v>
      </c>
      <c r="K71" s="364">
        <v>0</v>
      </c>
      <c r="L71" s="364">
        <v>0</v>
      </c>
      <c r="M71" s="364">
        <v>0</v>
      </c>
      <c r="N71" s="364">
        <v>0</v>
      </c>
      <c r="O71" s="364">
        <v>26</v>
      </c>
      <c r="P71" s="364">
        <v>0</v>
      </c>
      <c r="Q71" s="364">
        <v>2.67</v>
      </c>
      <c r="R71" s="364">
        <v>0</v>
      </c>
      <c r="S71" s="364">
        <v>0</v>
      </c>
      <c r="T71" s="364">
        <v>973386</v>
      </c>
    </row>
    <row r="72" spans="1:20">
      <c r="A72">
        <v>69</v>
      </c>
      <c r="B72" s="364" t="s">
        <v>512</v>
      </c>
      <c r="C72" s="364">
        <v>7</v>
      </c>
      <c r="D72" s="364">
        <v>11</v>
      </c>
      <c r="E72" s="364">
        <v>16</v>
      </c>
      <c r="F72" s="364">
        <v>1</v>
      </c>
      <c r="G72" s="364">
        <v>0</v>
      </c>
      <c r="H72" s="364">
        <v>0</v>
      </c>
      <c r="I72" s="364">
        <v>0</v>
      </c>
      <c r="J72" s="364">
        <v>0</v>
      </c>
      <c r="K72" s="364">
        <v>0</v>
      </c>
      <c r="L72" s="364">
        <v>0</v>
      </c>
      <c r="M72" s="364">
        <v>0</v>
      </c>
      <c r="N72" s="364">
        <v>0</v>
      </c>
      <c r="O72" s="364">
        <v>35</v>
      </c>
      <c r="P72" s="364">
        <v>0</v>
      </c>
      <c r="Q72" s="364">
        <v>2.2200000000000002</v>
      </c>
      <c r="R72" s="364">
        <v>0</v>
      </c>
      <c r="S72" s="364">
        <v>0</v>
      </c>
      <c r="T72" s="364">
        <v>1576915</v>
      </c>
    </row>
    <row r="73" spans="1:20">
      <c r="A73">
        <v>70</v>
      </c>
      <c r="B73" s="364" t="s">
        <v>508</v>
      </c>
      <c r="C73" s="364">
        <v>7</v>
      </c>
      <c r="D73" s="364">
        <v>2</v>
      </c>
      <c r="E73" s="364">
        <v>2</v>
      </c>
      <c r="F73" s="364">
        <v>0</v>
      </c>
      <c r="G73" s="364">
        <v>0</v>
      </c>
      <c r="H73" s="364">
        <v>0</v>
      </c>
      <c r="I73" s="364">
        <v>0</v>
      </c>
      <c r="J73" s="364">
        <v>0</v>
      </c>
      <c r="K73" s="364">
        <v>0</v>
      </c>
      <c r="L73" s="364">
        <v>0</v>
      </c>
      <c r="M73" s="364">
        <v>0</v>
      </c>
      <c r="N73" s="364">
        <v>0</v>
      </c>
      <c r="O73" s="364">
        <v>11</v>
      </c>
      <c r="P73" s="364">
        <v>0</v>
      </c>
      <c r="Q73" s="364">
        <v>2.13</v>
      </c>
      <c r="R73" s="364">
        <v>0</v>
      </c>
      <c r="S73" s="364">
        <v>0</v>
      </c>
      <c r="T73" s="364">
        <v>515795</v>
      </c>
    </row>
    <row r="74" spans="1:20">
      <c r="A74">
        <v>71</v>
      </c>
      <c r="B74" s="364" t="s">
        <v>504</v>
      </c>
      <c r="C74" s="364">
        <v>1</v>
      </c>
      <c r="D74" s="364">
        <v>5</v>
      </c>
      <c r="E74" s="364">
        <v>1</v>
      </c>
      <c r="F74" s="364">
        <v>0</v>
      </c>
      <c r="G74" s="364">
        <v>0</v>
      </c>
      <c r="H74" s="364">
        <v>0</v>
      </c>
      <c r="I74" s="364">
        <v>0</v>
      </c>
      <c r="J74" s="364">
        <v>0</v>
      </c>
      <c r="K74" s="364">
        <v>0</v>
      </c>
      <c r="L74" s="364">
        <v>0</v>
      </c>
      <c r="M74" s="364">
        <v>0</v>
      </c>
      <c r="N74" s="364">
        <v>0</v>
      </c>
      <c r="O74" s="364">
        <v>7</v>
      </c>
      <c r="P74" s="364">
        <v>0</v>
      </c>
      <c r="Q74" s="364">
        <v>1.66</v>
      </c>
      <c r="R74" s="364">
        <v>0</v>
      </c>
      <c r="S74" s="364">
        <v>0</v>
      </c>
      <c r="T74" s="364">
        <v>421684</v>
      </c>
    </row>
    <row r="75" spans="1:20">
      <c r="A75">
        <v>72</v>
      </c>
      <c r="B75" s="364" t="s">
        <v>506</v>
      </c>
      <c r="C75" s="364">
        <v>11</v>
      </c>
      <c r="D75" s="364">
        <v>13</v>
      </c>
      <c r="E75" s="364">
        <v>2</v>
      </c>
      <c r="F75" s="364">
        <v>0</v>
      </c>
      <c r="G75" s="364">
        <v>0</v>
      </c>
      <c r="H75" s="364">
        <v>0</v>
      </c>
      <c r="I75" s="364">
        <v>0</v>
      </c>
      <c r="J75" s="364">
        <v>0</v>
      </c>
      <c r="K75" s="364">
        <v>0</v>
      </c>
      <c r="L75" s="364">
        <v>0</v>
      </c>
      <c r="M75" s="364">
        <v>0</v>
      </c>
      <c r="N75" s="364">
        <v>0</v>
      </c>
      <c r="O75" s="364">
        <v>26</v>
      </c>
      <c r="P75" s="364">
        <v>0</v>
      </c>
      <c r="Q75" s="364">
        <v>1.66</v>
      </c>
      <c r="R75" s="364">
        <v>0</v>
      </c>
      <c r="S75" s="364">
        <v>0</v>
      </c>
      <c r="T75" s="364">
        <v>1563048</v>
      </c>
    </row>
    <row r="76" spans="1:20">
      <c r="A76">
        <v>73</v>
      </c>
      <c r="B76" s="364" t="s">
        <v>458</v>
      </c>
      <c r="C76" s="364">
        <v>2</v>
      </c>
      <c r="D76" s="364">
        <v>1</v>
      </c>
      <c r="E76" s="364">
        <v>3</v>
      </c>
      <c r="F76" s="364">
        <v>0</v>
      </c>
      <c r="G76" s="364">
        <v>0</v>
      </c>
      <c r="H76" s="364">
        <v>0</v>
      </c>
      <c r="I76" s="364">
        <v>0</v>
      </c>
      <c r="J76" s="364">
        <v>0</v>
      </c>
      <c r="K76" s="364">
        <v>0</v>
      </c>
      <c r="L76" s="364">
        <v>0</v>
      </c>
      <c r="M76" s="364">
        <v>0</v>
      </c>
      <c r="N76" s="364">
        <v>0</v>
      </c>
      <c r="O76" s="364">
        <v>6</v>
      </c>
      <c r="P76" s="364">
        <v>0</v>
      </c>
      <c r="Q76" s="364">
        <v>1.5</v>
      </c>
      <c r="R76" s="364">
        <v>0</v>
      </c>
      <c r="S76" s="364">
        <v>0</v>
      </c>
      <c r="T76" s="364">
        <v>399557</v>
      </c>
    </row>
    <row r="77" spans="1:20">
      <c r="A77">
        <v>74</v>
      </c>
      <c r="B77" s="364" t="s">
        <v>510</v>
      </c>
      <c r="C77" s="364">
        <v>2</v>
      </c>
      <c r="D77" s="364">
        <v>1</v>
      </c>
      <c r="E77" s="364">
        <v>0</v>
      </c>
      <c r="F77" s="364">
        <v>5</v>
      </c>
      <c r="G77" s="364">
        <v>0</v>
      </c>
      <c r="H77" s="364">
        <v>0</v>
      </c>
      <c r="I77" s="364">
        <v>0</v>
      </c>
      <c r="J77" s="364">
        <v>0</v>
      </c>
      <c r="K77" s="364">
        <v>0</v>
      </c>
      <c r="L77" s="364">
        <v>0</v>
      </c>
      <c r="M77" s="364">
        <v>0</v>
      </c>
      <c r="N77" s="364">
        <v>0</v>
      </c>
      <c r="O77" s="364">
        <v>8</v>
      </c>
      <c r="P77" s="364">
        <v>0</v>
      </c>
      <c r="Q77" s="364">
        <v>1.1200000000000001</v>
      </c>
      <c r="R77" s="364">
        <v>0</v>
      </c>
      <c r="S77" s="364">
        <v>0</v>
      </c>
      <c r="T77" s="364">
        <v>716647</v>
      </c>
    </row>
    <row r="78" spans="1:20">
      <c r="A78">
        <v>75</v>
      </c>
      <c r="B78" s="364" t="s">
        <v>518</v>
      </c>
      <c r="C78" s="364">
        <v>0</v>
      </c>
      <c r="D78" s="364">
        <v>2</v>
      </c>
      <c r="E78" s="364">
        <v>1</v>
      </c>
      <c r="F78" s="364">
        <v>0</v>
      </c>
      <c r="G78" s="364">
        <v>0</v>
      </c>
      <c r="H78" s="364">
        <v>0</v>
      </c>
      <c r="I78" s="364">
        <v>0</v>
      </c>
      <c r="J78" s="364">
        <v>0</v>
      </c>
      <c r="K78" s="364">
        <v>0</v>
      </c>
      <c r="L78" s="364">
        <v>0</v>
      </c>
      <c r="M78" s="364">
        <v>0</v>
      </c>
      <c r="N78" s="364">
        <v>0</v>
      </c>
      <c r="O78" s="364">
        <v>3</v>
      </c>
      <c r="P78" s="364">
        <v>0</v>
      </c>
      <c r="Q78" s="364">
        <v>0.8</v>
      </c>
      <c r="R78" s="364">
        <v>0</v>
      </c>
      <c r="S78" s="364">
        <v>0</v>
      </c>
      <c r="T78" s="364">
        <v>375382</v>
      </c>
    </row>
    <row r="79" spans="1:20">
      <c r="A79">
        <v>76</v>
      </c>
      <c r="B79" s="364" t="s">
        <v>509</v>
      </c>
      <c r="C79" s="364">
        <v>3</v>
      </c>
      <c r="D79" s="364">
        <v>1</v>
      </c>
      <c r="E79" s="364">
        <v>2</v>
      </c>
      <c r="F79" s="364">
        <v>0</v>
      </c>
      <c r="G79" s="364">
        <v>0</v>
      </c>
      <c r="H79" s="364">
        <v>0</v>
      </c>
      <c r="I79" s="364">
        <v>0</v>
      </c>
      <c r="J79" s="364">
        <v>0</v>
      </c>
      <c r="K79" s="364">
        <v>0</v>
      </c>
      <c r="L79" s="364">
        <v>0</v>
      </c>
      <c r="M79" s="364">
        <v>0</v>
      </c>
      <c r="N79" s="364">
        <v>0</v>
      </c>
      <c r="O79" s="364">
        <v>6</v>
      </c>
      <c r="P79" s="364">
        <v>0</v>
      </c>
      <c r="Q79" s="364">
        <v>0.52</v>
      </c>
      <c r="R79" s="364">
        <v>0</v>
      </c>
      <c r="S79" s="364">
        <v>0</v>
      </c>
      <c r="T79" s="364">
        <v>1145187</v>
      </c>
    </row>
    <row r="80" spans="1:20">
      <c r="A80">
        <v>77</v>
      </c>
      <c r="B80" s="364" t="s">
        <v>505</v>
      </c>
      <c r="C80" s="364">
        <v>0</v>
      </c>
      <c r="D80" s="364">
        <v>0</v>
      </c>
      <c r="E80" s="364">
        <v>0</v>
      </c>
      <c r="F80" s="364">
        <v>0</v>
      </c>
      <c r="G80" s="364">
        <v>0</v>
      </c>
      <c r="H80" s="364">
        <v>0</v>
      </c>
      <c r="I80" s="364">
        <v>0</v>
      </c>
      <c r="J80" s="364">
        <v>0</v>
      </c>
      <c r="K80" s="364">
        <v>0</v>
      </c>
      <c r="L80" s="364">
        <v>0</v>
      </c>
      <c r="M80" s="364">
        <v>0</v>
      </c>
      <c r="N80" s="364">
        <v>0</v>
      </c>
      <c r="O80" s="364">
        <v>0</v>
      </c>
      <c r="P80" s="364">
        <v>0</v>
      </c>
      <c r="Q80" s="364">
        <v>0</v>
      </c>
      <c r="R80" s="364">
        <v>0</v>
      </c>
      <c r="S80" s="364">
        <v>0</v>
      </c>
      <c r="T80" s="364">
        <v>508325</v>
      </c>
    </row>
  </sheetData>
  <autoFilter ref="B3:T3">
    <sortState ref="B4:T80">
      <sortCondition descending="1" ref="Q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รายเดือน66</vt:lpstr>
      <vt:lpstr>แยก3 รหัส</vt:lpstr>
      <vt:lpstr> สัปดาห์ที่ 15 (อำเภอ)</vt:lpstr>
      <vt:lpstr>รายตำบล wk 15_2566</vt:lpstr>
      <vt:lpstr>รายงานหมู่บ้าน รง 506</vt:lpstr>
      <vt:lpstr>มัธยฐานรายอำเภอ66</vt:lpstr>
      <vt:lpstr>Sheet1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2023-04-18T02:02:32Z</dcterms:modified>
</cp:coreProperties>
</file>