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11 (อำเภอ)" sheetId="33" r:id="rId4"/>
    <sheet name="รายตำบล wk 11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11_2566'!$A$2:$Q$197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G123" s="1"/>
  <c r="E122"/>
  <c r="D122"/>
  <c r="C122"/>
  <c r="P121" s="1"/>
  <c r="O121" s="1"/>
  <c r="N121"/>
  <c r="M121" s="1"/>
  <c r="L121"/>
  <c r="J123" l="1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L33" s="1"/>
  <c r="D32"/>
  <c r="C32"/>
  <c r="P31" s="1"/>
  <c r="O31" s="1"/>
  <c r="C33" l="1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H23" s="1"/>
  <c r="C22"/>
  <c r="P21" s="1"/>
  <c r="E23" l="1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D196" s="1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U31"/>
  <c r="T31" s="1"/>
  <c r="S31" s="1"/>
  <c r="R31"/>
  <c r="Q31"/>
  <c r="P31" s="1"/>
  <c r="O31" s="1"/>
  <c r="N31" s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F27"/>
  <c r="E27"/>
  <c r="H26"/>
  <c r="F26" s="1"/>
  <c r="E26"/>
  <c r="H25"/>
  <c r="F25" s="1"/>
  <c r="E25"/>
  <c r="H24"/>
  <c r="F24" s="1"/>
  <c r="E24"/>
  <c r="H23"/>
  <c r="F23" s="1"/>
  <c r="E23"/>
  <c r="H22"/>
  <c r="F22" s="1"/>
  <c r="E22"/>
  <c r="H21"/>
  <c r="F21" s="1"/>
  <c r="E21"/>
  <c r="H20"/>
  <c r="F20" s="1"/>
  <c r="E20"/>
  <c r="H19"/>
  <c r="I19" s="1"/>
  <c r="F19"/>
  <c r="E19"/>
  <c r="H18"/>
  <c r="F18" s="1"/>
  <c r="E18"/>
  <c r="H17"/>
  <c r="I17" s="1"/>
  <c r="F17"/>
  <c r="E17"/>
  <c r="P16"/>
  <c r="N16"/>
  <c r="H16"/>
  <c r="I16" s="1"/>
  <c r="F16"/>
  <c r="E16"/>
  <c r="W15"/>
  <c r="P15"/>
  <c r="H15"/>
  <c r="E15"/>
  <c r="F15" s="1"/>
  <c r="P14"/>
  <c r="H14"/>
  <c r="F14" s="1"/>
  <c r="E14"/>
  <c r="H13"/>
  <c r="F13" s="1"/>
  <c r="E13"/>
  <c r="H12"/>
  <c r="F12" s="1"/>
  <c r="E12"/>
  <c r="H11"/>
  <c r="F11" s="1"/>
  <c r="E11"/>
  <c r="N10"/>
  <c r="H10"/>
  <c r="F10" s="1"/>
  <c r="E10"/>
  <c r="R9"/>
  <c r="P9"/>
  <c r="H9"/>
  <c r="F9" s="1"/>
  <c r="E9"/>
  <c r="R8"/>
  <c r="P8"/>
  <c r="H8"/>
  <c r="F8" s="1"/>
  <c r="E8"/>
  <c r="R7"/>
  <c r="P7"/>
  <c r="H7"/>
  <c r="F7" s="1"/>
  <c r="E7"/>
  <c r="E28" s="1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7" s="1"/>
  <c r="N26"/>
  <c r="N25"/>
  <c r="T25" s="1"/>
  <c r="T24"/>
  <c r="N24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B25" i="33" l="1"/>
  <c r="M31"/>
  <c r="R10" i="10"/>
  <c r="P10" s="1"/>
  <c r="I24"/>
  <c r="H28"/>
  <c r="I27"/>
  <c r="I8"/>
  <c r="I9"/>
  <c r="I10"/>
  <c r="I15"/>
  <c r="V8" i="7"/>
  <c r="V19"/>
  <c r="O19" s="1"/>
  <c r="V24"/>
  <c r="C197" i="79"/>
  <c r="L31" i="33"/>
  <c r="K31" s="1"/>
  <c r="J31" s="1"/>
  <c r="I31" s="1"/>
  <c r="H31" s="1"/>
  <c r="G31" s="1"/>
  <c r="F31" s="1"/>
  <c r="E31" s="1"/>
  <c r="D31" s="1"/>
  <c r="C31" s="1"/>
  <c r="B31" s="1"/>
  <c r="I20" i="10"/>
  <c r="I22"/>
  <c r="I26"/>
  <c r="I7"/>
  <c r="I12"/>
  <c r="I14"/>
  <c r="I28"/>
  <c r="F28"/>
  <c r="I11"/>
  <c r="I13"/>
  <c r="I18"/>
  <c r="I21"/>
  <c r="I23"/>
  <c r="I25"/>
  <c r="V15" i="7"/>
  <c r="O15" s="1"/>
  <c r="O7"/>
  <c r="O23"/>
  <c r="O8"/>
  <c r="O24"/>
  <c r="V11"/>
  <c r="O11" s="1"/>
  <c r="V13"/>
  <c r="O13" s="1"/>
  <c r="V16"/>
  <c r="O16" s="1"/>
  <c r="T20"/>
  <c r="V25"/>
  <c r="O25" s="1"/>
  <c r="P13" i="73"/>
  <c r="N13"/>
  <c r="N12"/>
  <c r="Q11"/>
  <c r="P11" s="1"/>
  <c r="V20" i="7" l="1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T10"/>
  <c r="T12"/>
  <c r="T27" s="1"/>
  <c r="V27" s="1"/>
  <c r="O27" s="1"/>
  <c r="T14"/>
  <c r="V14" s="1"/>
  <c r="O14" s="1"/>
  <c r="T17"/>
  <c r="T18"/>
  <c r="T21"/>
  <c r="T22"/>
  <c r="T26"/>
  <c r="V9"/>
  <c r="O9"/>
  <c r="V18"/>
  <c r="O18" s="1"/>
  <c r="V21"/>
  <c r="O21" s="1"/>
  <c r="V10"/>
  <c r="O10"/>
  <c r="V12"/>
  <c r="O12" s="1"/>
  <c r="V17"/>
  <c r="O17" s="1"/>
  <c r="V26"/>
  <c r="O26" s="1"/>
  <c r="V6"/>
  <c r="O6" s="1"/>
  <c r="V22"/>
  <c r="O22" s="1"/>
</calcChain>
</file>

<file path=xl/sharedStrings.xml><?xml version="1.0" encoding="utf-8"?>
<sst xmlns="http://schemas.openxmlformats.org/spreadsheetml/2006/main" count="2475" uniqueCount="408">
  <si>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</si>
  <si>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</si>
  <si>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</si>
  <si>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</si>
  <si>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</si>
  <si>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</si>
  <si>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</si>
  <si>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</si>
  <si>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</si>
  <si>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</si>
  <si>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</si>
  <si>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</si>
  <si>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</si>
  <si>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</si>
  <si>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</si>
  <si>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</si>
  <si>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</si>
  <si>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</si>
  <si>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</si>
  <si>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</si>
  <si>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</si>
  <si>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</si>
  <si>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</si>
  <si>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</si>
  <si>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</si>
  <si>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</si>
  <si>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</si>
  <si>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</si>
  <si>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</si>
  <si>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</si>
  <si>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</si>
  <si>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</si>
  <si>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</si>
  <si>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</si>
  <si>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</si>
  <si>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</si>
  <si>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</si>
  <si>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</si>
  <si>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</si>
  <si>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</si>
  <si>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</si>
  <si>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</si>
  <si>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</si>
  <si>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</si>
  <si>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</si>
  <si>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</si>
  <si>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</si>
  <si>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</si>
  <si>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</si>
  <si>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</si>
  <si>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</si>
  <si>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</si>
  <si>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</si>
  <si>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</si>
  <si>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</si>
  <si>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</si>
  <si>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</si>
  <si>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</si>
  <si>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</si>
  <si>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</si>
  <si>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</si>
  <si>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</si>
  <si>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</si>
  <si>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</si>
  <si>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</si>
  <si>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</si>
  <si>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</si>
  <si>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</si>
  <si>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</si>
  <si>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</si>
  <si>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</si>
  <si>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</si>
  <si>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</si>
  <si>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</si>
  <si>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</si>
  <si>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</si>
  <si>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</si>
  <si>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</si>
  <si>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</si>
  <si>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</si>
  <si>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</si>
  <si>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</si>
  <si>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</si>
  <si>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</si>
  <si>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</si>
  <si>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</si>
  <si>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</si>
  <si>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</si>
  <si>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</si>
  <si>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</si>
  <si>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</si>
  <si>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</si>
  <si>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</si>
  <si>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</si>
  <si>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</si>
  <si>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</si>
  <si>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</si>
  <si>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</si>
  <si>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</si>
  <si>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</si>
  <si>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</si>
  <si>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</si>
  <si>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</si>
  <si>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</si>
  <si>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</si>
  <si>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</si>
  <si>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</si>
  <si>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</si>
  <si>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</si>
  <si>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</si>
  <si>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</si>
  <si>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</si>
  <si>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</si>
  <si>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</si>
  <si>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</si>
  <si>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</si>
  <si>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</si>
  <si>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</si>
  <si>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</si>
  <si>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</si>
  <si>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</si>
  <si>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</si>
  <si>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</si>
  <si>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</si>
  <si>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</si>
  <si>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</si>
  <si>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</si>
  <si>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</si>
  <si>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</si>
  <si>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</si>
  <si>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</si>
  <si>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</si>
  <si>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</si>
  <si>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</si>
  <si>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</si>
  <si>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</si>
  <si>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</si>
  <si>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</si>
  <si>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</si>
  <si>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</si>
  <si>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</si>
  <si>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</si>
  <si>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</si>
  <si>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</si>
  <si>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</si>
  <si>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</si>
  <si>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</si>
  <si>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</si>
  <si>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</si>
  <si>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</si>
  <si>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</si>
  <si>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</si>
  <si>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</si>
  <si>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</si>
  <si>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</si>
  <si>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</si>
  <si>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</si>
  <si>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</si>
  <si>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</si>
  <si>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</si>
  <si>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</si>
  <si>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</si>
  <si>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</si>
  <si>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</si>
  <si>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</si>
  <si>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</si>
  <si>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</si>
  <si>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</si>
  <si>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</si>
  <si>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</si>
  <si>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</si>
  <si>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</si>
  <si>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</si>
  <si>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</si>
  <si>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</si>
  <si>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</si>
  <si>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</si>
  <si>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</si>
  <si>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</si>
  <si>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</si>
  <si>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</si>
  <si>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</si>
  <si>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</si>
  <si>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</si>
  <si>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</si>
  <si>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</si>
  <si>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</si>
  <si>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</si>
  <si>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</si>
  <si>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</si>
  <si>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</si>
  <si>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</si>
  <si>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</si>
  <si>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</si>
  <si>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</si>
  <si>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</si>
  <si>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</si>
  <si>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</si>
  <si>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</si>
  <si>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</si>
  <si>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</si>
  <si>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</si>
  <si>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</si>
  <si>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</si>
  <si>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</si>
  <si>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</si>
  <si>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</si>
  <si>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</si>
  <si>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</si>
  <si>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</si>
  <si>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</si>
  <si>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</si>
  <si>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</si>
  <si>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</si>
  <si>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</si>
  <si>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</si>
  <si>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</si>
  <si>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</si>
  <si>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</si>
  <si>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</si>
  <si>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</si>
  <si>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</si>
  <si>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</si>
  <si>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</si>
  <si>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</si>
  <si>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</si>
  <si>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</si>
  <si>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</si>
  <si>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</si>
  <si>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</si>
  <si>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</si>
  <si>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</si>
  <si>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</si>
  <si>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</si>
  <si>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</si>
  <si>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</si>
  <si>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</si>
  <si>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</si>
  <si>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</si>
  <si>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</si>
  <si>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</si>
  <si>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</si>
  <si>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</si>
  <si>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</si>
  <si>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</si>
  <si>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</si>
  <si>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</si>
  <si>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</si>
  <si>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</si>
  <si>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</si>
  <si>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</si>
  <si>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</si>
  <si>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</si>
  <si>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</si>
  <si>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</si>
  <si>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</si>
  <si>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</si>
  <si>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</si>
  <si>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</si>
  <si>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</si>
  <si>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</si>
  <si>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</si>
  <si>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</si>
  <si>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</si>
  <si>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</si>
  <si>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</si>
  <si>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</si>
  <si>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</si>
  <si>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</si>
  <si>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</si>
  <si>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</si>
  <si>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</si>
  <si>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</si>
  <si>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</si>
  <si>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</si>
  <si>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</si>
  <si>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</si>
  <si>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</si>
  <si>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</si>
  <si>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</si>
  <si>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</si>
  <si>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</si>
  <si>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</si>
  <si>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</si>
  <si>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</si>
  <si>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</si>
  <si>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</si>
  <si>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</si>
  <si>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</si>
  <si>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</si>
  <si>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</si>
  <si>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</si>
  <si>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</si>
  <si>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</si>
  <si>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</si>
  <si>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</si>
  <si>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</si>
  <si>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</si>
  <si>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</si>
  <si>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</si>
  <si>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</si>
  <si>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</si>
  <si>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</si>
  <si>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</si>
  <si>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</si>
  <si>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</si>
  <si>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</si>
  <si>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</si>
  <si>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</si>
  <si>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</si>
  <si>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</si>
  <si>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</si>
  <si>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</si>
  <si>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</si>
  <si>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</si>
  <si>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</si>
  <si>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</si>
  <si>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</si>
  <si>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</si>
  <si>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</si>
  <si>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</si>
  <si>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</si>
  <si>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</si>
  <si>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</si>
  <si>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</si>
  <si>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</si>
  <si>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</si>
  <si>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</si>
  <si>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</si>
  <si>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</si>
  <si>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 xml:space="preserve">    สถานการณ์ไข้เลือดออก  รายอำเภอ  จังหวัดร้อยเอ็ด  ปี  2565</t>
  </si>
  <si>
    <t>2565</t>
  </si>
  <si>
    <t>มัธยฐาน (60-65 )</t>
  </si>
  <si>
    <t>ปี 2565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</si>
  <si>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</si>
  <si>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</si>
  <si>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</si>
  <si>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</si>
  <si>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</si>
  <si>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</si>
  <si>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</si>
  <si>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</si>
  <si>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</si>
  <si>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</si>
  <si>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</si>
  <si>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</si>
  <si>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</si>
  <si>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</si>
  <si>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</si>
  <si>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</si>
  <si>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</si>
  <si>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</si>
  <si>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</si>
  <si>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</si>
  <si>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</si>
  <si>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</si>
  <si>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</si>
  <si>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wk 8</t>
  </si>
  <si>
    <t>หนองมะเขือ</t>
  </si>
  <si>
    <t>ดอนน้ำสร้าง</t>
  </si>
  <si>
    <t>หนองฮางเหนือ</t>
  </si>
  <si>
    <t>wk 9</t>
  </si>
  <si>
    <t>หัวดง</t>
  </si>
  <si>
    <t>โคกน้อย</t>
  </si>
  <si>
    <t>wk 10</t>
  </si>
  <si>
    <t>อุดมสุข</t>
  </si>
  <si>
    <t>ข้อมูล  ณ  วันที่ 19 มีนาคม 2566   (จากรายงาน 506)</t>
  </si>
  <si>
    <t>ข้อมูล  ณ  วันที่ 19 มีนาคม 2566  (จากรายงาน 506)</t>
  </si>
  <si>
    <t>ข้อมูล  ณ  วันที่ 19 มีนาคม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</si>
  <si>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19 กุมภาพันธ์ 19 มีนาคม 2566</t>
  </si>
  <si>
    <t>wk 1-7</t>
  </si>
  <si>
    <t>wk 8-11</t>
  </si>
  <si>
    <t>wk 11</t>
  </si>
  <si>
    <t>รวมผู้ป่วยสะสม  wk 1-11 (ราย)</t>
  </si>
  <si>
    <t>ข้อมูล ณ วันที่ 19 มีนาคม 2566 (จากรายงานเร่งด่วน)</t>
  </si>
  <si>
    <t>Grand Total</t>
  </si>
  <si>
    <t>เกษตรวิสัย Total</t>
  </si>
  <si>
    <t>บ้านเขือง Total</t>
  </si>
  <si>
    <t>เชียงขวัญ Total</t>
  </si>
  <si>
    <t>ทุ่งเขาหลวง Total</t>
  </si>
  <si>
    <t>บึงงาม Total</t>
  </si>
  <si>
    <t>หนองไผ่ Total</t>
  </si>
  <si>
    <t>ธวัชบุรี Total</t>
  </si>
  <si>
    <t>หนองแคน Total</t>
  </si>
  <si>
    <t>สระบัว Total</t>
  </si>
  <si>
    <t>ชนวน</t>
  </si>
  <si>
    <t>โนนสง่า Total</t>
  </si>
  <si>
    <t>บัวแดง Total</t>
  </si>
  <si>
    <t>โพนสูง Total</t>
  </si>
  <si>
    <t>ปทุมรัตต์ Total</t>
  </si>
  <si>
    <t>กุดน้ำใส Total</t>
  </si>
  <si>
    <t>พนมไพร Total</t>
  </si>
  <si>
    <t>โคกสูง Total</t>
  </si>
  <si>
    <t>โพนทอง Total</t>
  </si>
  <si>
    <t>หนองแก้ว Total</t>
  </si>
  <si>
    <t>เมือง Total</t>
  </si>
  <si>
    <t>โคกข่า</t>
  </si>
  <si>
    <t>ศรีสมเด็จ Total</t>
  </si>
  <si>
    <t>สนามชัย</t>
  </si>
  <si>
    <t>สวนจิก Total</t>
  </si>
  <si>
    <t>เมืองไพร Total</t>
  </si>
  <si>
    <t>โพนสว่าง</t>
  </si>
  <si>
    <t>ศรีวิลัย Total</t>
  </si>
  <si>
    <t>บึงเกลือ Total</t>
  </si>
  <si>
    <t>เสลภูมิ Total</t>
  </si>
  <si>
    <t>ขี้เหล็ก Total</t>
  </si>
  <si>
    <t>หนองขาม Total</t>
  </si>
  <si>
    <t>อาจสามารถ Total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</si>
</sst>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10"/>
      <color indexed="8"/>
      <name val="Tahoma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191" fontId="12" fillId="0" borderId="0"/>
    <xf numFmtId="0" fontId="2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191" fontId="1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9" fillId="52" borderId="0" applyNumberFormat="0" applyBorder="0" applyAlignment="0" applyProtection="0"/>
    <xf numFmtId="0" fontId="1" fillId="28" borderId="44" applyNumberFormat="0" applyFont="0" applyAlignment="0" applyProtection="0"/>
    <xf numFmtId="0" fontId="1" fillId="0" borderId="0"/>
    <xf numFmtId="0" fontId="1" fillId="28" borderId="44" applyNumberFormat="0" applyFont="0" applyAlignment="0" applyProtection="0"/>
  </cellStyleXfs>
  <cellXfs count="356">
    <xf numFmtId="0" fontId="0" fillId="0" borderId="0" xfId="0"/>
    <xf numFmtId="0" fontId="5" fillId="0" borderId="0" xfId="0" applyFont="1"/>
    <xf numFmtId="0" fontId="5" fillId="6" borderId="9" xfId="0" applyFont="1" applyFill="1" applyBorder="1" applyAlignment="1"/>
    <xf numFmtId="0" fontId="5" fillId="6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14" borderId="0" xfId="0" applyFont="1" applyFill="1"/>
    <xf numFmtId="0" fontId="5" fillId="3" borderId="23" xfId="0" applyFont="1" applyFill="1" applyBorder="1"/>
    <xf numFmtId="0" fontId="5" fillId="3" borderId="10" xfId="0" applyFont="1" applyFill="1" applyBorder="1"/>
    <xf numFmtId="3" fontId="5" fillId="3" borderId="11" xfId="0" applyNumberFormat="1" applyFont="1" applyFill="1" applyBorder="1" applyAlignment="1">
      <alignment horizontal="center"/>
    </xf>
    <xf numFmtId="3" fontId="5" fillId="7" borderId="2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5" borderId="18" xfId="0" applyFont="1" applyFill="1" applyBorder="1"/>
    <xf numFmtId="0" fontId="5" fillId="5" borderId="19" xfId="0" applyFont="1" applyFill="1" applyBorder="1"/>
    <xf numFmtId="0" fontId="8" fillId="12" borderId="0" xfId="0" applyFont="1" applyFill="1"/>
    <xf numFmtId="0" fontId="9" fillId="2" borderId="9" xfId="0" applyFont="1" applyFill="1" applyBorder="1" applyAlignment="1">
      <alignment horizontal="center"/>
    </xf>
    <xf numFmtId="0" fontId="15" fillId="0" borderId="9" xfId="14" applyFont="1" applyBorder="1"/>
    <xf numFmtId="0" fontId="15" fillId="12" borderId="9" xfId="14" applyFont="1" applyFill="1" applyBorder="1"/>
    <xf numFmtId="0" fontId="15" fillId="15" borderId="9" xfId="14" applyFont="1" applyFill="1" applyBorder="1"/>
    <xf numFmtId="0" fontId="9" fillId="0" borderId="9" xfId="14" applyFont="1" applyBorder="1"/>
    <xf numFmtId="0" fontId="15" fillId="0" borderId="9" xfId="14" applyFont="1" applyFill="1" applyBorder="1"/>
    <xf numFmtId="0" fontId="19" fillId="0" borderId="0" xfId="0" applyFont="1"/>
    <xf numFmtId="0" fontId="15" fillId="18" borderId="9" xfId="14" applyFont="1" applyFill="1" applyBorder="1"/>
    <xf numFmtId="0" fontId="15" fillId="20" borderId="9" xfId="14" applyFont="1" applyFill="1" applyBorder="1"/>
    <xf numFmtId="0" fontId="22" fillId="0" borderId="0" xfId="0" applyFont="1"/>
    <xf numFmtId="189" fontId="24" fillId="0" borderId="0" xfId="0" applyNumberFormat="1" applyFont="1" applyAlignment="1">
      <alignment horizontal="center"/>
    </xf>
    <xf numFmtId="189" fontId="24" fillId="0" borderId="0" xfId="0" applyNumberFormat="1" applyFont="1"/>
    <xf numFmtId="189" fontId="17" fillId="0" borderId="0" xfId="0" applyNumberFormat="1" applyFont="1"/>
    <xf numFmtId="0" fontId="25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27" fillId="0" borderId="9" xfId="0" applyNumberFormat="1" applyFont="1" applyBorder="1" applyAlignment="1">
      <alignment horizontal="center"/>
    </xf>
    <xf numFmtId="189" fontId="26" fillId="0" borderId="9" xfId="0" applyNumberFormat="1" applyFont="1" applyBorder="1" applyAlignment="1">
      <alignment horizontal="center"/>
    </xf>
    <xf numFmtId="1" fontId="26" fillId="0" borderId="0" xfId="0" applyNumberFormat="1" applyFont="1"/>
    <xf numFmtId="1" fontId="27" fillId="0" borderId="9" xfId="0" applyNumberFormat="1" applyFont="1" applyBorder="1" applyAlignment="1">
      <alignment horizontal="center"/>
    </xf>
    <xf numFmtId="0" fontId="28" fillId="0" borderId="9" xfId="16" applyFont="1" applyFill="1" applyBorder="1" applyAlignment="1">
      <alignment horizontal="center" wrapText="1"/>
    </xf>
    <xf numFmtId="3" fontId="29" fillId="0" borderId="9" xfId="0" applyNumberFormat="1" applyFont="1" applyBorder="1" applyAlignment="1">
      <alignment horizontal="center"/>
    </xf>
    <xf numFmtId="3" fontId="26" fillId="0" borderId="0" xfId="0" applyNumberFormat="1" applyFont="1"/>
    <xf numFmtId="2" fontId="26" fillId="0" borderId="0" xfId="0" applyNumberFormat="1" applyFont="1"/>
    <xf numFmtId="4" fontId="26" fillId="0" borderId="0" xfId="0" applyNumberFormat="1" applyFont="1"/>
    <xf numFmtId="189" fontId="27" fillId="17" borderId="9" xfId="0" applyNumberFormat="1" applyFont="1" applyFill="1" applyBorder="1" applyAlignment="1">
      <alignment horizontal="center"/>
    </xf>
    <xf numFmtId="0" fontId="28" fillId="17" borderId="9" xfId="16" applyFont="1" applyFill="1" applyBorder="1" applyAlignment="1">
      <alignment horizontal="center" wrapText="1"/>
    </xf>
    <xf numFmtId="3" fontId="30" fillId="17" borderId="9" xfId="0" applyNumberFormat="1" applyFont="1" applyFill="1" applyBorder="1" applyAlignment="1">
      <alignment horizontal="center"/>
    </xf>
    <xf numFmtId="3" fontId="17" fillId="9" borderId="11" xfId="0" applyNumberFormat="1" applyFont="1" applyFill="1" applyBorder="1" applyAlignment="1">
      <alignment horizontal="center"/>
    </xf>
    <xf numFmtId="190" fontId="26" fillId="0" borderId="0" xfId="0" applyNumberFormat="1" applyFont="1"/>
    <xf numFmtId="189" fontId="27" fillId="5" borderId="9" xfId="0" applyNumberFormat="1" applyFont="1" applyFill="1" applyBorder="1" applyAlignment="1">
      <alignment horizontal="center"/>
    </xf>
    <xf numFmtId="1" fontId="17" fillId="5" borderId="9" xfId="0" applyNumberFormat="1" applyFont="1" applyFill="1" applyBorder="1" applyAlignment="1">
      <alignment horizontal="center"/>
    </xf>
    <xf numFmtId="3" fontId="29" fillId="5" borderId="9" xfId="0" applyNumberFormat="1" applyFont="1" applyFill="1" applyBorder="1" applyAlignment="1">
      <alignment horizontal="center"/>
    </xf>
    <xf numFmtId="189" fontId="27" fillId="6" borderId="9" xfId="0" applyNumberFormat="1" applyFont="1" applyFill="1" applyBorder="1" applyAlignment="1">
      <alignment horizontal="center"/>
    </xf>
    <xf numFmtId="1" fontId="27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/>
    <xf numFmtId="2" fontId="31" fillId="6" borderId="9" xfId="0" applyNumberFormat="1" applyFont="1" applyFill="1" applyBorder="1"/>
    <xf numFmtId="2" fontId="32" fillId="0" borderId="0" xfId="0" applyNumberFormat="1" applyFont="1" applyFill="1" applyBorder="1"/>
    <xf numFmtId="1" fontId="33" fillId="4" borderId="9" xfId="0" applyNumberFormat="1" applyFont="1" applyFill="1" applyBorder="1" applyAlignment="1">
      <alignment horizontal="center"/>
    </xf>
    <xf numFmtId="3" fontId="33" fillId="4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189" fontId="34" fillId="0" borderId="0" xfId="0" applyNumberFormat="1" applyFont="1"/>
    <xf numFmtId="189" fontId="25" fillId="2" borderId="9" xfId="0" applyNumberFormat="1" applyFont="1" applyFill="1" applyBorder="1" applyAlignment="1">
      <alignment horizontal="center"/>
    </xf>
    <xf numFmtId="1" fontId="35" fillId="11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4" fontId="26" fillId="0" borderId="0" xfId="0" applyNumberFormat="1" applyFont="1" applyAlignment="1">
      <alignment horizontal="center"/>
    </xf>
    <xf numFmtId="189" fontId="27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88" fontId="30" fillId="0" borderId="0" xfId="0" applyNumberFormat="1" applyFont="1" applyFill="1" applyBorder="1" applyAlignment="1">
      <alignment horizontal="center"/>
    </xf>
    <xf numFmtId="189" fontId="29" fillId="0" borderId="0" xfId="0" applyNumberFormat="1" applyFont="1" applyBorder="1" applyAlignment="1">
      <alignment horizontal="left"/>
    </xf>
    <xf numFmtId="1" fontId="26" fillId="0" borderId="0" xfId="0" applyNumberFormat="1" applyFont="1" applyBorder="1"/>
    <xf numFmtId="189" fontId="26" fillId="0" borderId="0" xfId="0" applyNumberFormat="1" applyFont="1" applyBorder="1"/>
    <xf numFmtId="3" fontId="26" fillId="0" borderId="0" xfId="0" applyNumberFormat="1" applyFont="1" applyBorder="1" applyAlignment="1">
      <alignment horizontal="center"/>
    </xf>
    <xf numFmtId="189" fontId="27" fillId="0" borderId="0" xfId="0" applyNumberFormat="1" applyFont="1" applyBorder="1"/>
    <xf numFmtId="189" fontId="30" fillId="0" borderId="0" xfId="0" applyNumberFormat="1" applyFont="1" applyBorder="1" applyAlignment="1">
      <alignment horizontal="left"/>
    </xf>
    <xf numFmtId="189" fontId="30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41" fontId="26" fillId="0" borderId="0" xfId="0" applyNumberFormat="1" applyFont="1"/>
    <xf numFmtId="41" fontId="26" fillId="0" borderId="0" xfId="0" applyNumberFormat="1" applyFont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19" fillId="0" borderId="1" xfId="0" applyFont="1" applyBorder="1"/>
    <xf numFmtId="0" fontId="22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22" fillId="0" borderId="2" xfId="0" applyFont="1" applyBorder="1"/>
    <xf numFmtId="0" fontId="22" fillId="0" borderId="1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0" xfId="0" applyFont="1" applyBorder="1"/>
    <xf numFmtId="0" fontId="19" fillId="0" borderId="20" xfId="0" applyFont="1" applyBorder="1" applyAlignment="1">
      <alignment horizontal="center"/>
    </xf>
    <xf numFmtId="0" fontId="39" fillId="9" borderId="20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2" fontId="22" fillId="0" borderId="20" xfId="0" applyNumberFormat="1" applyFont="1" applyBorder="1" applyAlignment="1">
      <alignment horizontal="center"/>
    </xf>
    <xf numFmtId="0" fontId="20" fillId="0" borderId="3" xfId="0" applyFont="1" applyBorder="1"/>
    <xf numFmtId="3" fontId="19" fillId="0" borderId="3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2" fontId="19" fillId="0" borderId="0" xfId="0" applyNumberFormat="1" applyFont="1"/>
    <xf numFmtId="0" fontId="20" fillId="0" borderId="15" xfId="0" applyFont="1" applyBorder="1"/>
    <xf numFmtId="1" fontId="19" fillId="0" borderId="7" xfId="0" applyNumberFormat="1" applyFont="1" applyFill="1" applyBorder="1" applyAlignment="1">
      <alignment horizontal="center"/>
    </xf>
    <xf numFmtId="1" fontId="19" fillId="0" borderId="4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4" xfId="0" applyFont="1" applyBorder="1"/>
    <xf numFmtId="3" fontId="19" fillId="0" borderId="4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39" fillId="0" borderId="0" xfId="2" applyFont="1"/>
    <xf numFmtId="0" fontId="20" fillId="0" borderId="7" xfId="0" applyFont="1" applyBorder="1"/>
    <xf numFmtId="3" fontId="19" fillId="0" borderId="7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20" fillId="0" borderId="16" xfId="0" applyFont="1" applyBorder="1"/>
    <xf numFmtId="0" fontId="19" fillId="0" borderId="16" xfId="0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13" xfId="0" applyFont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2" fontId="37" fillId="2" borderId="9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37" fillId="0" borderId="0" xfId="0" applyFont="1" applyAlignment="1">
      <alignment horizontal="center"/>
    </xf>
    <xf numFmtId="2" fontId="17" fillId="0" borderId="0" xfId="0" applyNumberFormat="1" applyFont="1"/>
    <xf numFmtId="3" fontId="27" fillId="5" borderId="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3" fontId="19" fillId="0" borderId="0" xfId="0" applyNumberFormat="1" applyFont="1"/>
    <xf numFmtId="0" fontId="39" fillId="0" borderId="0" xfId="6" applyFont="1"/>
    <xf numFmtId="1" fontId="19" fillId="0" borderId="3" xfId="0" applyNumberFormat="1" applyFont="1" applyBorder="1" applyAlignment="1">
      <alignment horizontal="center"/>
    </xf>
    <xf numFmtId="1" fontId="22" fillId="3" borderId="3" xfId="0" applyNumberFormat="1" applyFont="1" applyFill="1" applyBorder="1" applyAlignment="1">
      <alignment horizontal="center"/>
    </xf>
    <xf numFmtId="2" fontId="22" fillId="3" borderId="3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/>
    </xf>
    <xf numFmtId="2" fontId="22" fillId="4" borderId="3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22" fillId="3" borderId="5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1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3" fontId="22" fillId="2" borderId="9" xfId="0" applyNumberFormat="1" applyFont="1" applyFill="1" applyBorder="1" applyAlignment="1">
      <alignment horizontal="center"/>
    </xf>
    <xf numFmtId="2" fontId="22" fillId="2" borderId="9" xfId="0" applyNumberFormat="1" applyFont="1" applyFill="1" applyBorder="1" applyAlignment="1">
      <alignment horizontal="center"/>
    </xf>
    <xf numFmtId="2" fontId="22" fillId="6" borderId="9" xfId="0" applyNumberFormat="1" applyFont="1" applyFill="1" applyBorder="1"/>
    <xf numFmtId="0" fontId="22" fillId="0" borderId="0" xfId="0" applyFont="1" applyAlignment="1">
      <alignment horizontal="left"/>
    </xf>
    <xf numFmtId="0" fontId="22" fillId="0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3" fontId="19" fillId="0" borderId="9" xfId="0" applyNumberFormat="1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center"/>
    </xf>
    <xf numFmtId="3" fontId="22" fillId="16" borderId="9" xfId="0" applyNumberFormat="1" applyFont="1" applyFill="1" applyBorder="1" applyAlignment="1">
      <alignment horizontal="center"/>
    </xf>
    <xf numFmtId="2" fontId="22" fillId="5" borderId="9" xfId="0" applyNumberFormat="1" applyFont="1" applyFill="1" applyBorder="1" applyAlignment="1">
      <alignment horizontal="center"/>
    </xf>
    <xf numFmtId="0" fontId="39" fillId="0" borderId="0" xfId="3" applyFont="1"/>
    <xf numFmtId="0" fontId="39" fillId="0" borderId="0" xfId="4" applyFont="1"/>
    <xf numFmtId="0" fontId="39" fillId="0" borderId="0" xfId="5" applyFont="1"/>
    <xf numFmtId="0" fontId="41" fillId="2" borderId="9" xfId="0" applyFont="1" applyFill="1" applyBorder="1" applyAlignment="1">
      <alignment horizontal="center"/>
    </xf>
    <xf numFmtId="3" fontId="41" fillId="2" borderId="9" xfId="0" applyNumberFormat="1" applyFont="1" applyFill="1" applyBorder="1" applyAlignment="1">
      <alignment horizontal="center"/>
    </xf>
    <xf numFmtId="2" fontId="41" fillId="2" borderId="9" xfId="0" applyNumberFormat="1" applyFont="1" applyFill="1" applyBorder="1" applyAlignment="1">
      <alignment horizontal="center"/>
    </xf>
    <xf numFmtId="1" fontId="27" fillId="5" borderId="9" xfId="0" applyNumberFormat="1" applyFont="1" applyFill="1" applyBorder="1" applyAlignment="1">
      <alignment horizontal="center"/>
    </xf>
    <xf numFmtId="189" fontId="27" fillId="0" borderId="0" xfId="0" applyNumberFormat="1" applyFont="1"/>
    <xf numFmtId="189" fontId="23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7" fillId="3" borderId="17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/>
    </xf>
    <xf numFmtId="0" fontId="19" fillId="3" borderId="19" xfId="0" applyFont="1" applyFill="1" applyBorder="1"/>
    <xf numFmtId="0" fontId="19" fillId="3" borderId="14" xfId="0" applyFont="1" applyFill="1" applyBorder="1"/>
    <xf numFmtId="0" fontId="37" fillId="3" borderId="2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20" fillId="0" borderId="2" xfId="0" applyFont="1" applyBorder="1"/>
    <xf numFmtId="0" fontId="20" fillId="0" borderId="9" xfId="0" applyFont="1" applyBorder="1"/>
    <xf numFmtId="0" fontId="38" fillId="3" borderId="9" xfId="0" applyFont="1" applyFill="1" applyBorder="1" applyAlignment="1">
      <alignment horizontal="center"/>
    </xf>
    <xf numFmtId="3" fontId="37" fillId="6" borderId="9" xfId="0" applyNumberFormat="1" applyFont="1" applyFill="1" applyBorder="1" applyAlignment="1">
      <alignment horizontal="center"/>
    </xf>
    <xf numFmtId="0" fontId="43" fillId="0" borderId="0" xfId="0" applyFont="1"/>
    <xf numFmtId="3" fontId="19" fillId="0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189" fontId="19" fillId="0" borderId="0" xfId="0" applyNumberFormat="1" applyFont="1"/>
    <xf numFmtId="189" fontId="22" fillId="0" borderId="0" xfId="0" applyNumberFormat="1" applyFont="1"/>
    <xf numFmtId="189" fontId="19" fillId="0" borderId="0" xfId="0" applyNumberFormat="1" applyFont="1" applyAlignment="1">
      <alignment horizontal="center"/>
    </xf>
    <xf numFmtId="189" fontId="22" fillId="0" borderId="0" xfId="0" applyNumberFormat="1" applyFont="1" applyBorder="1" applyAlignment="1">
      <alignment horizontal="center"/>
    </xf>
    <xf numFmtId="189" fontId="41" fillId="0" borderId="0" xfId="0" applyNumberFormat="1" applyFont="1"/>
    <xf numFmtId="189" fontId="22" fillId="5" borderId="9" xfId="0" applyNumberFormat="1" applyFont="1" applyFill="1" applyBorder="1" applyAlignment="1">
      <alignment horizontal="center"/>
    </xf>
    <xf numFmtId="189" fontId="38" fillId="5" borderId="9" xfId="0" applyNumberFormat="1" applyFont="1" applyFill="1" applyBorder="1" applyAlignment="1">
      <alignment horizontal="center"/>
    </xf>
    <xf numFmtId="1" fontId="22" fillId="5" borderId="9" xfId="0" applyNumberFormat="1" applyFont="1" applyFill="1" applyBorder="1" applyAlignment="1">
      <alignment horizontal="center"/>
    </xf>
    <xf numFmtId="1" fontId="22" fillId="5" borderId="18" xfId="0" applyNumberFormat="1" applyFont="1" applyFill="1" applyBorder="1" applyAlignment="1">
      <alignment horizontal="center"/>
    </xf>
    <xf numFmtId="189" fontId="41" fillId="0" borderId="0" xfId="0" applyNumberFormat="1" applyFont="1" applyFill="1" applyBorder="1" applyAlignment="1">
      <alignment horizontal="center"/>
    </xf>
    <xf numFmtId="49" fontId="22" fillId="10" borderId="9" xfId="0" applyNumberFormat="1" applyFont="1" applyFill="1" applyBorder="1" applyAlignment="1">
      <alignment horizontal="center"/>
    </xf>
    <xf numFmtId="3" fontId="37" fillId="7" borderId="9" xfId="0" applyNumberFormat="1" applyFont="1" applyFill="1" applyBorder="1" applyAlignment="1">
      <alignment horizontal="center"/>
    </xf>
    <xf numFmtId="1" fontId="22" fillId="9" borderId="9" xfId="0" applyNumberFormat="1" applyFont="1" applyFill="1" applyBorder="1" applyAlignment="1">
      <alignment horizontal="center"/>
    </xf>
    <xf numFmtId="189" fontId="41" fillId="9" borderId="0" xfId="0" applyNumberFormat="1" applyFont="1" applyFill="1" applyBorder="1" applyAlignment="1">
      <alignment horizontal="center"/>
    </xf>
    <xf numFmtId="189" fontId="19" fillId="9" borderId="0" xfId="0" applyNumberFormat="1" applyFont="1" applyFill="1"/>
    <xf numFmtId="1" fontId="22" fillId="10" borderId="9" xfId="0" applyNumberFormat="1" applyFont="1" applyFill="1" applyBorder="1" applyAlignment="1">
      <alignment horizontal="center"/>
    </xf>
    <xf numFmtId="1" fontId="22" fillId="10" borderId="18" xfId="0" applyNumberFormat="1" applyFont="1" applyFill="1" applyBorder="1" applyAlignment="1">
      <alignment horizontal="center"/>
    </xf>
    <xf numFmtId="189" fontId="41" fillId="10" borderId="0" xfId="0" applyNumberFormat="1" applyFont="1" applyFill="1" applyBorder="1" applyAlignment="1">
      <alignment horizontal="center"/>
    </xf>
    <xf numFmtId="189" fontId="19" fillId="10" borderId="0" xfId="0" applyNumberFormat="1" applyFont="1" applyFill="1"/>
    <xf numFmtId="1" fontId="22" fillId="0" borderId="9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" fontId="21" fillId="0" borderId="9" xfId="0" applyNumberFormat="1" applyFont="1" applyFill="1" applyBorder="1" applyAlignment="1">
      <alignment horizontal="center"/>
    </xf>
    <xf numFmtId="1" fontId="44" fillId="0" borderId="9" xfId="0" applyNumberFormat="1" applyFont="1" applyFill="1" applyBorder="1" applyAlignment="1">
      <alignment horizontal="center"/>
    </xf>
    <xf numFmtId="1" fontId="44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" fontId="21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89" fontId="37" fillId="6" borderId="9" xfId="0" applyNumberFormat="1" applyFont="1" applyFill="1" applyBorder="1" applyAlignment="1">
      <alignment horizontal="center"/>
    </xf>
    <xf numFmtId="1" fontId="37" fillId="6" borderId="9" xfId="0" applyNumberFormat="1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center"/>
    </xf>
    <xf numFmtId="189" fontId="37" fillId="0" borderId="0" xfId="0" applyNumberFormat="1" applyFont="1" applyAlignment="1">
      <alignment horizontal="center"/>
    </xf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0" fontId="20" fillId="0" borderId="29" xfId="7" applyFont="1" applyFill="1" applyBorder="1" applyAlignment="1">
      <alignment horizontal="right" vertical="center" wrapText="1"/>
    </xf>
    <xf numFmtId="0" fontId="20" fillId="0" borderId="0" xfId="7" applyFont="1"/>
    <xf numFmtId="0" fontId="20" fillId="0" borderId="0" xfId="8" applyFo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9" borderId="0" xfId="0" applyFont="1" applyFill="1"/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45" fillId="9" borderId="0" xfId="0" applyFont="1" applyFill="1"/>
    <xf numFmtId="0" fontId="45" fillId="0" borderId="0" xfId="0" applyFont="1" applyFill="1"/>
    <xf numFmtId="0" fontId="47" fillId="15" borderId="2" xfId="0" applyFont="1" applyFill="1" applyBorder="1" applyAlignment="1">
      <alignment horizontal="center"/>
    </xf>
    <xf numFmtId="189" fontId="27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189" fontId="33" fillId="0" borderId="0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horizontal="left"/>
    </xf>
    <xf numFmtId="189" fontId="49" fillId="2" borderId="1" xfId="0" applyNumberFormat="1" applyFont="1" applyFill="1" applyBorder="1" applyAlignment="1">
      <alignment horizontal="center"/>
    </xf>
    <xf numFmtId="49" fontId="49" fillId="2" borderId="1" xfId="0" applyNumberFormat="1" applyFont="1" applyFill="1" applyBorder="1" applyAlignment="1">
      <alignment horizontal="center"/>
    </xf>
    <xf numFmtId="189" fontId="23" fillId="2" borderId="1" xfId="0" applyNumberFormat="1" applyFont="1" applyFill="1" applyBorder="1" applyAlignment="1">
      <alignment horizontal="center"/>
    </xf>
    <xf numFmtId="189" fontId="49" fillId="2" borderId="2" xfId="0" applyNumberFormat="1" applyFont="1" applyFill="1" applyBorder="1" applyAlignment="1">
      <alignment horizontal="center"/>
    </xf>
    <xf numFmtId="49" fontId="49" fillId="2" borderId="2" xfId="0" applyNumberFormat="1" applyFont="1" applyFill="1" applyBorder="1" applyAlignment="1">
      <alignment horizontal="center"/>
    </xf>
    <xf numFmtId="189" fontId="23" fillId="2" borderId="2" xfId="0" applyNumberFormat="1" applyFont="1" applyFill="1" applyBorder="1" applyAlignment="1">
      <alignment horizontal="center"/>
    </xf>
    <xf numFmtId="189" fontId="27" fillId="0" borderId="11" xfId="0" applyNumberFormat="1" applyFont="1" applyBorder="1" applyAlignment="1">
      <alignment horizontal="left"/>
    </xf>
    <xf numFmtId="49" fontId="27" fillId="3" borderId="9" xfId="0" applyNumberFormat="1" applyFont="1" applyFill="1" applyBorder="1" applyAlignment="1">
      <alignment horizontal="center"/>
    </xf>
    <xf numFmtId="0" fontId="28" fillId="12" borderId="9" xfId="17" applyFont="1" applyFill="1" applyBorder="1" applyAlignment="1">
      <alignment horizontal="center" wrapText="1"/>
    </xf>
    <xf numFmtId="3" fontId="27" fillId="3" borderId="9" xfId="0" applyNumberFormat="1" applyFont="1" applyFill="1" applyBorder="1" applyAlignment="1">
      <alignment horizontal="center"/>
    </xf>
    <xf numFmtId="3" fontId="17" fillId="0" borderId="0" xfId="0" applyNumberFormat="1" applyFont="1"/>
    <xf numFmtId="3" fontId="27" fillId="0" borderId="11" xfId="0" applyNumberFormat="1" applyFont="1" applyBorder="1" applyAlignment="1">
      <alignment horizontal="left"/>
    </xf>
    <xf numFmtId="49" fontId="27" fillId="4" borderId="9" xfId="0" applyNumberFormat="1" applyFont="1" applyFill="1" applyBorder="1" applyAlignment="1">
      <alignment horizontal="center"/>
    </xf>
    <xf numFmtId="3" fontId="27" fillId="4" borderId="9" xfId="0" applyNumberFormat="1" applyFont="1" applyFill="1" applyBorder="1" applyAlignment="1">
      <alignment horizontal="center"/>
    </xf>
    <xf numFmtId="49" fontId="48" fillId="5" borderId="9" xfId="0" applyNumberFormat="1" applyFont="1" applyFill="1" applyBorder="1" applyAlignment="1">
      <alignment horizontal="center"/>
    </xf>
    <xf numFmtId="1" fontId="29" fillId="8" borderId="9" xfId="0" applyNumberFormat="1" applyFont="1" applyFill="1" applyBorder="1" applyAlignment="1">
      <alignment horizontal="center"/>
    </xf>
    <xf numFmtId="49" fontId="27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3" fontId="27" fillId="6" borderId="9" xfId="0" applyNumberFormat="1" applyFont="1" applyFill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49" fontId="2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3" fontId="27" fillId="0" borderId="9" xfId="0" applyNumberFormat="1" applyFont="1" applyFill="1" applyBorder="1" applyAlignment="1">
      <alignment horizontal="center"/>
    </xf>
    <xf numFmtId="189" fontId="27" fillId="0" borderId="1" xfId="0" applyNumberFormat="1" applyFont="1" applyBorder="1" applyAlignment="1">
      <alignment horizontal="left"/>
    </xf>
    <xf numFmtId="49" fontId="27" fillId="0" borderId="14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0" fontId="28" fillId="12" borderId="9" xfId="18" applyFont="1" applyFill="1" applyBorder="1" applyAlignment="1">
      <alignment horizontal="center" wrapText="1"/>
    </xf>
    <xf numFmtId="1" fontId="27" fillId="4" borderId="9" xfId="0" applyNumberFormat="1" applyFont="1" applyFill="1" applyBorder="1" applyAlignment="1">
      <alignment horizontal="center"/>
    </xf>
    <xf numFmtId="189" fontId="27" fillId="0" borderId="2" xfId="0" applyNumberFormat="1" applyFont="1" applyBorder="1" applyAlignment="1">
      <alignment horizontal="left"/>
    </xf>
    <xf numFmtId="1" fontId="27" fillId="3" borderId="9" xfId="0" applyNumberFormat="1" applyFont="1" applyFill="1" applyBorder="1" applyAlignment="1">
      <alignment horizontal="center"/>
    </xf>
    <xf numFmtId="0" fontId="28" fillId="12" borderId="9" xfId="20" applyFont="1" applyFill="1" applyBorder="1" applyAlignment="1">
      <alignment horizontal="center" wrapText="1"/>
    </xf>
    <xf numFmtId="0" fontId="28" fillId="12" borderId="9" xfId="21" applyFont="1" applyFill="1" applyBorder="1" applyAlignment="1">
      <alignment horizontal="center" wrapText="1"/>
    </xf>
    <xf numFmtId="189" fontId="27" fillId="0" borderId="1" xfId="0" applyNumberFormat="1" applyFont="1" applyFill="1" applyBorder="1" applyAlignment="1">
      <alignment horizontal="left"/>
    </xf>
    <xf numFmtId="0" fontId="28" fillId="12" borderId="9" xfId="19" applyFont="1" applyFill="1" applyBorder="1" applyAlignment="1">
      <alignment horizontal="center" wrapText="1"/>
    </xf>
    <xf numFmtId="189" fontId="27" fillId="0" borderId="11" xfId="0" applyNumberFormat="1" applyFont="1" applyFill="1" applyBorder="1" applyAlignment="1">
      <alignment horizontal="left"/>
    </xf>
    <xf numFmtId="189" fontId="27" fillId="0" borderId="2" xfId="0" applyNumberFormat="1" applyFont="1" applyFill="1" applyBorder="1" applyAlignment="1">
      <alignment horizontal="left"/>
    </xf>
    <xf numFmtId="0" fontId="28" fillId="12" borderId="9" xfId="22" applyFont="1" applyFill="1" applyBorder="1" applyAlignment="1">
      <alignment horizontal="center" wrapText="1"/>
    </xf>
    <xf numFmtId="0" fontId="28" fillId="12" borderId="9" xfId="23" applyFont="1" applyFill="1" applyBorder="1" applyAlignment="1">
      <alignment horizontal="center" wrapText="1"/>
    </xf>
    <xf numFmtId="0" fontId="28" fillId="12" borderId="9" xfId="24" applyFont="1" applyFill="1" applyBorder="1" applyAlignment="1">
      <alignment horizontal="center" wrapText="1"/>
    </xf>
    <xf numFmtId="0" fontId="28" fillId="12" borderId="9" xfId="25" applyFont="1" applyFill="1" applyBorder="1" applyAlignment="1">
      <alignment horizontal="center" wrapText="1"/>
    </xf>
    <xf numFmtId="0" fontId="28" fillId="12" borderId="9" xfId="26" applyFont="1" applyFill="1" applyBorder="1" applyAlignment="1">
      <alignment horizontal="center" wrapText="1"/>
    </xf>
    <xf numFmtId="0" fontId="28" fillId="12" borderId="9" xfId="27" applyFont="1" applyFill="1" applyBorder="1" applyAlignment="1">
      <alignment horizontal="center" wrapText="1"/>
    </xf>
    <xf numFmtId="0" fontId="28" fillId="12" borderId="9" xfId="28" applyFont="1" applyFill="1" applyBorder="1" applyAlignment="1">
      <alignment horizontal="center" wrapText="1"/>
    </xf>
    <xf numFmtId="0" fontId="28" fillId="12" borderId="9" xfId="29" applyFont="1" applyFill="1" applyBorder="1" applyAlignment="1">
      <alignment horizontal="center" wrapText="1"/>
    </xf>
    <xf numFmtId="0" fontId="28" fillId="12" borderId="9" xfId="30" applyFont="1" applyFill="1" applyBorder="1" applyAlignment="1">
      <alignment horizontal="center" wrapText="1"/>
    </xf>
    <xf numFmtId="0" fontId="28" fillId="12" borderId="9" xfId="31" applyFont="1" applyFill="1" applyBorder="1" applyAlignment="1">
      <alignment horizontal="center" wrapText="1"/>
    </xf>
    <xf numFmtId="0" fontId="28" fillId="12" borderId="9" xfId="32" applyFont="1" applyFill="1" applyBorder="1" applyAlignment="1">
      <alignment horizontal="center" wrapText="1"/>
    </xf>
    <xf numFmtId="0" fontId="28" fillId="12" borderId="9" xfId="33" applyFont="1" applyFill="1" applyBorder="1" applyAlignment="1">
      <alignment horizontal="center" wrapText="1"/>
    </xf>
    <xf numFmtId="0" fontId="28" fillId="12" borderId="9" xfId="34" applyFont="1" applyFill="1" applyBorder="1" applyAlignment="1">
      <alignment horizontal="center" wrapText="1"/>
    </xf>
    <xf numFmtId="1" fontId="30" fillId="6" borderId="7" xfId="0" applyNumberFormat="1" applyFont="1" applyFill="1" applyBorder="1" applyAlignment="1">
      <alignment horizontal="center"/>
    </xf>
    <xf numFmtId="0" fontId="28" fillId="12" borderId="9" xfId="35" applyFont="1" applyFill="1" applyBorder="1" applyAlignment="1">
      <alignment horizontal="center" wrapText="1"/>
    </xf>
    <xf numFmtId="0" fontId="28" fillId="12" borderId="9" xfId="36" applyFont="1" applyFill="1" applyBorder="1" applyAlignment="1">
      <alignment horizontal="center" wrapText="1"/>
    </xf>
    <xf numFmtId="0" fontId="28" fillId="12" borderId="9" xfId="37" applyFont="1" applyFill="1" applyBorder="1" applyAlignment="1">
      <alignment horizontal="center" wrapText="1"/>
    </xf>
    <xf numFmtId="187" fontId="17" fillId="0" borderId="0" xfId="0" applyNumberFormat="1" applyFont="1"/>
    <xf numFmtId="49" fontId="17" fillId="0" borderId="0" xfId="0" applyNumberFormat="1" applyFont="1"/>
    <xf numFmtId="1" fontId="23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37" fillId="0" borderId="0" xfId="0" applyFont="1" applyAlignment="1">
      <alignment horizontal="center"/>
    </xf>
    <xf numFmtId="0" fontId="20" fillId="0" borderId="4" xfId="0" applyFont="1" applyBorder="1" applyAlignment="1">
      <alignment horizontal="right"/>
    </xf>
    <xf numFmtId="3" fontId="27" fillId="19" borderId="9" xfId="0" applyNumberFormat="1" applyFont="1" applyFill="1" applyBorder="1" applyAlignment="1">
      <alignment horizontal="center"/>
    </xf>
    <xf numFmtId="3" fontId="27" fillId="12" borderId="9" xfId="0" applyNumberFormat="1" applyFont="1" applyFill="1" applyBorder="1" applyAlignment="1">
      <alignment horizontal="center"/>
    </xf>
    <xf numFmtId="0" fontId="18" fillId="0" borderId="9" xfId="14" applyFont="1" applyFill="1" applyBorder="1"/>
    <xf numFmtId="0" fontId="15" fillId="19" borderId="9" xfId="14" applyFont="1" applyFill="1" applyBorder="1"/>
    <xf numFmtId="0" fontId="22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22" fillId="0" borderId="32" xfId="0" applyFont="1" applyBorder="1"/>
    <xf numFmtId="0" fontId="22" fillId="0" borderId="35" xfId="0" applyFont="1" applyBorder="1"/>
    <xf numFmtId="0" fontId="70" fillId="0" borderId="35" xfId="0" applyNumberFormat="1" applyFont="1" applyBorder="1"/>
    <xf numFmtId="0" fontId="70" fillId="0" borderId="0" xfId="0" applyNumberFormat="1" applyFont="1"/>
    <xf numFmtId="0" fontId="70" fillId="0" borderId="36" xfId="0" applyNumberFormat="1" applyFont="1" applyBorder="1"/>
    <xf numFmtId="0" fontId="22" fillId="16" borderId="24" xfId="0" applyFont="1" applyFill="1" applyBorder="1"/>
    <xf numFmtId="0" fontId="22" fillId="16" borderId="25" xfId="0" applyFont="1" applyFill="1" applyBorder="1"/>
    <xf numFmtId="0" fontId="22" fillId="16" borderId="26" xfId="0" applyFont="1" applyFill="1" applyBorder="1"/>
    <xf numFmtId="0" fontId="22" fillId="16" borderId="30" xfId="0" applyFont="1" applyFill="1" applyBorder="1"/>
    <xf numFmtId="0" fontId="22" fillId="16" borderId="31" xfId="0" applyFont="1" applyFill="1" applyBorder="1"/>
    <xf numFmtId="0" fontId="22" fillId="21" borderId="24" xfId="0" applyFont="1" applyFill="1" applyBorder="1"/>
    <xf numFmtId="0" fontId="22" fillId="21" borderId="25" xfId="0" applyFont="1" applyFill="1" applyBorder="1"/>
    <xf numFmtId="0" fontId="70" fillId="21" borderId="24" xfId="0" applyNumberFormat="1" applyFont="1" applyFill="1" applyBorder="1"/>
    <xf numFmtId="0" fontId="70" fillId="21" borderId="30" xfId="0" applyNumberFormat="1" applyFont="1" applyFill="1" applyBorder="1"/>
    <xf numFmtId="0" fontId="70" fillId="21" borderId="31" xfId="0" applyNumberFormat="1" applyFont="1" applyFill="1" applyBorder="1"/>
    <xf numFmtId="0" fontId="70" fillId="53" borderId="27" xfId="0" applyNumberFormat="1" applyFont="1" applyFill="1" applyBorder="1"/>
    <xf numFmtId="0" fontId="70" fillId="53" borderId="34" xfId="0" applyNumberFormat="1" applyFont="1" applyFill="1" applyBorder="1"/>
    <xf numFmtId="0" fontId="70" fillId="53" borderId="33" xfId="0" applyNumberFormat="1" applyFont="1" applyFill="1" applyBorder="1"/>
    <xf numFmtId="0" fontId="70" fillId="53" borderId="27" xfId="0" applyFont="1" applyFill="1" applyBorder="1"/>
    <xf numFmtId="0" fontId="70" fillId="53" borderId="28" xfId="0" applyFont="1" applyFill="1" applyBorder="1"/>
    <xf numFmtId="0" fontId="70" fillId="54" borderId="24" xfId="0" applyFont="1" applyFill="1" applyBorder="1"/>
    <xf numFmtId="0" fontId="70" fillId="54" borderId="25" xfId="0" applyFont="1" applyFill="1" applyBorder="1"/>
    <xf numFmtId="0" fontId="70" fillId="54" borderId="24" xfId="0" applyNumberFormat="1" applyFont="1" applyFill="1" applyBorder="1"/>
    <xf numFmtId="0" fontId="70" fillId="54" borderId="30" xfId="0" applyNumberFormat="1" applyFont="1" applyFill="1" applyBorder="1"/>
    <xf numFmtId="0" fontId="70" fillId="54" borderId="31" xfId="0" applyNumberFormat="1" applyFont="1" applyFill="1" applyBorder="1"/>
    <xf numFmtId="189" fontId="23" fillId="0" borderId="0" xfId="0" applyNumberFormat="1" applyFont="1" applyAlignment="1">
      <alignment horizontal="center"/>
    </xf>
    <xf numFmtId="189" fontId="30" fillId="0" borderId="0" xfId="0" applyNumberFormat="1" applyFont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37" fillId="0" borderId="0" xfId="0" applyFont="1" applyAlignment="1">
      <alignment horizontal="center"/>
    </xf>
    <xf numFmtId="43" fontId="19" fillId="0" borderId="18" xfId="1" applyFont="1" applyBorder="1" applyAlignment="1">
      <alignment horizontal="center"/>
    </xf>
    <xf numFmtId="43" fontId="19" fillId="0" borderId="19" xfId="1" applyFont="1" applyBorder="1" applyAlignment="1">
      <alignment horizontal="center"/>
    </xf>
    <xf numFmtId="43" fontId="19" fillId="0" borderId="14" xfId="1" applyFont="1" applyBorder="1" applyAlignment="1">
      <alignment horizontal="center"/>
    </xf>
    <xf numFmtId="0" fontId="7" fillId="13" borderId="0" xfId="0" applyFont="1" applyFill="1" applyAlignment="1">
      <alignment horizontal="left"/>
    </xf>
    <xf numFmtId="3" fontId="5" fillId="5" borderId="18" xfId="0" applyNumberFormat="1" applyFont="1" applyFill="1" applyBorder="1" applyAlignment="1">
      <alignment horizontal="center"/>
    </xf>
    <xf numFmtId="3" fontId="5" fillId="5" borderId="14" xfId="0" applyNumberFormat="1" applyFont="1" applyFill="1" applyBorder="1" applyAlignment="1">
      <alignment horizontal="center"/>
    </xf>
  </cellXfs>
  <cellStyles count="82">
    <cellStyle name="20% - Accent1" xfId="56" builtinId="30" customBuiltin="1"/>
    <cellStyle name="20% - Accent2" xfId="60" builtinId="34" customBuiltin="1"/>
    <cellStyle name="20% - Accent3" xfId="64" builtinId="38" customBuiltin="1"/>
    <cellStyle name="20% - Accent4" xfId="68" builtinId="42" customBuiltin="1"/>
    <cellStyle name="20% - Accent5" xfId="72" builtinId="46" customBuiltin="1"/>
    <cellStyle name="20% - Accent6" xfId="76" builtinId="50" customBuiltin="1"/>
    <cellStyle name="40% - Accent1" xfId="57" builtinId="31" customBuiltin="1"/>
    <cellStyle name="40% - Accent2" xfId="61" builtinId="35" customBuiltin="1"/>
    <cellStyle name="40% - Accent3" xfId="65" builtinId="39" customBuiltin="1"/>
    <cellStyle name="40% - Accent4" xfId="69" builtinId="43" customBuiltin="1"/>
    <cellStyle name="40% - Accent5" xfId="73" builtinId="47" customBuiltin="1"/>
    <cellStyle name="40% - Accent6" xfId="77" builtinId="51" customBuiltin="1"/>
    <cellStyle name="60% - Accent1" xfId="58" builtinId="32" customBuiltin="1"/>
    <cellStyle name="60% - Accent2" xfId="62" builtinId="36" customBuiltin="1"/>
    <cellStyle name="60% - Accent3" xfId="66" builtinId="40" customBuiltin="1"/>
    <cellStyle name="60% - Accent4" xfId="70" builtinId="44" customBuiltin="1"/>
    <cellStyle name="60% - Accent5" xfId="74" builtinId="48" customBuiltin="1"/>
    <cellStyle name="60% - Accent6" xfId="78" builtinId="52" customBuiltin="1"/>
    <cellStyle name="Accent1" xfId="55" builtinId="29" customBuiltin="1"/>
    <cellStyle name="Accent2" xfId="59" builtinId="33" customBuiltin="1"/>
    <cellStyle name="Accent3" xfId="63" builtinId="37" customBuiltin="1"/>
    <cellStyle name="Accent4" xfId="67" builtinId="41" customBuiltin="1"/>
    <cellStyle name="Accent5" xfId="71" builtinId="45" customBuiltin="1"/>
    <cellStyle name="Accent6" xfId="75" builtinId="49" customBuiltin="1"/>
    <cellStyle name="Bad" xfId="45" builtinId="27" customBuiltin="1"/>
    <cellStyle name="Calculation" xfId="49" builtinId="22" customBuiltin="1"/>
    <cellStyle name="Check Cell" xfId="51" builtinId="23" customBuiltin="1"/>
    <cellStyle name="Comma" xfId="1" builtinId="3"/>
    <cellStyle name="Explanatory Text" xfId="53" builtinId="53" customBuiltin="1"/>
    <cellStyle name="Good" xfId="44" builtinId="26" customBuiltin="1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Input" xfId="47" builtinId="20" customBuiltin="1"/>
    <cellStyle name="Linked Cell" xfId="50" builtinId="24" customBuiltin="1"/>
    <cellStyle name="Neutral" xfId="46" builtinId="28" customBuiltin="1"/>
    <cellStyle name="Normal" xfId="0" builtinId="0"/>
    <cellStyle name="Output" xfId="48" builtinId="21" customBuiltin="1"/>
    <cellStyle name="Title" xfId="39" builtinId="15" customBuiltin="1"/>
    <cellStyle name="Total" xfId="54" builtinId="25" customBuiltin="1"/>
    <cellStyle name="Warning Text" xfId="52" builtinId="11" customBuiltin="1"/>
    <cellStyle name="ปกติ 10" xfId="14"/>
    <cellStyle name="ปกติ 12" xfId="80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9"/>
    <cellStyle name="หมายเหตุ 3" xfId="81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148"/>
          <c:h val="0.67608144771378809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ทุ่งเขาหลวง</c:v>
                </c:pt>
                <c:pt idx="2">
                  <c:v>เชียงขวัญ</c:v>
                </c:pt>
                <c:pt idx="3">
                  <c:v>เสลภูมิ</c:v>
                </c:pt>
                <c:pt idx="4">
                  <c:v>ศรีสมเด็จ</c:v>
                </c:pt>
                <c:pt idx="5">
                  <c:v>อาจสามารถ</c:v>
                </c:pt>
                <c:pt idx="6">
                  <c:v>ธวัชบุรี</c:v>
                </c:pt>
                <c:pt idx="7">
                  <c:v>พนมไพร</c:v>
                </c:pt>
                <c:pt idx="8">
                  <c:v>เกษตรวิสัย</c:v>
                </c:pt>
                <c:pt idx="9">
                  <c:v>โพนทอง</c:v>
                </c:pt>
                <c:pt idx="10">
                  <c:v>เมืองร้อยเอ็ด</c:v>
                </c:pt>
                <c:pt idx="11">
                  <c:v>จตุรพักตรพิมาน</c:v>
                </c:pt>
                <c:pt idx="12">
                  <c:v>โพธิ์ชัย</c:v>
                </c:pt>
                <c:pt idx="13">
                  <c:v>หนองพอก</c:v>
                </c:pt>
                <c:pt idx="14">
                  <c:v>สุวรรณภูมิ</c:v>
                </c:pt>
                <c:pt idx="15">
                  <c:v>เมืองสรวง</c:v>
                </c:pt>
                <c:pt idx="16">
                  <c:v>โพนทราย</c:v>
                </c:pt>
                <c:pt idx="17">
                  <c:v>เมยวดี</c:v>
                </c:pt>
                <c:pt idx="18">
                  <c:v>จังหาร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9.3172331544424569</c:v>
                </c:pt>
                <c:pt idx="1">
                  <c:v>8.6247789900383811</c:v>
                </c:pt>
                <c:pt idx="2">
                  <c:v>7.3086058834277363</c:v>
                </c:pt>
                <c:pt idx="3">
                  <c:v>5.9211138461017923</c:v>
                </c:pt>
                <c:pt idx="4">
                  <c:v>5.5606528206411436</c:v>
                </c:pt>
                <c:pt idx="5">
                  <c:v>4.0696175916003092</c:v>
                </c:pt>
                <c:pt idx="6">
                  <c:v>1.4891810993134875</c:v>
                </c:pt>
                <c:pt idx="7">
                  <c:v>1.4061928734145175</c:v>
                </c:pt>
                <c:pt idx="8">
                  <c:v>1.0262831104588512</c:v>
                </c:pt>
                <c:pt idx="9">
                  <c:v>0.92640628474023567</c:v>
                </c:pt>
                <c:pt idx="10">
                  <c:v>0.63156033295860758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71558016"/>
        <c:axId val="171559552"/>
      </c:barChart>
      <c:catAx>
        <c:axId val="171558016"/>
        <c:scaling>
          <c:orientation val="minMax"/>
        </c:scaling>
        <c:axPos val="b"/>
        <c:tickLblPos val="nextTo"/>
        <c:crossAx val="171559552"/>
        <c:crosses val="autoZero"/>
        <c:auto val="1"/>
        <c:lblAlgn val="ctr"/>
        <c:lblOffset val="100"/>
      </c:catAx>
      <c:valAx>
        <c:axId val="171559552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71558016"/>
        <c:crosses val="autoZero"/>
        <c:crossBetween val="between"/>
      </c:valAx>
    </c:plotArea>
    <c:plotVisOnly val="1"/>
  </c:chart>
  <c:printSettings>
    <c:headerFooter/>
    <c:pageMargins b="0.75000000000001454" l="0.70000000000000062" r="0.70000000000000062" t="0.750000000000014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15</xdr:col>
      <xdr:colOff>800100</xdr:colOff>
      <xdr:row>35</xdr:row>
      <xdr:rowOff>152400</xdr:rowOff>
    </xdr:to>
    <xdr:pic>
      <xdr:nvPicPr>
        <xdr:cNvPr id="4" name="Picture 3" descr="167930241692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819900" cy="70961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005.664050231484" createdVersion="1" refreshedVersion="3" recordCount="26">
  <cacheSource type="worksheet">
    <worksheetSource ref="A1:T27" sheet="Sheet2" r:id="rId2"/>
  </cacheSource>
  <cacheFields count="20">
    <cacheField name="E0" numFmtId="0">
      <sharedItems containsSemiMixedTypes="0" containsString="0" containsNumber="1" containsInteger="1" minValue="603" maxValue="973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7" maxValue="44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3">
        <s v="12"/>
        <s v="13"/>
        <s v="03"/>
        <s v="06"/>
        <s v="07"/>
        <s v="18"/>
        <s v="04"/>
        <s v="09"/>
        <s v="10"/>
        <s v="02"/>
        <s v="05"/>
        <s v="01"/>
        <s v="11"/>
      </sharedItems>
    </cacheField>
    <cacheField name="ชื่อหมู่บ้าน" numFmtId="0">
      <sharedItems count="23">
        <s v="ขี้เหล็ก"/>
        <s v="สนามชัย"/>
        <s v="หนองแวง"/>
        <s v="โคกน้อย"/>
        <s v="หัวดง"/>
        <s v="หนองฮางเหนือ"/>
        <s v="หนองมะเขือ"/>
        <s v="เปลือยน้อย"/>
        <s v="โนนคำ"/>
        <s v="หนองแก้ว"/>
        <s v="หัวคู"/>
        <s v="โนนยาง"/>
        <s v="โคกสูง"/>
        <s v="เมืองไพร"/>
        <s v="ตลาด"/>
        <s v="ท่าม่วง"/>
        <s v="โพนสว่าง"/>
        <s v="หนองแคน"/>
        <s v="โพธิ์ศรี"/>
        <s v="อุดมสุข"/>
        <s v="ดอนน้ำสร้าง"/>
        <s v="ชนวน"/>
        <s v="โคกข่า"/>
      </sharedItems>
    </cacheField>
    <cacheField name="ตำบล" numFmtId="0">
      <sharedItems count="20">
        <s v="ขี้เหล็ก"/>
        <s v="สวนจิก"/>
        <s v="เกษตรวิสัย"/>
        <s v="กุดน้ำใส"/>
        <s v="บ้านเขือง"/>
        <s v="หนองขาม"/>
        <s v="สระบัว"/>
        <s v="หนองไผ่"/>
        <s v="เมืองไพร"/>
        <s v="หนองแก้ว"/>
        <s v="บึงเกลือ"/>
        <s v="บึงงาม"/>
        <s v="โคกสูง"/>
        <s v="บัวแดง"/>
        <s v="โพนสูง"/>
        <s v="ศรีวิลัย"/>
        <s v="หนองแคน"/>
        <s v="ทุ่งเขาหลวง"/>
        <s v="โนนสง่า"/>
        <s v="ศรีสมเด็จ"/>
      </sharedItems>
    </cacheField>
    <cacheField name="อำเภอ" numFmtId="0">
      <sharedItems count="11">
        <s v="อาจสามารถ"/>
        <s v="ศรีสมเด็จ"/>
        <s v="เกษตรวิสัย"/>
        <s v="พนมไพร"/>
        <s v="เชียงขวัญ"/>
        <s v="ปทุมรัตต์"/>
        <s v="ธวัชบุรี"/>
        <s v="เสลภูมิ"/>
        <s v="เมือง"/>
        <s v="ทุ่งเขาหลวง"/>
        <s v="โพนทอ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3-15T00:00:00"/>
    </cacheField>
    <cacheField name="วันพบผป" numFmtId="14">
      <sharedItems containsSemiMixedTypes="0" containsNonDate="0" containsDate="1" containsString="0" minDate="2023-01-02T00:00:00" maxDate="2023-03-1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11" count="10">
        <n v="8"/>
        <n v="10"/>
        <n v="2"/>
        <n v="9"/>
        <n v="7"/>
        <n v="3"/>
        <n v="4"/>
        <n v="5"/>
        <n v="1"/>
        <n v="11"/>
      </sharedItems>
    </cacheField>
    <cacheField name="Wkdatesick" numFmtId="0">
      <sharedItems containsSemiMixedTypes="0" containsString="0" containsNumber="1" containsInteger="1" minValue="1" maxValue="1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n v="6760"/>
    <s v="26.D.H.F."/>
    <s v="เอกพล ซอมแก้ว"/>
    <s v="516260"/>
    <s v="ชาย"/>
    <n v="18"/>
    <n v="3"/>
    <s v="นักเรียน"/>
    <s v="153"/>
    <x v="0"/>
    <x v="0"/>
    <x v="0"/>
    <x v="0"/>
    <s v="ร้อยเอ็ด"/>
    <d v="2023-02-18T00:00:00"/>
    <d v="2023-02-22T00:00:00"/>
    <m/>
    <d v="2023-01-01T00:00:00"/>
    <x v="0"/>
    <n v="7"/>
  </r>
  <r>
    <n v="9479"/>
    <s v="26.D.H.F."/>
    <s v="เขมมิตรา แก้วไตรรัตน์"/>
    <s v="5702275"/>
    <s v="หญิง"/>
    <n v="13"/>
    <n v="6"/>
    <s v="นักเรียน"/>
    <s v="1"/>
    <x v="1"/>
    <x v="1"/>
    <x v="1"/>
    <x v="1"/>
    <s v="ศรีสมเด็จ"/>
    <d v="2023-03-09T00:00:00"/>
    <d v="2023-03-10T00:00:00"/>
    <m/>
    <d v="2023-01-01T00:00:00"/>
    <x v="1"/>
    <n v="10"/>
  </r>
  <r>
    <n v="1059"/>
    <s v="26.D.H.F."/>
    <s v="พัชราพร ศรีภักดี"/>
    <s v="0017309"/>
    <s v="หญิง"/>
    <n v="17"/>
    <n v="4"/>
    <s v="นักเรียน"/>
    <s v="96"/>
    <x v="2"/>
    <x v="2"/>
    <x v="2"/>
    <x v="2"/>
    <s v="เกษตรวิสัย"/>
    <d v="2023-01-05T00:00:00"/>
    <d v="2023-01-12T00:00:00"/>
    <m/>
    <d v="2023-01-01T00:00:00"/>
    <x v="2"/>
    <n v="1"/>
  </r>
  <r>
    <n v="7888"/>
    <s v="26.D.H.F."/>
    <s v="ธนดล อินทสีดา"/>
    <s v="001306114"/>
    <s v="ชาย"/>
    <n v="14"/>
    <n v="0"/>
    <s v="นักเรียน"/>
    <s v="50"/>
    <x v="3"/>
    <x v="3"/>
    <x v="3"/>
    <x v="3"/>
    <s v="ร้อยเอ็ด"/>
    <d v="2023-02-24T00:00:00"/>
    <d v="2023-03-01T00:00:00"/>
    <m/>
    <d v="2023-01-01T00:00:00"/>
    <x v="3"/>
    <n v="8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4"/>
    <x v="4"/>
    <x v="4"/>
    <x v="4"/>
    <s v="ร้อยเอ็ด"/>
    <d v="2023-02-24T00:00:00"/>
    <d v="2023-02-25T00:00:00"/>
    <m/>
    <d v="2023-01-01T00:00:00"/>
    <x v="0"/>
    <n v="8"/>
  </r>
  <r>
    <n v="6992"/>
    <s v="26.D.H.F."/>
    <s v="กุลสตรี จันทะรี"/>
    <s v="001305741"/>
    <s v="หญิง"/>
    <n v="18"/>
    <n v="7"/>
    <s v="นักเรียน"/>
    <s v="169"/>
    <x v="5"/>
    <x v="5"/>
    <x v="5"/>
    <x v="0"/>
    <s v="ร้อยเอ็ด"/>
    <d v="2023-02-18T00:00:00"/>
    <d v="2023-02-24T00:00:00"/>
    <m/>
    <d v="2023-01-01T00:00:00"/>
    <x v="0"/>
    <n v="7"/>
  </r>
  <r>
    <n v="6090"/>
    <s v="26.D.H.F."/>
    <s v="เมยาวี กะตะสีลา"/>
    <s v="701858"/>
    <s v="หญิง"/>
    <n v="14"/>
    <n v="6"/>
    <s v="นักเรียน"/>
    <s v="46"/>
    <x v="6"/>
    <x v="0"/>
    <x v="0"/>
    <x v="0"/>
    <s v="ร้อยเอ็ด"/>
    <d v="2023-02-12T00:00:00"/>
    <d v="2023-02-17T00:00:00"/>
    <m/>
    <d v="2023-01-01T00:00:00"/>
    <x v="4"/>
    <n v="7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7"/>
    <x v="6"/>
    <x v="6"/>
    <x v="5"/>
    <s v="ร้อยเอ็ด"/>
    <d v="2023-02-19T00:00:00"/>
    <d v="2023-02-22T00:00:00"/>
    <m/>
    <d v="2023-01-01T00:00:00"/>
    <x v="0"/>
    <n v="8"/>
  </r>
  <r>
    <n v="1874"/>
    <s v="66.Dengue fever"/>
    <s v="รัชชานนท์ สาระรัมย์"/>
    <s v="839145"/>
    <s v="ชาย"/>
    <n v="11"/>
    <n v="8"/>
    <s v="นักเรียน"/>
    <s v="71"/>
    <x v="8"/>
    <x v="7"/>
    <x v="7"/>
    <x v="6"/>
    <s v="ร้อยเอ็ด"/>
    <d v="2023-01-13T00:00:00"/>
    <d v="2023-01-17T00:00:00"/>
    <m/>
    <d v="2023-01-01T00:00:00"/>
    <x v="5"/>
    <n v="2"/>
  </r>
  <r>
    <n v="2488"/>
    <s v="66.Dengue fever"/>
    <s v="วาเลนทีโน่ สีกาศรี"/>
    <s v="000184698"/>
    <s v="ชาย"/>
    <n v="11"/>
    <n v="10"/>
    <s v="นักเรียน"/>
    <s v="129"/>
    <x v="3"/>
    <x v="8"/>
    <x v="8"/>
    <x v="7"/>
    <s v="เสลภูมิ"/>
    <d v="2023-01-24T00:00:00"/>
    <d v="2023-01-24T00:00:00"/>
    <m/>
    <d v="2023-01-01T00:00:00"/>
    <x v="6"/>
    <n v="4"/>
  </r>
  <r>
    <n v="2933"/>
    <s v="66.Dengue fever"/>
    <s v="ณัฐนันท์ เห็มสุวรรณ"/>
    <s v="877646"/>
    <s v="ชาย"/>
    <n v="10"/>
    <n v="11"/>
    <s v="นักเรียน"/>
    <s v="79"/>
    <x v="9"/>
    <x v="9"/>
    <x v="9"/>
    <x v="8"/>
    <s v="ร้อยเอ็ด"/>
    <d v="2023-01-24T00:00:00"/>
    <d v="2023-01-27T00:00:00"/>
    <m/>
    <d v="2023-01-01T00:00:00"/>
    <x v="6"/>
    <n v="4"/>
  </r>
  <r>
    <n v="4124"/>
    <s v="66.Dengue fever"/>
    <s v="ปาริชาต ยอดทองดี"/>
    <m/>
    <s v="หญิง"/>
    <n v="14"/>
    <n v="0"/>
    <s v="นักเรียน"/>
    <s v="9"/>
    <x v="7"/>
    <x v="10"/>
    <x v="10"/>
    <x v="7"/>
    <s v="เสลภูมิ"/>
    <d v="2023-02-02T00:00:00"/>
    <d v="2023-02-03T00:00:00"/>
    <m/>
    <d v="2023-01-01T00:00:00"/>
    <x v="7"/>
    <n v="5"/>
  </r>
  <r>
    <n v="4805"/>
    <s v="66.Dengue fever"/>
    <s v="มัชญา ทาปลัด"/>
    <s v="000175384"/>
    <s v="หญิง"/>
    <n v="25"/>
    <n v="11"/>
    <s v="รับจ้าง,กรรมกร"/>
    <s v="9"/>
    <x v="3"/>
    <x v="8"/>
    <x v="8"/>
    <x v="7"/>
    <s v="เสลภูมิ"/>
    <d v="2023-01-06T00:00:00"/>
    <d v="2023-01-06T00:00:00"/>
    <m/>
    <d v="2023-01-01T00:00:00"/>
    <x v="8"/>
    <n v="1"/>
  </r>
  <r>
    <n v="5284"/>
    <s v="66.Dengue fever"/>
    <s v="กิตติศักดิ์ แสงอาวุธ"/>
    <s v="000016609"/>
    <s v="ชาย"/>
    <n v="12"/>
    <n v="3"/>
    <s v="นักเรียน"/>
    <s v="17"/>
    <x v="0"/>
    <x v="11"/>
    <x v="11"/>
    <x v="9"/>
    <s v="ทุ่งเขาหลวง"/>
    <d v="2023-02-11T00:00:00"/>
    <d v="2023-02-13T00:00:00"/>
    <m/>
    <d v="2023-01-01T00:00:00"/>
    <x v="4"/>
    <n v="6"/>
  </r>
  <r>
    <n v="5551"/>
    <s v="66.Dengue fever"/>
    <s v="สหบดี มรมิ่ง"/>
    <s v="000199695"/>
    <s v="ชาย"/>
    <n v="10"/>
    <n v="9"/>
    <s v="นักเรียน"/>
    <s v="98"/>
    <x v="7"/>
    <x v="12"/>
    <x v="12"/>
    <x v="10"/>
    <s v="โพนทอง"/>
    <d v="2023-02-13T00:00:00"/>
    <d v="2023-02-14T00:00:00"/>
    <m/>
    <d v="2023-01-01T00:00:00"/>
    <x v="4"/>
    <n v="7"/>
  </r>
  <r>
    <n v="6201"/>
    <s v="66.Dengue fever"/>
    <s v="ณัฐณิชา ทะราโพธิ์"/>
    <m/>
    <s v="หญิง"/>
    <n v="14"/>
    <n v="0"/>
    <s v="นักเรียน"/>
    <s v="122"/>
    <x v="7"/>
    <x v="13"/>
    <x v="8"/>
    <x v="7"/>
    <s v="เสลภูมิ"/>
    <d v="2023-02-14T00:00:00"/>
    <d v="2023-02-18T00:00:00"/>
    <m/>
    <d v="2023-01-01T00:00:00"/>
    <x v="4"/>
    <n v="7"/>
  </r>
  <r>
    <n v="603"/>
    <s v="66.Dengue fever"/>
    <s v="ณัฐธิดา ทุมภา"/>
    <s v="5703041"/>
    <s v="หญิง"/>
    <n v="8"/>
    <n v="2"/>
    <s v="นักเรียน"/>
    <s v="310"/>
    <x v="7"/>
    <x v="14"/>
    <x v="13"/>
    <x v="5"/>
    <s v="ปทุมรัตต์"/>
    <d v="2023-01-02T00:00:00"/>
    <d v="2023-01-02T00:00:00"/>
    <m/>
    <d v="2023-01-01T00:00:00"/>
    <x v="8"/>
    <n v="1"/>
  </r>
  <r>
    <n v="6282"/>
    <s v="66.Dengue fever"/>
    <s v="กฤษณพงษ์ ศรีโยธี"/>
    <s v="6201430"/>
    <s v="ชาย"/>
    <n v="16"/>
    <n v="3"/>
    <s v="นักเรียน"/>
    <s v="10"/>
    <x v="2"/>
    <x v="15"/>
    <x v="14"/>
    <x v="5"/>
    <s v="ปทุมรัตต์"/>
    <d v="2023-02-17T00:00:00"/>
    <d v="2023-02-17T00:00:00"/>
    <m/>
    <d v="2023-01-01T00:00:00"/>
    <x v="4"/>
    <n v="7"/>
  </r>
  <r>
    <n v="9739"/>
    <s v="66.Dengue fever"/>
    <s v="ปนัดดา ศรีษะ"/>
    <m/>
    <s v="หญิง"/>
    <n v="21"/>
    <n v="0"/>
    <s v="นักเรียน"/>
    <s v="23"/>
    <x v="10"/>
    <x v="16"/>
    <x v="15"/>
    <x v="7"/>
    <s v="เสลภูมิ"/>
    <d v="2023-03-14T00:00:00"/>
    <d v="2023-03-17T00:00:00"/>
    <m/>
    <d v="2023-01-01T00:00:00"/>
    <x v="9"/>
    <n v="11"/>
  </r>
  <r>
    <n v="8132"/>
    <s v="66.Dengue fever"/>
    <s v="ทิวานันท์ นาเมือง"/>
    <s v="4603465"/>
    <s v="หญิง"/>
    <n v="44"/>
    <n v="6"/>
    <s v="ข้าราชการ"/>
    <s v="122"/>
    <x v="11"/>
    <x v="17"/>
    <x v="16"/>
    <x v="5"/>
    <s v="ปทุมรัตต์"/>
    <d v="2023-03-05T00:00:00"/>
    <d v="2023-03-05T00:00:00"/>
    <m/>
    <d v="2023-01-01T00:00:00"/>
    <x v="1"/>
    <n v="10"/>
  </r>
  <r>
    <n v="8591"/>
    <s v="66.Dengue fever"/>
    <s v="กานต์พิชชา นามปัญญา"/>
    <s v="1082313"/>
    <s v="หญิง"/>
    <n v="8"/>
    <n v="7"/>
    <s v="นักเรียน"/>
    <s v="59"/>
    <x v="12"/>
    <x v="18"/>
    <x v="4"/>
    <x v="4"/>
    <s v="ร้อยเอ็ด"/>
    <d v="2023-03-04T00:00:00"/>
    <d v="2023-03-09T00:00:00"/>
    <m/>
    <d v="2023-01-01T00:00:00"/>
    <x v="1"/>
    <n v="9"/>
  </r>
  <r>
    <n v="8668"/>
    <s v="66.Dengue fever"/>
    <s v="พรมมา กิ่งแก้ว"/>
    <s v="000006499"/>
    <s v="ชาย"/>
    <n v="39"/>
    <n v="8"/>
    <s v="เกษตร"/>
    <s v="87"/>
    <x v="10"/>
    <x v="19"/>
    <x v="17"/>
    <x v="9"/>
    <s v="ทุ่งเขาหลวง"/>
    <d v="2023-03-06T00:00:00"/>
    <d v="2023-03-09T00:00:00"/>
    <m/>
    <d v="2023-01-01T00:00:00"/>
    <x v="1"/>
    <n v="10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6"/>
    <x v="20"/>
    <x v="8"/>
    <x v="7"/>
    <s v="เสลภูมิ"/>
    <d v="2023-03-09T00:00:00"/>
    <d v="2023-03-09T00:00:00"/>
    <m/>
    <d v="2023-01-01T00:00:00"/>
    <x v="1"/>
    <n v="10"/>
  </r>
  <r>
    <n v="9374"/>
    <s v="66.Dengue fever"/>
    <s v="วรินทร อนุภัย"/>
    <s v="5802823"/>
    <s v="ชาย"/>
    <n v="7"/>
    <n v="6"/>
    <s v="นักเรียน"/>
    <s v="1"/>
    <x v="3"/>
    <x v="21"/>
    <x v="18"/>
    <x v="5"/>
    <s v="ปทุมรัตต์"/>
    <d v="2023-03-14T00:00:00"/>
    <d v="2023-03-14T00:00:00"/>
    <m/>
    <d v="2023-01-01T00:00:00"/>
    <x v="9"/>
    <n v="11"/>
  </r>
  <r>
    <n v="9478"/>
    <s v="66.Dengue fever"/>
    <s v="จิรายุ จันนาเวช"/>
    <s v="5602289"/>
    <s v="ชาย"/>
    <n v="9"/>
    <n v="9"/>
    <s v="นักเรียน"/>
    <s v="30"/>
    <x v="10"/>
    <x v="22"/>
    <x v="19"/>
    <x v="1"/>
    <s v="ศรีสมเด็จ"/>
    <d v="2023-03-07T00:00:00"/>
    <d v="2023-03-09T00:00:00"/>
    <m/>
    <d v="2023-01-01T00:00:00"/>
    <x v="1"/>
    <n v="10"/>
  </r>
  <r>
    <n v="6202"/>
    <s v="66.Dengue fever"/>
    <s v="ณัฐวุฒิ สุกาวงศ์"/>
    <m/>
    <s v="ชาย"/>
    <n v="13"/>
    <n v="0"/>
    <s v="นักเรียน"/>
    <s v="58"/>
    <x v="6"/>
    <x v="20"/>
    <x v="8"/>
    <x v="7"/>
    <s v="เสลภูมิ"/>
    <d v="2023-02-17T00:00:00"/>
    <d v="2023-02-17T00:00:00"/>
    <m/>
    <d v="2023-01-01T00:00:00"/>
    <x v="4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N6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4">
        <item x="11"/>
        <item x="9"/>
        <item x="2"/>
        <item sd="0" x="6"/>
        <item x="10"/>
        <item x="3"/>
        <item x="4"/>
        <item x="7"/>
        <item x="8"/>
        <item x="12"/>
        <item sd="0" x="0"/>
        <item x="1"/>
        <item x="5"/>
        <item t="default"/>
      </items>
    </pivotField>
    <pivotField axis="axisRow" compact="0" outline="0" subtotalTop="0" showAll="0" includeNewItemsInFilter="1" sortType="ascending">
      <items count="24">
        <item x="0"/>
        <item x="22"/>
        <item x="3"/>
        <item x="12"/>
        <item x="21"/>
        <item x="20"/>
        <item x="14"/>
        <item x="15"/>
        <item x="8"/>
        <item x="11"/>
        <item x="7"/>
        <item x="18"/>
        <item x="16"/>
        <item x="13"/>
        <item x="1"/>
        <item x="9"/>
        <item x="17"/>
        <item x="6"/>
        <item x="2"/>
        <item x="5"/>
        <item x="10"/>
        <item x="4"/>
        <item x="19"/>
        <item t="default"/>
      </items>
    </pivotField>
    <pivotField axis="axisRow" compact="0" outline="0" subtotalTop="0" showAll="0" includeNewItemsInFilter="1" sortType="descending">
      <items count="21">
        <item x="9"/>
        <item x="0"/>
        <item x="5"/>
        <item x="1"/>
        <item x="2"/>
        <item x="3"/>
        <item x="4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2">
        <item x="2"/>
        <item x="4"/>
        <item x="9"/>
        <item x="6"/>
        <item x="5"/>
        <item x="3"/>
        <item x="10"/>
        <item x="8"/>
        <item x="1"/>
        <item x="7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1">
        <item x="8"/>
        <item x="2"/>
        <item x="5"/>
        <item x="6"/>
        <item x="7"/>
        <item x="4"/>
        <item x="0"/>
        <item x="3"/>
        <item x="1"/>
        <item x="9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55">
    <i>
      <x/>
      <x v="4"/>
      <x v="18"/>
    </i>
    <i t="default" r="1">
      <x v="4"/>
    </i>
    <i t="default">
      <x/>
    </i>
    <i>
      <x v="1"/>
      <x v="6"/>
      <x v="11"/>
    </i>
    <i r="2">
      <x v="21"/>
    </i>
    <i t="default" r="1">
      <x v="6"/>
    </i>
    <i t="default">
      <x v="1"/>
    </i>
    <i>
      <x v="2"/>
      <x v="17"/>
      <x v="22"/>
    </i>
    <i t="default" r="1">
      <x v="17"/>
    </i>
    <i r="1">
      <x v="11"/>
      <x v="9"/>
    </i>
    <i t="default" r="1">
      <x v="11"/>
    </i>
    <i t="default">
      <x v="2"/>
    </i>
    <i>
      <x v="3"/>
      <x v="8"/>
      <x v="10"/>
    </i>
    <i t="default" r="1">
      <x v="8"/>
    </i>
    <i t="default">
      <x v="3"/>
    </i>
    <i>
      <x v="4"/>
      <x v="16"/>
      <x v="16"/>
    </i>
    <i t="default" r="1">
      <x v="16"/>
    </i>
    <i r="1">
      <x v="7"/>
      <x v="17"/>
    </i>
    <i t="default" r="1">
      <x v="7"/>
    </i>
    <i r="1">
      <x v="18"/>
      <x v="4"/>
    </i>
    <i t="default" r="1">
      <x v="18"/>
    </i>
    <i r="1">
      <x v="13"/>
      <x v="6"/>
    </i>
    <i t="default" r="1">
      <x v="13"/>
    </i>
    <i r="1">
      <x v="14"/>
      <x v="7"/>
    </i>
    <i t="default" r="1">
      <x v="14"/>
    </i>
    <i t="default">
      <x v="4"/>
    </i>
    <i>
      <x v="5"/>
      <x v="5"/>
      <x v="2"/>
    </i>
    <i t="default" r="1">
      <x v="5"/>
    </i>
    <i t="default">
      <x v="5"/>
    </i>
    <i>
      <x v="6"/>
      <x v="12"/>
      <x v="3"/>
    </i>
    <i t="default" r="1">
      <x v="12"/>
    </i>
    <i t="default">
      <x v="6"/>
    </i>
    <i>
      <x v="7"/>
      <x/>
      <x v="15"/>
    </i>
    <i t="default" r="1">
      <x/>
    </i>
    <i t="default">
      <x v="7"/>
    </i>
    <i>
      <x v="8"/>
      <x v="19"/>
      <x v="1"/>
    </i>
    <i t="default" r="1">
      <x v="19"/>
    </i>
    <i r="1">
      <x v="3"/>
      <x v="14"/>
    </i>
    <i t="default" r="1">
      <x v="3"/>
    </i>
    <i t="default">
      <x v="8"/>
    </i>
    <i>
      <x v="9"/>
      <x v="9"/>
      <x v="5"/>
    </i>
    <i r="2">
      <x v="8"/>
    </i>
    <i r="2">
      <x v="13"/>
    </i>
    <i t="default" r="1">
      <x v="9"/>
    </i>
    <i r="1">
      <x v="15"/>
      <x v="12"/>
    </i>
    <i t="default" r="1">
      <x v="15"/>
    </i>
    <i r="1">
      <x v="10"/>
      <x v="20"/>
    </i>
    <i t="default" r="1">
      <x v="10"/>
    </i>
    <i t="default">
      <x v="9"/>
    </i>
    <i>
      <x v="10"/>
      <x v="1"/>
      <x/>
    </i>
    <i t="default" r="1">
      <x v="1"/>
    </i>
    <i r="1">
      <x v="2"/>
      <x v="19"/>
    </i>
    <i t="default" r="1">
      <x v="2"/>
    </i>
    <i t="default">
      <x v="10"/>
    </i>
    <i t="grand">
      <x/>
    </i>
  </rowItems>
  <colFields count="1">
    <field x="18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44" t="s">
        <v>338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24"/>
    </row>
    <row r="2" spans="1:30" ht="24">
      <c r="A2" s="26"/>
      <c r="B2" s="26"/>
      <c r="C2" s="27" t="s">
        <v>366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335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336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6</v>
      </c>
      <c r="C13" s="54">
        <v>12</v>
      </c>
      <c r="D13" s="54">
        <v>8</v>
      </c>
      <c r="E13" s="54"/>
      <c r="F13" s="54"/>
      <c r="G13" s="54"/>
      <c r="H13" s="54"/>
      <c r="I13" s="53"/>
      <c r="J13" s="53"/>
      <c r="K13" s="53"/>
      <c r="L13" s="53"/>
      <c r="M13" s="53"/>
      <c r="N13" s="54">
        <f t="shared" si="0"/>
        <v>26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337</v>
      </c>
      <c r="B14" s="59">
        <f>B13</f>
        <v>6</v>
      </c>
      <c r="C14" s="59">
        <f>B13+C13</f>
        <v>18</v>
      </c>
      <c r="D14" s="59">
        <f>B13+C13+D13</f>
        <v>26</v>
      </c>
      <c r="E14" s="60">
        <f>SUM(B13:E13)</f>
        <v>26</v>
      </c>
      <c r="F14" s="60">
        <f>SUM(B13:F13)</f>
        <v>26</v>
      </c>
      <c r="G14" s="60">
        <f>SUM(B13:G13)</f>
        <v>26</v>
      </c>
      <c r="H14" s="60">
        <f>SUM(B13:H13)</f>
        <v>26</v>
      </c>
      <c r="I14" s="60">
        <f>SUM(B13:I13)</f>
        <v>26</v>
      </c>
      <c r="J14" s="60">
        <f>SUM(B13:J13)</f>
        <v>26</v>
      </c>
      <c r="K14" s="60">
        <f>SUM(B13:K13)</f>
        <v>26</v>
      </c>
      <c r="L14" s="60">
        <f>SUM(B13:L13)</f>
        <v>26</v>
      </c>
      <c r="M14" s="60">
        <f>SUM(B13:M13)</f>
        <v>26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339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45"/>
      <c r="E31" s="345"/>
      <c r="F31" s="345"/>
      <c r="G31" s="345"/>
      <c r="H31" s="345"/>
      <c r="I31" s="345"/>
      <c r="J31" s="345"/>
      <c r="K31" s="345"/>
    </row>
    <row r="32" spans="1:19">
      <c r="D32" s="345"/>
      <c r="E32" s="345"/>
      <c r="F32" s="345"/>
      <c r="G32" s="345"/>
      <c r="H32" s="345"/>
      <c r="I32" s="345"/>
      <c r="J32" s="345"/>
      <c r="K32" s="345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E1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340</v>
      </c>
      <c r="R1" s="349" t="s">
        <v>341</v>
      </c>
      <c r="S1" s="349"/>
      <c r="T1" s="349"/>
      <c r="U1" s="349"/>
      <c r="V1" s="349"/>
      <c r="W1" s="349"/>
    </row>
    <row r="2" spans="1:26">
      <c r="B2" s="78" t="s">
        <v>367</v>
      </c>
      <c r="R2" s="79"/>
      <c r="S2" s="79"/>
      <c r="T2" s="350" t="s">
        <v>333</v>
      </c>
      <c r="U2" s="351"/>
      <c r="V2" s="351"/>
      <c r="W2" s="352"/>
    </row>
    <row r="3" spans="1:26">
      <c r="A3" s="80" t="s">
        <v>9</v>
      </c>
      <c r="B3" s="346" t="s">
        <v>43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0</v>
      </c>
      <c r="E5" s="92"/>
      <c r="F5" s="92"/>
      <c r="G5" s="92"/>
      <c r="H5" s="92"/>
      <c r="I5" s="92"/>
      <c r="J5" s="92"/>
      <c r="K5" s="92"/>
      <c r="L5" s="94"/>
      <c r="M5" s="92"/>
      <c r="N5" s="95">
        <f t="shared" ref="N5:N27" si="0">SUM(B5:M5)</f>
        <v>1</v>
      </c>
      <c r="O5" s="96">
        <f t="shared" ref="O5:O27" si="1">V5</f>
        <v>0.63156033295860758</v>
      </c>
      <c r="R5" s="97" t="s">
        <v>342</v>
      </c>
      <c r="S5" s="98">
        <v>158338</v>
      </c>
      <c r="T5" s="99">
        <f>T6+T7</f>
        <v>1</v>
      </c>
      <c r="U5" s="100">
        <v>0</v>
      </c>
      <c r="V5" s="101">
        <f>T5*100000/S5</f>
        <v>0.63156033295860758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/>
      <c r="F6" s="105"/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343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0</v>
      </c>
      <c r="E7" s="105"/>
      <c r="F7" s="105"/>
      <c r="G7" s="105"/>
      <c r="H7" s="105"/>
      <c r="I7" s="106"/>
      <c r="J7" s="107"/>
      <c r="K7" s="107"/>
      <c r="L7" s="107"/>
      <c r="M7" s="107"/>
      <c r="N7" s="108">
        <f t="shared" si="0"/>
        <v>1</v>
      </c>
      <c r="O7" s="109">
        <f t="shared" si="1"/>
        <v>0.81290899483802792</v>
      </c>
      <c r="R7" s="310" t="s">
        <v>77</v>
      </c>
      <c r="S7" s="111">
        <v>123015</v>
      </c>
      <c r="T7" s="112">
        <f t="shared" ref="T7:T26" si="2">N7</f>
        <v>1</v>
      </c>
      <c r="U7" s="113">
        <v>0</v>
      </c>
      <c r="V7" s="114">
        <f t="shared" ref="V7:V26" si="3">T7*100000/S7</f>
        <v>0.81290899483802792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/>
      <c r="F8" s="105"/>
      <c r="G8" s="105"/>
      <c r="H8" s="105"/>
      <c r="I8" s="106"/>
      <c r="J8" s="107"/>
      <c r="K8" s="107"/>
      <c r="L8" s="107"/>
      <c r="M8" s="107"/>
      <c r="N8" s="108">
        <f t="shared" si="0"/>
        <v>1</v>
      </c>
      <c r="O8" s="109">
        <f t="shared" si="1"/>
        <v>1.0262831104588512</v>
      </c>
      <c r="R8" s="116" t="s">
        <v>23</v>
      </c>
      <c r="S8" s="117">
        <v>97439</v>
      </c>
      <c r="T8" s="112">
        <f t="shared" si="2"/>
        <v>1</v>
      </c>
      <c r="U8" s="118">
        <v>0</v>
      </c>
      <c r="V8" s="114">
        <f t="shared" si="3"/>
        <v>1.0262831104588512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/>
      <c r="F9" s="105"/>
      <c r="G9" s="105"/>
      <c r="H9" s="119"/>
      <c r="I9" s="106"/>
      <c r="J9" s="107"/>
      <c r="K9" s="107"/>
      <c r="L9" s="107"/>
      <c r="M9" s="107"/>
      <c r="N9" s="108">
        <f t="shared" si="0"/>
        <v>5</v>
      </c>
      <c r="O9" s="109">
        <f t="shared" si="1"/>
        <v>9.3172331544424569</v>
      </c>
      <c r="R9" s="116" t="s">
        <v>31</v>
      </c>
      <c r="S9" s="117">
        <v>53664</v>
      </c>
      <c r="T9" s="112">
        <f t="shared" si="2"/>
        <v>5</v>
      </c>
      <c r="U9" s="118">
        <v>0</v>
      </c>
      <c r="V9" s="114">
        <f t="shared" si="3"/>
        <v>9.3172331544424569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0</v>
      </c>
      <c r="E10" s="119"/>
      <c r="F10" s="105"/>
      <c r="G10" s="105"/>
      <c r="H10" s="119"/>
      <c r="I10" s="106"/>
      <c r="J10" s="107"/>
      <c r="K10" s="107"/>
      <c r="L10" s="107"/>
      <c r="M10" s="107"/>
      <c r="N10" s="108">
        <f t="shared" si="0"/>
        <v>0</v>
      </c>
      <c r="O10" s="109">
        <f t="shared" si="1"/>
        <v>0</v>
      </c>
      <c r="R10" s="116" t="s">
        <v>24</v>
      </c>
      <c r="S10" s="117">
        <v>79171</v>
      </c>
      <c r="T10" s="112">
        <f t="shared" si="2"/>
        <v>0</v>
      </c>
      <c r="U10" s="118">
        <v>0</v>
      </c>
      <c r="V10" s="114">
        <f t="shared" si="3"/>
        <v>0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/>
      <c r="F11" s="105"/>
      <c r="G11" s="105"/>
      <c r="H11" s="119"/>
      <c r="I11" s="106"/>
      <c r="J11" s="107"/>
      <c r="K11" s="107"/>
      <c r="L11" s="107"/>
      <c r="M11" s="107"/>
      <c r="N11" s="108">
        <f t="shared" si="0"/>
        <v>1</v>
      </c>
      <c r="O11" s="109">
        <f t="shared" si="1"/>
        <v>1.4891810993134875</v>
      </c>
      <c r="R11" s="116" t="s">
        <v>25</v>
      </c>
      <c r="S11" s="117">
        <v>67151</v>
      </c>
      <c r="T11" s="112">
        <f t="shared" si="2"/>
        <v>1</v>
      </c>
      <c r="U11" s="118">
        <v>0</v>
      </c>
      <c r="V11" s="114">
        <f t="shared" si="3"/>
        <v>1.4891810993134875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0</v>
      </c>
      <c r="E12" s="119"/>
      <c r="F12" s="105"/>
      <c r="G12" s="105"/>
      <c r="H12" s="119"/>
      <c r="I12" s="106"/>
      <c r="J12" s="107"/>
      <c r="K12" s="107"/>
      <c r="L12" s="107"/>
      <c r="M12" s="107"/>
      <c r="N12" s="108">
        <f t="shared" si="0"/>
        <v>1</v>
      </c>
      <c r="O12" s="109">
        <f t="shared" si="1"/>
        <v>1.4061928734145175</v>
      </c>
      <c r="R12" s="116" t="s">
        <v>26</v>
      </c>
      <c r="S12" s="117">
        <v>71114</v>
      </c>
      <c r="T12" s="112">
        <f t="shared" si="2"/>
        <v>1</v>
      </c>
      <c r="U12" s="118">
        <v>0</v>
      </c>
      <c r="V12" s="114">
        <f t="shared" si="3"/>
        <v>1.4061928734145175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0</v>
      </c>
      <c r="E13" s="119"/>
      <c r="F13" s="105"/>
      <c r="G13" s="105"/>
      <c r="H13" s="119"/>
      <c r="I13" s="106"/>
      <c r="J13" s="107"/>
      <c r="K13" s="107"/>
      <c r="L13" s="107"/>
      <c r="M13" s="107"/>
      <c r="N13" s="108">
        <f t="shared" si="0"/>
        <v>1</v>
      </c>
      <c r="O13" s="109">
        <f t="shared" si="1"/>
        <v>0.92640628474023567</v>
      </c>
      <c r="R13" s="116" t="s">
        <v>27</v>
      </c>
      <c r="S13" s="117">
        <v>107944</v>
      </c>
      <c r="T13" s="112">
        <f t="shared" si="2"/>
        <v>1</v>
      </c>
      <c r="U13" s="118">
        <v>0</v>
      </c>
      <c r="V13" s="114">
        <f t="shared" si="3"/>
        <v>0.92640628474023567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/>
      <c r="F14" s="105"/>
      <c r="G14" s="105"/>
      <c r="H14" s="119"/>
      <c r="I14" s="106"/>
      <c r="J14" s="107"/>
      <c r="K14" s="107"/>
      <c r="L14" s="107"/>
      <c r="M14" s="107"/>
      <c r="N14" s="108">
        <f t="shared" si="0"/>
        <v>0</v>
      </c>
      <c r="O14" s="109">
        <f t="shared" si="1"/>
        <v>0</v>
      </c>
      <c r="R14" s="116" t="s">
        <v>34</v>
      </c>
      <c r="S14" s="117">
        <v>58080</v>
      </c>
      <c r="T14" s="112">
        <f t="shared" si="2"/>
        <v>0</v>
      </c>
      <c r="U14" s="118">
        <v>0</v>
      </c>
      <c r="V14" s="114">
        <f t="shared" si="3"/>
        <v>0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/>
      <c r="F15" s="105"/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3</v>
      </c>
      <c r="D16" s="105">
        <v>2</v>
      </c>
      <c r="E16" s="119"/>
      <c r="F16" s="105"/>
      <c r="G16" s="105"/>
      <c r="H16" s="119"/>
      <c r="I16" s="106"/>
      <c r="J16" s="107"/>
      <c r="K16" s="107"/>
      <c r="L16" s="107"/>
      <c r="M16" s="107"/>
      <c r="N16" s="108">
        <f t="shared" si="0"/>
        <v>7</v>
      </c>
      <c r="O16" s="109">
        <f t="shared" si="1"/>
        <v>5.9211138461017923</v>
      </c>
      <c r="R16" s="116" t="s">
        <v>28</v>
      </c>
      <c r="S16" s="117">
        <v>118221</v>
      </c>
      <c r="T16" s="112">
        <f t="shared" si="2"/>
        <v>7</v>
      </c>
      <c r="U16" s="118">
        <v>0</v>
      </c>
      <c r="V16" s="114">
        <f t="shared" si="3"/>
        <v>5.9211138461017923</v>
      </c>
      <c r="W16" s="102">
        <v>0</v>
      </c>
      <c r="Z16" s="115"/>
    </row>
    <row r="17" spans="1:26">
      <c r="A17" s="104" t="s">
        <v>29</v>
      </c>
      <c r="B17" s="119">
        <v>0</v>
      </c>
      <c r="C17" s="119">
        <v>0</v>
      </c>
      <c r="D17" s="105">
        <v>0</v>
      </c>
      <c r="E17" s="119"/>
      <c r="F17" s="105"/>
      <c r="G17" s="105"/>
      <c r="H17" s="119"/>
      <c r="I17" s="106"/>
      <c r="J17" s="107"/>
      <c r="K17" s="107"/>
      <c r="L17" s="107"/>
      <c r="M17" s="107"/>
      <c r="N17" s="108">
        <f t="shared" si="0"/>
        <v>0</v>
      </c>
      <c r="O17" s="109">
        <f t="shared" si="1"/>
        <v>0</v>
      </c>
      <c r="R17" s="116" t="s">
        <v>29</v>
      </c>
      <c r="S17" s="117">
        <v>114296</v>
      </c>
      <c r="T17" s="112">
        <f t="shared" si="2"/>
        <v>0</v>
      </c>
      <c r="U17" s="118">
        <v>0</v>
      </c>
      <c r="V17" s="114">
        <f t="shared" si="3"/>
        <v>0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/>
      <c r="F18" s="105"/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/>
      <c r="F19" s="105"/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3</v>
      </c>
      <c r="D20" s="105">
        <v>0</v>
      </c>
      <c r="E20" s="119"/>
      <c r="F20" s="105"/>
      <c r="G20" s="105"/>
      <c r="H20" s="119"/>
      <c r="I20" s="106"/>
      <c r="J20" s="107"/>
      <c r="K20" s="107"/>
      <c r="L20" s="107"/>
      <c r="M20" s="107"/>
      <c r="N20" s="108">
        <f t="shared" si="0"/>
        <v>3</v>
      </c>
      <c r="O20" s="109">
        <f t="shared" si="1"/>
        <v>4.0696175916003092</v>
      </c>
      <c r="R20" s="116" t="s">
        <v>30</v>
      </c>
      <c r="S20" s="117">
        <v>73717</v>
      </c>
      <c r="T20" s="112">
        <f t="shared" si="2"/>
        <v>3</v>
      </c>
      <c r="U20" s="118">
        <v>0</v>
      </c>
      <c r="V20" s="114">
        <f t="shared" si="3"/>
        <v>4.0696175916003092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/>
      <c r="F21" s="105"/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/>
      <c r="F22" s="105"/>
      <c r="G22" s="105"/>
      <c r="H22" s="119"/>
      <c r="I22" s="106"/>
      <c r="J22" s="107"/>
      <c r="K22" s="107"/>
      <c r="L22" s="107"/>
      <c r="M22" s="107"/>
      <c r="N22" s="108">
        <f t="shared" si="0"/>
        <v>2</v>
      </c>
      <c r="O22" s="109">
        <f t="shared" si="1"/>
        <v>5.5606528206411436</v>
      </c>
      <c r="R22" s="120" t="s">
        <v>59</v>
      </c>
      <c r="S22" s="117">
        <v>35967</v>
      </c>
      <c r="T22" s="112">
        <f t="shared" si="2"/>
        <v>2</v>
      </c>
      <c r="U22" s="118">
        <v>0</v>
      </c>
      <c r="V22" s="114">
        <f t="shared" si="3"/>
        <v>5.5606528206411436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/>
      <c r="F23" s="105"/>
      <c r="G23" s="105"/>
      <c r="H23" s="119"/>
      <c r="I23" s="106"/>
      <c r="J23" s="107"/>
      <c r="K23" s="107"/>
      <c r="L23" s="107"/>
      <c r="M23" s="107"/>
      <c r="N23" s="108">
        <f t="shared" si="0"/>
        <v>0</v>
      </c>
      <c r="O23" s="109">
        <f t="shared" si="1"/>
        <v>0</v>
      </c>
      <c r="R23" s="120" t="s">
        <v>60</v>
      </c>
      <c r="S23" s="117">
        <v>45248</v>
      </c>
      <c r="T23" s="112">
        <f t="shared" si="2"/>
        <v>0</v>
      </c>
      <c r="U23" s="118">
        <v>0</v>
      </c>
      <c r="V23" s="114">
        <f t="shared" si="3"/>
        <v>0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1</v>
      </c>
      <c r="E24" s="119"/>
      <c r="F24" s="105"/>
      <c r="G24" s="105"/>
      <c r="H24" s="119"/>
      <c r="I24" s="106"/>
      <c r="J24" s="107"/>
      <c r="K24" s="107"/>
      <c r="L24" s="107"/>
      <c r="M24" s="107"/>
      <c r="N24" s="108">
        <f t="shared" si="0"/>
        <v>2</v>
      </c>
      <c r="O24" s="109">
        <f t="shared" si="1"/>
        <v>7.3086058834277363</v>
      </c>
      <c r="R24" s="120" t="s">
        <v>61</v>
      </c>
      <c r="S24" s="117">
        <v>27365</v>
      </c>
      <c r="T24" s="112">
        <f t="shared" si="2"/>
        <v>2</v>
      </c>
      <c r="U24" s="118">
        <v>0</v>
      </c>
      <c r="V24" s="114">
        <f t="shared" si="3"/>
        <v>7.3086058834277363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/>
      <c r="F25" s="105"/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1</v>
      </c>
      <c r="E26" s="119"/>
      <c r="F26" s="105"/>
      <c r="G26" s="105"/>
      <c r="H26" s="119"/>
      <c r="I26" s="106"/>
      <c r="J26" s="122"/>
      <c r="K26" s="122"/>
      <c r="L26" s="122"/>
      <c r="M26" s="122"/>
      <c r="N26" s="108">
        <f t="shared" si="0"/>
        <v>2</v>
      </c>
      <c r="O26" s="123">
        <f t="shared" si="1"/>
        <v>8.6247789900383811</v>
      </c>
      <c r="R26" s="124" t="s">
        <v>63</v>
      </c>
      <c r="S26" s="117">
        <v>23189</v>
      </c>
      <c r="T26" s="112">
        <f t="shared" si="2"/>
        <v>2</v>
      </c>
      <c r="U26" s="125">
        <v>0</v>
      </c>
      <c r="V26" s="114">
        <f t="shared" si="3"/>
        <v>8.6247789900383811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6</v>
      </c>
      <c r="C27" s="127">
        <f t="shared" si="4"/>
        <v>12</v>
      </c>
      <c r="D27" s="127">
        <f t="shared" si="4"/>
        <v>8</v>
      </c>
      <c r="E27" s="127">
        <f t="shared" si="4"/>
        <v>0</v>
      </c>
      <c r="F27" s="127">
        <f t="shared" si="4"/>
        <v>0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26</v>
      </c>
      <c r="O27" s="128">
        <f t="shared" si="1"/>
        <v>2.0061527160607184</v>
      </c>
      <c r="R27" s="126" t="s">
        <v>64</v>
      </c>
      <c r="S27" s="127">
        <f>SUM(S6:S26)</f>
        <v>1296013</v>
      </c>
      <c r="T27" s="127">
        <f>SUM(T6:T26)</f>
        <v>26</v>
      </c>
      <c r="U27" s="127">
        <f>SUM(U6:U26)</f>
        <v>0</v>
      </c>
      <c r="V27" s="128">
        <f>T27*100000/S27</f>
        <v>2.0061527160607184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3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F12" sqref="F12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330</v>
      </c>
      <c r="M1" s="77"/>
      <c r="N1" s="309" t="s">
        <v>344</v>
      </c>
    </row>
    <row r="2" spans="1:23">
      <c r="A2" s="134"/>
      <c r="B2" s="78" t="s">
        <v>367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0</v>
      </c>
      <c r="P4" s="141">
        <f t="shared" ref="P4:P10" si="0">O4*100000/N4</f>
        <v>0</v>
      </c>
      <c r="Q4" s="136"/>
      <c r="R4" s="142">
        <f>O4*100/O10</f>
        <v>0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5</v>
      </c>
      <c r="P5" s="141">
        <f t="shared" si="0"/>
        <v>7.5694497010067368</v>
      </c>
      <c r="R5" s="142">
        <f>O5*100/O10</f>
        <v>19.23076923076923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0</v>
      </c>
      <c r="D6" s="149">
        <v>0</v>
      </c>
      <c r="E6" s="150">
        <f>C6+D6</f>
        <v>0</v>
      </c>
      <c r="F6" s="151">
        <f>E6*100000/B6</f>
        <v>0</v>
      </c>
      <c r="G6" s="149">
        <v>1</v>
      </c>
      <c r="H6" s="152">
        <f>C6+D6+G6</f>
        <v>1</v>
      </c>
      <c r="I6" s="153">
        <f>H6*100000/B6</f>
        <v>0.63156033295860758</v>
      </c>
      <c r="L6" s="147"/>
      <c r="M6" s="139" t="s">
        <v>36</v>
      </c>
      <c r="N6" s="140">
        <v>70853</v>
      </c>
      <c r="O6" s="139">
        <v>11</v>
      </c>
      <c r="P6" s="141">
        <f t="shared" si="0"/>
        <v>15.525101266001439</v>
      </c>
      <c r="R6" s="142">
        <f>O6*100/O10</f>
        <v>42.307692307692307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6</v>
      </c>
      <c r="P7" s="141">
        <f t="shared" si="0"/>
        <v>3.8174252739002634</v>
      </c>
      <c r="R7" s="142">
        <f>O7*100/O10</f>
        <v>23.076923076923077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0</v>
      </c>
      <c r="D8" s="156">
        <v>0</v>
      </c>
      <c r="E8" s="157">
        <f t="shared" ref="E8:E27" si="1">C8+D8</f>
        <v>0</v>
      </c>
      <c r="F8" s="158">
        <f t="shared" ref="F8:F27" si="2">E8*100000/B8</f>
        <v>0</v>
      </c>
      <c r="G8" s="156">
        <v>1</v>
      </c>
      <c r="H8" s="159">
        <f t="shared" ref="H8:H27" si="3">C8+D8+G8</f>
        <v>1</v>
      </c>
      <c r="I8" s="160">
        <f t="shared" ref="I8:I27" si="4">H8*100000/B8</f>
        <v>0.81290899483802792</v>
      </c>
      <c r="M8" s="139" t="s">
        <v>38</v>
      </c>
      <c r="N8" s="140">
        <v>382915</v>
      </c>
      <c r="O8" s="139">
        <v>4</v>
      </c>
      <c r="P8" s="141">
        <f t="shared" si="0"/>
        <v>1.0446182573155922</v>
      </c>
      <c r="R8" s="142">
        <f>O8*100/O10</f>
        <v>15.384615384615385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0</v>
      </c>
      <c r="E9" s="157">
        <f t="shared" si="1"/>
        <v>1</v>
      </c>
      <c r="F9" s="158">
        <f t="shared" si="2"/>
        <v>1.0262831104588512</v>
      </c>
      <c r="G9" s="156">
        <v>0</v>
      </c>
      <c r="H9" s="159">
        <f t="shared" si="3"/>
        <v>1</v>
      </c>
      <c r="I9" s="160">
        <f t="shared" si="4"/>
        <v>1.0262831104588512</v>
      </c>
      <c r="M9" s="139" t="s">
        <v>39</v>
      </c>
      <c r="N9" s="140">
        <v>565479</v>
      </c>
      <c r="O9" s="139">
        <v>0</v>
      </c>
      <c r="P9" s="141">
        <f t="shared" si="0"/>
        <v>0</v>
      </c>
      <c r="R9" s="142">
        <f>O9*100/O10</f>
        <v>0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4</v>
      </c>
      <c r="H10" s="159">
        <f t="shared" si="3"/>
        <v>5</v>
      </c>
      <c r="I10" s="160">
        <f t="shared" si="4"/>
        <v>9.3172331544424569</v>
      </c>
      <c r="M10" s="161" t="s">
        <v>41</v>
      </c>
      <c r="N10" s="162">
        <f>SUM(N4:N9)</f>
        <v>1296013</v>
      </c>
      <c r="O10" s="162">
        <f>SUM(O4:O9)</f>
        <v>26</v>
      </c>
      <c r="P10" s="163">
        <f t="shared" si="0"/>
        <v>2.0061527160607184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0</v>
      </c>
      <c r="D11" s="156">
        <v>0</v>
      </c>
      <c r="E11" s="157">
        <f t="shared" si="1"/>
        <v>0</v>
      </c>
      <c r="F11" s="158">
        <f t="shared" si="2"/>
        <v>0</v>
      </c>
      <c r="G11" s="156">
        <v>0</v>
      </c>
      <c r="H11" s="159">
        <f t="shared" si="3"/>
        <v>0</v>
      </c>
      <c r="I11" s="160">
        <f t="shared" si="4"/>
        <v>0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1</v>
      </c>
      <c r="H12" s="159">
        <f t="shared" si="3"/>
        <v>1</v>
      </c>
      <c r="I12" s="160">
        <f t="shared" si="4"/>
        <v>1.4891810993134875</v>
      </c>
    </row>
    <row r="13" spans="1:23">
      <c r="A13" s="116" t="s">
        <v>26</v>
      </c>
      <c r="B13" s="117">
        <v>71114</v>
      </c>
      <c r="C13" s="156">
        <v>1</v>
      </c>
      <c r="D13" s="156">
        <v>0</v>
      </c>
      <c r="E13" s="157">
        <f t="shared" si="1"/>
        <v>1</v>
      </c>
      <c r="F13" s="158">
        <f t="shared" si="2"/>
        <v>1.4061928734145175</v>
      </c>
      <c r="G13" s="156">
        <v>0</v>
      </c>
      <c r="H13" s="159">
        <f t="shared" si="3"/>
        <v>1</v>
      </c>
      <c r="I13" s="160">
        <f t="shared" si="4"/>
        <v>1.4061928734145175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0</v>
      </c>
      <c r="D14" s="156">
        <v>0</v>
      </c>
      <c r="E14" s="157">
        <f t="shared" si="1"/>
        <v>0</v>
      </c>
      <c r="F14" s="158">
        <f t="shared" si="2"/>
        <v>0</v>
      </c>
      <c r="G14" s="156">
        <v>1</v>
      </c>
      <c r="H14" s="159">
        <f t="shared" si="3"/>
        <v>1</v>
      </c>
      <c r="I14" s="160">
        <f t="shared" si="4"/>
        <v>0.92640628474023567</v>
      </c>
      <c r="M14" s="168" t="s">
        <v>70</v>
      </c>
      <c r="N14" s="169">
        <v>641883</v>
      </c>
      <c r="O14" s="168">
        <v>13</v>
      </c>
      <c r="P14" s="141">
        <f>O14*100000/N14</f>
        <v>2.0252912135077574</v>
      </c>
      <c r="R14" s="103"/>
    </row>
    <row r="15" spans="1:23">
      <c r="A15" s="116" t="s">
        <v>34</v>
      </c>
      <c r="B15" s="117">
        <v>58080</v>
      </c>
      <c r="C15" s="156">
        <v>0</v>
      </c>
      <c r="D15" s="156">
        <v>0</v>
      </c>
      <c r="E15" s="157">
        <f t="shared" si="1"/>
        <v>0</v>
      </c>
      <c r="F15" s="158">
        <f t="shared" si="2"/>
        <v>0</v>
      </c>
      <c r="G15" s="156">
        <v>0</v>
      </c>
      <c r="H15" s="159">
        <f t="shared" si="3"/>
        <v>0</v>
      </c>
      <c r="I15" s="160">
        <f t="shared" si="4"/>
        <v>0</v>
      </c>
      <c r="M15" s="168" t="s">
        <v>71</v>
      </c>
      <c r="N15" s="169">
        <v>654130</v>
      </c>
      <c r="O15" s="169">
        <f>O10-O14</f>
        <v>13</v>
      </c>
      <c r="P15" s="141">
        <f>O15*100000/N15</f>
        <v>1.9873725406264811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26</v>
      </c>
      <c r="P16" s="173">
        <f>O16*100000/N16</f>
        <v>2.0061527160607184</v>
      </c>
    </row>
    <row r="17" spans="1:22">
      <c r="A17" s="116" t="s">
        <v>28</v>
      </c>
      <c r="B17" s="117">
        <v>118221</v>
      </c>
      <c r="C17" s="156">
        <v>0</v>
      </c>
      <c r="D17" s="156">
        <v>0</v>
      </c>
      <c r="E17" s="157">
        <f t="shared" si="1"/>
        <v>0</v>
      </c>
      <c r="F17" s="158">
        <f t="shared" si="2"/>
        <v>0</v>
      </c>
      <c r="G17" s="156">
        <v>7</v>
      </c>
      <c r="H17" s="159">
        <f t="shared" si="3"/>
        <v>7</v>
      </c>
      <c r="I17" s="160">
        <f t="shared" si="4"/>
        <v>5.9211138461017923</v>
      </c>
    </row>
    <row r="18" spans="1:22">
      <c r="A18" s="116" t="s">
        <v>29</v>
      </c>
      <c r="B18" s="117">
        <v>114296</v>
      </c>
      <c r="C18" s="156">
        <v>0</v>
      </c>
      <c r="D18" s="156">
        <v>0</v>
      </c>
      <c r="E18" s="157">
        <f t="shared" si="1"/>
        <v>0</v>
      </c>
      <c r="F18" s="158">
        <f t="shared" si="2"/>
        <v>0</v>
      </c>
      <c r="G18" s="156">
        <v>0</v>
      </c>
      <c r="H18" s="159">
        <f t="shared" si="3"/>
        <v>0</v>
      </c>
      <c r="I18" s="160">
        <f t="shared" si="4"/>
        <v>0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3</v>
      </c>
      <c r="D21" s="156">
        <v>0</v>
      </c>
      <c r="E21" s="157">
        <f t="shared" si="1"/>
        <v>3</v>
      </c>
      <c r="F21" s="158">
        <f t="shared" si="2"/>
        <v>4.0696175916003092</v>
      </c>
      <c r="G21" s="156">
        <v>0</v>
      </c>
      <c r="H21" s="159">
        <f t="shared" si="3"/>
        <v>3</v>
      </c>
      <c r="I21" s="160">
        <f t="shared" si="4"/>
        <v>4.0696175916003092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1</v>
      </c>
      <c r="H23" s="159">
        <f t="shared" si="3"/>
        <v>2</v>
      </c>
      <c r="I23" s="160">
        <f t="shared" si="4"/>
        <v>5.5606528206411436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0</v>
      </c>
      <c r="H24" s="159">
        <f t="shared" si="3"/>
        <v>0</v>
      </c>
      <c r="I24" s="160">
        <f t="shared" si="4"/>
        <v>0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1</v>
      </c>
      <c r="D25" s="156">
        <v>0</v>
      </c>
      <c r="E25" s="157">
        <f t="shared" si="1"/>
        <v>1</v>
      </c>
      <c r="F25" s="158">
        <f t="shared" si="2"/>
        <v>3.6543029417138682</v>
      </c>
      <c r="G25" s="156">
        <v>1</v>
      </c>
      <c r="H25" s="159">
        <f t="shared" si="3"/>
        <v>2</v>
      </c>
      <c r="I25" s="160">
        <f t="shared" si="4"/>
        <v>7.3086058834277363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2</v>
      </c>
      <c r="H27" s="159">
        <f t="shared" si="3"/>
        <v>2</v>
      </c>
      <c r="I27" s="160">
        <f t="shared" si="4"/>
        <v>8.6247789900383811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7</v>
      </c>
      <c r="D28" s="178">
        <f>SUM(D7:D27)</f>
        <v>1</v>
      </c>
      <c r="E28" s="178">
        <f>SUM(E7:E27)</f>
        <v>8</v>
      </c>
      <c r="F28" s="179">
        <f>E28*100000/B28</f>
        <v>0.61727775878791336</v>
      </c>
      <c r="G28" s="178">
        <f>SUM(G7:G27)</f>
        <v>18</v>
      </c>
      <c r="H28" s="178">
        <f>C28+D28+G28</f>
        <v>26</v>
      </c>
      <c r="I28" s="179">
        <f>H28*100000/B28</f>
        <v>2.0061527160607184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C31" sqref="C31:M31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345</v>
      </c>
    </row>
    <row r="2" spans="1:54">
      <c r="A2" s="77"/>
      <c r="B2" s="183"/>
      <c r="C2" s="78" t="s">
        <v>367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1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0</v>
      </c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1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5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0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1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1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0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7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0</v>
      </c>
      <c r="I14" s="139">
        <v>2</v>
      </c>
      <c r="J14" s="139">
        <v>0</v>
      </c>
      <c r="K14" s="139">
        <v>0</v>
      </c>
      <c r="L14" s="139">
        <v>1</v>
      </c>
      <c r="M14" s="139">
        <v>1</v>
      </c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0</v>
      </c>
      <c r="C15" s="139">
        <v>0</v>
      </c>
      <c r="D15" s="139">
        <v>0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3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1</v>
      </c>
      <c r="J18" s="139">
        <v>2</v>
      </c>
      <c r="K18" s="139">
        <v>0</v>
      </c>
      <c r="L18" s="139">
        <v>0</v>
      </c>
      <c r="M18" s="139">
        <v>0</v>
      </c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2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0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2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0</v>
      </c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2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1</v>
      </c>
      <c r="M24" s="139">
        <v>0</v>
      </c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26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1</v>
      </c>
      <c r="F25" s="196">
        <f t="shared" si="1"/>
        <v>2</v>
      </c>
      <c r="G25" s="196">
        <f t="shared" si="1"/>
        <v>1</v>
      </c>
      <c r="H25" s="196">
        <f t="shared" si="1"/>
        <v>0</v>
      </c>
      <c r="I25" s="196">
        <f t="shared" si="1"/>
        <v>6</v>
      </c>
      <c r="J25" s="196">
        <f t="shared" si="1"/>
        <v>4</v>
      </c>
      <c r="K25" s="196">
        <f t="shared" si="1"/>
        <v>1</v>
      </c>
      <c r="L25" s="196">
        <f t="shared" si="1"/>
        <v>6</v>
      </c>
      <c r="M25" s="196">
        <f t="shared" si="1"/>
        <v>2</v>
      </c>
      <c r="N25" s="196">
        <f t="shared" si="1"/>
        <v>0</v>
      </c>
      <c r="O25" s="196">
        <f t="shared" si="1"/>
        <v>0</v>
      </c>
      <c r="P25" s="196">
        <f t="shared" si="1"/>
        <v>0</v>
      </c>
      <c r="Q25" s="196">
        <f t="shared" si="1"/>
        <v>0</v>
      </c>
      <c r="R25" s="196">
        <f t="shared" si="1"/>
        <v>0</v>
      </c>
      <c r="S25" s="196">
        <f t="shared" ref="S25:BB25" si="2">SUM(S5:S24)</f>
        <v>0</v>
      </c>
      <c r="T25" s="196">
        <f t="shared" si="2"/>
        <v>0</v>
      </c>
      <c r="U25" s="196">
        <f t="shared" si="2"/>
        <v>0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346</v>
      </c>
      <c r="J28" s="203"/>
      <c r="K28" s="203"/>
      <c r="L28" s="203"/>
      <c r="S28" s="204"/>
      <c r="T28" s="204"/>
    </row>
    <row r="29" spans="1:55" s="201" customFormat="1">
      <c r="G29" s="205" t="s">
        <v>368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347</v>
      </c>
      <c r="B31" s="212">
        <f>SUM(C31:BB31)</f>
        <v>26</v>
      </c>
      <c r="C31" s="213">
        <f>C25</f>
        <v>2</v>
      </c>
      <c r="D31" s="213">
        <f t="shared" ref="D31:BB31" si="3">D25</f>
        <v>1</v>
      </c>
      <c r="E31" s="213">
        <f t="shared" si="3"/>
        <v>1</v>
      </c>
      <c r="F31" s="213">
        <f t="shared" si="3"/>
        <v>2</v>
      </c>
      <c r="G31" s="213">
        <f t="shared" si="3"/>
        <v>1</v>
      </c>
      <c r="H31" s="213">
        <f t="shared" si="3"/>
        <v>0</v>
      </c>
      <c r="I31" s="213">
        <f t="shared" si="3"/>
        <v>6</v>
      </c>
      <c r="J31" s="213">
        <f t="shared" si="3"/>
        <v>4</v>
      </c>
      <c r="K31" s="213">
        <f t="shared" si="3"/>
        <v>1</v>
      </c>
      <c r="L31" s="213">
        <f t="shared" si="3"/>
        <v>6</v>
      </c>
      <c r="M31" s="213">
        <f t="shared" si="3"/>
        <v>2</v>
      </c>
      <c r="N31" s="213">
        <f t="shared" si="3"/>
        <v>0</v>
      </c>
      <c r="O31" s="213">
        <f t="shared" si="3"/>
        <v>0</v>
      </c>
      <c r="P31" s="213">
        <f t="shared" si="3"/>
        <v>0</v>
      </c>
      <c r="Q31" s="213">
        <f t="shared" si="3"/>
        <v>0</v>
      </c>
      <c r="R31" s="213">
        <f t="shared" si="3"/>
        <v>0</v>
      </c>
      <c r="S31" s="213">
        <f t="shared" si="3"/>
        <v>0</v>
      </c>
      <c r="T31" s="213">
        <f t="shared" si="3"/>
        <v>0</v>
      </c>
      <c r="U31" s="213">
        <f t="shared" si="3"/>
        <v>0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331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332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4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9" sqref="K9"/>
    </sheetView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369</v>
      </c>
    </row>
    <row r="2" spans="1:17">
      <c r="A2" s="2" t="s">
        <v>193</v>
      </c>
      <c r="B2" s="2" t="s">
        <v>194</v>
      </c>
      <c r="C2" s="3" t="s">
        <v>370</v>
      </c>
      <c r="D2" s="4" t="s">
        <v>371</v>
      </c>
      <c r="E2" s="4" t="s">
        <v>357</v>
      </c>
      <c r="F2" s="4" t="s">
        <v>361</v>
      </c>
      <c r="G2" s="4" t="s">
        <v>364</v>
      </c>
      <c r="H2" s="4" t="s">
        <v>372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53" t="s">
        <v>197</v>
      </c>
      <c r="L4" s="353"/>
      <c r="M4" s="353"/>
      <c r="N4" s="353"/>
      <c r="O4" s="353"/>
      <c r="P4" s="353"/>
      <c r="Q4" s="353"/>
    </row>
    <row r="5" spans="1:17" ht="20.25" customHeight="1">
      <c r="A5" s="18" t="s">
        <v>21</v>
      </c>
      <c r="B5" s="18" t="s">
        <v>146</v>
      </c>
      <c r="C5" s="16">
        <v>0</v>
      </c>
      <c r="D5" s="17">
        <v>0</v>
      </c>
      <c r="E5" s="15">
        <v>0</v>
      </c>
      <c r="F5" s="15">
        <v>0</v>
      </c>
      <c r="G5" s="15">
        <v>0</v>
      </c>
      <c r="H5" s="15">
        <v>0</v>
      </c>
      <c r="I5" s="19">
        <v>0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0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19">
        <v>0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0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19">
        <v>0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4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0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19">
        <v>0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0</v>
      </c>
      <c r="D33" s="17">
        <v>1</v>
      </c>
      <c r="E33" s="15">
        <v>0</v>
      </c>
      <c r="F33" s="15">
        <v>0</v>
      </c>
      <c r="G33" s="15">
        <v>1</v>
      </c>
      <c r="H33" s="15">
        <v>0</v>
      </c>
      <c r="I33" s="21">
        <v>3</v>
      </c>
      <c r="J33" s="240"/>
    </row>
    <row r="34" spans="1:10" ht="20.25" customHeight="1">
      <c r="A34" s="18" t="s">
        <v>31</v>
      </c>
      <c r="B34" s="18" t="s">
        <v>220</v>
      </c>
      <c r="C34" s="16">
        <v>1</v>
      </c>
      <c r="D34" s="17">
        <v>0</v>
      </c>
      <c r="E34" s="15">
        <v>0</v>
      </c>
      <c r="F34" s="15">
        <v>0</v>
      </c>
      <c r="G34" s="15">
        <v>0</v>
      </c>
      <c r="H34" s="15">
        <v>0</v>
      </c>
      <c r="I34" s="314">
        <v>1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0</v>
      </c>
      <c r="D36" s="17">
        <v>1</v>
      </c>
      <c r="E36" s="15">
        <v>1</v>
      </c>
      <c r="F36" s="15">
        <v>0</v>
      </c>
      <c r="G36" s="15">
        <v>0</v>
      </c>
      <c r="H36" s="15">
        <v>0</v>
      </c>
      <c r="I36" s="22">
        <v>2</v>
      </c>
      <c r="J36" s="240"/>
    </row>
    <row r="37" spans="1:10" ht="20.25" customHeight="1">
      <c r="A37" s="18" t="s">
        <v>31</v>
      </c>
      <c r="B37" s="18" t="s">
        <v>222</v>
      </c>
      <c r="C37" s="16">
        <v>0</v>
      </c>
      <c r="D37" s="17">
        <v>1</v>
      </c>
      <c r="E37" s="15">
        <v>0</v>
      </c>
      <c r="F37" s="15">
        <v>0</v>
      </c>
      <c r="G37" s="15">
        <v>0</v>
      </c>
      <c r="H37" s="15">
        <v>1</v>
      </c>
      <c r="I37" s="21">
        <v>3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19">
        <v>0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19">
        <v>0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0</v>
      </c>
      <c r="D44" s="17">
        <v>0</v>
      </c>
      <c r="E44" s="15">
        <v>0</v>
      </c>
      <c r="F44" s="15">
        <v>0</v>
      </c>
      <c r="G44" s="15">
        <v>0</v>
      </c>
      <c r="H44" s="15">
        <v>0</v>
      </c>
      <c r="I44" s="19">
        <v>0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19">
        <v>0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0</v>
      </c>
      <c r="E49" s="15">
        <v>0</v>
      </c>
      <c r="F49" s="15">
        <v>0</v>
      </c>
      <c r="G49" s="15">
        <v>0</v>
      </c>
      <c r="H49" s="15">
        <v>0</v>
      </c>
      <c r="I49" s="19">
        <v>0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0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19">
        <v>0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0</v>
      </c>
      <c r="D65" s="17">
        <v>1</v>
      </c>
      <c r="E65" s="15">
        <v>1</v>
      </c>
      <c r="F65" s="15">
        <v>0</v>
      </c>
      <c r="G65" s="15">
        <v>0</v>
      </c>
      <c r="H65" s="15">
        <v>0</v>
      </c>
      <c r="I65" s="22">
        <v>2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19">
        <v>0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0</v>
      </c>
      <c r="D75" s="17">
        <v>0</v>
      </c>
      <c r="E75" s="15">
        <v>0</v>
      </c>
      <c r="F75" s="15">
        <v>0</v>
      </c>
      <c r="G75" s="15">
        <v>0</v>
      </c>
      <c r="H75" s="15">
        <v>0</v>
      </c>
      <c r="I75" s="19">
        <v>0</v>
      </c>
      <c r="J75" s="240"/>
    </row>
    <row r="76" spans="1:10" ht="20.25" customHeight="1">
      <c r="A76" s="18" t="s">
        <v>27</v>
      </c>
      <c r="B76" s="18" t="s">
        <v>192</v>
      </c>
      <c r="C76" s="16">
        <v>0</v>
      </c>
      <c r="D76" s="17">
        <v>0</v>
      </c>
      <c r="E76" s="15">
        <v>0</v>
      </c>
      <c r="F76" s="15">
        <v>0</v>
      </c>
      <c r="G76" s="15">
        <v>0</v>
      </c>
      <c r="H76" s="15">
        <v>0</v>
      </c>
      <c r="I76" s="19">
        <v>0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0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19">
        <v>0</v>
      </c>
      <c r="J79" s="240"/>
    </row>
    <row r="80" spans="1:10" ht="20.25" customHeight="1">
      <c r="A80" s="18" t="s">
        <v>27</v>
      </c>
      <c r="B80" s="18" t="s">
        <v>162</v>
      </c>
      <c r="C80" s="16">
        <v>0</v>
      </c>
      <c r="D80" s="17">
        <v>0</v>
      </c>
      <c r="E80" s="15">
        <v>0</v>
      </c>
      <c r="F80" s="15">
        <v>0</v>
      </c>
      <c r="G80" s="15">
        <v>0</v>
      </c>
      <c r="H80" s="15">
        <v>0</v>
      </c>
      <c r="I80" s="19">
        <v>0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0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19">
        <v>0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4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0</v>
      </c>
      <c r="E90" s="15">
        <v>0</v>
      </c>
      <c r="F90" s="15">
        <v>0</v>
      </c>
      <c r="G90" s="15">
        <v>0</v>
      </c>
      <c r="H90" s="15">
        <v>0</v>
      </c>
      <c r="I90" s="19">
        <v>0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19">
        <v>0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19">
        <v>0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4</v>
      </c>
      <c r="D110" s="17">
        <v>1</v>
      </c>
      <c r="E110" s="15">
        <v>0</v>
      </c>
      <c r="F110" s="15">
        <v>0</v>
      </c>
      <c r="G110" s="15">
        <v>1</v>
      </c>
      <c r="H110" s="15">
        <v>0</v>
      </c>
      <c r="I110" s="21">
        <v>3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0</v>
      </c>
      <c r="E113" s="15">
        <v>0</v>
      </c>
      <c r="F113" s="15">
        <v>0</v>
      </c>
      <c r="G113" s="15">
        <v>0</v>
      </c>
      <c r="H113" s="15">
        <v>0</v>
      </c>
      <c r="I113" s="19">
        <v>0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0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19">
        <v>0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0</v>
      </c>
      <c r="D121" s="17">
        <v>1</v>
      </c>
      <c r="E121" s="15">
        <v>0</v>
      </c>
      <c r="F121" s="15">
        <v>0</v>
      </c>
      <c r="G121" s="15">
        <v>0</v>
      </c>
      <c r="H121" s="15">
        <v>1</v>
      </c>
      <c r="I121" s="21">
        <v>3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0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19">
        <v>0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0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19">
        <v>0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0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19">
        <v>0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0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19">
        <v>0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0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19">
        <v>0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0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1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4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2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4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0</v>
      </c>
      <c r="D166" s="17">
        <v>1</v>
      </c>
      <c r="E166" s="15">
        <v>0</v>
      </c>
      <c r="F166" s="15">
        <v>0</v>
      </c>
      <c r="G166" s="15">
        <v>1</v>
      </c>
      <c r="H166" s="15">
        <v>0</v>
      </c>
      <c r="I166" s="21">
        <v>3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0</v>
      </c>
      <c r="D169" s="17">
        <v>1</v>
      </c>
      <c r="E169" s="15">
        <v>0</v>
      </c>
      <c r="F169" s="15">
        <v>0</v>
      </c>
      <c r="G169" s="15">
        <v>1</v>
      </c>
      <c r="H169" s="15">
        <v>0</v>
      </c>
      <c r="I169" s="21">
        <v>3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0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19">
        <v>0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19">
        <v>0</v>
      </c>
      <c r="J183" s="240"/>
    </row>
    <row r="184" spans="1:10" ht="20.25" customHeight="1">
      <c r="A184" s="18" t="s">
        <v>61</v>
      </c>
      <c r="B184" s="18" t="s">
        <v>316</v>
      </c>
      <c r="C184" s="16">
        <v>0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19">
        <v>0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19">
        <v>0</v>
      </c>
      <c r="J185" s="240"/>
    </row>
    <row r="186" spans="1:10" ht="20.25" customHeight="1">
      <c r="A186" s="18" t="s">
        <v>61</v>
      </c>
      <c r="B186" s="18" t="s">
        <v>318</v>
      </c>
      <c r="C186" s="16">
        <v>0</v>
      </c>
      <c r="D186" s="17">
        <v>2</v>
      </c>
      <c r="E186" s="15">
        <v>1</v>
      </c>
      <c r="F186" s="15">
        <v>1</v>
      </c>
      <c r="G186" s="15">
        <v>0</v>
      </c>
      <c r="H186" s="15">
        <v>0</v>
      </c>
      <c r="I186" s="22">
        <v>2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1</v>
      </c>
      <c r="E191" s="15">
        <v>0</v>
      </c>
      <c r="F191" s="15">
        <v>0</v>
      </c>
      <c r="G191" s="15">
        <v>1</v>
      </c>
      <c r="H191" s="15">
        <v>0</v>
      </c>
      <c r="I191" s="21">
        <v>3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1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4">
        <v>1</v>
      </c>
      <c r="J193" s="240"/>
    </row>
    <row r="194" spans="1:10" ht="20.25" customHeight="1">
      <c r="A194" s="18" t="s">
        <v>63</v>
      </c>
      <c r="B194" s="18" t="s">
        <v>323</v>
      </c>
      <c r="C194" s="16">
        <v>0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19">
        <v>0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15</v>
      </c>
      <c r="D196" s="245">
        <f>E196+F196+G196+H196</f>
        <v>11</v>
      </c>
      <c r="E196" s="9">
        <f>SUM(E3:E195)</f>
        <v>3</v>
      </c>
      <c r="F196" s="9">
        <f>SUM(F3:F195)</f>
        <v>1</v>
      </c>
      <c r="G196" s="9">
        <f>SUM(G3:G195)</f>
        <v>5</v>
      </c>
      <c r="H196" s="9">
        <f>SUM(H3:H195)</f>
        <v>2</v>
      </c>
      <c r="I196" s="241"/>
      <c r="J196" s="10"/>
    </row>
    <row r="197" spans="1:10">
      <c r="A197" s="11" t="s">
        <v>373</v>
      </c>
      <c r="B197" s="12"/>
      <c r="C197" s="354">
        <f>C196+D196</f>
        <v>26</v>
      </c>
      <c r="D197" s="355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N60"/>
  <sheetViews>
    <sheetView zoomScale="90" zoomScaleNormal="90" workbookViewId="0"/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20" style="307" customWidth="1"/>
    <col min="4" max="13" width="7.3984375" style="307" customWidth="1"/>
    <col min="14" max="14" width="10.09765625" style="307" bestFit="1" customWidth="1"/>
    <col min="15" max="49" width="4.69921875" style="307" customWidth="1"/>
    <col min="50" max="50" width="16.296875" style="307" bestFit="1" customWidth="1"/>
    <col min="51" max="16384" width="9.09765625" style="307"/>
  </cols>
  <sheetData>
    <row r="1" spans="1:14">
      <c r="A1" s="306" t="s">
        <v>350</v>
      </c>
      <c r="B1" s="306"/>
    </row>
    <row r="2" spans="1:14">
      <c r="B2" s="308" t="s">
        <v>374</v>
      </c>
    </row>
    <row r="3" spans="1:1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4">
      <c r="A4" s="324" t="s">
        <v>327</v>
      </c>
      <c r="B4" s="325"/>
      <c r="C4" s="325"/>
      <c r="D4" s="324" t="s">
        <v>328</v>
      </c>
      <c r="E4" s="325"/>
      <c r="F4" s="325"/>
      <c r="G4" s="325"/>
      <c r="H4" s="325"/>
      <c r="I4" s="325"/>
      <c r="J4" s="325"/>
      <c r="K4" s="325"/>
      <c r="L4" s="325"/>
      <c r="M4" s="325"/>
      <c r="N4" s="326"/>
    </row>
    <row r="5" spans="1:14">
      <c r="A5" s="324" t="s">
        <v>9</v>
      </c>
      <c r="B5" s="324" t="s">
        <v>42</v>
      </c>
      <c r="C5" s="324" t="s">
        <v>326</v>
      </c>
      <c r="D5" s="324">
        <v>1</v>
      </c>
      <c r="E5" s="327">
        <v>2</v>
      </c>
      <c r="F5" s="327">
        <v>3</v>
      </c>
      <c r="G5" s="327">
        <v>4</v>
      </c>
      <c r="H5" s="327">
        <v>5</v>
      </c>
      <c r="I5" s="327">
        <v>7</v>
      </c>
      <c r="J5" s="327">
        <v>8</v>
      </c>
      <c r="K5" s="327">
        <v>9</v>
      </c>
      <c r="L5" s="327">
        <v>10</v>
      </c>
      <c r="M5" s="327">
        <v>11</v>
      </c>
      <c r="N5" s="328" t="s">
        <v>375</v>
      </c>
    </row>
    <row r="6" spans="1:14">
      <c r="A6" s="315" t="s">
        <v>23</v>
      </c>
      <c r="B6" s="315" t="s">
        <v>23</v>
      </c>
      <c r="C6" s="315" t="s">
        <v>171</v>
      </c>
      <c r="D6" s="316"/>
      <c r="E6" s="317">
        <v>1</v>
      </c>
      <c r="F6" s="317"/>
      <c r="G6" s="317"/>
      <c r="H6" s="317"/>
      <c r="I6" s="317"/>
      <c r="J6" s="317"/>
      <c r="K6" s="317"/>
      <c r="L6" s="317"/>
      <c r="M6" s="317"/>
      <c r="N6" s="318">
        <v>1</v>
      </c>
    </row>
    <row r="7" spans="1:14">
      <c r="A7" s="319"/>
      <c r="B7" s="329" t="s">
        <v>376</v>
      </c>
      <c r="C7" s="330"/>
      <c r="D7" s="331"/>
      <c r="E7" s="332">
        <v>1</v>
      </c>
      <c r="F7" s="332"/>
      <c r="G7" s="332"/>
      <c r="H7" s="332"/>
      <c r="I7" s="332"/>
      <c r="J7" s="332"/>
      <c r="K7" s="332"/>
      <c r="L7" s="332"/>
      <c r="M7" s="332"/>
      <c r="N7" s="333">
        <v>1</v>
      </c>
    </row>
    <row r="8" spans="1:14">
      <c r="A8" s="339" t="s">
        <v>376</v>
      </c>
      <c r="B8" s="340"/>
      <c r="C8" s="340"/>
      <c r="D8" s="341"/>
      <c r="E8" s="342">
        <v>1</v>
      </c>
      <c r="F8" s="342"/>
      <c r="G8" s="342"/>
      <c r="H8" s="342"/>
      <c r="I8" s="342"/>
      <c r="J8" s="342"/>
      <c r="K8" s="342"/>
      <c r="L8" s="342"/>
      <c r="M8" s="342"/>
      <c r="N8" s="343">
        <v>1</v>
      </c>
    </row>
    <row r="9" spans="1:14">
      <c r="A9" s="315" t="s">
        <v>61</v>
      </c>
      <c r="B9" s="315" t="s">
        <v>318</v>
      </c>
      <c r="C9" s="315" t="s">
        <v>266</v>
      </c>
      <c r="D9" s="316"/>
      <c r="E9" s="317"/>
      <c r="F9" s="317"/>
      <c r="G9" s="317"/>
      <c r="H9" s="317"/>
      <c r="I9" s="317"/>
      <c r="J9" s="317"/>
      <c r="K9" s="317"/>
      <c r="L9" s="317">
        <v>1</v>
      </c>
      <c r="M9" s="317"/>
      <c r="N9" s="318">
        <v>1</v>
      </c>
    </row>
    <row r="10" spans="1:14">
      <c r="A10" s="319"/>
      <c r="B10" s="319"/>
      <c r="C10" s="320" t="s">
        <v>362</v>
      </c>
      <c r="D10" s="321"/>
      <c r="E10" s="322"/>
      <c r="F10" s="322"/>
      <c r="G10" s="322"/>
      <c r="H10" s="322"/>
      <c r="I10" s="322"/>
      <c r="J10" s="322">
        <v>1</v>
      </c>
      <c r="K10" s="322"/>
      <c r="L10" s="322"/>
      <c r="M10" s="322"/>
      <c r="N10" s="323">
        <v>1</v>
      </c>
    </row>
    <row r="11" spans="1:14">
      <c r="A11" s="319"/>
      <c r="B11" s="329" t="s">
        <v>377</v>
      </c>
      <c r="C11" s="330"/>
      <c r="D11" s="331"/>
      <c r="E11" s="332"/>
      <c r="F11" s="332"/>
      <c r="G11" s="332"/>
      <c r="H11" s="332"/>
      <c r="I11" s="332"/>
      <c r="J11" s="332">
        <v>1</v>
      </c>
      <c r="K11" s="332"/>
      <c r="L11" s="332">
        <v>1</v>
      </c>
      <c r="M11" s="332"/>
      <c r="N11" s="333">
        <v>2</v>
      </c>
    </row>
    <row r="12" spans="1:14">
      <c r="A12" s="339" t="s">
        <v>378</v>
      </c>
      <c r="B12" s="340"/>
      <c r="C12" s="340"/>
      <c r="D12" s="341"/>
      <c r="E12" s="342"/>
      <c r="F12" s="342"/>
      <c r="G12" s="342"/>
      <c r="H12" s="342"/>
      <c r="I12" s="342"/>
      <c r="J12" s="342">
        <v>1</v>
      </c>
      <c r="K12" s="342"/>
      <c r="L12" s="342">
        <v>1</v>
      </c>
      <c r="M12" s="342"/>
      <c r="N12" s="343">
        <v>2</v>
      </c>
    </row>
    <row r="13" spans="1:14">
      <c r="A13" s="315" t="s">
        <v>63</v>
      </c>
      <c r="B13" s="315" t="s">
        <v>63</v>
      </c>
      <c r="C13" s="315" t="s">
        <v>365</v>
      </c>
      <c r="D13" s="316"/>
      <c r="E13" s="317"/>
      <c r="F13" s="317"/>
      <c r="G13" s="317"/>
      <c r="H13" s="317"/>
      <c r="I13" s="317"/>
      <c r="J13" s="317"/>
      <c r="K13" s="317"/>
      <c r="L13" s="317">
        <v>1</v>
      </c>
      <c r="M13" s="317"/>
      <c r="N13" s="318">
        <v>1</v>
      </c>
    </row>
    <row r="14" spans="1:14">
      <c r="A14" s="319"/>
      <c r="B14" s="329" t="s">
        <v>379</v>
      </c>
      <c r="C14" s="330"/>
      <c r="D14" s="331"/>
      <c r="E14" s="332"/>
      <c r="F14" s="332"/>
      <c r="G14" s="332"/>
      <c r="H14" s="332"/>
      <c r="I14" s="332"/>
      <c r="J14" s="332"/>
      <c r="K14" s="332"/>
      <c r="L14" s="332">
        <v>1</v>
      </c>
      <c r="M14" s="332"/>
      <c r="N14" s="333">
        <v>1</v>
      </c>
    </row>
    <row r="15" spans="1:14">
      <c r="A15" s="319"/>
      <c r="B15" s="315" t="s">
        <v>267</v>
      </c>
      <c r="C15" s="315" t="s">
        <v>356</v>
      </c>
      <c r="D15" s="316"/>
      <c r="E15" s="317"/>
      <c r="F15" s="317"/>
      <c r="G15" s="317"/>
      <c r="H15" s="317"/>
      <c r="I15" s="317">
        <v>1</v>
      </c>
      <c r="J15" s="317"/>
      <c r="K15" s="317"/>
      <c r="L15" s="317"/>
      <c r="M15" s="317"/>
      <c r="N15" s="318">
        <v>1</v>
      </c>
    </row>
    <row r="16" spans="1:14">
      <c r="A16" s="319"/>
      <c r="B16" s="329" t="s">
        <v>380</v>
      </c>
      <c r="C16" s="330"/>
      <c r="D16" s="331"/>
      <c r="E16" s="332"/>
      <c r="F16" s="332"/>
      <c r="G16" s="332"/>
      <c r="H16" s="332"/>
      <c r="I16" s="332">
        <v>1</v>
      </c>
      <c r="J16" s="332"/>
      <c r="K16" s="332"/>
      <c r="L16" s="332"/>
      <c r="M16" s="332"/>
      <c r="N16" s="333">
        <v>1</v>
      </c>
    </row>
    <row r="17" spans="1:14">
      <c r="A17" s="339" t="s">
        <v>379</v>
      </c>
      <c r="B17" s="340"/>
      <c r="C17" s="340"/>
      <c r="D17" s="341"/>
      <c r="E17" s="342"/>
      <c r="F17" s="342"/>
      <c r="G17" s="342"/>
      <c r="H17" s="342"/>
      <c r="I17" s="342">
        <v>1</v>
      </c>
      <c r="J17" s="342"/>
      <c r="K17" s="342"/>
      <c r="L17" s="342">
        <v>1</v>
      </c>
      <c r="M17" s="342"/>
      <c r="N17" s="343">
        <v>2</v>
      </c>
    </row>
    <row r="18" spans="1:14">
      <c r="A18" s="315" t="s">
        <v>25</v>
      </c>
      <c r="B18" s="315" t="s">
        <v>158</v>
      </c>
      <c r="C18" s="315" t="s">
        <v>334</v>
      </c>
      <c r="D18" s="316"/>
      <c r="E18" s="317"/>
      <c r="F18" s="317">
        <v>1</v>
      </c>
      <c r="G18" s="317"/>
      <c r="H18" s="317"/>
      <c r="I18" s="317"/>
      <c r="J18" s="317"/>
      <c r="K18" s="317"/>
      <c r="L18" s="317"/>
      <c r="M18" s="317"/>
      <c r="N18" s="318">
        <v>1</v>
      </c>
    </row>
    <row r="19" spans="1:14">
      <c r="A19" s="319"/>
      <c r="B19" s="329" t="s">
        <v>381</v>
      </c>
      <c r="C19" s="330"/>
      <c r="D19" s="331"/>
      <c r="E19" s="332"/>
      <c r="F19" s="332">
        <v>1</v>
      </c>
      <c r="G19" s="332"/>
      <c r="H19" s="332"/>
      <c r="I19" s="332"/>
      <c r="J19" s="332"/>
      <c r="K19" s="332"/>
      <c r="L19" s="332"/>
      <c r="M19" s="332"/>
      <c r="N19" s="333">
        <v>1</v>
      </c>
    </row>
    <row r="20" spans="1:14">
      <c r="A20" s="339" t="s">
        <v>382</v>
      </c>
      <c r="B20" s="340"/>
      <c r="C20" s="340"/>
      <c r="D20" s="341"/>
      <c r="E20" s="342"/>
      <c r="F20" s="342">
        <v>1</v>
      </c>
      <c r="G20" s="342"/>
      <c r="H20" s="342"/>
      <c r="I20" s="342"/>
      <c r="J20" s="342"/>
      <c r="K20" s="342"/>
      <c r="L20" s="342"/>
      <c r="M20" s="342"/>
      <c r="N20" s="343">
        <v>1</v>
      </c>
    </row>
    <row r="21" spans="1:14">
      <c r="A21" s="315" t="s">
        <v>31</v>
      </c>
      <c r="B21" s="315" t="s">
        <v>190</v>
      </c>
      <c r="C21" s="315" t="s">
        <v>190</v>
      </c>
      <c r="D21" s="316"/>
      <c r="E21" s="317"/>
      <c r="F21" s="317"/>
      <c r="G21" s="317"/>
      <c r="H21" s="317"/>
      <c r="I21" s="317"/>
      <c r="J21" s="317"/>
      <c r="K21" s="317"/>
      <c r="L21" s="317">
        <v>1</v>
      </c>
      <c r="M21" s="317"/>
      <c r="N21" s="318">
        <v>1</v>
      </c>
    </row>
    <row r="22" spans="1:14">
      <c r="A22" s="319"/>
      <c r="B22" s="329" t="s">
        <v>383</v>
      </c>
      <c r="C22" s="330"/>
      <c r="D22" s="331"/>
      <c r="E22" s="332"/>
      <c r="F22" s="332"/>
      <c r="G22" s="332"/>
      <c r="H22" s="332"/>
      <c r="I22" s="332"/>
      <c r="J22" s="332"/>
      <c r="K22" s="332"/>
      <c r="L22" s="332">
        <v>1</v>
      </c>
      <c r="M22" s="332"/>
      <c r="N22" s="333">
        <v>1</v>
      </c>
    </row>
    <row r="23" spans="1:14">
      <c r="A23" s="319"/>
      <c r="B23" s="315" t="s">
        <v>185</v>
      </c>
      <c r="C23" s="315" t="s">
        <v>358</v>
      </c>
      <c r="D23" s="316"/>
      <c r="E23" s="317"/>
      <c r="F23" s="317"/>
      <c r="G23" s="317"/>
      <c r="H23" s="317"/>
      <c r="I23" s="317"/>
      <c r="J23" s="317">
        <v>1</v>
      </c>
      <c r="K23" s="317"/>
      <c r="L23" s="317"/>
      <c r="M23" s="317"/>
      <c r="N23" s="318">
        <v>1</v>
      </c>
    </row>
    <row r="24" spans="1:14">
      <c r="A24" s="319"/>
      <c r="B24" s="329" t="s">
        <v>384</v>
      </c>
      <c r="C24" s="330"/>
      <c r="D24" s="331"/>
      <c r="E24" s="332"/>
      <c r="F24" s="332"/>
      <c r="G24" s="332"/>
      <c r="H24" s="332"/>
      <c r="I24" s="332"/>
      <c r="J24" s="332">
        <v>1</v>
      </c>
      <c r="K24" s="332"/>
      <c r="L24" s="332"/>
      <c r="M24" s="332"/>
      <c r="N24" s="333">
        <v>1</v>
      </c>
    </row>
    <row r="25" spans="1:14">
      <c r="A25" s="319"/>
      <c r="B25" s="315" t="s">
        <v>222</v>
      </c>
      <c r="C25" s="315" t="s">
        <v>385</v>
      </c>
      <c r="D25" s="316"/>
      <c r="E25" s="317"/>
      <c r="F25" s="317"/>
      <c r="G25" s="317"/>
      <c r="H25" s="317"/>
      <c r="I25" s="317"/>
      <c r="J25" s="317"/>
      <c r="K25" s="317"/>
      <c r="L25" s="317"/>
      <c r="M25" s="317">
        <v>1</v>
      </c>
      <c r="N25" s="318">
        <v>1</v>
      </c>
    </row>
    <row r="26" spans="1:14">
      <c r="A26" s="319"/>
      <c r="B26" s="329" t="s">
        <v>386</v>
      </c>
      <c r="C26" s="330"/>
      <c r="D26" s="331"/>
      <c r="E26" s="332"/>
      <c r="F26" s="332"/>
      <c r="G26" s="332"/>
      <c r="H26" s="332"/>
      <c r="I26" s="332"/>
      <c r="J26" s="332"/>
      <c r="K26" s="332"/>
      <c r="L26" s="332"/>
      <c r="M26" s="332">
        <v>1</v>
      </c>
      <c r="N26" s="333">
        <v>1</v>
      </c>
    </row>
    <row r="27" spans="1:14">
      <c r="A27" s="319"/>
      <c r="B27" s="315" t="s">
        <v>218</v>
      </c>
      <c r="C27" s="315" t="s">
        <v>351</v>
      </c>
      <c r="D27" s="316">
        <v>1</v>
      </c>
      <c r="E27" s="317"/>
      <c r="F27" s="317"/>
      <c r="G27" s="317"/>
      <c r="H27" s="317"/>
      <c r="I27" s="317"/>
      <c r="J27" s="317"/>
      <c r="K27" s="317"/>
      <c r="L27" s="317"/>
      <c r="M27" s="317"/>
      <c r="N27" s="318">
        <v>1</v>
      </c>
    </row>
    <row r="28" spans="1:14">
      <c r="A28" s="319"/>
      <c r="B28" s="329" t="s">
        <v>387</v>
      </c>
      <c r="C28" s="330"/>
      <c r="D28" s="331">
        <v>1</v>
      </c>
      <c r="E28" s="332"/>
      <c r="F28" s="332"/>
      <c r="G28" s="332"/>
      <c r="H28" s="332"/>
      <c r="I28" s="332"/>
      <c r="J28" s="332"/>
      <c r="K28" s="332"/>
      <c r="L28" s="332"/>
      <c r="M28" s="332"/>
      <c r="N28" s="333">
        <v>1</v>
      </c>
    </row>
    <row r="29" spans="1:14">
      <c r="A29" s="319"/>
      <c r="B29" s="315" t="s">
        <v>220</v>
      </c>
      <c r="C29" s="315" t="s">
        <v>278</v>
      </c>
      <c r="D29" s="316"/>
      <c r="E29" s="317"/>
      <c r="F29" s="317"/>
      <c r="G29" s="317"/>
      <c r="H29" s="317"/>
      <c r="I29" s="317">
        <v>1</v>
      </c>
      <c r="J29" s="317"/>
      <c r="K29" s="317"/>
      <c r="L29" s="317"/>
      <c r="M29" s="317"/>
      <c r="N29" s="318">
        <v>1</v>
      </c>
    </row>
    <row r="30" spans="1:14">
      <c r="A30" s="319"/>
      <c r="B30" s="329" t="s">
        <v>388</v>
      </c>
      <c r="C30" s="330"/>
      <c r="D30" s="331"/>
      <c r="E30" s="332"/>
      <c r="F30" s="332"/>
      <c r="G30" s="332"/>
      <c r="H30" s="332"/>
      <c r="I30" s="332">
        <v>1</v>
      </c>
      <c r="J30" s="332"/>
      <c r="K30" s="332"/>
      <c r="L30" s="332"/>
      <c r="M30" s="332"/>
      <c r="N30" s="333">
        <v>1</v>
      </c>
    </row>
    <row r="31" spans="1:14">
      <c r="A31" s="339" t="s">
        <v>389</v>
      </c>
      <c r="B31" s="340"/>
      <c r="C31" s="340"/>
      <c r="D31" s="341">
        <v>1</v>
      </c>
      <c r="E31" s="342"/>
      <c r="F31" s="342"/>
      <c r="G31" s="342"/>
      <c r="H31" s="342"/>
      <c r="I31" s="342">
        <v>1</v>
      </c>
      <c r="J31" s="342">
        <v>1</v>
      </c>
      <c r="K31" s="342"/>
      <c r="L31" s="342">
        <v>1</v>
      </c>
      <c r="M31" s="342">
        <v>1</v>
      </c>
      <c r="N31" s="343">
        <v>5</v>
      </c>
    </row>
    <row r="32" spans="1:14">
      <c r="A32" s="315" t="s">
        <v>26</v>
      </c>
      <c r="B32" s="315" t="s">
        <v>239</v>
      </c>
      <c r="C32" s="315" t="s">
        <v>363</v>
      </c>
      <c r="D32" s="316"/>
      <c r="E32" s="317"/>
      <c r="F32" s="317"/>
      <c r="G32" s="317"/>
      <c r="H32" s="317"/>
      <c r="I32" s="317"/>
      <c r="J32" s="317"/>
      <c r="K32" s="317">
        <v>1</v>
      </c>
      <c r="L32" s="317"/>
      <c r="M32" s="317"/>
      <c r="N32" s="318">
        <v>1</v>
      </c>
    </row>
    <row r="33" spans="1:14">
      <c r="A33" s="319"/>
      <c r="B33" s="329" t="s">
        <v>390</v>
      </c>
      <c r="C33" s="330"/>
      <c r="D33" s="331"/>
      <c r="E33" s="332"/>
      <c r="F33" s="332"/>
      <c r="G33" s="332"/>
      <c r="H33" s="332"/>
      <c r="I33" s="332"/>
      <c r="J33" s="332"/>
      <c r="K33" s="332">
        <v>1</v>
      </c>
      <c r="L33" s="332"/>
      <c r="M33" s="332"/>
      <c r="N33" s="333">
        <v>1</v>
      </c>
    </row>
    <row r="34" spans="1:14">
      <c r="A34" s="339" t="s">
        <v>391</v>
      </c>
      <c r="B34" s="340"/>
      <c r="C34" s="340"/>
      <c r="D34" s="341"/>
      <c r="E34" s="342"/>
      <c r="F34" s="342"/>
      <c r="G34" s="342"/>
      <c r="H34" s="342"/>
      <c r="I34" s="342"/>
      <c r="J34" s="342"/>
      <c r="K34" s="342">
        <v>1</v>
      </c>
      <c r="L34" s="342"/>
      <c r="M34" s="342"/>
      <c r="N34" s="343">
        <v>1</v>
      </c>
    </row>
    <row r="35" spans="1:14">
      <c r="A35" s="315" t="s">
        <v>27</v>
      </c>
      <c r="B35" s="315" t="s">
        <v>154</v>
      </c>
      <c r="C35" s="315" t="s">
        <v>154</v>
      </c>
      <c r="D35" s="316"/>
      <c r="E35" s="317"/>
      <c r="F35" s="317"/>
      <c r="G35" s="317"/>
      <c r="H35" s="317"/>
      <c r="I35" s="317">
        <v>1</v>
      </c>
      <c r="J35" s="317"/>
      <c r="K35" s="317"/>
      <c r="L35" s="317"/>
      <c r="M35" s="317"/>
      <c r="N35" s="318">
        <v>1</v>
      </c>
    </row>
    <row r="36" spans="1:14">
      <c r="A36" s="319"/>
      <c r="B36" s="329" t="s">
        <v>392</v>
      </c>
      <c r="C36" s="330"/>
      <c r="D36" s="331"/>
      <c r="E36" s="332"/>
      <c r="F36" s="332"/>
      <c r="G36" s="332"/>
      <c r="H36" s="332"/>
      <c r="I36" s="332">
        <v>1</v>
      </c>
      <c r="J36" s="332"/>
      <c r="K36" s="332"/>
      <c r="L36" s="332"/>
      <c r="M36" s="332"/>
      <c r="N36" s="333">
        <v>1</v>
      </c>
    </row>
    <row r="37" spans="1:14">
      <c r="A37" s="339" t="s">
        <v>393</v>
      </c>
      <c r="B37" s="340"/>
      <c r="C37" s="340"/>
      <c r="D37" s="341"/>
      <c r="E37" s="342"/>
      <c r="F37" s="342"/>
      <c r="G37" s="342"/>
      <c r="H37" s="342"/>
      <c r="I37" s="342">
        <v>1</v>
      </c>
      <c r="J37" s="342"/>
      <c r="K37" s="342"/>
      <c r="L37" s="342"/>
      <c r="M37" s="342"/>
      <c r="N37" s="343">
        <v>1</v>
      </c>
    </row>
    <row r="38" spans="1:14">
      <c r="A38" s="315" t="s">
        <v>21</v>
      </c>
      <c r="B38" s="315" t="s">
        <v>206</v>
      </c>
      <c r="C38" s="315" t="s">
        <v>206</v>
      </c>
      <c r="D38" s="316"/>
      <c r="E38" s="317"/>
      <c r="F38" s="317"/>
      <c r="G38" s="317">
        <v>1</v>
      </c>
      <c r="H38" s="317"/>
      <c r="I38" s="317"/>
      <c r="J38" s="317"/>
      <c r="K38" s="317"/>
      <c r="L38" s="317"/>
      <c r="M38" s="317"/>
      <c r="N38" s="318">
        <v>1</v>
      </c>
    </row>
    <row r="39" spans="1:14">
      <c r="A39" s="319"/>
      <c r="B39" s="329" t="s">
        <v>394</v>
      </c>
      <c r="C39" s="330"/>
      <c r="D39" s="331"/>
      <c r="E39" s="332"/>
      <c r="F39" s="332"/>
      <c r="G39" s="332">
        <v>1</v>
      </c>
      <c r="H39" s="332"/>
      <c r="I39" s="332"/>
      <c r="J39" s="332"/>
      <c r="K39" s="332"/>
      <c r="L39" s="332"/>
      <c r="M39" s="332"/>
      <c r="N39" s="333">
        <v>1</v>
      </c>
    </row>
    <row r="40" spans="1:14">
      <c r="A40" s="339" t="s">
        <v>395</v>
      </c>
      <c r="B40" s="340"/>
      <c r="C40" s="340"/>
      <c r="D40" s="341"/>
      <c r="E40" s="342"/>
      <c r="F40" s="342"/>
      <c r="G40" s="342">
        <v>1</v>
      </c>
      <c r="H40" s="342"/>
      <c r="I40" s="342"/>
      <c r="J40" s="342"/>
      <c r="K40" s="342"/>
      <c r="L40" s="342"/>
      <c r="M40" s="342"/>
      <c r="N40" s="343">
        <v>1</v>
      </c>
    </row>
    <row r="41" spans="1:14">
      <c r="A41" s="315" t="s">
        <v>59</v>
      </c>
      <c r="B41" s="315" t="s">
        <v>59</v>
      </c>
      <c r="C41" s="315" t="s">
        <v>396</v>
      </c>
      <c r="D41" s="316"/>
      <c r="E41" s="317"/>
      <c r="F41" s="317"/>
      <c r="G41" s="317"/>
      <c r="H41" s="317"/>
      <c r="I41" s="317"/>
      <c r="J41" s="317"/>
      <c r="K41" s="317"/>
      <c r="L41" s="317">
        <v>1</v>
      </c>
      <c r="M41" s="317"/>
      <c r="N41" s="318">
        <v>1</v>
      </c>
    </row>
    <row r="42" spans="1:14">
      <c r="A42" s="319"/>
      <c r="B42" s="329" t="s">
        <v>397</v>
      </c>
      <c r="C42" s="330"/>
      <c r="D42" s="331"/>
      <c r="E42" s="332"/>
      <c r="F42" s="332"/>
      <c r="G42" s="332"/>
      <c r="H42" s="332"/>
      <c r="I42" s="332"/>
      <c r="J42" s="332"/>
      <c r="K42" s="332"/>
      <c r="L42" s="332">
        <v>1</v>
      </c>
      <c r="M42" s="332"/>
      <c r="N42" s="333">
        <v>1</v>
      </c>
    </row>
    <row r="43" spans="1:14">
      <c r="A43" s="319"/>
      <c r="B43" s="315" t="s">
        <v>179</v>
      </c>
      <c r="C43" s="315" t="s">
        <v>398</v>
      </c>
      <c r="D43" s="316"/>
      <c r="E43" s="317"/>
      <c r="F43" s="317"/>
      <c r="G43" s="317"/>
      <c r="H43" s="317"/>
      <c r="I43" s="317"/>
      <c r="J43" s="317"/>
      <c r="K43" s="317"/>
      <c r="L43" s="317">
        <v>1</v>
      </c>
      <c r="M43" s="317"/>
      <c r="N43" s="318">
        <v>1</v>
      </c>
    </row>
    <row r="44" spans="1:14">
      <c r="A44" s="319"/>
      <c r="B44" s="329" t="s">
        <v>399</v>
      </c>
      <c r="C44" s="330"/>
      <c r="D44" s="331"/>
      <c r="E44" s="332"/>
      <c r="F44" s="332"/>
      <c r="G44" s="332"/>
      <c r="H44" s="332"/>
      <c r="I44" s="332"/>
      <c r="J44" s="332"/>
      <c r="K44" s="332"/>
      <c r="L44" s="332">
        <v>1</v>
      </c>
      <c r="M44" s="332"/>
      <c r="N44" s="333">
        <v>1</v>
      </c>
    </row>
    <row r="45" spans="1:14">
      <c r="A45" s="339" t="s">
        <v>397</v>
      </c>
      <c r="B45" s="340"/>
      <c r="C45" s="340"/>
      <c r="D45" s="341"/>
      <c r="E45" s="342"/>
      <c r="F45" s="342"/>
      <c r="G45" s="342"/>
      <c r="H45" s="342"/>
      <c r="I45" s="342"/>
      <c r="J45" s="342"/>
      <c r="K45" s="342"/>
      <c r="L45" s="342">
        <v>2</v>
      </c>
      <c r="M45" s="342"/>
      <c r="N45" s="343">
        <v>2</v>
      </c>
    </row>
    <row r="46" spans="1:14">
      <c r="A46" s="315" t="s">
        <v>28</v>
      </c>
      <c r="B46" s="315" t="s">
        <v>167</v>
      </c>
      <c r="C46" s="315" t="s">
        <v>359</v>
      </c>
      <c r="D46" s="316"/>
      <c r="E46" s="317"/>
      <c r="F46" s="317"/>
      <c r="G46" s="317"/>
      <c r="H46" s="317"/>
      <c r="I46" s="317">
        <v>1</v>
      </c>
      <c r="J46" s="317"/>
      <c r="K46" s="317"/>
      <c r="L46" s="317">
        <v>1</v>
      </c>
      <c r="M46" s="317"/>
      <c r="N46" s="318">
        <v>2</v>
      </c>
    </row>
    <row r="47" spans="1:14">
      <c r="A47" s="319"/>
      <c r="B47" s="319"/>
      <c r="C47" s="320" t="s">
        <v>352</v>
      </c>
      <c r="D47" s="321">
        <v>1</v>
      </c>
      <c r="E47" s="322"/>
      <c r="F47" s="322"/>
      <c r="G47" s="322">
        <v>1</v>
      </c>
      <c r="H47" s="322"/>
      <c r="I47" s="322"/>
      <c r="J47" s="322"/>
      <c r="K47" s="322"/>
      <c r="L47" s="322"/>
      <c r="M47" s="322"/>
      <c r="N47" s="323">
        <v>2</v>
      </c>
    </row>
    <row r="48" spans="1:14">
      <c r="A48" s="319"/>
      <c r="B48" s="319"/>
      <c r="C48" s="320" t="s">
        <v>167</v>
      </c>
      <c r="D48" s="321"/>
      <c r="E48" s="322"/>
      <c r="F48" s="322"/>
      <c r="G48" s="322"/>
      <c r="H48" s="322"/>
      <c r="I48" s="322">
        <v>1</v>
      </c>
      <c r="J48" s="322"/>
      <c r="K48" s="322"/>
      <c r="L48" s="322"/>
      <c r="M48" s="322"/>
      <c r="N48" s="323">
        <v>1</v>
      </c>
    </row>
    <row r="49" spans="1:14">
      <c r="A49" s="319"/>
      <c r="B49" s="329" t="s">
        <v>400</v>
      </c>
      <c r="C49" s="330"/>
      <c r="D49" s="331">
        <v>1</v>
      </c>
      <c r="E49" s="332"/>
      <c r="F49" s="332"/>
      <c r="G49" s="332">
        <v>1</v>
      </c>
      <c r="H49" s="332"/>
      <c r="I49" s="332">
        <v>2</v>
      </c>
      <c r="J49" s="332"/>
      <c r="K49" s="332"/>
      <c r="L49" s="332">
        <v>1</v>
      </c>
      <c r="M49" s="332"/>
      <c r="N49" s="333">
        <v>5</v>
      </c>
    </row>
    <row r="50" spans="1:14">
      <c r="A50" s="319"/>
      <c r="B50" s="315" t="s">
        <v>281</v>
      </c>
      <c r="C50" s="315" t="s">
        <v>401</v>
      </c>
      <c r="D50" s="316"/>
      <c r="E50" s="317"/>
      <c r="F50" s="317"/>
      <c r="G50" s="317"/>
      <c r="H50" s="317"/>
      <c r="I50" s="317"/>
      <c r="J50" s="317"/>
      <c r="K50" s="317"/>
      <c r="L50" s="317"/>
      <c r="M50" s="317">
        <v>1</v>
      </c>
      <c r="N50" s="318">
        <v>1</v>
      </c>
    </row>
    <row r="51" spans="1:14">
      <c r="A51" s="319"/>
      <c r="B51" s="329" t="s">
        <v>402</v>
      </c>
      <c r="C51" s="330"/>
      <c r="D51" s="331"/>
      <c r="E51" s="332"/>
      <c r="F51" s="332"/>
      <c r="G51" s="332"/>
      <c r="H51" s="332"/>
      <c r="I51" s="332"/>
      <c r="J51" s="332"/>
      <c r="K51" s="332"/>
      <c r="L51" s="332"/>
      <c r="M51" s="332">
        <v>1</v>
      </c>
      <c r="N51" s="333">
        <v>1</v>
      </c>
    </row>
    <row r="52" spans="1:14">
      <c r="A52" s="319"/>
      <c r="B52" s="315" t="s">
        <v>174</v>
      </c>
      <c r="C52" s="315" t="s">
        <v>354</v>
      </c>
      <c r="D52" s="316"/>
      <c r="E52" s="317"/>
      <c r="F52" s="317"/>
      <c r="G52" s="317"/>
      <c r="H52" s="317">
        <v>1</v>
      </c>
      <c r="I52" s="317"/>
      <c r="J52" s="317"/>
      <c r="K52" s="317"/>
      <c r="L52" s="317"/>
      <c r="M52" s="317"/>
      <c r="N52" s="318">
        <v>1</v>
      </c>
    </row>
    <row r="53" spans="1:14">
      <c r="A53" s="319"/>
      <c r="B53" s="329" t="s">
        <v>403</v>
      </c>
      <c r="C53" s="330"/>
      <c r="D53" s="331"/>
      <c r="E53" s="332"/>
      <c r="F53" s="332"/>
      <c r="G53" s="332"/>
      <c r="H53" s="332">
        <v>1</v>
      </c>
      <c r="I53" s="332"/>
      <c r="J53" s="332"/>
      <c r="K53" s="332"/>
      <c r="L53" s="332"/>
      <c r="M53" s="332"/>
      <c r="N53" s="333">
        <v>1</v>
      </c>
    </row>
    <row r="54" spans="1:14">
      <c r="A54" s="339" t="s">
        <v>404</v>
      </c>
      <c r="B54" s="340"/>
      <c r="C54" s="340"/>
      <c r="D54" s="341">
        <v>1</v>
      </c>
      <c r="E54" s="342"/>
      <c r="F54" s="342"/>
      <c r="G54" s="342">
        <v>1</v>
      </c>
      <c r="H54" s="342">
        <v>1</v>
      </c>
      <c r="I54" s="342">
        <v>2</v>
      </c>
      <c r="J54" s="342"/>
      <c r="K54" s="342"/>
      <c r="L54" s="342">
        <v>1</v>
      </c>
      <c r="M54" s="342">
        <v>1</v>
      </c>
      <c r="N54" s="343">
        <v>7</v>
      </c>
    </row>
    <row r="55" spans="1:14">
      <c r="A55" s="315" t="s">
        <v>30</v>
      </c>
      <c r="B55" s="315" t="s">
        <v>223</v>
      </c>
      <c r="C55" s="315" t="s">
        <v>223</v>
      </c>
      <c r="D55" s="316"/>
      <c r="E55" s="317"/>
      <c r="F55" s="317"/>
      <c r="G55" s="317"/>
      <c r="H55" s="317"/>
      <c r="I55" s="317">
        <v>1</v>
      </c>
      <c r="J55" s="317">
        <v>1</v>
      </c>
      <c r="K55" s="317"/>
      <c r="L55" s="317"/>
      <c r="M55" s="317"/>
      <c r="N55" s="318">
        <v>2</v>
      </c>
    </row>
    <row r="56" spans="1:14">
      <c r="A56" s="319"/>
      <c r="B56" s="329" t="s">
        <v>405</v>
      </c>
      <c r="C56" s="330"/>
      <c r="D56" s="331"/>
      <c r="E56" s="332"/>
      <c r="F56" s="332"/>
      <c r="G56" s="332"/>
      <c r="H56" s="332"/>
      <c r="I56" s="332">
        <v>1</v>
      </c>
      <c r="J56" s="332">
        <v>1</v>
      </c>
      <c r="K56" s="332"/>
      <c r="L56" s="332"/>
      <c r="M56" s="332"/>
      <c r="N56" s="333">
        <v>2</v>
      </c>
    </row>
    <row r="57" spans="1:14">
      <c r="A57" s="319"/>
      <c r="B57" s="315" t="s">
        <v>301</v>
      </c>
      <c r="C57" s="315" t="s">
        <v>360</v>
      </c>
      <c r="D57" s="316"/>
      <c r="E57" s="317"/>
      <c r="F57" s="317"/>
      <c r="G57" s="317"/>
      <c r="H57" s="317"/>
      <c r="I57" s="317"/>
      <c r="J57" s="317">
        <v>1</v>
      </c>
      <c r="K57" s="317"/>
      <c r="L57" s="317"/>
      <c r="M57" s="317"/>
      <c r="N57" s="318">
        <v>1</v>
      </c>
    </row>
    <row r="58" spans="1:14">
      <c r="A58" s="319"/>
      <c r="B58" s="329" t="s">
        <v>406</v>
      </c>
      <c r="C58" s="330"/>
      <c r="D58" s="331"/>
      <c r="E58" s="332"/>
      <c r="F58" s="332"/>
      <c r="G58" s="332"/>
      <c r="H58" s="332"/>
      <c r="I58" s="332"/>
      <c r="J58" s="332">
        <v>1</v>
      </c>
      <c r="K58" s="332"/>
      <c r="L58" s="332"/>
      <c r="M58" s="332"/>
      <c r="N58" s="333">
        <v>1</v>
      </c>
    </row>
    <row r="59" spans="1:14">
      <c r="A59" s="339" t="s">
        <v>407</v>
      </c>
      <c r="B59" s="340"/>
      <c r="C59" s="340"/>
      <c r="D59" s="341"/>
      <c r="E59" s="342"/>
      <c r="F59" s="342"/>
      <c r="G59" s="342"/>
      <c r="H59" s="342"/>
      <c r="I59" s="342">
        <v>1</v>
      </c>
      <c r="J59" s="342">
        <v>2</v>
      </c>
      <c r="K59" s="342"/>
      <c r="L59" s="342"/>
      <c r="M59" s="342"/>
      <c r="N59" s="343">
        <v>3</v>
      </c>
    </row>
    <row r="60" spans="1:14">
      <c r="A60" s="337" t="s">
        <v>375</v>
      </c>
      <c r="B60" s="338"/>
      <c r="C60" s="338"/>
      <c r="D60" s="334">
        <v>2</v>
      </c>
      <c r="E60" s="335">
        <v>1</v>
      </c>
      <c r="F60" s="335">
        <v>1</v>
      </c>
      <c r="G60" s="335">
        <v>2</v>
      </c>
      <c r="H60" s="335">
        <v>1</v>
      </c>
      <c r="I60" s="335">
        <v>6</v>
      </c>
      <c r="J60" s="335">
        <v>4</v>
      </c>
      <c r="K60" s="335">
        <v>1</v>
      </c>
      <c r="L60" s="335">
        <v>6</v>
      </c>
      <c r="M60" s="335">
        <v>2</v>
      </c>
      <c r="N60" s="336">
        <v>26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353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368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355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331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348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347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0</v>
      </c>
      <c r="F12" s="267">
        <f>รายเดือน66!E5</f>
        <v>0</v>
      </c>
      <c r="G12" s="267">
        <f>รายเดือน66!F5</f>
        <v>0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1</v>
      </c>
      <c r="P12" s="269"/>
    </row>
    <row r="13" spans="1:19">
      <c r="A13" s="256"/>
      <c r="B13" s="270" t="s">
        <v>349</v>
      </c>
      <c r="C13" s="271">
        <f>C12</f>
        <v>1</v>
      </c>
      <c r="D13" s="271">
        <f>C12+D12</f>
        <v>1</v>
      </c>
      <c r="E13" s="271">
        <f>C12+D12+E12</f>
        <v>1</v>
      </c>
      <c r="F13" s="271">
        <f>C12+D12+E12+F12</f>
        <v>1</v>
      </c>
      <c r="G13" s="271">
        <f>C12+D12+E12+F12+G12</f>
        <v>1</v>
      </c>
      <c r="H13" s="271">
        <f>C12+D12+E12+F12+G12+H12</f>
        <v>1</v>
      </c>
      <c r="I13" s="271">
        <f>C12+D12+E12+F12+G12+H12+I12</f>
        <v>1</v>
      </c>
      <c r="J13" s="271">
        <f>C12+D12+E12+F12+G12+H12+I12+J12</f>
        <v>1</v>
      </c>
      <c r="K13" s="271">
        <f>C12+D12+E12+F12+G12+H12+I12+J12+K12</f>
        <v>1</v>
      </c>
      <c r="L13" s="271">
        <f>C12+D12+E12+F12+G12+H12+I12+J12+K12+L12</f>
        <v>1</v>
      </c>
      <c r="M13" s="271">
        <f>C12+D12+E12+F12+G12+H12+I12+J12+K12+L12+M12</f>
        <v>1</v>
      </c>
      <c r="N13" s="271">
        <f>C12+D12+E12+F12+G12+H12+I12+J12+K12+L12+M12+N12</f>
        <v>1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331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348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347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349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331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348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347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0</v>
      </c>
      <c r="F32" s="267">
        <f>รายเดือน66!E7</f>
        <v>0</v>
      </c>
      <c r="G32" s="267">
        <f>รายเดือน66!F7</f>
        <v>0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1</v>
      </c>
    </row>
    <row r="33" spans="1:16">
      <c r="A33" s="278"/>
      <c r="B33" s="270" t="s">
        <v>349</v>
      </c>
      <c r="C33" s="271">
        <f>C32</f>
        <v>1</v>
      </c>
      <c r="D33" s="271">
        <f>C32+D32</f>
        <v>1</v>
      </c>
      <c r="E33" s="271">
        <f>C32+D32+E32</f>
        <v>1</v>
      </c>
      <c r="F33" s="271">
        <f>C32+D32+E32+F32</f>
        <v>1</v>
      </c>
      <c r="G33" s="271">
        <f>C32+D32+E32+F32+G32</f>
        <v>1</v>
      </c>
      <c r="H33" s="271">
        <f>C32+D32+E32+F32+G32+H32</f>
        <v>1</v>
      </c>
      <c r="I33" s="271">
        <f>C32+D32+E32+F32+G32+H32+I32</f>
        <v>1</v>
      </c>
      <c r="J33" s="271">
        <f>C32+D32+E32+F32+G32+H32+I32+J32</f>
        <v>1</v>
      </c>
      <c r="K33" s="271">
        <f>C32+D32+E32+F32+G32+H32+I32+J32+K32</f>
        <v>1</v>
      </c>
      <c r="L33" s="271">
        <f>C32+D32+E32+F32+G32+H32+I32+J32+K32+L32</f>
        <v>1</v>
      </c>
      <c r="M33" s="271">
        <f>C32+D32+E32+F32+G32+H32+I32+J32+K32+L32+M32</f>
        <v>1</v>
      </c>
      <c r="N33" s="271">
        <f>C32+D32+E32+F32+G32+H32+I32+J32+K32+L32+M32+N32</f>
        <v>1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331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348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347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0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1</v>
      </c>
    </row>
    <row r="43" spans="1:16">
      <c r="A43" s="278"/>
      <c r="B43" s="270" t="s">
        <v>349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1</v>
      </c>
      <c r="G43" s="271">
        <f>C42+D42+E42+F42+G42</f>
        <v>1</v>
      </c>
      <c r="H43" s="271">
        <f>C42+D42+E42+F42+G42+H42</f>
        <v>1</v>
      </c>
      <c r="I43" s="271">
        <f>C42+D42+E42+F42+G42+H42+I42</f>
        <v>1</v>
      </c>
      <c r="J43" s="271">
        <f>C42+D42+E42+F42+G42+H42+I42+J42</f>
        <v>1</v>
      </c>
      <c r="K43" s="271">
        <f>C42+D42+E42+F42+G42+H42+I42+J42+K42</f>
        <v>1</v>
      </c>
      <c r="L43" s="271">
        <f>C42+D42+E42+F42+G42+H42+I42+J42+K42+L42</f>
        <v>1</v>
      </c>
      <c r="M43" s="271">
        <f>C42+D42+E42+F42+G42+H42+I42+J42+K42+L42+M42</f>
        <v>1</v>
      </c>
      <c r="N43" s="271">
        <f>C42+D42+E42+F42+G42+H42+I42+J42+K42+L42+M42+N42</f>
        <v>1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331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348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347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0</v>
      </c>
      <c r="F52" s="267">
        <f>รายเดือน66!E10</f>
        <v>0</v>
      </c>
      <c r="G52" s="267">
        <f>รายเดือน66!F10</f>
        <v>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0</v>
      </c>
    </row>
    <row r="53" spans="1:16">
      <c r="A53" s="278"/>
      <c r="B53" s="270" t="s">
        <v>349</v>
      </c>
      <c r="C53" s="271">
        <f>C52</f>
        <v>0</v>
      </c>
      <c r="D53" s="271">
        <f>C52+D52</f>
        <v>0</v>
      </c>
      <c r="E53" s="271">
        <f>C52+D52+E52</f>
        <v>0</v>
      </c>
      <c r="F53" s="271">
        <f>C52+D52+E52+F52</f>
        <v>0</v>
      </c>
      <c r="G53" s="271">
        <f>C52+D52+E52+F52+G52</f>
        <v>0</v>
      </c>
      <c r="H53" s="271">
        <f>C52+D52+E52+F52+G52+H52</f>
        <v>0</v>
      </c>
      <c r="I53" s="271">
        <f>C52+D52+E52+F52+G52+H52+I52</f>
        <v>0</v>
      </c>
      <c r="J53" s="271">
        <f>C52+D52+E52+F52+G52+H52+I52+J52</f>
        <v>0</v>
      </c>
      <c r="K53" s="271">
        <f>C52+D52+E52+F52+G52+H52+I52+J52+K52</f>
        <v>0</v>
      </c>
      <c r="L53" s="271">
        <f>C52+D52+E52+F52+G52+H52+I52+J52+K52+L52</f>
        <v>0</v>
      </c>
      <c r="M53" s="271">
        <f>C52+D52+E52+F52+G52+H52+I52+J52+K52+L52+M52</f>
        <v>0</v>
      </c>
      <c r="N53" s="271">
        <f>C52+D52+E52+F52+G52+H52+I52+J52+K52+L52+M52+N52</f>
        <v>0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331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348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347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0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1</v>
      </c>
    </row>
    <row r="63" spans="1:16">
      <c r="A63" s="285"/>
      <c r="B63" s="270" t="s">
        <v>349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1</v>
      </c>
      <c r="G63" s="271">
        <f>C62+D62+E62+F62+G62</f>
        <v>1</v>
      </c>
      <c r="H63" s="271">
        <f>C62+D62+E62+F62+G62+H62</f>
        <v>1</v>
      </c>
      <c r="I63" s="271">
        <f>C62+D62+E62+F62+G62+H62+I62</f>
        <v>1</v>
      </c>
      <c r="J63" s="271">
        <f>C62+D62+E62+F62+G62+H62+I62+J62</f>
        <v>1</v>
      </c>
      <c r="K63" s="271">
        <f>C62+D62+E62+F62+G62+H62+I62+J62+K62</f>
        <v>1</v>
      </c>
      <c r="L63" s="271">
        <f>C62+D62+E62+F62+G62+H62+I62+J62+K62+L62</f>
        <v>1</v>
      </c>
      <c r="M63" s="271">
        <f>C62+D62+E62+F62+G62+H62+I62+J62+K62+L62+M62</f>
        <v>1</v>
      </c>
      <c r="N63" s="271">
        <f>C62+D62+E62+F62+G62+H62+I62+J62+K62+L62+M62+N62</f>
        <v>1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331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348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347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0</v>
      </c>
      <c r="F72" s="267">
        <f>รายเดือน66!E12</f>
        <v>0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</v>
      </c>
    </row>
    <row r="73" spans="1:18">
      <c r="A73" s="278"/>
      <c r="B73" s="270" t="s">
        <v>349</v>
      </c>
      <c r="C73" s="271">
        <f>C72</f>
        <v>0</v>
      </c>
      <c r="D73" s="271">
        <f>C72+D72</f>
        <v>1</v>
      </c>
      <c r="E73" s="271">
        <f>C72+D72+E72</f>
        <v>1</v>
      </c>
      <c r="F73" s="271">
        <f>C72+D72+E72+F72</f>
        <v>1</v>
      </c>
      <c r="G73" s="271">
        <f>C72+D72+E72+F72+G72</f>
        <v>1</v>
      </c>
      <c r="H73" s="271">
        <f>C72+D72+E72+F72+G72+H72</f>
        <v>1</v>
      </c>
      <c r="I73" s="271">
        <f>C72+D72+E72+F72+G72+H72+I72</f>
        <v>1</v>
      </c>
      <c r="J73" s="271">
        <f>C72+D72+E72+F72+G72+H72+I72+J72</f>
        <v>1</v>
      </c>
      <c r="K73" s="271">
        <f>C72+D72+E72+F72+G72+H72+I72+J72+K72</f>
        <v>1</v>
      </c>
      <c r="L73" s="271">
        <f>C72+D72+E72+F72+G72+H72+I72+J72+K72+L72</f>
        <v>1</v>
      </c>
      <c r="M73" s="271">
        <f>C72+D72+E72+F72+G72+H72+I72+J72+K72+L72+M72</f>
        <v>1</v>
      </c>
      <c r="N73" s="271">
        <f>C72+D72+E72+F72+G72+H72+I72+J72+K72+L72+M72+N72</f>
        <v>1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331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348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347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0</v>
      </c>
      <c r="F82" s="267">
        <f>รายเดือน66!E13</f>
        <v>0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1</v>
      </c>
    </row>
    <row r="83" spans="1:16">
      <c r="A83" s="278"/>
      <c r="B83" s="270" t="s">
        <v>349</v>
      </c>
      <c r="C83" s="271">
        <f>C82</f>
        <v>0</v>
      </c>
      <c r="D83" s="271">
        <f>C82+D82</f>
        <v>1</v>
      </c>
      <c r="E83" s="271">
        <f>C82+D82+E82</f>
        <v>1</v>
      </c>
      <c r="F83" s="271">
        <f>C82+D82+E82+F82</f>
        <v>1</v>
      </c>
      <c r="G83" s="271">
        <f>C82+D82+E82+F82+G82</f>
        <v>1</v>
      </c>
      <c r="H83" s="271">
        <f>C82+D82+E82+F82+G82+H82</f>
        <v>1</v>
      </c>
      <c r="I83" s="271">
        <f>C82+D82+E82+F82+G82+H82+I82</f>
        <v>1</v>
      </c>
      <c r="J83" s="271">
        <f>C82+D82+E82+F82+G82+H82+I82+J82</f>
        <v>1</v>
      </c>
      <c r="K83" s="271">
        <f>C82+D82+E82+F82+G82+H82+I82+J82+K82</f>
        <v>1</v>
      </c>
      <c r="L83" s="271">
        <f>C82+D82+E82+F82+G82+H82+I82+J82+K82+L82</f>
        <v>1</v>
      </c>
      <c r="M83" s="271">
        <f>C82+D82+E82+F82+G82+H82+I82+J82+K82+L82+M82</f>
        <v>1</v>
      </c>
      <c r="N83" s="271">
        <f>C82+D82+E82+F82+G82+H82+I82+J82+K82+L82+M82+N82</f>
        <v>1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331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348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347</v>
      </c>
      <c r="C92" s="267">
        <f>รายเดือน66!B16</f>
        <v>2</v>
      </c>
      <c r="D92" s="267">
        <f>รายเดือน66!C16</f>
        <v>3</v>
      </c>
      <c r="E92" s="267">
        <f>รายเดือน66!D16</f>
        <v>2</v>
      </c>
      <c r="F92" s="267">
        <f>รายเดือน66!E16</f>
        <v>0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7</v>
      </c>
    </row>
    <row r="93" spans="1:16">
      <c r="A93" s="278"/>
      <c r="B93" s="270" t="s">
        <v>349</v>
      </c>
      <c r="C93" s="271">
        <f>C92</f>
        <v>2</v>
      </c>
      <c r="D93" s="271">
        <f>C92+D92</f>
        <v>5</v>
      </c>
      <c r="E93" s="271">
        <f>C92+D92+E92</f>
        <v>7</v>
      </c>
      <c r="F93" s="271">
        <f>C92+D92+E92+F92</f>
        <v>7</v>
      </c>
      <c r="G93" s="271">
        <f>C92+D92+E92+F92+G92</f>
        <v>7</v>
      </c>
      <c r="H93" s="271">
        <f>C92+D92+E92+F92+G92+H92</f>
        <v>7</v>
      </c>
      <c r="I93" s="271">
        <f>C92+D92+E92+F92+G92+H92+I92</f>
        <v>7</v>
      </c>
      <c r="J93" s="271">
        <f>C92+D92+E92+F92+G92+H92+I92+J92</f>
        <v>7</v>
      </c>
      <c r="K93" s="271">
        <f>C92+D92+E92+F92+G92+H92+I92+J92+K92</f>
        <v>7</v>
      </c>
      <c r="L93" s="271">
        <f>C92+D92+E92+F92+G92+H92+I92+J92+K92+L92</f>
        <v>7</v>
      </c>
      <c r="M93" s="271">
        <f>C92+D92+E92+F92+G92+H92+I92+J92+K92+L92+M92</f>
        <v>7</v>
      </c>
      <c r="N93" s="271">
        <f>C92+D92+E92+F92+G92+H92+I92+J92+K92+L92+M92+N92</f>
        <v>7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331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348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347</v>
      </c>
      <c r="C102" s="267">
        <f>รายเดือน66!B17</f>
        <v>0</v>
      </c>
      <c r="D102" s="267">
        <f>รายเดือน66!C17</f>
        <v>0</v>
      </c>
      <c r="E102" s="267">
        <f>รายเดือน66!D17</f>
        <v>0</v>
      </c>
      <c r="F102" s="267">
        <f>รายเดือน66!E17</f>
        <v>0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0</v>
      </c>
    </row>
    <row r="103" spans="1:16">
      <c r="A103" s="278"/>
      <c r="B103" s="270" t="s">
        <v>349</v>
      </c>
      <c r="C103" s="271">
        <f>C102</f>
        <v>0</v>
      </c>
      <c r="D103" s="271">
        <f>C102+D102</f>
        <v>0</v>
      </c>
      <c r="E103" s="271">
        <f>C102+D102+E102</f>
        <v>0</v>
      </c>
      <c r="F103" s="271">
        <f>C102+D102+E102+F102</f>
        <v>0</v>
      </c>
      <c r="G103" s="271">
        <f>C102+D102+E102+F102+G102</f>
        <v>0</v>
      </c>
      <c r="H103" s="271">
        <f>C102+D102+E102+F102+G102+H102</f>
        <v>0</v>
      </c>
      <c r="I103" s="271">
        <f>C102+D102+E102+F102+G102+H102+I102</f>
        <v>0</v>
      </c>
      <c r="J103" s="271">
        <f>C102+D102+E102+F102+G102+H102+I102+J102</f>
        <v>0</v>
      </c>
      <c r="K103" s="271">
        <f>C102+D102+E102+F102+G102+H102+I102+J102+K102</f>
        <v>0</v>
      </c>
      <c r="L103" s="271">
        <f>C102+D102+E102+F102+G102+H102+I102+J102+K102+L102</f>
        <v>0</v>
      </c>
      <c r="M103" s="271">
        <f>C102+D102+E102+F102+G102+H102+I102+J102+K102+L102+M102</f>
        <v>0</v>
      </c>
      <c r="N103" s="271">
        <f>C102+D102+E102+F102+G102+H102+I102+J102+K102+L102+M102+N102</f>
        <v>0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331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348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347</v>
      </c>
      <c r="C112" s="267">
        <f>รายเดือน66!B20</f>
        <v>0</v>
      </c>
      <c r="D112" s="267">
        <f>รายเดือน66!C20</f>
        <v>3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3</v>
      </c>
    </row>
    <row r="113" spans="1:16">
      <c r="A113" s="256"/>
      <c r="B113" s="270" t="s">
        <v>349</v>
      </c>
      <c r="C113" s="271">
        <v>0</v>
      </c>
      <c r="D113" s="271">
        <f>C112+D112</f>
        <v>3</v>
      </c>
      <c r="E113" s="271">
        <f>C112+D112+E112</f>
        <v>3</v>
      </c>
      <c r="F113" s="271">
        <f>C112+D112+E112+F112</f>
        <v>3</v>
      </c>
      <c r="G113" s="271">
        <f>C112+D112+E112+F112+G112</f>
        <v>3</v>
      </c>
      <c r="H113" s="271">
        <f>C112+D112+E112+F112+G112+H112</f>
        <v>3</v>
      </c>
      <c r="I113" s="271">
        <f>C112+D112+E112+F112+G112+H112+I112</f>
        <v>3</v>
      </c>
      <c r="J113" s="271">
        <f>C112+D112+E112+F112+G112+H112+I112+J112</f>
        <v>3</v>
      </c>
      <c r="K113" s="271">
        <f>C112+D112+E112+F112+G112+H112+I112+J112+K112</f>
        <v>3</v>
      </c>
      <c r="L113" s="271">
        <f>C112+D112+E112+F112+G112+H112+I112+J112+K112+L112</f>
        <v>3</v>
      </c>
      <c r="M113" s="271">
        <f>C112+D112+E112+F112+G112+H112+I112+J112+K112+L112+M112</f>
        <v>3</v>
      </c>
      <c r="N113" s="271">
        <f>C112+D112+E112+F112+G112+H112+I112+J112+K112+L112+M112+N112</f>
        <v>3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331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348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347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0</v>
      </c>
      <c r="G122" s="267">
        <f>รายเดือน66!F9</f>
        <v>0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5</v>
      </c>
    </row>
    <row r="123" spans="1:16">
      <c r="A123" s="278"/>
      <c r="B123" s="270" t="s">
        <v>349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5</v>
      </c>
      <c r="G123" s="271">
        <f>C122+D122+E122+F122+G122</f>
        <v>5</v>
      </c>
      <c r="H123" s="271">
        <f>C122+D122+E122+F122+G122+H122</f>
        <v>5</v>
      </c>
      <c r="I123" s="271">
        <f>C122+D122+E122+F122+G122+H122+I122</f>
        <v>5</v>
      </c>
      <c r="J123" s="271">
        <f>C122+D122+E122+F122+G122+H122+I122+J122</f>
        <v>5</v>
      </c>
      <c r="K123" s="271">
        <f>C122+D122+E122+F122+G122+H122+I122+J122+K122</f>
        <v>5</v>
      </c>
      <c r="L123" s="271">
        <f>C122+D122+E122+F122+G122+H122+I122+J122+K122+L122</f>
        <v>5</v>
      </c>
      <c r="M123" s="271">
        <f>C122+D122+E122+F122+G122+H122+I122+J122+K122+L122+M122</f>
        <v>5</v>
      </c>
      <c r="N123" s="271">
        <f>C122+D122+E122+F122+G122+H122+I122+J122+K122+L122+M122+N122</f>
        <v>5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331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348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347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349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331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348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347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349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331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348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347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0</v>
      </c>
      <c r="G152" s="267">
        <f>รายเดือน66!F14</f>
        <v>0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0</v>
      </c>
    </row>
    <row r="153" spans="1:16">
      <c r="A153" s="278"/>
      <c r="B153" s="270" t="s">
        <v>349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0</v>
      </c>
      <c r="G153" s="271">
        <f>C152+D152+E152+F152+G152</f>
        <v>0</v>
      </c>
      <c r="H153" s="271">
        <f>C152+D152+E152+F152+G152+H152</f>
        <v>0</v>
      </c>
      <c r="I153" s="271">
        <f>C152+D152+E152+F152+G152+H152+I152</f>
        <v>0</v>
      </c>
      <c r="J153" s="271">
        <f>C152+D152+E152+F152+G152+H152+I152+J152</f>
        <v>0</v>
      </c>
      <c r="K153" s="271">
        <f>C152+D152+E152+F152+G152+H152+I152+J152+K152</f>
        <v>0</v>
      </c>
      <c r="L153" s="271">
        <f>C152+D152+E152+F152+G152+H152+I152+J152+K152+L152</f>
        <v>0</v>
      </c>
      <c r="M153" s="271">
        <f>C152+D152+E152+F152+G152+H152+I152+J152+K152+L152+M152</f>
        <v>0</v>
      </c>
      <c r="N153" s="271">
        <f>C152+D152+E152+F152+G152+H152+I152+J152+K152+L152+M152+N152</f>
        <v>0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331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348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347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349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331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348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347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349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331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348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347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2</v>
      </c>
    </row>
    <row r="183" spans="1:16">
      <c r="A183" s="278"/>
      <c r="B183" s="270" t="s">
        <v>349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2</v>
      </c>
      <c r="H183" s="271">
        <f>C182+D182+E182+F182+G182+H182</f>
        <v>2</v>
      </c>
      <c r="I183" s="271">
        <f>C182+D182+E182+F182+G182+H182+I182</f>
        <v>2</v>
      </c>
      <c r="J183" s="271">
        <f>C182+D182+E182+F182+G182+H182+I182+J182</f>
        <v>2</v>
      </c>
      <c r="K183" s="271">
        <f>C182+D182+E182+F182+G182+H182+I182+J182+K182</f>
        <v>2</v>
      </c>
      <c r="L183" s="271">
        <f>C182+D182+E182+F182+G182+H182+I182+J182+K182+L182</f>
        <v>2</v>
      </c>
      <c r="M183" s="271">
        <f>C182+D182+E182+F182+G182+H182+I182+J182+K182+L182+M182</f>
        <v>2</v>
      </c>
      <c r="N183" s="271">
        <f>C182+D182+E182+F182+G182+H182+I182+J182+K182+L182+M182+N182</f>
        <v>2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331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348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347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0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0</v>
      </c>
    </row>
    <row r="193" spans="1:16">
      <c r="A193" s="278"/>
      <c r="B193" s="270" t="s">
        <v>349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0</v>
      </c>
      <c r="G193" s="271">
        <f>C192+D192+E192+F192+G192</f>
        <v>0</v>
      </c>
      <c r="H193" s="271">
        <f>C192+D192+E192+F192+G192+H192</f>
        <v>0</v>
      </c>
      <c r="I193" s="271">
        <f>C192+D192+E192+F192+G192+H192+I192</f>
        <v>0</v>
      </c>
      <c r="J193" s="271">
        <f>C192+D192+E192+F192+G192+H192+I192+J192</f>
        <v>0</v>
      </c>
      <c r="K193" s="271">
        <f>C192+D192+E192+F192+G192+H192+I192+J192+K192</f>
        <v>0</v>
      </c>
      <c r="L193" s="271">
        <f>C192+D192+E192+F192+G192+H192+I192+J192+K192+L192</f>
        <v>0</v>
      </c>
      <c r="M193" s="271">
        <f>C192+D192+E192+F192+G192+H192+I192+J192+K192+L192+M192</f>
        <v>0</v>
      </c>
      <c r="N193" s="271">
        <f>C192+D192+E192+F192+G192+H192+I192+J192+K192+L192+M192+N192</f>
        <v>0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331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348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347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1</v>
      </c>
      <c r="F202" s="267">
        <f>รายเดือน66!E24</f>
        <v>0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2</v>
      </c>
    </row>
    <row r="203" spans="1:16">
      <c r="A203" s="278"/>
      <c r="B203" s="270" t="s">
        <v>349</v>
      </c>
      <c r="C203" s="271">
        <f>C202</f>
        <v>0</v>
      </c>
      <c r="D203" s="271">
        <f>C202+D202</f>
        <v>1</v>
      </c>
      <c r="E203" s="271">
        <f>C202+D202+E202</f>
        <v>2</v>
      </c>
      <c r="F203" s="271">
        <f>C202+D202+E202+F202</f>
        <v>2</v>
      </c>
      <c r="G203" s="271">
        <f>C202+D202+E202+F202+G202</f>
        <v>2</v>
      </c>
      <c r="H203" s="271">
        <f>C202+D202+E202+F202+G202+H202</f>
        <v>2</v>
      </c>
      <c r="I203" s="271">
        <f>C202+D202+E202+F202+G202+H202+I202</f>
        <v>2</v>
      </c>
      <c r="J203" s="271">
        <f>C202+D202+E202+F202+G202+H202+I202+J202</f>
        <v>2</v>
      </c>
      <c r="K203" s="271">
        <f>C202+D202+E202+F202+G202+H202+I202+J202+K202</f>
        <v>2</v>
      </c>
      <c r="L203" s="271">
        <f>C202+D202+E202+F202+G202+H202+I202+J202+K202+L202</f>
        <v>2</v>
      </c>
      <c r="M203" s="271">
        <f>C202+D202+E202+F202+G202+H202+I202+J202+K202+L202+M202</f>
        <v>2</v>
      </c>
      <c r="N203" s="271">
        <f>C202+D202+E202+F202+G202+H202+I202+J202+K202+L202+M202+N202</f>
        <v>2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331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348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347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349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331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348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347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1</v>
      </c>
      <c r="F222" s="267">
        <f>รายเดือน66!E26</f>
        <v>0</v>
      </c>
      <c r="G222" s="267">
        <f>รายเดือน66!F26</f>
        <v>0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2</v>
      </c>
      <c r="Q222" s="303"/>
    </row>
    <row r="223" spans="1:17">
      <c r="A223" s="278"/>
      <c r="B223" s="270" t="s">
        <v>349</v>
      </c>
      <c r="C223" s="271">
        <f>C222</f>
        <v>0</v>
      </c>
      <c r="D223" s="271">
        <f>C222+D222</f>
        <v>1</v>
      </c>
      <c r="E223" s="271">
        <f>C222+D222+E222</f>
        <v>2</v>
      </c>
      <c r="F223" s="271">
        <f>C222+D222+E222+F222</f>
        <v>2</v>
      </c>
      <c r="G223" s="271">
        <f>C222+D222+E222+F222+G222</f>
        <v>2</v>
      </c>
      <c r="H223" s="271">
        <f>C222+D222+E222+F222+G222+H222</f>
        <v>2</v>
      </c>
      <c r="I223" s="271">
        <f>C222+D222+E222+F222+G222+H222+I222</f>
        <v>2</v>
      </c>
      <c r="J223" s="271">
        <f>C222+D222+E222+F222+G222+H222+I222+J222</f>
        <v>2</v>
      </c>
      <c r="K223" s="271">
        <f>C222+D222+E222+F222+G222+H222+I222+J222+K222</f>
        <v>2</v>
      </c>
      <c r="L223" s="271">
        <f>C222+D222+E222+F222+G222+H222+I222+J222+K222+L222</f>
        <v>2</v>
      </c>
      <c r="M223" s="271">
        <f>C222+D222+E222+F222+G222+H222+I222+J222+K222+L222+M222</f>
        <v>2</v>
      </c>
      <c r="N223" s="271">
        <f>C222+D222+E222+F222+G222+H222+I222+J222+K222+L222+M222+N222</f>
        <v>2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F1" zoomScale="90" zoomScaleNormal="90" workbookViewId="0">
      <selection activeCell="D5" sqref="D5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97" t="s">
        <v>31</v>
      </c>
      <c r="D3" s="101">
        <v>9.3172331544424569</v>
      </c>
    </row>
    <row r="4" spans="3:4" ht="27.75">
      <c r="C4" s="120" t="s">
        <v>63</v>
      </c>
      <c r="D4" s="114">
        <v>8.6247789900383811</v>
      </c>
    </row>
    <row r="5" spans="3:4" ht="27.75">
      <c r="C5" s="120" t="s">
        <v>61</v>
      </c>
      <c r="D5" s="114">
        <v>7.3086058834277363</v>
      </c>
    </row>
    <row r="6" spans="3:4" ht="27.75">
      <c r="C6" s="116" t="s">
        <v>28</v>
      </c>
      <c r="D6" s="114">
        <v>5.9211138461017923</v>
      </c>
    </row>
    <row r="7" spans="3:4" ht="27.75">
      <c r="C7" s="120" t="s">
        <v>59</v>
      </c>
      <c r="D7" s="114">
        <v>5.5606528206411436</v>
      </c>
    </row>
    <row r="8" spans="3:4" ht="27.75">
      <c r="C8" s="116" t="s">
        <v>30</v>
      </c>
      <c r="D8" s="114">
        <v>4.0696175916003092</v>
      </c>
    </row>
    <row r="9" spans="3:4" ht="27.75">
      <c r="C9" s="116" t="s">
        <v>25</v>
      </c>
      <c r="D9" s="114">
        <v>1.4891810993134875</v>
      </c>
    </row>
    <row r="10" spans="3:4" ht="27.75">
      <c r="C10" s="116" t="s">
        <v>26</v>
      </c>
      <c r="D10" s="114">
        <v>1.4061928734145175</v>
      </c>
    </row>
    <row r="11" spans="3:4" ht="27.75">
      <c r="C11" s="116" t="s">
        <v>23</v>
      </c>
      <c r="D11" s="114">
        <v>1.0262831104588512</v>
      </c>
    </row>
    <row r="12" spans="3:4" ht="27.75">
      <c r="C12" s="116" t="s">
        <v>27</v>
      </c>
      <c r="D12" s="114">
        <v>0.92640628474023567</v>
      </c>
    </row>
    <row r="13" spans="3:4" ht="27.75">
      <c r="C13" s="116" t="s">
        <v>342</v>
      </c>
      <c r="D13" s="114">
        <v>0.63156033295860758</v>
      </c>
    </row>
    <row r="14" spans="3:4" ht="27.75">
      <c r="C14" s="116" t="s">
        <v>24</v>
      </c>
      <c r="D14" s="114">
        <v>0</v>
      </c>
    </row>
    <row r="15" spans="3:4" ht="27.75">
      <c r="C15" s="116" t="s">
        <v>34</v>
      </c>
      <c r="D15" s="114">
        <v>0</v>
      </c>
    </row>
    <row r="16" spans="3:4" ht="27.75">
      <c r="C16" s="116" t="s">
        <v>32</v>
      </c>
      <c r="D16" s="114">
        <v>0</v>
      </c>
    </row>
    <row r="17" spans="3:4" ht="27.75">
      <c r="C17" s="116" t="s">
        <v>29</v>
      </c>
      <c r="D17" s="114">
        <v>0</v>
      </c>
    </row>
    <row r="18" spans="3:4" ht="27.75">
      <c r="C18" s="116" t="s">
        <v>33</v>
      </c>
      <c r="D18" s="114">
        <v>0</v>
      </c>
    </row>
    <row r="19" spans="3:4" ht="27.75">
      <c r="C19" s="116" t="s">
        <v>58</v>
      </c>
      <c r="D19" s="114">
        <v>0</v>
      </c>
    </row>
    <row r="20" spans="3:4" ht="27.75">
      <c r="C20" s="116" t="s">
        <v>35</v>
      </c>
      <c r="D20" s="114">
        <v>0</v>
      </c>
    </row>
    <row r="21" spans="3:4" ht="27.75">
      <c r="C21" s="120" t="s">
        <v>60</v>
      </c>
      <c r="D21" s="114">
        <v>0</v>
      </c>
    </row>
    <row r="22" spans="3:4" ht="27.75">
      <c r="C22" s="124" t="s">
        <v>62</v>
      </c>
      <c r="D22" s="114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11 (อำเภอ)</vt:lpstr>
      <vt:lpstr>รายตำบล wk 11_2566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2023-03-20T09:11:26Z</dcterms:modified>
</cp:coreProperties>
</file>