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9 (อำเภอ)" sheetId="33" r:id="rId4"/>
    <sheet name="รายตำบล wk 9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9_2566'!$A$2:$Q$197</definedName>
  </definedNames>
  <calcPr calcId="124519"/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D193"/>
  <c r="C193"/>
  <c r="N192"/>
  <c r="M192"/>
  <c r="L192"/>
  <c r="K192"/>
  <c r="J192"/>
  <c r="I192"/>
  <c r="H192"/>
  <c r="G192"/>
  <c r="F192"/>
  <c r="E192"/>
  <c r="D192"/>
  <c r="C192"/>
  <c r="P191" s="1"/>
  <c r="G193" l="1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E183"/>
  <c r="D183"/>
  <c r="N182"/>
  <c r="M182"/>
  <c r="L182"/>
  <c r="K182"/>
  <c r="J182"/>
  <c r="I182"/>
  <c r="H182"/>
  <c r="G182"/>
  <c r="F182"/>
  <c r="E182"/>
  <c r="D182"/>
  <c r="C182"/>
  <c r="P181" s="1"/>
  <c r="H183" l="1"/>
  <c r="I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D173"/>
  <c r="C173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G123" s="1"/>
  <c r="E122"/>
  <c r="D122"/>
  <c r="C122"/>
  <c r="P121" s="1"/>
  <c r="O121" s="1"/>
  <c r="N121"/>
  <c r="M121" s="1"/>
  <c r="L121"/>
  <c r="J123" l="1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D113" s="1"/>
  <c r="C112"/>
  <c r="P111" s="1"/>
  <c r="I113" l="1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E103" l="1"/>
  <c r="D103"/>
  <c r="C103"/>
  <c r="I103"/>
  <c r="H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E83" l="1"/>
  <c r="M83"/>
  <c r="C83"/>
  <c r="L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D53"/>
  <c r="C53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G53" l="1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D33"/>
  <c r="C33"/>
  <c r="N32"/>
  <c r="M32"/>
  <c r="L32"/>
  <c r="K32"/>
  <c r="J32"/>
  <c r="I32"/>
  <c r="H32"/>
  <c r="G32"/>
  <c r="F32"/>
  <c r="E32"/>
  <c r="D32"/>
  <c r="C32"/>
  <c r="P31" s="1"/>
  <c r="O31" s="1"/>
  <c r="L33" l="1"/>
  <c r="G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E23" s="1"/>
  <c r="D22"/>
  <c r="H23" s="1"/>
  <c r="C22"/>
  <c r="P21" s="1"/>
  <c r="I23" l="1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C197" i="79" s="1"/>
  <c r="H196"/>
  <c r="G196"/>
  <c r="F196"/>
  <c r="E196"/>
  <c r="D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C31" s="1"/>
  <c r="B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I28" i="10" s="1"/>
  <c r="H28"/>
  <c r="G28"/>
  <c r="F28" s="1"/>
  <c r="E28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 s="1"/>
  <c r="E23"/>
  <c r="I22" s="1"/>
  <c r="H22"/>
  <c r="F22" s="1"/>
  <c r="E22"/>
  <c r="I21" s="1"/>
  <c r="H21"/>
  <c r="F21" s="1"/>
  <c r="E21"/>
  <c r="I20" s="1"/>
  <c r="H20"/>
  <c r="F20" s="1"/>
  <c r="E20"/>
  <c r="I19"/>
  <c r="H19"/>
  <c r="F19"/>
  <c r="E19"/>
  <c r="I18" s="1"/>
  <c r="H18"/>
  <c r="F18" s="1"/>
  <c r="E18"/>
  <c r="I17"/>
  <c r="H17"/>
  <c r="F17"/>
  <c r="E17"/>
  <c r="P16"/>
  <c r="O16" s="1"/>
  <c r="N16"/>
  <c r="I16"/>
  <c r="H16"/>
  <c r="F16"/>
  <c r="E16"/>
  <c r="W15"/>
  <c r="P15"/>
  <c r="O15" s="1"/>
  <c r="I15" s="1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I11" s="1"/>
  <c r="H11"/>
  <c r="F11" s="1"/>
  <c r="E11"/>
  <c r="R10"/>
  <c r="P10" s="1"/>
  <c r="O10"/>
  <c r="N10"/>
  <c r="I10" s="1"/>
  <c r="H10"/>
  <c r="F10" s="1"/>
  <c r="E10"/>
  <c r="R9"/>
  <c r="P9"/>
  <c r="I9" s="1"/>
  <c r="H9"/>
  <c r="F9" s="1"/>
  <c r="E9"/>
  <c r="R8"/>
  <c r="P8"/>
  <c r="I8" s="1"/>
  <c r="H8"/>
  <c r="F8" s="1"/>
  <c r="E8"/>
  <c r="R7"/>
  <c r="P7"/>
  <c r="I7" s="1"/>
  <c r="H7"/>
  <c r="F7" s="1"/>
  <c r="E7"/>
  <c r="R6"/>
  <c r="P6"/>
  <c r="I6"/>
  <c r="H6"/>
  <c r="F6"/>
  <c r="E6"/>
  <c r="R5"/>
  <c r="P5"/>
  <c r="R4"/>
  <c r="P4"/>
  <c r="V27" i="7"/>
  <c r="U27"/>
  <c r="T27"/>
  <c r="S27"/>
  <c r="O27" s="1"/>
  <c r="N27"/>
  <c r="M27"/>
  <c r="L27"/>
  <c r="K27"/>
  <c r="J27"/>
  <c r="I27"/>
  <c r="H27"/>
  <c r="G27"/>
  <c r="F27"/>
  <c r="E27"/>
  <c r="D27"/>
  <c r="C27"/>
  <c r="B27"/>
  <c r="V26"/>
  <c r="T26" s="1"/>
  <c r="O26" s="1"/>
  <c r="N26"/>
  <c r="V25" s="1"/>
  <c r="T25"/>
  <c r="O25" s="1"/>
  <c r="N25"/>
  <c r="V24" s="1"/>
  <c r="T24"/>
  <c r="O24" s="1"/>
  <c r="N24"/>
  <c r="V23"/>
  <c r="T23"/>
  <c r="O23" s="1"/>
  <c r="N23"/>
  <c r="V22"/>
  <c r="T22" s="1"/>
  <c r="O22" s="1"/>
  <c r="N22"/>
  <c r="V21"/>
  <c r="T21" s="1"/>
  <c r="O21" s="1"/>
  <c r="N21"/>
  <c r="V20" s="1"/>
  <c r="T20"/>
  <c r="O20" s="1"/>
  <c r="N20"/>
  <c r="V19" s="1"/>
  <c r="T19"/>
  <c r="O19"/>
  <c r="N19"/>
  <c r="V18"/>
  <c r="T18" s="1"/>
  <c r="O18" s="1"/>
  <c r="N18"/>
  <c r="V17"/>
  <c r="T17" s="1"/>
  <c r="O17" s="1"/>
  <c r="N17"/>
  <c r="V16" s="1"/>
  <c r="T16"/>
  <c r="O16" s="1"/>
  <c r="N16"/>
  <c r="V15"/>
  <c r="T15"/>
  <c r="O15" s="1"/>
  <c r="N15"/>
  <c r="V14"/>
  <c r="T14" s="1"/>
  <c r="O14" s="1"/>
  <c r="N14"/>
  <c r="V13"/>
  <c r="T13"/>
  <c r="O13" s="1"/>
  <c r="N13"/>
  <c r="V12"/>
  <c r="T12" s="1"/>
  <c r="O12" s="1"/>
  <c r="N12"/>
  <c r="V11" s="1"/>
  <c r="T11"/>
  <c r="O11" s="1"/>
  <c r="N11"/>
  <c r="V10"/>
  <c r="T10" s="1"/>
  <c r="O10" s="1"/>
  <c r="N10"/>
  <c r="V9"/>
  <c r="T9" s="1"/>
  <c r="O9" s="1"/>
  <c r="N9"/>
  <c r="V8" s="1"/>
  <c r="T8"/>
  <c r="O8" s="1"/>
  <c r="N8"/>
  <c r="V7"/>
  <c r="T7"/>
  <c r="O7" s="1"/>
  <c r="N7"/>
  <c r="V6" s="1"/>
  <c r="T6" s="1"/>
  <c r="O6"/>
  <c r="N6"/>
  <c r="V5" s="1"/>
  <c r="T5" s="1"/>
  <c r="O5" s="1"/>
  <c r="N5"/>
  <c r="M14" i="73"/>
  <c r="L14"/>
  <c r="K14"/>
  <c r="J14"/>
  <c r="I14"/>
  <c r="H14"/>
  <c r="G14"/>
  <c r="F14"/>
  <c r="E14"/>
  <c r="D14"/>
  <c r="C14"/>
  <c r="B14"/>
  <c r="P13" l="1"/>
  <c r="N13"/>
  <c r="N12"/>
  <c r="Q11"/>
  <c r="P11" s="1"/>
  <c r="N11" l="1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</calcChain>
</file>

<file path=xl/sharedStrings.xml><?xml version="1.0" encoding="utf-8"?>
<sst xmlns="http://schemas.openxmlformats.org/spreadsheetml/2006/main" count="2454" uniqueCount="398">
  <si>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</si>
  <si>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</si>
  <si>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</si>
  <si>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</si>
  <si>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</si>
  <si>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</si>
  <si>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</si>
  <si>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</si>
  <si>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</si>
  <si>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</si>
  <si>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</si>
  <si>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</si>
  <si>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</si>
  <si>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</si>
  <si>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</si>
  <si>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</si>
  <si>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</si>
  <si>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</si>
  <si>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</si>
  <si>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</si>
  <si>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</si>
  <si>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</si>
  <si>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</si>
  <si>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</si>
  <si>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</si>
  <si>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</si>
  <si>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</si>
  <si>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</si>
  <si>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</si>
  <si>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</si>
  <si>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</si>
  <si>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</si>
  <si>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</si>
  <si>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</si>
  <si>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</si>
  <si>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</si>
  <si>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</si>
  <si>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</si>
  <si>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</si>
  <si>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</si>
  <si>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</si>
  <si>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</si>
  <si>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</si>
  <si>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</si>
  <si>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</si>
  <si>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</si>
  <si>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</si>
  <si>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</si>
  <si>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</si>
  <si>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</si>
  <si>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</si>
  <si>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</si>
  <si>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</si>
  <si>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</si>
  <si>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</si>
  <si>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</si>
  <si>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</si>
  <si>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</si>
  <si>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</si>
  <si>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</si>
  <si>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</si>
  <si>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</si>
  <si>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</si>
  <si>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</si>
  <si>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</si>
  <si>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</si>
  <si>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</si>
  <si>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</si>
  <si>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</si>
  <si>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</si>
  <si>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</si>
  <si>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</si>
  <si>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</si>
  <si>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</si>
  <si>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</si>
  <si>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</si>
  <si>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</si>
  <si>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</si>
  <si>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</si>
  <si>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</si>
  <si>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</si>
  <si>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</si>
  <si>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</si>
  <si>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</si>
  <si>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</si>
  <si>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</si>
  <si>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</si>
  <si>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</si>
  <si>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</si>
  <si>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</si>
  <si>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</si>
  <si>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</si>
  <si>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</si>
  <si>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</si>
  <si>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</si>
  <si>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</si>
  <si>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</si>
  <si>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</si>
  <si>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</si>
  <si>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</si>
  <si>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</si>
  <si>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</si>
  <si>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</si>
  <si>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</si>
  <si>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</si>
  <si>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</si>
  <si>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</si>
  <si>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</si>
  <si>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</si>
  <si>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</si>
  <si>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</si>
  <si>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</si>
  <si>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</si>
  <si>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</si>
  <si>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</si>
  <si>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</si>
  <si>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</si>
  <si>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</si>
  <si>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</si>
  <si>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</si>
  <si>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</si>
  <si>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</si>
  <si>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</si>
  <si>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</si>
  <si>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</si>
  <si>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</si>
  <si>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</si>
  <si>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</si>
  <si>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</si>
  <si>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</si>
  <si>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</si>
  <si>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</si>
  <si>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</si>
  <si>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</si>
  <si>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</si>
  <si>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</si>
  <si>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</si>
  <si>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</si>
  <si>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</si>
  <si>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</si>
  <si>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</si>
  <si>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</si>
  <si>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</si>
  <si>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</si>
  <si>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</si>
  <si>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</si>
  <si>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</si>
  <si>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</si>
  <si>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</si>
  <si>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</si>
  <si>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</si>
  <si>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</si>
  <si>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</si>
  <si>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</si>
  <si>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</si>
  <si>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</si>
  <si>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</si>
  <si>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</si>
  <si>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</si>
  <si>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</si>
  <si>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</si>
  <si>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</si>
  <si>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</si>
  <si>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</si>
  <si>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</si>
  <si>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</si>
  <si>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</si>
  <si>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</si>
  <si>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</si>
  <si>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</si>
  <si>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</si>
  <si>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</si>
  <si>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</si>
  <si>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</si>
  <si>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</si>
  <si>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</si>
  <si>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</si>
  <si>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</si>
  <si>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</si>
  <si>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</si>
  <si>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</si>
  <si>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</si>
  <si>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</si>
  <si>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</si>
  <si>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</si>
  <si>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</si>
  <si>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</si>
  <si>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</si>
  <si>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</si>
  <si>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</si>
  <si>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</si>
  <si>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</si>
  <si>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</si>
  <si>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</si>
  <si>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</si>
  <si>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</si>
  <si>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</si>
  <si>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</si>
  <si>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</si>
  <si>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</si>
  <si>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</si>
  <si>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</si>
  <si>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</si>
  <si>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</si>
  <si>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</si>
  <si>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</si>
  <si>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</si>
  <si>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</si>
  <si>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</si>
  <si>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</si>
  <si>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</si>
  <si>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</si>
  <si>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</si>
  <si>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</si>
  <si>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</si>
  <si>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</si>
  <si>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</si>
  <si>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</si>
  <si>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</si>
  <si>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</si>
  <si>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</si>
  <si>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</si>
  <si>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</si>
  <si>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</si>
  <si>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</si>
  <si>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</si>
  <si>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</si>
  <si>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</si>
  <si>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</si>
  <si>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</si>
  <si>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</si>
  <si>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</si>
  <si>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</si>
  <si>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</si>
  <si>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</si>
  <si>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</si>
  <si>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</si>
  <si>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</si>
  <si>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</si>
  <si>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</si>
  <si>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</si>
  <si>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</si>
  <si>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</si>
  <si>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</si>
  <si>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</si>
  <si>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</si>
  <si>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</si>
  <si>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</si>
  <si>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</si>
  <si>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</si>
  <si>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</si>
  <si>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</si>
  <si>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</si>
  <si>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</si>
  <si>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</si>
  <si>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</si>
  <si>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</si>
  <si>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</si>
  <si>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</si>
  <si>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</si>
  <si>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</si>
  <si>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</si>
  <si>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</si>
  <si>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</si>
  <si>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</si>
  <si>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</si>
  <si>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</si>
  <si>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</si>
  <si>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</si>
  <si>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</si>
  <si>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</si>
  <si>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</si>
  <si>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</si>
  <si>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</si>
  <si>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</si>
  <si>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</si>
  <si>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</si>
  <si>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</si>
  <si>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</si>
  <si>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</si>
  <si>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</si>
  <si>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</si>
  <si>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</si>
  <si>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</si>
  <si>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</si>
  <si>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</si>
  <si>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</si>
  <si>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</si>
  <si>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</si>
  <si>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</si>
  <si>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</si>
  <si>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</si>
  <si>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</si>
  <si>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</si>
  <si>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</si>
  <si>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</si>
  <si>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</si>
  <si>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</si>
  <si>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</si>
  <si>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</si>
  <si>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</si>
  <si>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</si>
  <si>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</si>
  <si>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</si>
  <si>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</si>
  <si>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</si>
  <si>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</si>
  <si>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</si>
  <si>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</si>
  <si>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</si>
  <si>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</si>
  <si>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</si>
  <si>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</si>
  <si>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</si>
  <si>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</si>
  <si>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</si>
  <si>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</si>
  <si>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</si>
  <si>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</si>
  <si>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</si>
  <si>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</si>
  <si>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</si>
  <si>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</si>
  <si>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</si>
  <si>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</si>
  <si>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</si>
  <si>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</si>
  <si>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</si>
  <si>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</si>
  <si>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</si>
  <si>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</si>
  <si>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</si>
  <si>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</si>
  <si>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</si>
  <si>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</si>
  <si>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</si>
  <si>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</si>
  <si>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</si>
  <si>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</si>
  <si>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</si>
  <si>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</si>
  <si>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</si>
  <si>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</si>
  <si>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</si>
  <si>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</si>
  <si>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</si>
  <si>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</si>
  <si>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</si>
  <si>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</si>
  <si>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</si>
  <si>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</si>
  <si>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</si>
  <si>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</si>
  <si>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</si>
  <si>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wk 6</t>
  </si>
  <si>
    <t>หัวคู</t>
  </si>
  <si>
    <t>เป้าหมายปี 66  (ราย)</t>
  </si>
  <si>
    <t>wk 7</t>
  </si>
  <si>
    <t>โนนยาง</t>
  </si>
  <si>
    <t>wk 8</t>
  </si>
  <si>
    <t>หนองมะเขือ</t>
  </si>
  <si>
    <t>ดอนน้ำสร้าง</t>
  </si>
  <si>
    <t>หนองฮางเหนือ</t>
  </si>
  <si>
    <t>ข้อมูล  ณ  วันที่ 5 มีนาคม 2566   (จากรายงาน 506)</t>
  </si>
  <si>
    <t>ข้อมูล  ณ  วันที่ 5 มีนาคม 2566  (จากรายงาน 506)</t>
  </si>
  <si>
    <t>ข้อมูล  ณ  วันที่ 5 มีนาคม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</si>
  <si>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5 กุมภาพันธ์ 5 มีนาคม 2566</t>
  </si>
  <si>
    <t>wk 1-5</t>
  </si>
  <si>
    <t>wk 6-9</t>
  </si>
  <si>
    <t>wk 9</t>
  </si>
  <si>
    <t>รวมผู้ป่วยสะสม  wk 1-9 (ราย)</t>
  </si>
  <si>
    <t>ข้อมูล ณ วันที่  5 มีนาคม 2566 (จากรายงานเร่งด่วน)</t>
  </si>
  <si>
    <t>หัวดง</t>
  </si>
  <si>
    <t>โคกน้อย</t>
  </si>
  <si>
    <t>ผลรวมทั้งหมด</t>
  </si>
  <si>
    <t>เกษตรวิสัย ผลรวม</t>
  </si>
  <si>
    <t>บ้านเขือง ผลรวม</t>
  </si>
  <si>
    <t>เชียงขวัญ ผลรวม</t>
  </si>
  <si>
    <t>บึงงาม ผลรวม</t>
  </si>
  <si>
    <t>ทุ่งเขาหลวง ผลรวม</t>
  </si>
  <si>
    <t>หนองไผ่ ผลรวม</t>
  </si>
  <si>
    <t>ธวัชบุรี ผลรวม</t>
  </si>
  <si>
    <t>สระบัว ผลรวม</t>
  </si>
  <si>
    <t>โพนสูง ผลรวม</t>
  </si>
  <si>
    <t>บัวแดง ผลรวม</t>
  </si>
  <si>
    <t>ปทุมรัตต์ ผลรวม</t>
  </si>
  <si>
    <t>กุดน้ำใส ผลรวม</t>
  </si>
  <si>
    <t>พนมไพร ผลรวม</t>
  </si>
  <si>
    <t>โคกสูง ผลรวม</t>
  </si>
  <si>
    <t>โพนทอง ผลรวม</t>
  </si>
  <si>
    <t>หนองแก้ว ผลรวม</t>
  </si>
  <si>
    <t>เมือง ผลรวม</t>
  </si>
  <si>
    <t>เมืองไพร ผลรวม</t>
  </si>
  <si>
    <t>บึงเกลือ ผลรวม</t>
  </si>
  <si>
    <t>เสลภูมิ ผลรวม</t>
  </si>
  <si>
    <t>ขี้เหล็ก ผลรวม</t>
  </si>
  <si>
    <t>หนองขาม ผลรวม</t>
  </si>
  <si>
    <t>อาจสามารถ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</si>
</sst>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4" borderId="0" applyNumberFormat="0" applyBorder="0" applyAlignment="0" applyProtection="0"/>
    <xf numFmtId="0" fontId="59" fillId="25" borderId="0" applyNumberFormat="0" applyBorder="0" applyAlignment="0" applyProtection="0"/>
    <xf numFmtId="0" fontId="60" fillId="26" borderId="0" applyNumberFormat="0" applyBorder="0" applyAlignment="0" applyProtection="0"/>
    <xf numFmtId="0" fontId="61" fillId="27" borderId="40" applyNumberFormat="0" applyAlignment="0" applyProtection="0"/>
    <xf numFmtId="0" fontId="62" fillId="28" borderId="41" applyNumberFormat="0" applyAlignment="0" applyProtection="0"/>
    <xf numFmtId="0" fontId="63" fillId="28" borderId="40" applyNumberFormat="0" applyAlignment="0" applyProtection="0"/>
    <xf numFmtId="0" fontId="64" fillId="0" borderId="42" applyNumberFormat="0" applyFill="0" applyAlignment="0" applyProtection="0"/>
    <xf numFmtId="0" fontId="65" fillId="29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9" fillId="54" borderId="0" applyNumberFormat="0" applyBorder="0" applyAlignment="0" applyProtection="0"/>
    <xf numFmtId="0" fontId="1" fillId="30" borderId="44" applyNumberFormat="0" applyFont="0" applyAlignment="0" applyProtection="0"/>
    <xf numFmtId="0" fontId="1" fillId="0" borderId="0"/>
    <xf numFmtId="0" fontId="1" fillId="30" borderId="44" applyNumberFormat="0" applyFont="0" applyAlignment="0" applyProtection="0"/>
  </cellStyleXfs>
  <cellXfs count="356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  <xf numFmtId="0" fontId="39" fillId="0" borderId="24" xfId="80" applyFont="1" applyBorder="1"/>
    <xf numFmtId="0" fontId="39" fillId="0" borderId="24" xfId="80" applyNumberFormat="1" applyFont="1" applyBorder="1"/>
    <xf numFmtId="0" fontId="39" fillId="0" borderId="30" xfId="80" applyNumberFormat="1" applyFont="1" applyBorder="1"/>
    <xf numFmtId="0" fontId="39" fillId="0" borderId="31" xfId="80" applyNumberFormat="1" applyFont="1" applyBorder="1"/>
    <xf numFmtId="0" fontId="39" fillId="0" borderId="32" xfId="80" applyFont="1" applyBorder="1"/>
    <xf numFmtId="0" fontId="39" fillId="22" borderId="24" xfId="80" applyFont="1" applyFill="1" applyBorder="1"/>
    <xf numFmtId="0" fontId="39" fillId="22" borderId="25" xfId="80" applyFont="1" applyFill="1" applyBorder="1"/>
    <xf numFmtId="0" fontId="39" fillId="22" borderId="24" xfId="80" applyNumberFormat="1" applyFont="1" applyFill="1" applyBorder="1"/>
    <xf numFmtId="0" fontId="39" fillId="22" borderId="30" xfId="80" applyNumberFormat="1" applyFont="1" applyFill="1" applyBorder="1"/>
    <xf numFmtId="0" fontId="39" fillId="22" borderId="31" xfId="80" applyNumberFormat="1" applyFont="1" applyFill="1" applyBorder="1"/>
    <xf numFmtId="0" fontId="70" fillId="23" borderId="24" xfId="80" applyFont="1" applyFill="1" applyBorder="1"/>
    <xf numFmtId="0" fontId="70" fillId="23" borderId="25" xfId="80" applyFont="1" applyFill="1" applyBorder="1"/>
    <xf numFmtId="0" fontId="70" fillId="23" borderId="24" xfId="80" applyNumberFormat="1" applyFont="1" applyFill="1" applyBorder="1"/>
    <xf numFmtId="0" fontId="70" fillId="23" borderId="30" xfId="80" applyNumberFormat="1" applyFont="1" applyFill="1" applyBorder="1"/>
    <xf numFmtId="0" fontId="70" fillId="23" borderId="31" xfId="80" applyNumberFormat="1" applyFont="1" applyFill="1" applyBorder="1"/>
    <xf numFmtId="0" fontId="39" fillId="0" borderId="35" xfId="80" applyFont="1" applyBorder="1"/>
    <xf numFmtId="0" fontId="39" fillId="0" borderId="35" xfId="80" applyNumberFormat="1" applyFont="1" applyBorder="1"/>
    <xf numFmtId="0" fontId="39" fillId="0" borderId="0" xfId="80" applyNumberFormat="1" applyFont="1"/>
    <xf numFmtId="0" fontId="39" fillId="0" borderId="36" xfId="80" applyNumberFormat="1" applyFont="1" applyBorder="1"/>
    <xf numFmtId="0" fontId="39" fillId="21" borderId="27" xfId="80" applyFont="1" applyFill="1" applyBorder="1"/>
    <xf numFmtId="0" fontId="39" fillId="21" borderId="28" xfId="80" applyFont="1" applyFill="1" applyBorder="1"/>
    <xf numFmtId="0" fontId="70" fillId="21" borderId="27" xfId="80" applyNumberFormat="1" applyFont="1" applyFill="1" applyBorder="1"/>
    <xf numFmtId="0" fontId="70" fillId="21" borderId="34" xfId="80" applyNumberFormat="1" applyFont="1" applyFill="1" applyBorder="1"/>
    <xf numFmtId="0" fontId="70" fillId="21" borderId="33" xfId="80" applyNumberFormat="1" applyFont="1" applyFill="1" applyBorder="1"/>
    <xf numFmtId="0" fontId="70" fillId="16" borderId="24" xfId="80" applyFont="1" applyFill="1" applyBorder="1"/>
    <xf numFmtId="0" fontId="70" fillId="16" borderId="25" xfId="80" applyFont="1" applyFill="1" applyBorder="1"/>
    <xf numFmtId="0" fontId="70" fillId="16" borderId="26" xfId="80" applyFont="1" applyFill="1" applyBorder="1"/>
    <xf numFmtId="0" fontId="70" fillId="16" borderId="30" xfId="80" applyFont="1" applyFill="1" applyBorder="1"/>
    <xf numFmtId="0" fontId="70" fillId="16" borderId="31" xfId="80" applyFont="1" applyFill="1" applyBorder="1"/>
  </cellXfs>
  <cellStyles count="82">
    <cellStyle name="20% - ส่วนที่ถูกเน้น1" xfId="56" builtinId="30" customBuiltin="1"/>
    <cellStyle name="20% - ส่วนที่ถูกเน้น2" xfId="60" builtinId="34" customBuiltin="1"/>
    <cellStyle name="20% - ส่วนที่ถูกเน้น3" xfId="64" builtinId="38" customBuiltin="1"/>
    <cellStyle name="20% - ส่วนที่ถูกเน้น4" xfId="68" builtinId="42" customBuiltin="1"/>
    <cellStyle name="20% - ส่วนที่ถูกเน้น5" xfId="72" builtinId="46" customBuiltin="1"/>
    <cellStyle name="20% - ส่วนที่ถูกเน้น6" xfId="76" builtinId="50" customBuiltin="1"/>
    <cellStyle name="40% - ส่วนที่ถูกเน้น1" xfId="57" builtinId="31" customBuiltin="1"/>
    <cellStyle name="40% - ส่วนที่ถูกเน้น2" xfId="61" builtinId="35" customBuiltin="1"/>
    <cellStyle name="40% - ส่วนที่ถูกเน้น3" xfId="65" builtinId="39" customBuiltin="1"/>
    <cellStyle name="40% - ส่วนที่ถูกเน้น4" xfId="69" builtinId="43" customBuiltin="1"/>
    <cellStyle name="40% - ส่วนที่ถูกเน้น5" xfId="73" builtinId="47" customBuiltin="1"/>
    <cellStyle name="40% - ส่วนที่ถูกเน้น6" xfId="77" builtinId="51" customBuiltin="1"/>
    <cellStyle name="60% - ส่วนที่ถูกเน้น1" xfId="58" builtinId="32" customBuiltin="1"/>
    <cellStyle name="60% - ส่วนที่ถูกเน้น2" xfId="62" builtinId="36" customBuiltin="1"/>
    <cellStyle name="60% - ส่วนที่ถูกเน้น3" xfId="66" builtinId="40" customBuiltin="1"/>
    <cellStyle name="60% - ส่วนที่ถูกเน้น4" xfId="70" builtinId="44" customBuiltin="1"/>
    <cellStyle name="60% - ส่วนที่ถูกเน้น5" xfId="74" builtinId="48" customBuiltin="1"/>
    <cellStyle name="60% - ส่วนที่ถูกเน้น6" xfId="78" builtinId="52" customBuiltin="1"/>
    <cellStyle name="Normal_E1 ไข้เลือดออก (จาก 506)" xfId="38"/>
    <cellStyle name="การคำนวณ" xfId="49" builtinId="22" customBuiltin="1"/>
    <cellStyle name="ข้อความเตือน" xfId="52" builtinId="11" customBuiltin="1"/>
    <cellStyle name="ข้อความอธิบาย" xfId="53" builtinId="53" customBuiltin="1"/>
    <cellStyle name="เครื่องหมายจุลภาค" xfId="1" builtinId="3"/>
    <cellStyle name="ชื่อเรื่อง" xfId="39" builtinId="15" customBuiltin="1"/>
    <cellStyle name="เซลล์ตรวจสอบ" xfId="51" builtinId="23" customBuiltin="1"/>
    <cellStyle name="เซลล์ที่มีการเชื่อมโยง" xfId="50" builtinId="24" customBuiltin="1"/>
    <cellStyle name="ดี" xfId="44" builtinId="26" customBuiltin="1"/>
    <cellStyle name="ปกติ" xfId="0" builtinId="0"/>
    <cellStyle name="ปกติ 10" xfId="14"/>
    <cellStyle name="ปกติ 12" xfId="80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7" builtinId="20" customBuiltin="1"/>
    <cellStyle name="ปานกลาง" xfId="46" builtinId="28" customBuiltin="1"/>
    <cellStyle name="ผลรวม" xfId="54" builtinId="25" customBuiltin="1"/>
    <cellStyle name="แย่" xfId="45" builtinId="27" customBuiltin="1"/>
    <cellStyle name="ส่วนที่ถูกเน้น1" xfId="55" builtinId="29" customBuiltin="1"/>
    <cellStyle name="ส่วนที่ถูกเน้น2" xfId="59" builtinId="33" customBuiltin="1"/>
    <cellStyle name="ส่วนที่ถูกเน้น3" xfId="63" builtinId="37" customBuiltin="1"/>
    <cellStyle name="ส่วนที่ถูกเน้น4" xfId="67" builtinId="41" customBuiltin="1"/>
    <cellStyle name="ส่วนที่ถูกเน้น5" xfId="71" builtinId="45" customBuiltin="1"/>
    <cellStyle name="ส่วนที่ถูกเน้น6" xfId="75" builtinId="49" customBuiltin="1"/>
    <cellStyle name="แสดงผล" xfId="48" builtinId="21" customBuiltin="1"/>
    <cellStyle name="หมายเหตุ 2" xfId="79" customBuiltin="1"/>
    <cellStyle name="หมายเหตุ 3" xfId="81" customBuiltin="1"/>
    <cellStyle name="หัวเรื่อง 1" xfId="40" builtinId="16" customBuiltin="1"/>
    <cellStyle name="หัวเรื่อง 2" xfId="41" builtinId="17" customBuiltin="1"/>
    <cellStyle name="หัวเรื่อง 3" xfId="42" builtinId="18" customBuiltin="1"/>
    <cellStyle name="หัวเรื่อง 4" xfId="43" builtinId="19" customBuiltin="1"/>
  </cellStyles>
  <dxfs count="31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20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093"/>
          <c:h val="0.676081447713787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ทุ่งเขาหลวง</c:v>
                </c:pt>
                <c:pt idx="2">
                  <c:v>เสลภูมิ</c:v>
                </c:pt>
                <c:pt idx="3">
                  <c:v>อาจสามารถ</c:v>
                </c:pt>
                <c:pt idx="4">
                  <c:v>เชียงขวัญ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เกษตรวิสัย</c:v>
                </c:pt>
                <c:pt idx="8">
                  <c:v>โพนทอง</c:v>
                </c:pt>
                <c:pt idx="9">
                  <c:v>เมืองร้อยเอ็ด</c:v>
                </c:pt>
                <c:pt idx="10">
                  <c:v>จตุรพักตรพิมาน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สุวรรณภูมิ</c:v>
                </c:pt>
                <c:pt idx="14">
                  <c:v>เมืองสรวง</c:v>
                </c:pt>
                <c:pt idx="15">
                  <c:v>โพนทราย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5.5903398926654742</c:v>
                </c:pt>
                <c:pt idx="1">
                  <c:v>4.3123894950191906</c:v>
                </c:pt>
                <c:pt idx="2">
                  <c:v>4.2293670329298516</c:v>
                </c:pt>
                <c:pt idx="3">
                  <c:v>4.0696175916003092</c:v>
                </c:pt>
                <c:pt idx="4">
                  <c:v>3.6543029417138682</c:v>
                </c:pt>
                <c:pt idx="5">
                  <c:v>1.4891810993134875</c:v>
                </c:pt>
                <c:pt idx="6">
                  <c:v>1.4061928734145175</c:v>
                </c:pt>
                <c:pt idx="7">
                  <c:v>1.0262831104588512</c:v>
                </c:pt>
                <c:pt idx="8">
                  <c:v>0.92640628474023567</c:v>
                </c:pt>
                <c:pt idx="9">
                  <c:v>0.63156033295860758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3795968"/>
        <c:axId val="153805952"/>
      </c:barChart>
      <c:catAx>
        <c:axId val="153795968"/>
        <c:scaling>
          <c:orientation val="minMax"/>
        </c:scaling>
        <c:axPos val="b"/>
        <c:tickLblPos val="nextTo"/>
        <c:crossAx val="153805952"/>
        <c:crosses val="autoZero"/>
        <c:auto val="1"/>
        <c:lblAlgn val="ctr"/>
        <c:lblOffset val="100"/>
      </c:catAx>
      <c:valAx>
        <c:axId val="15380595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3795968"/>
        <c:crosses val="autoZero"/>
        <c:crossBetween val="between"/>
      </c:valAx>
    </c:plotArea>
    <c:plotVisOnly val="1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22</xdr:col>
      <xdr:colOff>542925</xdr:colOff>
      <xdr:row>42</xdr:row>
      <xdr:rowOff>161925</xdr:rowOff>
    </xdr:to>
    <xdr:pic>
      <xdr:nvPicPr>
        <xdr:cNvPr id="2" name="รูปภาพ 1" descr="167807024548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19300"/>
          <a:ext cx="9067800" cy="89058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140625" defaultRowHeight="21.75"/>
  <cols>
    <col min="1" max="1" width="27.42578125" style="29" customWidth="1"/>
    <col min="2" max="2" width="7" style="29" customWidth="1"/>
    <col min="3" max="3" width="7.42578125" style="29" customWidth="1"/>
    <col min="4" max="4" width="7.5703125" style="29" customWidth="1"/>
    <col min="5" max="5" width="8" style="29" customWidth="1"/>
    <col min="6" max="6" width="7.85546875" style="29" customWidth="1"/>
    <col min="7" max="7" width="8.5703125" style="29" customWidth="1"/>
    <col min="8" max="10" width="8" style="29" customWidth="1"/>
    <col min="11" max="11" width="7.85546875" style="29" customWidth="1"/>
    <col min="12" max="12" width="7.42578125" style="29" customWidth="1"/>
    <col min="13" max="13" width="7.28515625" style="29" customWidth="1"/>
    <col min="14" max="14" width="7.85546875" style="28" customWidth="1"/>
    <col min="15" max="15" width="9.140625" style="29"/>
    <col min="16" max="16" width="12.85546875" style="29" customWidth="1"/>
    <col min="17" max="16384" width="9.140625" style="29"/>
  </cols>
  <sheetData>
    <row r="1" spans="1:30" s="25" customFormat="1" ht="24">
      <c r="A1" s="315" t="s">
        <v>338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24"/>
    </row>
    <row r="2" spans="1:30" ht="24">
      <c r="A2" s="26"/>
      <c r="B2" s="26"/>
      <c r="C2" s="27" t="s">
        <v>363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335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336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6</v>
      </c>
      <c r="C13" s="54">
        <v>12</v>
      </c>
      <c r="D13" s="54"/>
      <c r="E13" s="54"/>
      <c r="F13" s="54"/>
      <c r="G13" s="54"/>
      <c r="H13" s="54"/>
      <c r="I13" s="53"/>
      <c r="J13" s="53"/>
      <c r="K13" s="53"/>
      <c r="L13" s="53"/>
      <c r="M13" s="53"/>
      <c r="N13" s="54">
        <f t="shared" si="0"/>
        <v>18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337</v>
      </c>
      <c r="B14" s="59">
        <f>B13</f>
        <v>6</v>
      </c>
      <c r="C14" s="59">
        <f>B13+C13</f>
        <v>18</v>
      </c>
      <c r="D14" s="59">
        <f>B13+C13+D13</f>
        <v>18</v>
      </c>
      <c r="E14" s="60">
        <f>SUM(B13:E13)</f>
        <v>18</v>
      </c>
      <c r="F14" s="60">
        <f>SUM(B13:F13)</f>
        <v>18</v>
      </c>
      <c r="G14" s="60">
        <f>SUM(B13:G13)</f>
        <v>18</v>
      </c>
      <c r="H14" s="60">
        <f>SUM(B13:H13)</f>
        <v>18</v>
      </c>
      <c r="I14" s="60">
        <f>SUM(B13:I13)</f>
        <v>18</v>
      </c>
      <c r="J14" s="60">
        <f>SUM(B13:J13)</f>
        <v>18</v>
      </c>
      <c r="K14" s="60">
        <f>SUM(B13:K13)</f>
        <v>18</v>
      </c>
      <c r="L14" s="60">
        <f>SUM(B13:L13)</f>
        <v>18</v>
      </c>
      <c r="M14" s="60">
        <f>SUM(B13:M13)</f>
        <v>18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339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16"/>
      <c r="E31" s="316"/>
      <c r="F31" s="316"/>
      <c r="G31" s="316"/>
      <c r="H31" s="316"/>
      <c r="I31" s="316"/>
      <c r="J31" s="316"/>
      <c r="K31" s="316"/>
    </row>
    <row r="32" spans="1:19">
      <c r="D32" s="316"/>
      <c r="E32" s="316"/>
      <c r="F32" s="316"/>
      <c r="G32" s="316"/>
      <c r="H32" s="316"/>
      <c r="I32" s="316"/>
      <c r="J32" s="316"/>
      <c r="K32" s="316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4"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20" customWidth="1"/>
    <col min="2" max="2" width="5.85546875" style="20" customWidth="1"/>
    <col min="3" max="4" width="5.28515625" style="20" customWidth="1"/>
    <col min="5" max="5" width="5.5703125" style="20" customWidth="1"/>
    <col min="6" max="6" width="5.28515625" style="20" customWidth="1"/>
    <col min="7" max="7" width="6.140625" style="20" customWidth="1"/>
    <col min="8" max="8" width="6" style="20" customWidth="1"/>
    <col min="9" max="9" width="6.28515625" style="20" customWidth="1"/>
    <col min="10" max="11" width="5.28515625" style="20" customWidth="1"/>
    <col min="12" max="13" width="5.7109375" style="20" customWidth="1"/>
    <col min="14" max="14" width="8" style="23" customWidth="1"/>
    <col min="15" max="15" width="9.7109375" style="20" customWidth="1"/>
    <col min="16" max="16" width="9.140625" style="20" customWidth="1"/>
    <col min="17" max="17" width="4.5703125" style="20" customWidth="1"/>
    <col min="18" max="18" width="16.140625" style="20" customWidth="1"/>
    <col min="19" max="20" width="11.42578125" style="20" customWidth="1"/>
    <col min="21" max="21" width="14.140625" style="20" customWidth="1"/>
    <col min="22" max="22" width="11.85546875" style="20" customWidth="1"/>
    <col min="23" max="23" width="14.5703125" style="20" customWidth="1"/>
    <col min="24" max="24" width="9.140625" style="20"/>
    <col min="25" max="25" width="11.7109375" style="20" bestFit="1" customWidth="1"/>
    <col min="26" max="16384" width="9.140625" style="20"/>
  </cols>
  <sheetData>
    <row r="1" spans="1:26">
      <c r="A1" s="77" t="s">
        <v>340</v>
      </c>
      <c r="R1" s="320" t="s">
        <v>341</v>
      </c>
      <c r="S1" s="320"/>
      <c r="T1" s="320"/>
      <c r="U1" s="320"/>
      <c r="V1" s="320"/>
      <c r="W1" s="320"/>
    </row>
    <row r="2" spans="1:26">
      <c r="B2" s="78" t="s">
        <v>364</v>
      </c>
      <c r="R2" s="79"/>
      <c r="S2" s="79"/>
      <c r="T2" s="321" t="s">
        <v>333</v>
      </c>
      <c r="U2" s="322"/>
      <c r="V2" s="322"/>
      <c r="W2" s="323"/>
    </row>
    <row r="3" spans="1:26">
      <c r="A3" s="80" t="s">
        <v>9</v>
      </c>
      <c r="B3" s="317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/>
      <c r="E5" s="92"/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1</v>
      </c>
      <c r="O5" s="96">
        <f t="shared" ref="O5:O27" si="1">V5</f>
        <v>0.63156033295860758</v>
      </c>
      <c r="R5" s="97" t="s">
        <v>342</v>
      </c>
      <c r="S5" s="98">
        <v>158338</v>
      </c>
      <c r="T5" s="99">
        <f>T6+T7</f>
        <v>1</v>
      </c>
      <c r="U5" s="100">
        <v>0</v>
      </c>
      <c r="V5" s="101">
        <f>T5*100000/S5</f>
        <v>0.63156033295860758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/>
      <c r="E6" s="105"/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343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/>
      <c r="E7" s="105"/>
      <c r="F7" s="105"/>
      <c r="G7" s="105"/>
      <c r="H7" s="105"/>
      <c r="I7" s="106"/>
      <c r="J7" s="107"/>
      <c r="K7" s="107"/>
      <c r="L7" s="107"/>
      <c r="M7" s="107"/>
      <c r="N7" s="108">
        <f t="shared" si="0"/>
        <v>1</v>
      </c>
      <c r="O7" s="109">
        <f t="shared" si="1"/>
        <v>0.81290899483802792</v>
      </c>
      <c r="R7" s="310" t="s">
        <v>77</v>
      </c>
      <c r="S7" s="111">
        <v>123015</v>
      </c>
      <c r="T7" s="112">
        <f t="shared" ref="T7:T26" si="2">N7</f>
        <v>1</v>
      </c>
      <c r="U7" s="113">
        <v>0</v>
      </c>
      <c r="V7" s="114">
        <f t="shared" ref="V7:V26" si="3">T7*100000/S7</f>
        <v>0.81290899483802792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/>
      <c r="E8" s="105"/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/>
      <c r="E9" s="119"/>
      <c r="F9" s="105"/>
      <c r="G9" s="105"/>
      <c r="H9" s="119"/>
      <c r="I9" s="106"/>
      <c r="J9" s="107"/>
      <c r="K9" s="107"/>
      <c r="L9" s="107"/>
      <c r="M9" s="107"/>
      <c r="N9" s="108">
        <f t="shared" si="0"/>
        <v>3</v>
      </c>
      <c r="O9" s="109">
        <f t="shared" si="1"/>
        <v>5.5903398926654742</v>
      </c>
      <c r="R9" s="116" t="s">
        <v>31</v>
      </c>
      <c r="S9" s="117">
        <v>53664</v>
      </c>
      <c r="T9" s="112">
        <f t="shared" si="2"/>
        <v>3</v>
      </c>
      <c r="U9" s="118">
        <v>0</v>
      </c>
      <c r="V9" s="114">
        <f t="shared" si="3"/>
        <v>5.5903398926654742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/>
      <c r="E10" s="119"/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0</v>
      </c>
      <c r="O10" s="109">
        <f t="shared" si="1"/>
        <v>0</v>
      </c>
      <c r="R10" s="116" t="s">
        <v>24</v>
      </c>
      <c r="S10" s="117">
        <v>79171</v>
      </c>
      <c r="T10" s="112">
        <f t="shared" si="2"/>
        <v>0</v>
      </c>
      <c r="U10" s="118">
        <v>0</v>
      </c>
      <c r="V10" s="114">
        <f t="shared" si="3"/>
        <v>0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/>
      <c r="E11" s="119"/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/>
      <c r="E12" s="119"/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</v>
      </c>
      <c r="O12" s="109">
        <f t="shared" si="1"/>
        <v>1.4061928734145175</v>
      </c>
      <c r="R12" s="116" t="s">
        <v>26</v>
      </c>
      <c r="S12" s="117">
        <v>71114</v>
      </c>
      <c r="T12" s="112">
        <f t="shared" si="2"/>
        <v>1</v>
      </c>
      <c r="U12" s="118">
        <v>0</v>
      </c>
      <c r="V12" s="114">
        <f t="shared" si="3"/>
        <v>1.4061928734145175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/>
      <c r="E13" s="119"/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1</v>
      </c>
      <c r="O13" s="109">
        <f t="shared" si="1"/>
        <v>0.92640628474023567</v>
      </c>
      <c r="R13" s="116" t="s">
        <v>27</v>
      </c>
      <c r="S13" s="117">
        <v>107944</v>
      </c>
      <c r="T13" s="112">
        <f t="shared" si="2"/>
        <v>1</v>
      </c>
      <c r="U13" s="118">
        <v>0</v>
      </c>
      <c r="V13" s="114">
        <f t="shared" si="3"/>
        <v>0.92640628474023567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/>
      <c r="E14" s="119"/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/>
      <c r="E15" s="119"/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/>
      <c r="E16" s="119"/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5</v>
      </c>
      <c r="O16" s="109">
        <f t="shared" si="1"/>
        <v>4.2293670329298516</v>
      </c>
      <c r="R16" s="116" t="s">
        <v>28</v>
      </c>
      <c r="S16" s="117">
        <v>118221</v>
      </c>
      <c r="T16" s="112">
        <f t="shared" si="2"/>
        <v>5</v>
      </c>
      <c r="U16" s="118">
        <v>0</v>
      </c>
      <c r="V16" s="114">
        <f t="shared" si="3"/>
        <v>4.2293670329298516</v>
      </c>
      <c r="W16" s="102">
        <v>0</v>
      </c>
      <c r="Z16" s="115"/>
    </row>
    <row r="17" spans="1:26">
      <c r="A17" s="104" t="s">
        <v>29</v>
      </c>
      <c r="B17" s="119">
        <v>0</v>
      </c>
      <c r="C17" s="119">
        <v>0</v>
      </c>
      <c r="D17" s="105"/>
      <c r="E17" s="119"/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0</v>
      </c>
      <c r="O17" s="109">
        <f t="shared" si="1"/>
        <v>0</v>
      </c>
      <c r="R17" s="116" t="s">
        <v>29</v>
      </c>
      <c r="S17" s="117">
        <v>114296</v>
      </c>
      <c r="T17" s="112">
        <f t="shared" si="2"/>
        <v>0</v>
      </c>
      <c r="U17" s="118">
        <v>0</v>
      </c>
      <c r="V17" s="114">
        <f t="shared" si="3"/>
        <v>0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/>
      <c r="E18" s="119"/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/>
      <c r="E19" s="105"/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3</v>
      </c>
      <c r="D20" s="105"/>
      <c r="E20" s="119"/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3</v>
      </c>
      <c r="O20" s="109">
        <f t="shared" si="1"/>
        <v>4.0696175916003092</v>
      </c>
      <c r="R20" s="116" t="s">
        <v>30</v>
      </c>
      <c r="S20" s="117">
        <v>73717</v>
      </c>
      <c r="T20" s="112">
        <f t="shared" si="2"/>
        <v>3</v>
      </c>
      <c r="U20" s="118">
        <v>0</v>
      </c>
      <c r="V20" s="114">
        <f t="shared" si="3"/>
        <v>4.0696175916003092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/>
      <c r="E21" s="119"/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/>
      <c r="E22" s="119"/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0</v>
      </c>
      <c r="O22" s="109">
        <f t="shared" si="1"/>
        <v>0</v>
      </c>
      <c r="R22" s="120" t="s">
        <v>59</v>
      </c>
      <c r="S22" s="117">
        <v>35967</v>
      </c>
      <c r="T22" s="112">
        <f t="shared" si="2"/>
        <v>0</v>
      </c>
      <c r="U22" s="118">
        <v>0</v>
      </c>
      <c r="V22" s="114">
        <f t="shared" si="3"/>
        <v>0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/>
      <c r="E23" s="119"/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/>
      <c r="E24" s="119"/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1</v>
      </c>
      <c r="O24" s="109">
        <f t="shared" si="1"/>
        <v>3.6543029417138682</v>
      </c>
      <c r="R24" s="120" t="s">
        <v>61</v>
      </c>
      <c r="S24" s="117">
        <v>27365</v>
      </c>
      <c r="T24" s="112">
        <f t="shared" si="2"/>
        <v>1</v>
      </c>
      <c r="U24" s="118">
        <v>0</v>
      </c>
      <c r="V24" s="114">
        <f t="shared" si="3"/>
        <v>3.6543029417138682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/>
      <c r="E25" s="119"/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/>
      <c r="E26" s="119"/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1</v>
      </c>
      <c r="O26" s="123">
        <f t="shared" si="1"/>
        <v>4.3123894950191906</v>
      </c>
      <c r="R26" s="124" t="s">
        <v>63</v>
      </c>
      <c r="S26" s="117">
        <v>23189</v>
      </c>
      <c r="T26" s="112">
        <f t="shared" si="2"/>
        <v>1</v>
      </c>
      <c r="U26" s="125">
        <v>0</v>
      </c>
      <c r="V26" s="114">
        <f t="shared" si="3"/>
        <v>4.3123894950191906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6</v>
      </c>
      <c r="C27" s="127">
        <f t="shared" si="4"/>
        <v>12</v>
      </c>
      <c r="D27" s="127">
        <f t="shared" si="4"/>
        <v>0</v>
      </c>
      <c r="E27" s="127">
        <f t="shared" si="4"/>
        <v>0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18</v>
      </c>
      <c r="O27" s="128">
        <f t="shared" si="1"/>
        <v>1.3888749572728052</v>
      </c>
      <c r="R27" s="126" t="s">
        <v>64</v>
      </c>
      <c r="S27" s="127">
        <f>SUM(S6:S26)</f>
        <v>1296013</v>
      </c>
      <c r="T27" s="127">
        <f>SUM(T6:T26)</f>
        <v>18</v>
      </c>
      <c r="U27" s="127">
        <f>SUM(U6:U26)</f>
        <v>0</v>
      </c>
      <c r="V27" s="128">
        <f>T27*100000/S27</f>
        <v>1.3888749572728052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9" sqref="O9"/>
    </sheetView>
  </sheetViews>
  <sheetFormatPr defaultColWidth="8.85546875" defaultRowHeight="27.75"/>
  <cols>
    <col min="1" max="1" width="17.140625" style="20" customWidth="1"/>
    <col min="2" max="2" width="12" style="20" customWidth="1"/>
    <col min="3" max="3" width="6.5703125" style="20" customWidth="1"/>
    <col min="4" max="4" width="7.42578125" style="20" customWidth="1"/>
    <col min="5" max="6" width="11.140625" style="20" customWidth="1"/>
    <col min="7" max="7" width="8.140625" style="20" customWidth="1"/>
    <col min="8" max="9" width="11.28515625" style="20" customWidth="1"/>
    <col min="10" max="12" width="8.85546875" style="20"/>
    <col min="13" max="13" width="16.140625" style="136" customWidth="1"/>
    <col min="14" max="14" width="15.85546875" style="136" customWidth="1"/>
    <col min="15" max="15" width="15.42578125" style="20" customWidth="1"/>
    <col min="16" max="16" width="16.28515625" style="20" customWidth="1"/>
    <col min="17" max="17" width="9.140625" style="20" customWidth="1"/>
    <col min="18" max="18" width="11" style="20" hidden="1" customWidth="1"/>
    <col min="19" max="20" width="9.140625" style="20" customWidth="1"/>
    <col min="21" max="16384" width="8.85546875" style="20"/>
  </cols>
  <sheetData>
    <row r="1" spans="1:23">
      <c r="B1" s="77" t="s">
        <v>330</v>
      </c>
      <c r="M1" s="77"/>
      <c r="N1" s="309" t="s">
        <v>344</v>
      </c>
    </row>
    <row r="2" spans="1:23">
      <c r="A2" s="134"/>
      <c r="B2" s="78" t="s">
        <v>364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0</v>
      </c>
      <c r="P4" s="141">
        <f t="shared" ref="P4:P10" si="0">O4*100000/N4</f>
        <v>0</v>
      </c>
      <c r="Q4" s="136"/>
      <c r="R4" s="142">
        <f>O4*100/O10</f>
        <v>0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2</v>
      </c>
      <c r="P5" s="141">
        <f t="shared" si="0"/>
        <v>3.0277798804026945</v>
      </c>
      <c r="R5" s="142">
        <f>O5*100/O10</f>
        <v>11.111111111111111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0</v>
      </c>
      <c r="D6" s="149">
        <v>0</v>
      </c>
      <c r="E6" s="150">
        <f>C6+D6</f>
        <v>0</v>
      </c>
      <c r="F6" s="151">
        <f>E6*100000/B6</f>
        <v>0</v>
      </c>
      <c r="G6" s="149">
        <v>1</v>
      </c>
      <c r="H6" s="152">
        <f>C6+D6+G6</f>
        <v>1</v>
      </c>
      <c r="I6" s="153">
        <f>H6*100000/B6</f>
        <v>0.63156033295860758</v>
      </c>
      <c r="L6" s="147"/>
      <c r="M6" s="139" t="s">
        <v>36</v>
      </c>
      <c r="N6" s="140">
        <v>70853</v>
      </c>
      <c r="O6" s="139">
        <v>10</v>
      </c>
      <c r="P6" s="141">
        <f t="shared" si="0"/>
        <v>14.113728423637673</v>
      </c>
      <c r="R6" s="142">
        <f>O6*100/O10</f>
        <v>55.555555555555557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4</v>
      </c>
      <c r="P7" s="141">
        <f t="shared" si="0"/>
        <v>2.5449501826001755</v>
      </c>
      <c r="R7" s="142">
        <f>O7*100/O10</f>
        <v>22.222222222222221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1</v>
      </c>
      <c r="D8" s="156">
        <v>0</v>
      </c>
      <c r="E8" s="157">
        <f t="shared" ref="E8:E27" si="1">C8+D8</f>
        <v>1</v>
      </c>
      <c r="F8" s="158">
        <f t="shared" ref="F8:F27" si="2">E8*100000/B8</f>
        <v>0.81290899483802792</v>
      </c>
      <c r="G8" s="156">
        <v>0</v>
      </c>
      <c r="H8" s="159">
        <f t="shared" ref="H8:H27" si="3">C8+D8+G8</f>
        <v>1</v>
      </c>
      <c r="I8" s="160">
        <f t="shared" ref="I8:I27" si="4">H8*100000/B8</f>
        <v>0.81290899483802792</v>
      </c>
      <c r="M8" s="139" t="s">
        <v>38</v>
      </c>
      <c r="N8" s="140">
        <v>382915</v>
      </c>
      <c r="O8" s="139">
        <v>2</v>
      </c>
      <c r="P8" s="141">
        <f t="shared" si="0"/>
        <v>0.52230912865779611</v>
      </c>
      <c r="R8" s="142">
        <f>O8*100/O10</f>
        <v>11.111111111111111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0</v>
      </c>
      <c r="D9" s="156">
        <v>0</v>
      </c>
      <c r="E9" s="157">
        <f t="shared" si="1"/>
        <v>0</v>
      </c>
      <c r="F9" s="158">
        <f t="shared" si="2"/>
        <v>0</v>
      </c>
      <c r="G9" s="156">
        <v>1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2</v>
      </c>
      <c r="H10" s="159">
        <f t="shared" si="3"/>
        <v>3</v>
      </c>
      <c r="I10" s="160">
        <f t="shared" si="4"/>
        <v>5.5903398926654742</v>
      </c>
      <c r="M10" s="161" t="s">
        <v>41</v>
      </c>
      <c r="N10" s="162">
        <f>SUM(N4:N9)</f>
        <v>1296013</v>
      </c>
      <c r="O10" s="162">
        <f>SUM(O4:O9)</f>
        <v>18</v>
      </c>
      <c r="P10" s="163">
        <f t="shared" si="0"/>
        <v>1.3888749572728052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0</v>
      </c>
      <c r="H11" s="159">
        <f t="shared" si="3"/>
        <v>0</v>
      </c>
      <c r="I11" s="160">
        <f t="shared" si="4"/>
        <v>0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0</v>
      </c>
      <c r="H13" s="159">
        <f t="shared" si="3"/>
        <v>1</v>
      </c>
      <c r="I13" s="160">
        <f t="shared" si="4"/>
        <v>1.4061928734145175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0</v>
      </c>
      <c r="D14" s="156">
        <v>0</v>
      </c>
      <c r="E14" s="157">
        <f t="shared" si="1"/>
        <v>0</v>
      </c>
      <c r="F14" s="158">
        <f t="shared" si="2"/>
        <v>0</v>
      </c>
      <c r="G14" s="156">
        <v>1</v>
      </c>
      <c r="H14" s="159">
        <f t="shared" si="3"/>
        <v>1</v>
      </c>
      <c r="I14" s="160">
        <f t="shared" si="4"/>
        <v>0.92640628474023567</v>
      </c>
      <c r="M14" s="168" t="s">
        <v>70</v>
      </c>
      <c r="N14" s="169">
        <v>641883</v>
      </c>
      <c r="O14" s="168">
        <v>9</v>
      </c>
      <c r="P14" s="141">
        <f>O14*100000/N14</f>
        <v>1.4021246862746015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9</v>
      </c>
      <c r="P15" s="141">
        <f>O15*100000/N15</f>
        <v>1.3758732973567944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18</v>
      </c>
      <c r="P16" s="173">
        <f>O16*100000/N16</f>
        <v>1.3888749572728052</v>
      </c>
    </row>
    <row r="17" spans="1:22">
      <c r="A17" s="116" t="s">
        <v>28</v>
      </c>
      <c r="B17" s="117">
        <v>118221</v>
      </c>
      <c r="C17" s="156">
        <v>0</v>
      </c>
      <c r="D17" s="156">
        <v>0</v>
      </c>
      <c r="E17" s="157">
        <f t="shared" si="1"/>
        <v>0</v>
      </c>
      <c r="F17" s="158">
        <f t="shared" si="2"/>
        <v>0</v>
      </c>
      <c r="G17" s="156">
        <v>5</v>
      </c>
      <c r="H17" s="159">
        <f t="shared" si="3"/>
        <v>5</v>
      </c>
      <c r="I17" s="160">
        <f t="shared" si="4"/>
        <v>4.2293670329298516</v>
      </c>
    </row>
    <row r="18" spans="1:22">
      <c r="A18" s="116" t="s">
        <v>29</v>
      </c>
      <c r="B18" s="117">
        <v>114296</v>
      </c>
      <c r="C18" s="156">
        <v>0</v>
      </c>
      <c r="D18" s="156">
        <v>0</v>
      </c>
      <c r="E18" s="157">
        <f t="shared" si="1"/>
        <v>0</v>
      </c>
      <c r="F18" s="158">
        <f t="shared" si="2"/>
        <v>0</v>
      </c>
      <c r="G18" s="156">
        <v>0</v>
      </c>
      <c r="H18" s="159">
        <f t="shared" si="3"/>
        <v>0</v>
      </c>
      <c r="I18" s="160">
        <f t="shared" si="4"/>
        <v>0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3</v>
      </c>
      <c r="D21" s="156">
        <v>0</v>
      </c>
      <c r="E21" s="157">
        <f t="shared" si="1"/>
        <v>3</v>
      </c>
      <c r="F21" s="158">
        <f t="shared" si="2"/>
        <v>4.0696175916003092</v>
      </c>
      <c r="G21" s="156">
        <v>0</v>
      </c>
      <c r="H21" s="159">
        <f t="shared" si="3"/>
        <v>3</v>
      </c>
      <c r="I21" s="160">
        <f t="shared" si="4"/>
        <v>4.0696175916003092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0</v>
      </c>
      <c r="D23" s="156">
        <v>0</v>
      </c>
      <c r="E23" s="157">
        <f t="shared" si="1"/>
        <v>0</v>
      </c>
      <c r="F23" s="158">
        <f t="shared" si="2"/>
        <v>0</v>
      </c>
      <c r="G23" s="156">
        <v>0</v>
      </c>
      <c r="H23" s="159">
        <f t="shared" si="3"/>
        <v>0</v>
      </c>
      <c r="I23" s="160">
        <f t="shared" si="4"/>
        <v>0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1</v>
      </c>
      <c r="D25" s="156">
        <v>0</v>
      </c>
      <c r="E25" s="157">
        <f t="shared" si="1"/>
        <v>1</v>
      </c>
      <c r="F25" s="158">
        <f t="shared" si="2"/>
        <v>3.6543029417138682</v>
      </c>
      <c r="G25" s="156">
        <v>0</v>
      </c>
      <c r="H25" s="159">
        <f t="shared" si="3"/>
        <v>1</v>
      </c>
      <c r="I25" s="160">
        <f t="shared" si="4"/>
        <v>3.6543029417138682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1</v>
      </c>
      <c r="H27" s="159">
        <f t="shared" si="3"/>
        <v>1</v>
      </c>
      <c r="I27" s="160">
        <f t="shared" si="4"/>
        <v>4.3123894950191906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6</v>
      </c>
      <c r="D28" s="178">
        <f>SUM(D7:D27)</f>
        <v>1</v>
      </c>
      <c r="E28" s="178">
        <f>SUM(E7:E27)</f>
        <v>7</v>
      </c>
      <c r="F28" s="179">
        <f>E28*100000/B28</f>
        <v>0.54011803893942423</v>
      </c>
      <c r="G28" s="178">
        <f>SUM(G7:G27)</f>
        <v>11</v>
      </c>
      <c r="H28" s="178">
        <f>C28+D28+G28</f>
        <v>18</v>
      </c>
      <c r="I28" s="179">
        <f>H28*100000/B28</f>
        <v>1.3888749572728052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K31"/>
    </sheetView>
  </sheetViews>
  <sheetFormatPr defaultColWidth="8.85546875" defaultRowHeight="27.75"/>
  <cols>
    <col min="1" max="1" width="18.140625" style="20" customWidth="1"/>
    <col min="2" max="2" width="10.85546875" style="136" customWidth="1"/>
    <col min="3" max="21" width="9.140625" style="136" customWidth="1"/>
    <col min="22" max="16384" width="8.85546875" style="20"/>
  </cols>
  <sheetData>
    <row r="1" spans="1:54">
      <c r="A1" s="77" t="s">
        <v>345</v>
      </c>
    </row>
    <row r="2" spans="1:54">
      <c r="A2" s="77"/>
      <c r="B2" s="183"/>
      <c r="C2" s="78" t="s">
        <v>364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3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1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5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0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3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1</v>
      </c>
      <c r="J18" s="139">
        <v>2</v>
      </c>
      <c r="K18" s="139">
        <v>0</v>
      </c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0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1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1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18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1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6</v>
      </c>
      <c r="J25" s="196">
        <f t="shared" si="1"/>
        <v>4</v>
      </c>
      <c r="K25" s="196">
        <f t="shared" si="1"/>
        <v>1</v>
      </c>
      <c r="L25" s="196">
        <f t="shared" si="1"/>
        <v>0</v>
      </c>
      <c r="M25" s="196">
        <f t="shared" si="1"/>
        <v>0</v>
      </c>
      <c r="N25" s="196">
        <f t="shared" si="1"/>
        <v>0</v>
      </c>
      <c r="O25" s="196">
        <f t="shared" si="1"/>
        <v>0</v>
      </c>
      <c r="P25" s="196">
        <f t="shared" si="1"/>
        <v>0</v>
      </c>
      <c r="Q25" s="196">
        <f t="shared" si="1"/>
        <v>0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346</v>
      </c>
      <c r="J28" s="203"/>
      <c r="K28" s="203"/>
      <c r="L28" s="203"/>
      <c r="S28" s="204"/>
      <c r="T28" s="204"/>
    </row>
    <row r="29" spans="1:55" s="201" customFormat="1">
      <c r="G29" s="205" t="s">
        <v>365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347</v>
      </c>
      <c r="B31" s="212">
        <f>SUM(C31:BB31)</f>
        <v>18</v>
      </c>
      <c r="C31" s="213">
        <f>C25</f>
        <v>2</v>
      </c>
      <c r="D31" s="213">
        <f t="shared" ref="D31:BB31" si="3">D25</f>
        <v>1</v>
      </c>
      <c r="E31" s="213">
        <f t="shared" si="3"/>
        <v>1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6</v>
      </c>
      <c r="J31" s="213">
        <f t="shared" si="3"/>
        <v>4</v>
      </c>
      <c r="K31" s="213">
        <f t="shared" si="3"/>
        <v>1</v>
      </c>
      <c r="L31" s="213">
        <f t="shared" si="3"/>
        <v>0</v>
      </c>
      <c r="M31" s="213">
        <f t="shared" si="3"/>
        <v>0</v>
      </c>
      <c r="N31" s="213">
        <f t="shared" si="3"/>
        <v>0</v>
      </c>
      <c r="O31" s="213">
        <f t="shared" si="3"/>
        <v>0</v>
      </c>
      <c r="P31" s="213">
        <f t="shared" si="3"/>
        <v>0</v>
      </c>
      <c r="Q31" s="213">
        <f t="shared" si="3"/>
        <v>0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331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332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X14" sqref="X14"/>
    </sheetView>
  </sheetViews>
  <sheetFormatPr defaultColWidth="8.85546875" defaultRowHeight="20.25"/>
  <cols>
    <col min="1" max="2" width="14.42578125" style="238" customWidth="1"/>
    <col min="3" max="3" width="12.5703125" style="239" bestFit="1" customWidth="1"/>
    <col min="4" max="4" width="10.85546875" style="239" customWidth="1"/>
    <col min="5" max="8" width="7.140625" style="239" customWidth="1"/>
    <col min="9" max="9" width="10" style="239" customWidth="1"/>
    <col min="10" max="10" width="8.85546875" style="238"/>
    <col min="11" max="11" width="27.5703125" style="238" customWidth="1"/>
    <col min="12" max="16" width="8.85546875" style="238"/>
    <col min="17" max="17" width="11.7109375" style="238" customWidth="1"/>
    <col min="18" max="16384" width="8.85546875" style="238"/>
  </cols>
  <sheetData>
    <row r="1" spans="1:17">
      <c r="A1" s="1" t="s">
        <v>366</v>
      </c>
    </row>
    <row r="2" spans="1:17">
      <c r="A2" s="2" t="s">
        <v>193</v>
      </c>
      <c r="B2" s="2" t="s">
        <v>194</v>
      </c>
      <c r="C2" s="3" t="s">
        <v>367</v>
      </c>
      <c r="D2" s="4" t="s">
        <v>368</v>
      </c>
      <c r="E2" s="4" t="s">
        <v>354</v>
      </c>
      <c r="F2" s="4" t="s">
        <v>357</v>
      </c>
      <c r="G2" s="4" t="s">
        <v>359</v>
      </c>
      <c r="H2" s="4" t="s">
        <v>369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24" t="s">
        <v>197</v>
      </c>
      <c r="L4" s="324"/>
      <c r="M4" s="324"/>
      <c r="N4" s="324"/>
      <c r="O4" s="324"/>
      <c r="P4" s="324"/>
      <c r="Q4" s="324"/>
    </row>
    <row r="5" spans="1:17" ht="20.25" customHeight="1">
      <c r="A5" s="18" t="s">
        <v>21</v>
      </c>
      <c r="B5" s="18" t="s">
        <v>146</v>
      </c>
      <c r="C5" s="16">
        <v>0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0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19">
        <v>0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0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19">
        <v>0</v>
      </c>
      <c r="J33" s="240"/>
    </row>
    <row r="34" spans="1:10" ht="20.25" customHeight="1">
      <c r="A34" s="18" t="s">
        <v>31</v>
      </c>
      <c r="B34" s="18" t="s">
        <v>220</v>
      </c>
      <c r="C34" s="16">
        <v>0</v>
      </c>
      <c r="D34" s="17">
        <v>1</v>
      </c>
      <c r="E34" s="15">
        <v>0</v>
      </c>
      <c r="F34" s="15">
        <v>1</v>
      </c>
      <c r="G34" s="15">
        <v>0</v>
      </c>
      <c r="H34" s="15">
        <v>0</v>
      </c>
      <c r="I34" s="22">
        <v>2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0</v>
      </c>
      <c r="D36" s="17">
        <v>1</v>
      </c>
      <c r="E36" s="15">
        <v>0</v>
      </c>
      <c r="F36" s="15">
        <v>0</v>
      </c>
      <c r="G36" s="15">
        <v>1</v>
      </c>
      <c r="H36" s="15">
        <v>0</v>
      </c>
      <c r="I36" s="21">
        <v>3</v>
      </c>
      <c r="J36" s="240"/>
    </row>
    <row r="37" spans="1:10" ht="20.25" customHeight="1">
      <c r="A37" s="18" t="s">
        <v>31</v>
      </c>
      <c r="B37" s="18" t="s">
        <v>222</v>
      </c>
      <c r="C37" s="16">
        <v>0</v>
      </c>
      <c r="D37" s="17">
        <v>0</v>
      </c>
      <c r="E37" s="15">
        <v>0</v>
      </c>
      <c r="F37" s="15">
        <v>0</v>
      </c>
      <c r="G37" s="15">
        <v>0</v>
      </c>
      <c r="H37" s="15">
        <v>0</v>
      </c>
      <c r="I37" s="19">
        <v>0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19">
        <v>0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0</v>
      </c>
      <c r="D65" s="17">
        <v>1</v>
      </c>
      <c r="E65" s="15">
        <v>0</v>
      </c>
      <c r="F65" s="15">
        <v>0</v>
      </c>
      <c r="G65" s="15">
        <v>1</v>
      </c>
      <c r="H65" s="15">
        <v>0</v>
      </c>
      <c r="I65" s="21">
        <v>3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0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19">
        <v>0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19">
        <v>0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0</v>
      </c>
      <c r="D89" s="17">
        <v>1</v>
      </c>
      <c r="E89" s="15">
        <v>0</v>
      </c>
      <c r="F89" s="15">
        <v>1</v>
      </c>
      <c r="G89" s="15">
        <v>0</v>
      </c>
      <c r="H89" s="15">
        <v>0</v>
      </c>
      <c r="I89" s="22">
        <v>2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2</v>
      </c>
      <c r="D110" s="17">
        <v>2</v>
      </c>
      <c r="E110" s="15">
        <v>0</v>
      </c>
      <c r="F110" s="15">
        <v>2</v>
      </c>
      <c r="G110" s="15">
        <v>0</v>
      </c>
      <c r="H110" s="15">
        <v>0</v>
      </c>
      <c r="I110" s="22">
        <v>2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0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19">
        <v>0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0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0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19">
        <v>0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0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19">
        <v>0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19">
        <v>0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0</v>
      </c>
      <c r="D156" s="17">
        <v>1</v>
      </c>
      <c r="E156" s="15">
        <v>0</v>
      </c>
      <c r="F156" s="15">
        <v>1</v>
      </c>
      <c r="G156" s="15">
        <v>0</v>
      </c>
      <c r="H156" s="15">
        <v>0</v>
      </c>
      <c r="I156" s="22">
        <v>2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0</v>
      </c>
      <c r="D159" s="17">
        <v>2</v>
      </c>
      <c r="E159" s="15">
        <v>0</v>
      </c>
      <c r="F159" s="15">
        <v>2</v>
      </c>
      <c r="G159" s="15">
        <v>0</v>
      </c>
      <c r="H159" s="15">
        <v>0</v>
      </c>
      <c r="I159" s="22">
        <v>2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0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19">
        <v>0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0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19">
        <v>0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0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19">
        <v>0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0</v>
      </c>
      <c r="D186" s="17">
        <v>1</v>
      </c>
      <c r="E186" s="15">
        <v>0</v>
      </c>
      <c r="F186" s="15">
        <v>0</v>
      </c>
      <c r="G186" s="15">
        <v>1</v>
      </c>
      <c r="H186" s="15">
        <v>0</v>
      </c>
      <c r="I186" s="21">
        <v>3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0</v>
      </c>
      <c r="D193" s="17">
        <v>1</v>
      </c>
      <c r="E193" s="15">
        <v>1</v>
      </c>
      <c r="F193" s="15">
        <v>0</v>
      </c>
      <c r="G193" s="15">
        <v>0</v>
      </c>
      <c r="H193" s="15">
        <v>0</v>
      </c>
      <c r="I193" s="22">
        <v>2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19">
        <v>0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7</v>
      </c>
      <c r="D196" s="245">
        <f>E196+F196+G196+H196</f>
        <v>11</v>
      </c>
      <c r="E196" s="9">
        <f>SUM(E3:E195)</f>
        <v>1</v>
      </c>
      <c r="F196" s="9">
        <f>SUM(F3:F195)</f>
        <v>7</v>
      </c>
      <c r="G196" s="9">
        <f>SUM(G3:G195)</f>
        <v>3</v>
      </c>
      <c r="H196" s="9">
        <f>SUM(H3:H195)</f>
        <v>0</v>
      </c>
      <c r="I196" s="241"/>
      <c r="J196" s="10"/>
    </row>
    <row r="197" spans="1:10">
      <c r="A197" s="11" t="s">
        <v>370</v>
      </c>
      <c r="B197" s="12"/>
      <c r="C197" s="325">
        <f>C196+D196</f>
        <v>18</v>
      </c>
      <c r="D197" s="326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L46"/>
  <sheetViews>
    <sheetView zoomScale="90" zoomScaleNormal="90" workbookViewId="0">
      <selection activeCell="P6" sqref="P6"/>
    </sheetView>
  </sheetViews>
  <sheetFormatPr defaultRowHeight="30.75"/>
  <cols>
    <col min="1" max="1" width="15.42578125" style="307" customWidth="1"/>
    <col min="2" max="2" width="16.42578125" style="307" customWidth="1"/>
    <col min="3" max="3" width="20" style="307" customWidth="1"/>
    <col min="4" max="11" width="8" style="307" customWidth="1"/>
    <col min="12" max="12" width="14.28515625" style="307" bestFit="1" customWidth="1"/>
    <col min="13" max="49" width="4.7109375" style="307" customWidth="1"/>
    <col min="50" max="50" width="16.28515625" style="307" bestFit="1" customWidth="1"/>
    <col min="51" max="16384" width="9.140625" style="307"/>
  </cols>
  <sheetData>
    <row r="1" spans="1:12">
      <c r="A1" s="306" t="s">
        <v>350</v>
      </c>
      <c r="B1" s="306"/>
    </row>
    <row r="2" spans="1:12">
      <c r="B2" s="308" t="s">
        <v>371</v>
      </c>
    </row>
    <row r="3" spans="1:12">
      <c r="B3" s="308"/>
    </row>
    <row r="4" spans="1:12">
      <c r="A4" s="351" t="s">
        <v>327</v>
      </c>
      <c r="B4" s="352"/>
      <c r="C4" s="352"/>
      <c r="D4" s="351" t="s">
        <v>328</v>
      </c>
      <c r="E4" s="352"/>
      <c r="F4" s="352"/>
      <c r="G4" s="352"/>
      <c r="H4" s="352"/>
      <c r="I4" s="352"/>
      <c r="J4" s="352"/>
      <c r="K4" s="352"/>
      <c r="L4" s="353"/>
    </row>
    <row r="5" spans="1:12">
      <c r="A5" s="351" t="s">
        <v>9</v>
      </c>
      <c r="B5" s="351" t="s">
        <v>42</v>
      </c>
      <c r="C5" s="351" t="s">
        <v>326</v>
      </c>
      <c r="D5" s="351">
        <v>1</v>
      </c>
      <c r="E5" s="354">
        <v>2</v>
      </c>
      <c r="F5" s="354">
        <v>3</v>
      </c>
      <c r="G5" s="354">
        <v>4</v>
      </c>
      <c r="H5" s="354">
        <v>5</v>
      </c>
      <c r="I5" s="354">
        <v>7</v>
      </c>
      <c r="J5" s="354">
        <v>8</v>
      </c>
      <c r="K5" s="354">
        <v>9</v>
      </c>
      <c r="L5" s="355" t="s">
        <v>374</v>
      </c>
    </row>
    <row r="6" spans="1:12">
      <c r="A6" s="327" t="s">
        <v>23</v>
      </c>
      <c r="B6" s="327" t="s">
        <v>23</v>
      </c>
      <c r="C6" s="327" t="s">
        <v>171</v>
      </c>
      <c r="D6" s="328"/>
      <c r="E6" s="329">
        <v>1</v>
      </c>
      <c r="F6" s="329"/>
      <c r="G6" s="329"/>
      <c r="H6" s="329"/>
      <c r="I6" s="329"/>
      <c r="J6" s="329"/>
      <c r="K6" s="329"/>
      <c r="L6" s="330">
        <v>1</v>
      </c>
    </row>
    <row r="7" spans="1:12">
      <c r="A7" s="331"/>
      <c r="B7" s="332" t="s">
        <v>375</v>
      </c>
      <c r="C7" s="333"/>
      <c r="D7" s="334"/>
      <c r="E7" s="335">
        <v>1</v>
      </c>
      <c r="F7" s="335"/>
      <c r="G7" s="335"/>
      <c r="H7" s="335"/>
      <c r="I7" s="335"/>
      <c r="J7" s="335"/>
      <c r="K7" s="335"/>
      <c r="L7" s="336">
        <v>1</v>
      </c>
    </row>
    <row r="8" spans="1:12">
      <c r="A8" s="337" t="s">
        <v>375</v>
      </c>
      <c r="B8" s="338"/>
      <c r="C8" s="338"/>
      <c r="D8" s="339"/>
      <c r="E8" s="340">
        <v>1</v>
      </c>
      <c r="F8" s="340"/>
      <c r="G8" s="340"/>
      <c r="H8" s="340"/>
      <c r="I8" s="340"/>
      <c r="J8" s="340"/>
      <c r="K8" s="340"/>
      <c r="L8" s="341">
        <v>1</v>
      </c>
    </row>
    <row r="9" spans="1:12">
      <c r="A9" s="327" t="s">
        <v>61</v>
      </c>
      <c r="B9" s="327" t="s">
        <v>318</v>
      </c>
      <c r="C9" s="327" t="s">
        <v>372</v>
      </c>
      <c r="D9" s="328"/>
      <c r="E9" s="329"/>
      <c r="F9" s="329"/>
      <c r="G9" s="329"/>
      <c r="H9" s="329"/>
      <c r="I9" s="329"/>
      <c r="J9" s="329">
        <v>1</v>
      </c>
      <c r="K9" s="329"/>
      <c r="L9" s="330">
        <v>1</v>
      </c>
    </row>
    <row r="10" spans="1:12">
      <c r="A10" s="331"/>
      <c r="B10" s="332" t="s">
        <v>376</v>
      </c>
      <c r="C10" s="333"/>
      <c r="D10" s="334"/>
      <c r="E10" s="335"/>
      <c r="F10" s="335"/>
      <c r="G10" s="335"/>
      <c r="H10" s="335"/>
      <c r="I10" s="335"/>
      <c r="J10" s="335">
        <v>1</v>
      </c>
      <c r="K10" s="335"/>
      <c r="L10" s="336">
        <v>1</v>
      </c>
    </row>
    <row r="11" spans="1:12">
      <c r="A11" s="337" t="s">
        <v>377</v>
      </c>
      <c r="B11" s="338"/>
      <c r="C11" s="338"/>
      <c r="D11" s="339"/>
      <c r="E11" s="340"/>
      <c r="F11" s="340"/>
      <c r="G11" s="340"/>
      <c r="H11" s="340"/>
      <c r="I11" s="340"/>
      <c r="J11" s="340">
        <v>1</v>
      </c>
      <c r="K11" s="340"/>
      <c r="L11" s="341">
        <v>1</v>
      </c>
    </row>
    <row r="12" spans="1:12">
      <c r="A12" s="327" t="s">
        <v>63</v>
      </c>
      <c r="B12" s="327" t="s">
        <v>267</v>
      </c>
      <c r="C12" s="327" t="s">
        <v>358</v>
      </c>
      <c r="D12" s="328"/>
      <c r="E12" s="329"/>
      <c r="F12" s="329"/>
      <c r="G12" s="329"/>
      <c r="H12" s="329"/>
      <c r="I12" s="329">
        <v>1</v>
      </c>
      <c r="J12" s="329"/>
      <c r="K12" s="329"/>
      <c r="L12" s="330">
        <v>1</v>
      </c>
    </row>
    <row r="13" spans="1:12">
      <c r="A13" s="331"/>
      <c r="B13" s="332" t="s">
        <v>378</v>
      </c>
      <c r="C13" s="333"/>
      <c r="D13" s="334"/>
      <c r="E13" s="335"/>
      <c r="F13" s="335"/>
      <c r="G13" s="335"/>
      <c r="H13" s="335"/>
      <c r="I13" s="335">
        <v>1</v>
      </c>
      <c r="J13" s="335"/>
      <c r="K13" s="335"/>
      <c r="L13" s="336">
        <v>1</v>
      </c>
    </row>
    <row r="14" spans="1:12">
      <c r="A14" s="337" t="s">
        <v>379</v>
      </c>
      <c r="B14" s="338"/>
      <c r="C14" s="338"/>
      <c r="D14" s="339"/>
      <c r="E14" s="340"/>
      <c r="F14" s="340"/>
      <c r="G14" s="340"/>
      <c r="H14" s="340"/>
      <c r="I14" s="340">
        <v>1</v>
      </c>
      <c r="J14" s="340"/>
      <c r="K14" s="340"/>
      <c r="L14" s="341">
        <v>1</v>
      </c>
    </row>
    <row r="15" spans="1:12">
      <c r="A15" s="327" t="s">
        <v>25</v>
      </c>
      <c r="B15" s="327" t="s">
        <v>158</v>
      </c>
      <c r="C15" s="327" t="s">
        <v>334</v>
      </c>
      <c r="D15" s="328"/>
      <c r="E15" s="329"/>
      <c r="F15" s="329">
        <v>1</v>
      </c>
      <c r="G15" s="329"/>
      <c r="H15" s="329"/>
      <c r="I15" s="329"/>
      <c r="J15" s="329"/>
      <c r="K15" s="329"/>
      <c r="L15" s="330">
        <v>1</v>
      </c>
    </row>
    <row r="16" spans="1:12">
      <c r="A16" s="331"/>
      <c r="B16" s="332" t="s">
        <v>380</v>
      </c>
      <c r="C16" s="333"/>
      <c r="D16" s="334"/>
      <c r="E16" s="335"/>
      <c r="F16" s="335">
        <v>1</v>
      </c>
      <c r="G16" s="335"/>
      <c r="H16" s="335"/>
      <c r="I16" s="335"/>
      <c r="J16" s="335"/>
      <c r="K16" s="335"/>
      <c r="L16" s="336">
        <v>1</v>
      </c>
    </row>
    <row r="17" spans="1:12">
      <c r="A17" s="337" t="s">
        <v>381</v>
      </c>
      <c r="B17" s="338"/>
      <c r="C17" s="338"/>
      <c r="D17" s="339"/>
      <c r="E17" s="340"/>
      <c r="F17" s="340">
        <v>1</v>
      </c>
      <c r="G17" s="340"/>
      <c r="H17" s="340"/>
      <c r="I17" s="340"/>
      <c r="J17" s="340"/>
      <c r="K17" s="340"/>
      <c r="L17" s="341">
        <v>1</v>
      </c>
    </row>
    <row r="18" spans="1:12">
      <c r="A18" s="327" t="s">
        <v>31</v>
      </c>
      <c r="B18" s="327" t="s">
        <v>185</v>
      </c>
      <c r="C18" s="327" t="s">
        <v>360</v>
      </c>
      <c r="D18" s="328"/>
      <c r="E18" s="329"/>
      <c r="F18" s="329"/>
      <c r="G18" s="329"/>
      <c r="H18" s="329"/>
      <c r="I18" s="329"/>
      <c r="J18" s="329">
        <v>1</v>
      </c>
      <c r="K18" s="329"/>
      <c r="L18" s="330">
        <v>1</v>
      </c>
    </row>
    <row r="19" spans="1:12">
      <c r="A19" s="331"/>
      <c r="B19" s="332" t="s">
        <v>382</v>
      </c>
      <c r="C19" s="333"/>
      <c r="D19" s="334"/>
      <c r="E19" s="335"/>
      <c r="F19" s="335"/>
      <c r="G19" s="335"/>
      <c r="H19" s="335"/>
      <c r="I19" s="335"/>
      <c r="J19" s="335">
        <v>1</v>
      </c>
      <c r="K19" s="335"/>
      <c r="L19" s="336">
        <v>1</v>
      </c>
    </row>
    <row r="20" spans="1:12">
      <c r="A20" s="331"/>
      <c r="B20" s="327" t="s">
        <v>220</v>
      </c>
      <c r="C20" s="327" t="s">
        <v>278</v>
      </c>
      <c r="D20" s="328"/>
      <c r="E20" s="329"/>
      <c r="F20" s="329"/>
      <c r="G20" s="329"/>
      <c r="H20" s="329"/>
      <c r="I20" s="329">
        <v>1</v>
      </c>
      <c r="J20" s="329"/>
      <c r="K20" s="329"/>
      <c r="L20" s="330">
        <v>1</v>
      </c>
    </row>
    <row r="21" spans="1:12">
      <c r="A21" s="331"/>
      <c r="B21" s="332" t="s">
        <v>383</v>
      </c>
      <c r="C21" s="333"/>
      <c r="D21" s="334"/>
      <c r="E21" s="335"/>
      <c r="F21" s="335"/>
      <c r="G21" s="335"/>
      <c r="H21" s="335"/>
      <c r="I21" s="335">
        <v>1</v>
      </c>
      <c r="J21" s="335"/>
      <c r="K21" s="335"/>
      <c r="L21" s="336">
        <v>1</v>
      </c>
    </row>
    <row r="22" spans="1:12">
      <c r="A22" s="331"/>
      <c r="B22" s="327" t="s">
        <v>218</v>
      </c>
      <c r="C22" s="327" t="s">
        <v>351</v>
      </c>
      <c r="D22" s="328">
        <v>1</v>
      </c>
      <c r="E22" s="329"/>
      <c r="F22" s="329"/>
      <c r="G22" s="329"/>
      <c r="H22" s="329"/>
      <c r="I22" s="329"/>
      <c r="J22" s="329"/>
      <c r="K22" s="329"/>
      <c r="L22" s="330">
        <v>1</v>
      </c>
    </row>
    <row r="23" spans="1:12">
      <c r="A23" s="331"/>
      <c r="B23" s="332" t="s">
        <v>384</v>
      </c>
      <c r="C23" s="333"/>
      <c r="D23" s="334">
        <v>1</v>
      </c>
      <c r="E23" s="335"/>
      <c r="F23" s="335"/>
      <c r="G23" s="335"/>
      <c r="H23" s="335"/>
      <c r="I23" s="335"/>
      <c r="J23" s="335"/>
      <c r="K23" s="335"/>
      <c r="L23" s="336">
        <v>1</v>
      </c>
    </row>
    <row r="24" spans="1:12">
      <c r="A24" s="337" t="s">
        <v>385</v>
      </c>
      <c r="B24" s="338"/>
      <c r="C24" s="338"/>
      <c r="D24" s="339">
        <v>1</v>
      </c>
      <c r="E24" s="340"/>
      <c r="F24" s="340"/>
      <c r="G24" s="340"/>
      <c r="H24" s="340"/>
      <c r="I24" s="340">
        <v>1</v>
      </c>
      <c r="J24" s="340">
        <v>1</v>
      </c>
      <c r="K24" s="340"/>
      <c r="L24" s="341">
        <v>3</v>
      </c>
    </row>
    <row r="25" spans="1:12">
      <c r="A25" s="327" t="s">
        <v>26</v>
      </c>
      <c r="B25" s="327" t="s">
        <v>239</v>
      </c>
      <c r="C25" s="327" t="s">
        <v>373</v>
      </c>
      <c r="D25" s="328"/>
      <c r="E25" s="329"/>
      <c r="F25" s="329"/>
      <c r="G25" s="329"/>
      <c r="H25" s="329"/>
      <c r="I25" s="329"/>
      <c r="J25" s="329"/>
      <c r="K25" s="329">
        <v>1</v>
      </c>
      <c r="L25" s="330">
        <v>1</v>
      </c>
    </row>
    <row r="26" spans="1:12">
      <c r="A26" s="331"/>
      <c r="B26" s="332" t="s">
        <v>386</v>
      </c>
      <c r="C26" s="333"/>
      <c r="D26" s="334"/>
      <c r="E26" s="335"/>
      <c r="F26" s="335"/>
      <c r="G26" s="335"/>
      <c r="H26" s="335"/>
      <c r="I26" s="335"/>
      <c r="J26" s="335"/>
      <c r="K26" s="335">
        <v>1</v>
      </c>
      <c r="L26" s="336">
        <v>1</v>
      </c>
    </row>
    <row r="27" spans="1:12">
      <c r="A27" s="337" t="s">
        <v>387</v>
      </c>
      <c r="B27" s="338"/>
      <c r="C27" s="338"/>
      <c r="D27" s="339"/>
      <c r="E27" s="340"/>
      <c r="F27" s="340"/>
      <c r="G27" s="340"/>
      <c r="H27" s="340"/>
      <c r="I27" s="340"/>
      <c r="J27" s="340"/>
      <c r="K27" s="340">
        <v>1</v>
      </c>
      <c r="L27" s="341">
        <v>1</v>
      </c>
    </row>
    <row r="28" spans="1:12">
      <c r="A28" s="327" t="s">
        <v>27</v>
      </c>
      <c r="B28" s="327" t="s">
        <v>154</v>
      </c>
      <c r="C28" s="327" t="s">
        <v>154</v>
      </c>
      <c r="D28" s="328"/>
      <c r="E28" s="329"/>
      <c r="F28" s="329"/>
      <c r="G28" s="329"/>
      <c r="H28" s="329"/>
      <c r="I28" s="329">
        <v>1</v>
      </c>
      <c r="J28" s="329"/>
      <c r="K28" s="329"/>
      <c r="L28" s="330">
        <v>1</v>
      </c>
    </row>
    <row r="29" spans="1:12">
      <c r="A29" s="331"/>
      <c r="B29" s="332" t="s">
        <v>388</v>
      </c>
      <c r="C29" s="333"/>
      <c r="D29" s="334"/>
      <c r="E29" s="335"/>
      <c r="F29" s="335"/>
      <c r="G29" s="335"/>
      <c r="H29" s="335"/>
      <c r="I29" s="335">
        <v>1</v>
      </c>
      <c r="J29" s="335"/>
      <c r="K29" s="335"/>
      <c r="L29" s="336">
        <v>1</v>
      </c>
    </row>
    <row r="30" spans="1:12">
      <c r="A30" s="337" t="s">
        <v>389</v>
      </c>
      <c r="B30" s="338"/>
      <c r="C30" s="338"/>
      <c r="D30" s="339"/>
      <c r="E30" s="340"/>
      <c r="F30" s="340"/>
      <c r="G30" s="340"/>
      <c r="H30" s="340"/>
      <c r="I30" s="340">
        <v>1</v>
      </c>
      <c r="J30" s="340"/>
      <c r="K30" s="340"/>
      <c r="L30" s="341">
        <v>1</v>
      </c>
    </row>
    <row r="31" spans="1:12">
      <c r="A31" s="327" t="s">
        <v>21</v>
      </c>
      <c r="B31" s="327" t="s">
        <v>206</v>
      </c>
      <c r="C31" s="327" t="s">
        <v>206</v>
      </c>
      <c r="D31" s="328"/>
      <c r="E31" s="329"/>
      <c r="F31" s="329"/>
      <c r="G31" s="329">
        <v>1</v>
      </c>
      <c r="H31" s="329"/>
      <c r="I31" s="329"/>
      <c r="J31" s="329"/>
      <c r="K31" s="329"/>
      <c r="L31" s="330">
        <v>1</v>
      </c>
    </row>
    <row r="32" spans="1:12">
      <c r="A32" s="331"/>
      <c r="B32" s="332" t="s">
        <v>390</v>
      </c>
      <c r="C32" s="333"/>
      <c r="D32" s="334"/>
      <c r="E32" s="335"/>
      <c r="F32" s="335"/>
      <c r="G32" s="335">
        <v>1</v>
      </c>
      <c r="H32" s="335"/>
      <c r="I32" s="335"/>
      <c r="J32" s="335"/>
      <c r="K32" s="335"/>
      <c r="L32" s="336">
        <v>1</v>
      </c>
    </row>
    <row r="33" spans="1:12">
      <c r="A33" s="337" t="s">
        <v>391</v>
      </c>
      <c r="B33" s="338"/>
      <c r="C33" s="338"/>
      <c r="D33" s="339"/>
      <c r="E33" s="340"/>
      <c r="F33" s="340"/>
      <c r="G33" s="340">
        <v>1</v>
      </c>
      <c r="H33" s="340"/>
      <c r="I33" s="340"/>
      <c r="J33" s="340"/>
      <c r="K33" s="340"/>
      <c r="L33" s="341">
        <v>1</v>
      </c>
    </row>
    <row r="34" spans="1:12">
      <c r="A34" s="327" t="s">
        <v>28</v>
      </c>
      <c r="B34" s="327" t="s">
        <v>167</v>
      </c>
      <c r="C34" s="327" t="s">
        <v>361</v>
      </c>
      <c r="D34" s="328"/>
      <c r="E34" s="329"/>
      <c r="F34" s="329"/>
      <c r="G34" s="329"/>
      <c r="H34" s="329"/>
      <c r="I34" s="329">
        <v>1</v>
      </c>
      <c r="J34" s="329"/>
      <c r="K34" s="329"/>
      <c r="L34" s="330">
        <v>1</v>
      </c>
    </row>
    <row r="35" spans="1:12">
      <c r="A35" s="331"/>
      <c r="B35" s="331"/>
      <c r="C35" s="342" t="s">
        <v>352</v>
      </c>
      <c r="D35" s="343">
        <v>1</v>
      </c>
      <c r="E35" s="344"/>
      <c r="F35" s="344"/>
      <c r="G35" s="344">
        <v>1</v>
      </c>
      <c r="H35" s="344"/>
      <c r="I35" s="344"/>
      <c r="J35" s="344"/>
      <c r="K35" s="344"/>
      <c r="L35" s="345">
        <v>2</v>
      </c>
    </row>
    <row r="36" spans="1:12">
      <c r="A36" s="331"/>
      <c r="B36" s="331"/>
      <c r="C36" s="342" t="s">
        <v>167</v>
      </c>
      <c r="D36" s="343"/>
      <c r="E36" s="344"/>
      <c r="F36" s="344"/>
      <c r="G36" s="344"/>
      <c r="H36" s="344"/>
      <c r="I36" s="344">
        <v>1</v>
      </c>
      <c r="J36" s="344"/>
      <c r="K36" s="344"/>
      <c r="L36" s="345">
        <v>1</v>
      </c>
    </row>
    <row r="37" spans="1:12">
      <c r="A37" s="331"/>
      <c r="B37" s="332" t="s">
        <v>392</v>
      </c>
      <c r="C37" s="333"/>
      <c r="D37" s="334">
        <v>1</v>
      </c>
      <c r="E37" s="335"/>
      <c r="F37" s="335"/>
      <c r="G37" s="335">
        <v>1</v>
      </c>
      <c r="H37" s="335"/>
      <c r="I37" s="335">
        <v>2</v>
      </c>
      <c r="J37" s="335"/>
      <c r="K37" s="335"/>
      <c r="L37" s="336">
        <v>4</v>
      </c>
    </row>
    <row r="38" spans="1:12">
      <c r="A38" s="331"/>
      <c r="B38" s="327" t="s">
        <v>174</v>
      </c>
      <c r="C38" s="327" t="s">
        <v>355</v>
      </c>
      <c r="D38" s="328"/>
      <c r="E38" s="329"/>
      <c r="F38" s="329"/>
      <c r="G38" s="329"/>
      <c r="H38" s="329">
        <v>1</v>
      </c>
      <c r="I38" s="329"/>
      <c r="J38" s="329"/>
      <c r="K38" s="329"/>
      <c r="L38" s="330">
        <v>1</v>
      </c>
    </row>
    <row r="39" spans="1:12">
      <c r="A39" s="331"/>
      <c r="B39" s="332" t="s">
        <v>393</v>
      </c>
      <c r="C39" s="333"/>
      <c r="D39" s="334"/>
      <c r="E39" s="335"/>
      <c r="F39" s="335"/>
      <c r="G39" s="335"/>
      <c r="H39" s="335">
        <v>1</v>
      </c>
      <c r="I39" s="335"/>
      <c r="J39" s="335"/>
      <c r="K39" s="335"/>
      <c r="L39" s="336">
        <v>1</v>
      </c>
    </row>
    <row r="40" spans="1:12">
      <c r="A40" s="337" t="s">
        <v>394</v>
      </c>
      <c r="B40" s="338"/>
      <c r="C40" s="338"/>
      <c r="D40" s="339">
        <v>1</v>
      </c>
      <c r="E40" s="340"/>
      <c r="F40" s="340"/>
      <c r="G40" s="340">
        <v>1</v>
      </c>
      <c r="H40" s="340">
        <v>1</v>
      </c>
      <c r="I40" s="340">
        <v>2</v>
      </c>
      <c r="J40" s="340"/>
      <c r="K40" s="340"/>
      <c r="L40" s="341">
        <v>5</v>
      </c>
    </row>
    <row r="41" spans="1:12">
      <c r="A41" s="327" t="s">
        <v>30</v>
      </c>
      <c r="B41" s="327" t="s">
        <v>223</v>
      </c>
      <c r="C41" s="327" t="s">
        <v>223</v>
      </c>
      <c r="D41" s="328"/>
      <c r="E41" s="329"/>
      <c r="F41" s="329"/>
      <c r="G41" s="329"/>
      <c r="H41" s="329"/>
      <c r="I41" s="329">
        <v>1</v>
      </c>
      <c r="J41" s="329">
        <v>1</v>
      </c>
      <c r="K41" s="329"/>
      <c r="L41" s="330">
        <v>2</v>
      </c>
    </row>
    <row r="42" spans="1:12">
      <c r="A42" s="331"/>
      <c r="B42" s="332" t="s">
        <v>395</v>
      </c>
      <c r="C42" s="333"/>
      <c r="D42" s="334"/>
      <c r="E42" s="335"/>
      <c r="F42" s="335"/>
      <c r="G42" s="335"/>
      <c r="H42" s="335"/>
      <c r="I42" s="335">
        <v>1</v>
      </c>
      <c r="J42" s="335">
        <v>1</v>
      </c>
      <c r="K42" s="335"/>
      <c r="L42" s="336">
        <v>2</v>
      </c>
    </row>
    <row r="43" spans="1:12">
      <c r="A43" s="331"/>
      <c r="B43" s="327" t="s">
        <v>301</v>
      </c>
      <c r="C43" s="327" t="s">
        <v>362</v>
      </c>
      <c r="D43" s="328"/>
      <c r="E43" s="329"/>
      <c r="F43" s="329"/>
      <c r="G43" s="329"/>
      <c r="H43" s="329"/>
      <c r="I43" s="329"/>
      <c r="J43" s="329">
        <v>1</v>
      </c>
      <c r="K43" s="329"/>
      <c r="L43" s="330">
        <v>1</v>
      </c>
    </row>
    <row r="44" spans="1:12">
      <c r="A44" s="331"/>
      <c r="B44" s="332" t="s">
        <v>396</v>
      </c>
      <c r="C44" s="333"/>
      <c r="D44" s="334"/>
      <c r="E44" s="335"/>
      <c r="F44" s="335"/>
      <c r="G44" s="335"/>
      <c r="H44" s="335"/>
      <c r="I44" s="335"/>
      <c r="J44" s="335">
        <v>1</v>
      </c>
      <c r="K44" s="335"/>
      <c r="L44" s="336">
        <v>1</v>
      </c>
    </row>
    <row r="45" spans="1:12">
      <c r="A45" s="337" t="s">
        <v>397</v>
      </c>
      <c r="B45" s="338"/>
      <c r="C45" s="338"/>
      <c r="D45" s="339"/>
      <c r="E45" s="340"/>
      <c r="F45" s="340"/>
      <c r="G45" s="340"/>
      <c r="H45" s="340"/>
      <c r="I45" s="340">
        <v>1</v>
      </c>
      <c r="J45" s="340">
        <v>2</v>
      </c>
      <c r="K45" s="340"/>
      <c r="L45" s="341">
        <v>3</v>
      </c>
    </row>
    <row r="46" spans="1:12">
      <c r="A46" s="346" t="s">
        <v>374</v>
      </c>
      <c r="B46" s="347"/>
      <c r="C46" s="347"/>
      <c r="D46" s="348">
        <v>2</v>
      </c>
      <c r="E46" s="349">
        <v>1</v>
      </c>
      <c r="F46" s="349">
        <v>1</v>
      </c>
      <c r="G46" s="349">
        <v>2</v>
      </c>
      <c r="H46" s="349">
        <v>1</v>
      </c>
      <c r="I46" s="349">
        <v>6</v>
      </c>
      <c r="J46" s="349">
        <v>4</v>
      </c>
      <c r="K46" s="349">
        <v>1</v>
      </c>
      <c r="L46" s="350">
        <v>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46" customWidth="1"/>
    <col min="2" max="2" width="18.5703125" style="304" customWidth="1"/>
    <col min="3" max="3" width="5.140625" style="26" customWidth="1"/>
    <col min="4" max="5" width="4.85546875" style="26" customWidth="1"/>
    <col min="6" max="6" width="5" style="26" customWidth="1"/>
    <col min="7" max="8" width="5.140625" style="26" customWidth="1"/>
    <col min="9" max="9" width="4.7109375" style="26" customWidth="1"/>
    <col min="10" max="10" width="5" style="26" customWidth="1"/>
    <col min="11" max="13" width="5.28515625" style="26" customWidth="1"/>
    <col min="14" max="14" width="5" style="26" customWidth="1"/>
    <col min="15" max="15" width="6.5703125" style="181" customWidth="1"/>
    <col min="16" max="16" width="18.140625" style="182" customWidth="1"/>
    <col min="17" max="18" width="9.140625" style="26"/>
    <col min="19" max="19" width="9.28515625" style="26" bestFit="1" customWidth="1"/>
    <col min="20" max="16384" width="9.140625" style="26"/>
  </cols>
  <sheetData>
    <row r="1" spans="1:19">
      <c r="B1" s="247" t="s">
        <v>353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365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356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331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348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347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0</v>
      </c>
      <c r="F12" s="267">
        <f>รายเดือน66!E5</f>
        <v>0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</v>
      </c>
      <c r="P12" s="269"/>
    </row>
    <row r="13" spans="1:19">
      <c r="A13" s="256"/>
      <c r="B13" s="270" t="s">
        <v>349</v>
      </c>
      <c r="C13" s="271">
        <f>C12</f>
        <v>1</v>
      </c>
      <c r="D13" s="271">
        <f>C12+D12</f>
        <v>1</v>
      </c>
      <c r="E13" s="271">
        <f>C12+D12+E12</f>
        <v>1</v>
      </c>
      <c r="F13" s="271">
        <f>C12+D12+E12+F12</f>
        <v>1</v>
      </c>
      <c r="G13" s="271">
        <f>C12+D12+E12+F12+G12</f>
        <v>1</v>
      </c>
      <c r="H13" s="271">
        <f>C12+D12+E12+F12+G12+H12</f>
        <v>1</v>
      </c>
      <c r="I13" s="271">
        <f>C12+D12+E12+F12+G12+H12+I12</f>
        <v>1</v>
      </c>
      <c r="J13" s="271">
        <f>C12+D12+E12+F12+G12+H12+I12+J12</f>
        <v>1</v>
      </c>
      <c r="K13" s="271">
        <f>C12+D12+E12+F12+G12+H12+I12+J12+K12</f>
        <v>1</v>
      </c>
      <c r="L13" s="271">
        <f>C12+D12+E12+F12+G12+H12+I12+J12+K12+L12</f>
        <v>1</v>
      </c>
      <c r="M13" s="271">
        <f>C12+D12+E12+F12+G12+H12+I12+J12+K12+L12+M12</f>
        <v>1</v>
      </c>
      <c r="N13" s="271">
        <f>C12+D12+E12+F12+G12+H12+I12+J12+K12+L12+M12+N12</f>
        <v>1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331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348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347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349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331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348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347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0</v>
      </c>
      <c r="F32" s="267">
        <f>รายเดือน66!E7</f>
        <v>0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</v>
      </c>
    </row>
    <row r="33" spans="1:16">
      <c r="A33" s="278"/>
      <c r="B33" s="270" t="s">
        <v>349</v>
      </c>
      <c r="C33" s="271">
        <f>C32</f>
        <v>1</v>
      </c>
      <c r="D33" s="271">
        <f>C32+D32</f>
        <v>1</v>
      </c>
      <c r="E33" s="271">
        <f>C32+D32+E32</f>
        <v>1</v>
      </c>
      <c r="F33" s="271">
        <f>C32+D32+E32+F32</f>
        <v>1</v>
      </c>
      <c r="G33" s="271">
        <f>C32+D32+E32+F32+G32</f>
        <v>1</v>
      </c>
      <c r="H33" s="271">
        <f>C32+D32+E32+F32+G32+H32</f>
        <v>1</v>
      </c>
      <c r="I33" s="271">
        <f>C32+D32+E32+F32+G32+H32+I32</f>
        <v>1</v>
      </c>
      <c r="J33" s="271">
        <f>C32+D32+E32+F32+G32+H32+I32+J32</f>
        <v>1</v>
      </c>
      <c r="K33" s="271">
        <f>C32+D32+E32+F32+G32+H32+I32+J32+K32</f>
        <v>1</v>
      </c>
      <c r="L33" s="271">
        <f>C32+D32+E32+F32+G32+H32+I32+J32+K32+L32</f>
        <v>1</v>
      </c>
      <c r="M33" s="271">
        <f>C32+D32+E32+F32+G32+H32+I32+J32+K32+L32+M32</f>
        <v>1</v>
      </c>
      <c r="N33" s="271">
        <f>C32+D32+E32+F32+G32+H32+I32+J32+K32+L32+M32+N32</f>
        <v>1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331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348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347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349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331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348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347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0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0</v>
      </c>
    </row>
    <row r="53" spans="1:16">
      <c r="A53" s="278"/>
      <c r="B53" s="270" t="s">
        <v>349</v>
      </c>
      <c r="C53" s="271">
        <f>C52</f>
        <v>0</v>
      </c>
      <c r="D53" s="271">
        <f>C52+D52</f>
        <v>0</v>
      </c>
      <c r="E53" s="271">
        <f>C52+D52+E52</f>
        <v>0</v>
      </c>
      <c r="F53" s="271">
        <f>C52+D52+E52+F52</f>
        <v>0</v>
      </c>
      <c r="G53" s="271">
        <f>C52+D52+E52+F52+G52</f>
        <v>0</v>
      </c>
      <c r="H53" s="271">
        <f>C52+D52+E52+F52+G52+H52</f>
        <v>0</v>
      </c>
      <c r="I53" s="271">
        <f>C52+D52+E52+F52+G52+H52+I52</f>
        <v>0</v>
      </c>
      <c r="J53" s="271">
        <f>C52+D52+E52+F52+G52+H52+I52+J52</f>
        <v>0</v>
      </c>
      <c r="K53" s="271">
        <f>C52+D52+E52+F52+G52+H52+I52+J52+K52</f>
        <v>0</v>
      </c>
      <c r="L53" s="271">
        <f>C52+D52+E52+F52+G52+H52+I52+J52+K52+L52</f>
        <v>0</v>
      </c>
      <c r="M53" s="271">
        <f>C52+D52+E52+F52+G52+H52+I52+J52+K52+L52+M52</f>
        <v>0</v>
      </c>
      <c r="N53" s="271">
        <f>C52+D52+E52+F52+G52+H52+I52+J52+K52+L52+M52+N52</f>
        <v>0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331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348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347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349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331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348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347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0</v>
      </c>
      <c r="F72" s="267">
        <f>รายเดือน66!E12</f>
        <v>0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</v>
      </c>
    </row>
    <row r="73" spans="1:18">
      <c r="A73" s="278"/>
      <c r="B73" s="270" t="s">
        <v>349</v>
      </c>
      <c r="C73" s="271">
        <f>C72</f>
        <v>0</v>
      </c>
      <c r="D73" s="271">
        <f>C72+D72</f>
        <v>1</v>
      </c>
      <c r="E73" s="271">
        <f>C72+D72+E72</f>
        <v>1</v>
      </c>
      <c r="F73" s="271">
        <f>C72+D72+E72+F72</f>
        <v>1</v>
      </c>
      <c r="G73" s="271">
        <f>C72+D72+E72+F72+G72</f>
        <v>1</v>
      </c>
      <c r="H73" s="271">
        <f>C72+D72+E72+F72+G72+H72</f>
        <v>1</v>
      </c>
      <c r="I73" s="271">
        <f>C72+D72+E72+F72+G72+H72+I72</f>
        <v>1</v>
      </c>
      <c r="J73" s="271">
        <f>C72+D72+E72+F72+G72+H72+I72+J72</f>
        <v>1</v>
      </c>
      <c r="K73" s="271">
        <f>C72+D72+E72+F72+G72+H72+I72+J72+K72</f>
        <v>1</v>
      </c>
      <c r="L73" s="271">
        <f>C72+D72+E72+F72+G72+H72+I72+J72+K72+L72</f>
        <v>1</v>
      </c>
      <c r="M73" s="271">
        <f>C72+D72+E72+F72+G72+H72+I72+J72+K72+L72+M72</f>
        <v>1</v>
      </c>
      <c r="N73" s="271">
        <f>C72+D72+E72+F72+G72+H72+I72+J72+K72+L72+M72+N72</f>
        <v>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331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348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347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0</v>
      </c>
      <c r="F82" s="267">
        <f>รายเดือน66!E13</f>
        <v>0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1</v>
      </c>
    </row>
    <row r="83" spans="1:16">
      <c r="A83" s="278"/>
      <c r="B83" s="270" t="s">
        <v>349</v>
      </c>
      <c r="C83" s="271">
        <f>C82</f>
        <v>0</v>
      </c>
      <c r="D83" s="271">
        <f>C82+D82</f>
        <v>1</v>
      </c>
      <c r="E83" s="271">
        <f>C82+D82+E82</f>
        <v>1</v>
      </c>
      <c r="F83" s="271">
        <f>C82+D82+E82+F82</f>
        <v>1</v>
      </c>
      <c r="G83" s="271">
        <f>C82+D82+E82+F82+G82</f>
        <v>1</v>
      </c>
      <c r="H83" s="271">
        <f>C82+D82+E82+F82+G82+H82</f>
        <v>1</v>
      </c>
      <c r="I83" s="271">
        <f>C82+D82+E82+F82+G82+H82+I82</f>
        <v>1</v>
      </c>
      <c r="J83" s="271">
        <f>C82+D82+E82+F82+G82+H82+I82+J82</f>
        <v>1</v>
      </c>
      <c r="K83" s="271">
        <f>C82+D82+E82+F82+G82+H82+I82+J82+K82</f>
        <v>1</v>
      </c>
      <c r="L83" s="271">
        <f>C82+D82+E82+F82+G82+H82+I82+J82+K82+L82</f>
        <v>1</v>
      </c>
      <c r="M83" s="271">
        <f>C82+D82+E82+F82+G82+H82+I82+J82+K82+L82+M82</f>
        <v>1</v>
      </c>
      <c r="N83" s="271">
        <f>C82+D82+E82+F82+G82+H82+I82+J82+K82+L82+M82+N82</f>
        <v>1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331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348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347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0</v>
      </c>
      <c r="F92" s="267">
        <f>รายเดือน66!E16</f>
        <v>0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5</v>
      </c>
    </row>
    <row r="93" spans="1:16">
      <c r="A93" s="278"/>
      <c r="B93" s="270" t="s">
        <v>349</v>
      </c>
      <c r="C93" s="271">
        <f>C92</f>
        <v>2</v>
      </c>
      <c r="D93" s="271">
        <f>C92+D92</f>
        <v>5</v>
      </c>
      <c r="E93" s="271">
        <f>C92+D92+E92</f>
        <v>5</v>
      </c>
      <c r="F93" s="271">
        <f>C92+D92+E92+F92</f>
        <v>5</v>
      </c>
      <c r="G93" s="271">
        <f>C92+D92+E92+F92+G92</f>
        <v>5</v>
      </c>
      <c r="H93" s="271">
        <f>C92+D92+E92+F92+G92+H92</f>
        <v>5</v>
      </c>
      <c r="I93" s="271">
        <f>C92+D92+E92+F92+G92+H92+I92</f>
        <v>5</v>
      </c>
      <c r="J93" s="271">
        <f>C92+D92+E92+F92+G92+H92+I92+J92</f>
        <v>5</v>
      </c>
      <c r="K93" s="271">
        <f>C92+D92+E92+F92+G92+H92+I92+J92+K92</f>
        <v>5</v>
      </c>
      <c r="L93" s="271">
        <f>C92+D92+E92+F92+G92+H92+I92+J92+K92+L92</f>
        <v>5</v>
      </c>
      <c r="M93" s="271">
        <f>C92+D92+E92+F92+G92+H92+I92+J92+K92+L92+M92</f>
        <v>5</v>
      </c>
      <c r="N93" s="271">
        <f>C92+D92+E92+F92+G92+H92+I92+J92+K92+L92+M92+N92</f>
        <v>5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331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348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347</v>
      </c>
      <c r="C102" s="267">
        <f>รายเดือน66!B17</f>
        <v>0</v>
      </c>
      <c r="D102" s="267">
        <f>รายเดือน66!C17</f>
        <v>0</v>
      </c>
      <c r="E102" s="267">
        <f>รายเดือน66!D17</f>
        <v>0</v>
      </c>
      <c r="F102" s="267">
        <f>รายเดือน66!E17</f>
        <v>0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0</v>
      </c>
    </row>
    <row r="103" spans="1:16">
      <c r="A103" s="278"/>
      <c r="B103" s="270" t="s">
        <v>349</v>
      </c>
      <c r="C103" s="271">
        <f>C102</f>
        <v>0</v>
      </c>
      <c r="D103" s="271">
        <f>C102+D102</f>
        <v>0</v>
      </c>
      <c r="E103" s="271">
        <f>C102+D102+E102</f>
        <v>0</v>
      </c>
      <c r="F103" s="271">
        <f>C102+D102+E102+F102</f>
        <v>0</v>
      </c>
      <c r="G103" s="271">
        <f>C102+D102+E102+F102+G102</f>
        <v>0</v>
      </c>
      <c r="H103" s="271">
        <f>C102+D102+E102+F102+G102+H102</f>
        <v>0</v>
      </c>
      <c r="I103" s="271">
        <f>C102+D102+E102+F102+G102+H102+I102</f>
        <v>0</v>
      </c>
      <c r="J103" s="271">
        <f>C102+D102+E102+F102+G102+H102+I102+J102</f>
        <v>0</v>
      </c>
      <c r="K103" s="271">
        <f>C102+D102+E102+F102+G102+H102+I102+J102+K102</f>
        <v>0</v>
      </c>
      <c r="L103" s="271">
        <f>C102+D102+E102+F102+G102+H102+I102+J102+K102+L102</f>
        <v>0</v>
      </c>
      <c r="M103" s="271">
        <f>C102+D102+E102+F102+G102+H102+I102+J102+K102+L102+M102</f>
        <v>0</v>
      </c>
      <c r="N103" s="271">
        <f>C102+D102+E102+F102+G102+H102+I102+J102+K102+L102+M102+N102</f>
        <v>0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331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348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347</v>
      </c>
      <c r="C112" s="267">
        <f>รายเดือน66!B20</f>
        <v>0</v>
      </c>
      <c r="D112" s="267">
        <f>รายเดือน66!C20</f>
        <v>3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3</v>
      </c>
    </row>
    <row r="113" spans="1:16">
      <c r="A113" s="256"/>
      <c r="B113" s="270" t="s">
        <v>349</v>
      </c>
      <c r="C113" s="271">
        <v>0</v>
      </c>
      <c r="D113" s="271">
        <f>C112+D112</f>
        <v>3</v>
      </c>
      <c r="E113" s="271">
        <f>C112+D112+E112</f>
        <v>3</v>
      </c>
      <c r="F113" s="271">
        <f>C112+D112+E112+F112</f>
        <v>3</v>
      </c>
      <c r="G113" s="271">
        <f>C112+D112+E112+F112+G112</f>
        <v>3</v>
      </c>
      <c r="H113" s="271">
        <f>C112+D112+E112+F112+G112+H112</f>
        <v>3</v>
      </c>
      <c r="I113" s="271">
        <f>C112+D112+E112+F112+G112+H112+I112</f>
        <v>3</v>
      </c>
      <c r="J113" s="271">
        <f>C112+D112+E112+F112+G112+H112+I112+J112</f>
        <v>3</v>
      </c>
      <c r="K113" s="271">
        <f>C112+D112+E112+F112+G112+H112+I112+J112+K112</f>
        <v>3</v>
      </c>
      <c r="L113" s="271">
        <f>C112+D112+E112+F112+G112+H112+I112+J112+K112+L112</f>
        <v>3</v>
      </c>
      <c r="M113" s="271">
        <f>C112+D112+E112+F112+G112+H112+I112+J112+K112+L112+M112</f>
        <v>3</v>
      </c>
      <c r="N113" s="271">
        <f>C112+D112+E112+F112+G112+H112+I112+J112+K112+L112+M112+N112</f>
        <v>3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331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348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347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0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3</v>
      </c>
    </row>
    <row r="123" spans="1:16">
      <c r="A123" s="278"/>
      <c r="B123" s="270" t="s">
        <v>349</v>
      </c>
      <c r="C123" s="271">
        <f>C122</f>
        <v>1</v>
      </c>
      <c r="D123" s="271">
        <f>C122+D122</f>
        <v>3</v>
      </c>
      <c r="E123" s="271">
        <f>C122+D122+E122</f>
        <v>3</v>
      </c>
      <c r="F123" s="271">
        <f>C122+D122+E122+F122</f>
        <v>3</v>
      </c>
      <c r="G123" s="271">
        <f>C122+D122+E122+F122+G122</f>
        <v>3</v>
      </c>
      <c r="H123" s="271">
        <f>C122+D122+E122+F122+G122+H122</f>
        <v>3</v>
      </c>
      <c r="I123" s="271">
        <f>C122+D122+E122+F122+G122+H122+I122</f>
        <v>3</v>
      </c>
      <c r="J123" s="271">
        <f>C122+D122+E122+F122+G122+H122+I122+J122</f>
        <v>3</v>
      </c>
      <c r="K123" s="271">
        <f>C122+D122+E122+F122+G122+H122+I122+J122+K122</f>
        <v>3</v>
      </c>
      <c r="L123" s="271">
        <f>C122+D122+E122+F122+G122+H122+I122+J122+K122+L122</f>
        <v>3</v>
      </c>
      <c r="M123" s="271">
        <f>C122+D122+E122+F122+G122+H122+I122+J122+K122+L122+M122</f>
        <v>3</v>
      </c>
      <c r="N123" s="271">
        <f>C122+D122+E122+F122+G122+H122+I122+J122+K122+L122+M122+N122</f>
        <v>3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331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348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347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349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331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348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347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349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331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348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347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349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331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348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347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349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331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348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347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349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331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348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347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0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0</v>
      </c>
    </row>
    <row r="183" spans="1:16">
      <c r="A183" s="278"/>
      <c r="B183" s="270" t="s">
        <v>349</v>
      </c>
      <c r="C183" s="271">
        <f>C182</f>
        <v>0</v>
      </c>
      <c r="D183" s="271">
        <f>C182+D182</f>
        <v>0</v>
      </c>
      <c r="E183" s="271">
        <f>C182+D182+E182</f>
        <v>0</v>
      </c>
      <c r="F183" s="271">
        <f>C182+D182+E182+F182</f>
        <v>0</v>
      </c>
      <c r="G183" s="271">
        <f>C182+D182+E182+F182+G182</f>
        <v>0</v>
      </c>
      <c r="H183" s="271">
        <f>C182+D182+E182+F182+G182+H182</f>
        <v>0</v>
      </c>
      <c r="I183" s="271">
        <f>C182+D182+E182+F182+G182+H182+I182</f>
        <v>0</v>
      </c>
      <c r="J183" s="271">
        <f>C182+D182+E182+F182+G182+H182+I182+J182</f>
        <v>0</v>
      </c>
      <c r="K183" s="271">
        <f>C182+D182+E182+F182+G182+H182+I182+J182+K182</f>
        <v>0</v>
      </c>
      <c r="L183" s="271">
        <f>C182+D182+E182+F182+G182+H182+I182+J182+K182+L182</f>
        <v>0</v>
      </c>
      <c r="M183" s="271">
        <f>C182+D182+E182+F182+G182+H182+I182+J182+K182+L182+M182</f>
        <v>0</v>
      </c>
      <c r="N183" s="271">
        <f>C182+D182+E182+F182+G182+H182+I182+J182+K182+L182+M182+N182</f>
        <v>0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331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348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347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349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331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348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347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0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1</v>
      </c>
    </row>
    <row r="203" spans="1:16">
      <c r="A203" s="278"/>
      <c r="B203" s="270" t="s">
        <v>349</v>
      </c>
      <c r="C203" s="271">
        <f>C202</f>
        <v>0</v>
      </c>
      <c r="D203" s="271">
        <f>C202+D202</f>
        <v>1</v>
      </c>
      <c r="E203" s="271">
        <f>C202+D202+E202</f>
        <v>1</v>
      </c>
      <c r="F203" s="271">
        <f>C202+D202+E202+F202</f>
        <v>1</v>
      </c>
      <c r="G203" s="271">
        <f>C202+D202+E202+F202+G202</f>
        <v>1</v>
      </c>
      <c r="H203" s="271">
        <f>C202+D202+E202+F202+G202+H202</f>
        <v>1</v>
      </c>
      <c r="I203" s="271">
        <f>C202+D202+E202+F202+G202+H202+I202</f>
        <v>1</v>
      </c>
      <c r="J203" s="271">
        <f>C202+D202+E202+F202+G202+H202+I202+J202</f>
        <v>1</v>
      </c>
      <c r="K203" s="271">
        <f>C202+D202+E202+F202+G202+H202+I202+J202+K202</f>
        <v>1</v>
      </c>
      <c r="L203" s="271">
        <f>C202+D202+E202+F202+G202+H202+I202+J202+K202+L202</f>
        <v>1</v>
      </c>
      <c r="M203" s="271">
        <f>C202+D202+E202+F202+G202+H202+I202+J202+K202+L202+M202</f>
        <v>1</v>
      </c>
      <c r="N203" s="271">
        <f>C202+D202+E202+F202+G202+H202+I202+J202+K202+L202+M202+N202</f>
        <v>1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331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348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347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349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331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348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347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0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1</v>
      </c>
      <c r="Q222" s="303"/>
    </row>
    <row r="223" spans="1:17">
      <c r="A223" s="278"/>
      <c r="B223" s="270" t="s">
        <v>349</v>
      </c>
      <c r="C223" s="271">
        <f>C222</f>
        <v>0</v>
      </c>
      <c r="D223" s="271">
        <f>C222+D222</f>
        <v>1</v>
      </c>
      <c r="E223" s="271">
        <f>C222+D222+E222</f>
        <v>1</v>
      </c>
      <c r="F223" s="271">
        <f>C222+D222+E222+F222</f>
        <v>1</v>
      </c>
      <c r="G223" s="271">
        <f>C222+D222+E222+F222+G222</f>
        <v>1</v>
      </c>
      <c r="H223" s="271">
        <f>C222+D222+E222+F222+G222+H222</f>
        <v>1</v>
      </c>
      <c r="I223" s="271">
        <f>C222+D222+E222+F222+G222+H222+I222</f>
        <v>1</v>
      </c>
      <c r="J223" s="271">
        <f>C222+D222+E222+F222+G222+H222+I222+J222</f>
        <v>1</v>
      </c>
      <c r="K223" s="271">
        <f>C222+D222+E222+F222+G222+H222+I222+J222+K222</f>
        <v>1</v>
      </c>
      <c r="L223" s="271">
        <f>C222+D222+E222+F222+G222+H222+I222+J222+K222+L222</f>
        <v>1</v>
      </c>
      <c r="M223" s="271">
        <f>C222+D222+E222+F222+G222+H222+I222+J222+K222+L222+M222</f>
        <v>1</v>
      </c>
      <c r="N223" s="271">
        <f>C222+D222+E222+F222+G222+H222+I222+J222+K222+L222+M222+N222</f>
        <v>1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J25" sqref="J25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7.75">
      <c r="C3" s="97" t="s">
        <v>31</v>
      </c>
      <c r="D3" s="101">
        <v>5.5903398926654742</v>
      </c>
    </row>
    <row r="4" spans="3:4" ht="27.75">
      <c r="C4" s="120" t="s">
        <v>63</v>
      </c>
      <c r="D4" s="114">
        <v>4.3123894950191906</v>
      </c>
    </row>
    <row r="5" spans="3:4" ht="27.75">
      <c r="C5" s="116" t="s">
        <v>28</v>
      </c>
      <c r="D5" s="114">
        <v>4.2293670329298516</v>
      </c>
    </row>
    <row r="6" spans="3:4" ht="27.75">
      <c r="C6" s="116" t="s">
        <v>30</v>
      </c>
      <c r="D6" s="114">
        <v>4.0696175916003092</v>
      </c>
    </row>
    <row r="7" spans="3:4" ht="27.75">
      <c r="C7" s="120" t="s">
        <v>61</v>
      </c>
      <c r="D7" s="114">
        <v>3.6543029417138682</v>
      </c>
    </row>
    <row r="8" spans="3:4" ht="27.75">
      <c r="C8" s="116" t="s">
        <v>25</v>
      </c>
      <c r="D8" s="114">
        <v>1.4891810993134875</v>
      </c>
    </row>
    <row r="9" spans="3:4" ht="27.75">
      <c r="C9" s="116" t="s">
        <v>26</v>
      </c>
      <c r="D9" s="114">
        <v>1.4061928734145175</v>
      </c>
    </row>
    <row r="10" spans="3:4" ht="27.75">
      <c r="C10" s="116" t="s">
        <v>23</v>
      </c>
      <c r="D10" s="114">
        <v>1.0262831104588512</v>
      </c>
    </row>
    <row r="11" spans="3:4" ht="27.75">
      <c r="C11" s="116" t="s">
        <v>27</v>
      </c>
      <c r="D11" s="114">
        <v>0.92640628474023567</v>
      </c>
    </row>
    <row r="12" spans="3:4" ht="27.75">
      <c r="C12" s="116" t="s">
        <v>342</v>
      </c>
      <c r="D12" s="114">
        <v>0.63156033295860758</v>
      </c>
    </row>
    <row r="13" spans="3:4" ht="27.75">
      <c r="C13" s="116" t="s">
        <v>24</v>
      </c>
      <c r="D13" s="114">
        <v>0</v>
      </c>
    </row>
    <row r="14" spans="3:4" ht="27.75">
      <c r="C14" s="116" t="s">
        <v>34</v>
      </c>
      <c r="D14" s="114">
        <v>0</v>
      </c>
    </row>
    <row r="15" spans="3:4" ht="27.75">
      <c r="C15" s="116" t="s">
        <v>32</v>
      </c>
      <c r="D15" s="114">
        <v>0</v>
      </c>
    </row>
    <row r="16" spans="3:4" ht="27.75">
      <c r="C16" s="116" t="s">
        <v>29</v>
      </c>
      <c r="D16" s="114">
        <v>0</v>
      </c>
    </row>
    <row r="17" spans="3:4" ht="27.75">
      <c r="C17" s="116" t="s">
        <v>33</v>
      </c>
      <c r="D17" s="114">
        <v>0</v>
      </c>
    </row>
    <row r="18" spans="3:4" ht="27.75">
      <c r="C18" s="116" t="s">
        <v>58</v>
      </c>
      <c r="D18" s="114">
        <v>0</v>
      </c>
    </row>
    <row r="19" spans="3:4" ht="27.75">
      <c r="C19" s="116" t="s">
        <v>35</v>
      </c>
      <c r="D19" s="114">
        <v>0</v>
      </c>
    </row>
    <row r="20" spans="3:4" ht="27.75">
      <c r="C20" s="120" t="s">
        <v>59</v>
      </c>
      <c r="D20" s="114">
        <v>0</v>
      </c>
    </row>
    <row r="21" spans="3:4" ht="27.75">
      <c r="C21" s="120" t="s">
        <v>60</v>
      </c>
      <c r="D21" s="114">
        <v>0</v>
      </c>
    </row>
    <row r="22" spans="3:4" ht="27.75">
      <c r="C22" s="124" t="s">
        <v>62</v>
      </c>
      <c r="D22" s="114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9 (อำเภอ)</vt:lpstr>
      <vt:lpstr>รายตำบล wk 9_2566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2023-03-06T03:33:06Z</dcterms:modified>
</cp:coreProperties>
</file>