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365" yWindow="4590" windowWidth="10845" windowHeight="5355" tabRatio="893"/>
  </bookViews>
  <sheets>
    <sheet name="ภาพรวมจังหวัด" sheetId="73" r:id="rId1"/>
    <sheet name="รายเดือน65" sheetId="7" r:id="rId2"/>
    <sheet name="แยก3 รหัส" sheetId="10" r:id="rId3"/>
    <sheet name=" สัปดาห์ที่ 49 (อำเภอ)" sheetId="33" r:id="rId4"/>
    <sheet name="รายตำบล wk 49" sheetId="79" r:id="rId5"/>
    <sheet name="รายงานหมู่บ้าน รง 506" sheetId="151" r:id="rId6"/>
    <sheet name="มัธยฐานรายอำเภอ65" sheetId="76" r:id="rId7"/>
    <sheet name="Sheet1" sheetId="150" r:id="rId8"/>
  </sheets>
  <definedNames>
    <definedName name="_xlnm._FilterDatabase" localSheetId="7" hidden="1">Sheet1!$C$2:$D$2</definedName>
    <definedName name="_xlnm._FilterDatabase" localSheetId="1" hidden="1">รายเดือน65!$A$4:$O$4</definedName>
    <definedName name="_xlnm._FilterDatabase" localSheetId="4" hidden="1">'รายตำบล wk 49'!$A$2:$Q$197</definedName>
  </definedNames>
  <calcPr calcId="124519"/>
  <pivotCaches>
    <pivotCache cacheId="8" r:id="rId9"/>
  </pivotCaches>
</workbook>
</file>

<file path=xl/calcChain.xml><?xml version="1.0" encoding="utf-8"?>
<calcChain xmlns="http://schemas.openxmlformats.org/spreadsheetml/2006/main">
  <c r="N222" i="76"/>
  <c r="M222"/>
  <c r="L222"/>
  <c r="K222"/>
  <c r="J222"/>
  <c r="I222"/>
  <c r="H222"/>
  <c r="G222"/>
  <c r="F222"/>
  <c r="E222"/>
  <c r="D222"/>
  <c r="C222"/>
  <c r="P221" s="1"/>
  <c r="O222" l="1"/>
  <c r="F223"/>
  <c r="J223"/>
  <c r="N223"/>
  <c r="E223"/>
  <c r="I223"/>
  <c r="M223"/>
  <c r="D223"/>
  <c r="H223"/>
  <c r="L223"/>
  <c r="C223"/>
  <c r="G223"/>
  <c r="K223"/>
  <c r="O221"/>
  <c r="N221"/>
  <c r="M221"/>
  <c r="L221"/>
  <c r="K221"/>
  <c r="J221"/>
  <c r="I221"/>
  <c r="H221"/>
  <c r="G221"/>
  <c r="F221"/>
  <c r="E221" l="1"/>
  <c r="D221"/>
  <c r="C221"/>
  <c r="O220"/>
  <c r="N220"/>
  <c r="M220"/>
  <c r="L220"/>
  <c r="K220"/>
  <c r="J220"/>
  <c r="I220"/>
  <c r="H220"/>
  <c r="G220"/>
  <c r="F220"/>
  <c r="E220"/>
  <c r="D220"/>
  <c r="C220"/>
  <c r="O219"/>
  <c r="O218"/>
  <c r="O217"/>
  <c r="O216"/>
  <c r="O215"/>
  <c r="N212" l="1"/>
  <c r="M212"/>
  <c r="L212"/>
  <c r="K212"/>
  <c r="J212"/>
  <c r="I212"/>
  <c r="H212"/>
  <c r="G212"/>
  <c r="F212"/>
  <c r="E212"/>
  <c r="D212"/>
  <c r="C212"/>
  <c r="G213" l="1"/>
  <c r="D213"/>
  <c r="H213"/>
  <c r="C213"/>
  <c r="P211"/>
  <c r="L213"/>
  <c r="M213"/>
  <c r="I213"/>
  <c r="N213"/>
  <c r="J213"/>
  <c r="K213"/>
  <c r="O212"/>
  <c r="F213"/>
  <c r="E213"/>
  <c r="O211"/>
  <c r="N211"/>
  <c r="M211" l="1"/>
  <c r="L211"/>
  <c r="K211"/>
  <c r="J211"/>
  <c r="I211"/>
  <c r="H211"/>
  <c r="G211"/>
  <c r="F211"/>
  <c r="E211"/>
  <c r="D211"/>
  <c r="C211"/>
  <c r="O210"/>
  <c r="N210" l="1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P201" s="1"/>
  <c r="O201"/>
  <c r="F203" l="1"/>
  <c r="J203"/>
  <c r="N203"/>
  <c r="G203"/>
  <c r="E203"/>
  <c r="I203"/>
  <c r="M203"/>
  <c r="O202"/>
  <c r="K203"/>
  <c r="D203"/>
  <c r="C203" s="1"/>
  <c r="H203"/>
  <c r="L203"/>
  <c r="N201"/>
  <c r="M201"/>
  <c r="L201" s="1"/>
  <c r="K201"/>
  <c r="J201"/>
  <c r="I201" s="1"/>
  <c r="H201"/>
  <c r="G201" l="1"/>
  <c r="F201"/>
  <c r="E201"/>
  <c r="D201"/>
  <c r="C201"/>
  <c r="O200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P191" s="1"/>
  <c r="E193" l="1"/>
  <c r="I193"/>
  <c r="D193"/>
  <c r="L193"/>
  <c r="M193"/>
  <c r="H193"/>
  <c r="C193"/>
  <c r="G193"/>
  <c r="K193"/>
  <c r="O192"/>
  <c r="F193"/>
  <c r="J193"/>
  <c r="N193"/>
  <c r="O191"/>
  <c r="N191"/>
  <c r="M191"/>
  <c r="L191"/>
  <c r="K191"/>
  <c r="J191"/>
  <c r="I191"/>
  <c r="H191"/>
  <c r="G191"/>
  <c r="F191"/>
  <c r="E191"/>
  <c r="D191"/>
  <c r="C191"/>
  <c r="O190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P181" s="1"/>
  <c r="C183" l="1"/>
  <c r="L183"/>
  <c r="K183"/>
  <c r="O182"/>
  <c r="F183"/>
  <c r="J183"/>
  <c r="N183"/>
  <c r="G183"/>
  <c r="E183"/>
  <c r="I183"/>
  <c r="M183"/>
  <c r="D183"/>
  <c r="H183"/>
  <c r="O181"/>
  <c r="N181"/>
  <c r="M181"/>
  <c r="L181"/>
  <c r="K181"/>
  <c r="J181" l="1"/>
  <c r="I181"/>
  <c r="H181"/>
  <c r="G181"/>
  <c r="F181"/>
  <c r="E181"/>
  <c r="D181"/>
  <c r="C181"/>
  <c r="O180"/>
  <c r="N180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P171" s="1"/>
  <c r="M173" l="1"/>
  <c r="D173"/>
  <c r="I173"/>
  <c r="E173"/>
  <c r="H173"/>
  <c r="C173"/>
  <c r="G173"/>
  <c r="K173"/>
  <c r="L173"/>
  <c r="O172"/>
  <c r="F173"/>
  <c r="J173"/>
  <c r="N173"/>
  <c r="O171"/>
  <c r="N171"/>
  <c r="M171"/>
  <c r="L171"/>
  <c r="K171"/>
  <c r="J171"/>
  <c r="I171"/>
  <c r="H171" s="1"/>
  <c r="G171"/>
  <c r="F171" l="1"/>
  <c r="E171"/>
  <c r="D171" s="1"/>
  <c r="C171"/>
  <c r="O170"/>
  <c r="N170"/>
  <c r="M170"/>
  <c r="L170"/>
  <c r="K170"/>
  <c r="J170"/>
  <c r="I170"/>
  <c r="H170"/>
  <c r="G170"/>
  <c r="F170"/>
  <c r="E170"/>
  <c r="D170"/>
  <c r="C170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P161" s="1"/>
  <c r="G163" l="1"/>
  <c r="C163"/>
  <c r="O162"/>
  <c r="N163"/>
  <c r="K163"/>
  <c r="F163"/>
  <c r="E163"/>
  <c r="I163"/>
  <c r="M163"/>
  <c r="J163"/>
  <c r="D163"/>
  <c r="H163"/>
  <c r="L163"/>
  <c r="O161"/>
  <c r="N161"/>
  <c r="M161"/>
  <c r="L161"/>
  <c r="K161"/>
  <c r="J161" l="1"/>
  <c r="I161"/>
  <c r="H161"/>
  <c r="G161"/>
  <c r="F161"/>
  <c r="E161"/>
  <c r="D161"/>
  <c r="C161"/>
  <c r="O160"/>
  <c r="N160"/>
  <c r="M160"/>
  <c r="L160"/>
  <c r="K160"/>
  <c r="J160"/>
  <c r="I160"/>
  <c r="H160"/>
  <c r="G160"/>
  <c r="F160"/>
  <c r="E160"/>
  <c r="D160"/>
  <c r="C160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I153" s="1"/>
  <c r="C152"/>
  <c r="P151" s="1"/>
  <c r="E153" l="1"/>
  <c r="M153"/>
  <c r="D153"/>
  <c r="L153"/>
  <c r="G153"/>
  <c r="H153"/>
  <c r="C153"/>
  <c r="K153"/>
  <c r="O152"/>
  <c r="F153"/>
  <c r="J153"/>
  <c r="N153"/>
  <c r="O151"/>
  <c r="N151" l="1"/>
  <c r="M151"/>
  <c r="L151"/>
  <c r="K151"/>
  <c r="J151"/>
  <c r="I151"/>
  <c r="H151"/>
  <c r="G151"/>
  <c r="F151"/>
  <c r="E151"/>
  <c r="D151"/>
  <c r="C151"/>
  <c r="O150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P141" s="1"/>
  <c r="H143" l="1"/>
  <c r="D143"/>
  <c r="C143" s="1"/>
  <c r="O142"/>
  <c r="K143"/>
  <c r="L143"/>
  <c r="G143"/>
  <c r="F143"/>
  <c r="J143"/>
  <c r="N143"/>
  <c r="E143"/>
  <c r="I143"/>
  <c r="M143"/>
  <c r="O141"/>
  <c r="N141" l="1"/>
  <c r="M141"/>
  <c r="L141"/>
  <c r="K141"/>
  <c r="I141"/>
  <c r="H141"/>
  <c r="G141"/>
  <c r="F141"/>
  <c r="E141"/>
  <c r="D141"/>
  <c r="C141"/>
  <c r="O140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P131" s="1"/>
  <c r="K133" l="1"/>
  <c r="C133"/>
  <c r="G133"/>
  <c r="F133"/>
  <c r="J133"/>
  <c r="N133"/>
  <c r="O132"/>
  <c r="E133"/>
  <c r="I133"/>
  <c r="M133"/>
  <c r="D133"/>
  <c r="H133"/>
  <c r="L133"/>
  <c r="O131"/>
  <c r="N131"/>
  <c r="M131"/>
  <c r="L131"/>
  <c r="K131"/>
  <c r="J131"/>
  <c r="I131"/>
  <c r="H131"/>
  <c r="G131" l="1"/>
  <c r="F131"/>
  <c r="E131"/>
  <c r="D131"/>
  <c r="C131"/>
  <c r="O130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P121" s="1"/>
  <c r="I123" l="1"/>
  <c r="E123"/>
  <c r="D123"/>
  <c r="C123" s="1"/>
  <c r="H123"/>
  <c r="L123"/>
  <c r="M123"/>
  <c r="O122"/>
  <c r="G123"/>
  <c r="K123"/>
  <c r="F123"/>
  <c r="J123"/>
  <c r="N123"/>
  <c r="O121"/>
  <c r="N121"/>
  <c r="M121" s="1"/>
  <c r="L121"/>
  <c r="K121"/>
  <c r="J121"/>
  <c r="I121"/>
  <c r="H121"/>
  <c r="G121"/>
  <c r="F121"/>
  <c r="E121"/>
  <c r="D121"/>
  <c r="C121"/>
  <c r="O120"/>
  <c r="N120"/>
  <c r="M120"/>
  <c r="L120"/>
  <c r="K120"/>
  <c r="J120"/>
  <c r="I120"/>
  <c r="H120"/>
  <c r="G120"/>
  <c r="F120"/>
  <c r="E120"/>
  <c r="D120"/>
  <c r="C120"/>
  <c r="O119"/>
  <c r="O118"/>
  <c r="O117"/>
  <c r="O116"/>
  <c r="O115"/>
  <c r="N112"/>
  <c r="M112"/>
  <c r="L112"/>
  <c r="K112"/>
  <c r="J112"/>
  <c r="I112"/>
  <c r="H112"/>
  <c r="G112"/>
  <c r="F112"/>
  <c r="E112"/>
  <c r="D112"/>
  <c r="C112"/>
  <c r="P111" s="1"/>
  <c r="G113" l="1"/>
  <c r="N113"/>
  <c r="O112"/>
  <c r="F113"/>
  <c r="J113"/>
  <c r="E113"/>
  <c r="I113"/>
  <c r="M113"/>
  <c r="K113"/>
  <c r="D113"/>
  <c r="H113"/>
  <c r="L113"/>
  <c r="O111"/>
  <c r="N111" l="1"/>
  <c r="M111"/>
  <c r="L111"/>
  <c r="K111"/>
  <c r="J111"/>
  <c r="I111"/>
  <c r="H111"/>
  <c r="G111"/>
  <c r="F111"/>
  <c r="E111"/>
  <c r="D111"/>
  <c r="C111"/>
  <c r="O110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E103" s="1"/>
  <c r="C102"/>
  <c r="P101" s="1"/>
  <c r="H103" l="1"/>
  <c r="D103"/>
  <c r="L103"/>
  <c r="C103"/>
  <c r="G103"/>
  <c r="K103"/>
  <c r="O102"/>
  <c r="F103"/>
  <c r="J103"/>
  <c r="N103"/>
  <c r="I103"/>
  <c r="M103"/>
  <c r="O101"/>
  <c r="N101"/>
  <c r="M101"/>
  <c r="L101"/>
  <c r="K101"/>
  <c r="J101" l="1"/>
  <c r="I101"/>
  <c r="H101"/>
  <c r="G101"/>
  <c r="F101"/>
  <c r="E101"/>
  <c r="D101"/>
  <c r="C101"/>
  <c r="O100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I93" s="1"/>
  <c r="C92"/>
  <c r="P91" s="1"/>
  <c r="L93" l="1"/>
  <c r="D93"/>
  <c r="C93"/>
  <c r="H93"/>
  <c r="G93"/>
  <c r="K93"/>
  <c r="O92"/>
  <c r="F93"/>
  <c r="J93"/>
  <c r="N93"/>
  <c r="E93"/>
  <c r="M93"/>
  <c r="O91"/>
  <c r="N91"/>
  <c r="M91"/>
  <c r="L91"/>
  <c r="K91"/>
  <c r="J91"/>
  <c r="I91"/>
  <c r="H91"/>
  <c r="G91"/>
  <c r="F91"/>
  <c r="E91"/>
  <c r="D91"/>
  <c r="C91" l="1"/>
  <c r="O90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P81" s="1"/>
  <c r="O81"/>
  <c r="N81"/>
  <c r="M81"/>
  <c r="L81"/>
  <c r="K81"/>
  <c r="J81"/>
  <c r="I81"/>
  <c r="H81"/>
  <c r="G81"/>
  <c r="F81"/>
  <c r="E81"/>
  <c r="D81"/>
  <c r="C81"/>
  <c r="O80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P71" s="1"/>
  <c r="I73" l="1"/>
  <c r="M83"/>
  <c r="E73"/>
  <c r="E83"/>
  <c r="M73"/>
  <c r="I83"/>
  <c r="D73"/>
  <c r="H73"/>
  <c r="L73"/>
  <c r="D83"/>
  <c r="H83"/>
  <c r="L83"/>
  <c r="C73"/>
  <c r="G73"/>
  <c r="K73"/>
  <c r="C83"/>
  <c r="G83"/>
  <c r="K83"/>
  <c r="O72"/>
  <c r="F73"/>
  <c r="J73"/>
  <c r="N73"/>
  <c r="O82"/>
  <c r="F83"/>
  <c r="J83"/>
  <c r="N83"/>
  <c r="O71"/>
  <c r="N71"/>
  <c r="M71"/>
  <c r="L71" s="1"/>
  <c r="K71"/>
  <c r="J71"/>
  <c r="I71" s="1"/>
  <c r="H71" l="1"/>
  <c r="G71"/>
  <c r="F71"/>
  <c r="E71"/>
  <c r="D71"/>
  <c r="C71"/>
  <c r="O70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P61" s="1"/>
  <c r="O61"/>
  <c r="N61"/>
  <c r="M61"/>
  <c r="L61" s="1"/>
  <c r="K61"/>
  <c r="J61"/>
  <c r="I61"/>
  <c r="H61"/>
  <c r="G61"/>
  <c r="F61"/>
  <c r="E61"/>
  <c r="D61"/>
  <c r="C61"/>
  <c r="O60"/>
  <c r="N60"/>
  <c r="M60"/>
  <c r="L60"/>
  <c r="K60"/>
  <c r="J60"/>
  <c r="I60"/>
  <c r="H60"/>
  <c r="G60"/>
  <c r="F60"/>
  <c r="E60"/>
  <c r="D60"/>
  <c r="C60"/>
  <c r="O59"/>
  <c r="O58"/>
  <c r="O57"/>
  <c r="O56"/>
  <c r="O55"/>
  <c r="N52"/>
  <c r="M52"/>
  <c r="L52"/>
  <c r="K52"/>
  <c r="J52"/>
  <c r="I52"/>
  <c r="H52"/>
  <c r="G52"/>
  <c r="F52"/>
  <c r="E52"/>
  <c r="D52"/>
  <c r="C52"/>
  <c r="P51" s="1"/>
  <c r="M53" l="1"/>
  <c r="L53"/>
  <c r="E53"/>
  <c r="D53"/>
  <c r="I53"/>
  <c r="F63"/>
  <c r="N63"/>
  <c r="H53"/>
  <c r="E63"/>
  <c r="M63"/>
  <c r="C53"/>
  <c r="G53"/>
  <c r="K53"/>
  <c r="D63"/>
  <c r="H63"/>
  <c r="L63"/>
  <c r="O62"/>
  <c r="J63"/>
  <c r="I63"/>
  <c r="O52"/>
  <c r="F53"/>
  <c r="J53"/>
  <c r="N53"/>
  <c r="C63"/>
  <c r="G63"/>
  <c r="K63"/>
  <c r="O51"/>
  <c r="N51"/>
  <c r="M51"/>
  <c r="L51"/>
  <c r="K51"/>
  <c r="J51"/>
  <c r="I51"/>
  <c r="H51"/>
  <c r="G51"/>
  <c r="F51" l="1"/>
  <c r="E51"/>
  <c r="D51"/>
  <c r="C51"/>
  <c r="O50"/>
  <c r="N50"/>
  <c r="M50"/>
  <c r="L50"/>
  <c r="K50"/>
  <c r="J50"/>
  <c r="I50"/>
  <c r="H50"/>
  <c r="G50"/>
  <c r="F50"/>
  <c r="E50"/>
  <c r="D50"/>
  <c r="C50"/>
  <c r="O49"/>
  <c r="O48"/>
  <c r="O47"/>
  <c r="O46"/>
  <c r="O45"/>
  <c r="N42"/>
  <c r="M42"/>
  <c r="L42"/>
  <c r="K42"/>
  <c r="J42"/>
  <c r="I42"/>
  <c r="H42"/>
  <c r="G42"/>
  <c r="F42"/>
  <c r="E42"/>
  <c r="D42"/>
  <c r="C42"/>
  <c r="P41" s="1"/>
  <c r="L43" l="1"/>
  <c r="H43"/>
  <c r="G43"/>
  <c r="F43"/>
  <c r="J43"/>
  <c r="N43"/>
  <c r="D43"/>
  <c r="C43" s="1"/>
  <c r="O42"/>
  <c r="K43"/>
  <c r="E43"/>
  <c r="I43"/>
  <c r="M43"/>
  <c r="O41"/>
  <c r="N41"/>
  <c r="M41" s="1"/>
  <c r="L41"/>
  <c r="K41"/>
  <c r="J41"/>
  <c r="I41" s="1"/>
  <c r="H41"/>
  <c r="G41"/>
  <c r="F41"/>
  <c r="E41"/>
  <c r="D41"/>
  <c r="C41"/>
  <c r="O40"/>
  <c r="N40"/>
  <c r="M40"/>
  <c r="L40"/>
  <c r="K40"/>
  <c r="J40"/>
  <c r="I40"/>
  <c r="H40"/>
  <c r="G40"/>
  <c r="F40"/>
  <c r="E40"/>
  <c r="D40"/>
  <c r="C40"/>
  <c r="O39"/>
  <c r="O38"/>
  <c r="O37"/>
  <c r="O36"/>
  <c r="O35"/>
  <c r="N32"/>
  <c r="M32"/>
  <c r="L32"/>
  <c r="K32"/>
  <c r="J32"/>
  <c r="I32"/>
  <c r="H32"/>
  <c r="G32"/>
  <c r="F32"/>
  <c r="E32"/>
  <c r="D32"/>
  <c r="C32"/>
  <c r="P31" s="1"/>
  <c r="O32" l="1"/>
  <c r="N33"/>
  <c r="M33"/>
  <c r="F33"/>
  <c r="E33"/>
  <c r="I33"/>
  <c r="D33"/>
  <c r="H33"/>
  <c r="L33"/>
  <c r="J33"/>
  <c r="C33"/>
  <c r="G33"/>
  <c r="K33"/>
  <c r="O31"/>
  <c r="N31"/>
  <c r="M31"/>
  <c r="L31"/>
  <c r="K31"/>
  <c r="J31"/>
  <c r="I31"/>
  <c r="H31"/>
  <c r="G31"/>
  <c r="F31" l="1"/>
  <c r="E31" s="1"/>
  <c r="D31" s="1"/>
  <c r="C31" s="1"/>
  <c r="O30"/>
  <c r="N30"/>
  <c r="M30" s="1"/>
  <c r="L30" s="1"/>
  <c r="K30" s="1"/>
  <c r="J30" s="1"/>
  <c r="I30" s="1"/>
  <c r="H30" s="1"/>
  <c r="G30" s="1"/>
  <c r="F30" s="1"/>
  <c r="E30" s="1"/>
  <c r="D30" s="1"/>
  <c r="C30"/>
  <c r="O29"/>
  <c r="N29"/>
  <c r="M29"/>
  <c r="L29"/>
  <c r="K29"/>
  <c r="J29"/>
  <c r="I29"/>
  <c r="H29"/>
  <c r="G29"/>
  <c r="F29"/>
  <c r="E29"/>
  <c r="D29"/>
  <c r="C29"/>
  <c r="O28"/>
  <c r="N28"/>
  <c r="M28"/>
  <c r="L28"/>
  <c r="K28"/>
  <c r="J28"/>
  <c r="I28"/>
  <c r="H28"/>
  <c r="G28"/>
  <c r="F28"/>
  <c r="E28"/>
  <c r="D28"/>
  <c r="C28"/>
  <c r="O27"/>
  <c r="N27"/>
  <c r="M27"/>
  <c r="L27"/>
  <c r="K27"/>
  <c r="J27"/>
  <c r="I27"/>
  <c r="H27"/>
  <c r="G27"/>
  <c r="F27"/>
  <c r="E27"/>
  <c r="D27"/>
  <c r="C27"/>
  <c r="O26"/>
  <c r="N26"/>
  <c r="M26"/>
  <c r="L26"/>
  <c r="K26"/>
  <c r="J26"/>
  <c r="I26"/>
  <c r="H26"/>
  <c r="G26"/>
  <c r="F26"/>
  <c r="E26"/>
  <c r="D26"/>
  <c r="C26"/>
  <c r="O25"/>
  <c r="N25"/>
  <c r="M25"/>
  <c r="L25"/>
  <c r="K25"/>
  <c r="J25"/>
  <c r="I25"/>
  <c r="H25"/>
  <c r="G25"/>
  <c r="F25"/>
  <c r="E25"/>
  <c r="D25"/>
  <c r="C25"/>
  <c r="N22"/>
  <c r="M22"/>
  <c r="L22"/>
  <c r="K22"/>
  <c r="J22"/>
  <c r="I22"/>
  <c r="H22"/>
  <c r="G22"/>
  <c r="F22"/>
  <c r="E22"/>
  <c r="D22"/>
  <c r="C22"/>
  <c r="P21" s="1"/>
  <c r="O21"/>
  <c r="N21"/>
  <c r="M21"/>
  <c r="L21"/>
  <c r="K21"/>
  <c r="J21"/>
  <c r="I21"/>
  <c r="H21"/>
  <c r="G21"/>
  <c r="F21"/>
  <c r="E21"/>
  <c r="D21"/>
  <c r="C21"/>
  <c r="O20"/>
  <c r="N20"/>
  <c r="M20"/>
  <c r="L20"/>
  <c r="K20"/>
  <c r="J20"/>
  <c r="I20"/>
  <c r="H20"/>
  <c r="G20"/>
  <c r="F20"/>
  <c r="E20"/>
  <c r="D20"/>
  <c r="C20"/>
  <c r="O19"/>
  <c r="O18"/>
  <c r="O17"/>
  <c r="O16"/>
  <c r="O15"/>
  <c r="N12"/>
  <c r="M12"/>
  <c r="O22" l="1"/>
  <c r="K23"/>
  <c r="F23"/>
  <c r="J23"/>
  <c r="N23"/>
  <c r="G23"/>
  <c r="E23"/>
  <c r="I23"/>
  <c r="M23"/>
  <c r="D23"/>
  <c r="H23"/>
  <c r="L23"/>
  <c r="L12"/>
  <c r="K12" s="1"/>
  <c r="J12" s="1"/>
  <c r="I12"/>
  <c r="H12"/>
  <c r="G12" l="1"/>
  <c r="F12" s="1"/>
  <c r="E12" s="1"/>
  <c r="D12"/>
  <c r="C12" s="1"/>
  <c r="P11" l="1"/>
  <c r="K13"/>
  <c r="L13"/>
  <c r="G13"/>
  <c r="C13"/>
  <c r="J13"/>
  <c r="I13" s="1"/>
  <c r="E13"/>
  <c r="F13"/>
  <c r="M13"/>
  <c r="H13"/>
  <c r="D13"/>
  <c r="N13"/>
  <c r="O12"/>
  <c r="O11"/>
  <c r="N11"/>
  <c r="M11" l="1"/>
  <c r="L11"/>
  <c r="K11"/>
  <c r="J11"/>
  <c r="I11"/>
  <c r="H11"/>
  <c r="G11"/>
  <c r="F11"/>
  <c r="E11"/>
  <c r="D11"/>
  <c r="C11"/>
  <c r="O10"/>
  <c r="N10"/>
  <c r="M10"/>
  <c r="L10"/>
  <c r="K10"/>
  <c r="J10"/>
  <c r="I10"/>
  <c r="H10"/>
  <c r="G10"/>
  <c r="F10"/>
  <c r="E10"/>
  <c r="D10"/>
  <c r="C10"/>
  <c r="O9"/>
  <c r="O8"/>
  <c r="O7"/>
  <c r="H196" i="79"/>
  <c r="G196"/>
  <c r="D196" s="1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/>
  <c r="B33"/>
  <c r="B32"/>
  <c r="BB31" s="1"/>
  <c r="C197" i="79" l="1"/>
  <c r="BA31" i="33"/>
  <c r="AZ31" s="1"/>
  <c r="BB25"/>
  <c r="BA25"/>
  <c r="AZ25"/>
  <c r="AY25"/>
  <c r="AX25"/>
  <c r="AW25"/>
  <c r="AW31" s="1"/>
  <c r="AV25"/>
  <c r="AU25"/>
  <c r="AT25"/>
  <c r="AS25"/>
  <c r="AR25"/>
  <c r="AQ25"/>
  <c r="AP25"/>
  <c r="AO25"/>
  <c r="AN25"/>
  <c r="AM25"/>
  <c r="AL25"/>
  <c r="AK25"/>
  <c r="AJ25"/>
  <c r="AI25"/>
  <c r="AI31" s="1"/>
  <c r="AH31" s="1"/>
  <c r="AH25"/>
  <c r="AG25"/>
  <c r="AG31" s="1"/>
  <c r="AF25"/>
  <c r="AE25"/>
  <c r="AD25"/>
  <c r="AC25"/>
  <c r="AB25"/>
  <c r="AA25"/>
  <c r="Z25"/>
  <c r="Z31" s="1"/>
  <c r="Y25"/>
  <c r="Y31" s="1"/>
  <c r="X31" s="1"/>
  <c r="X25"/>
  <c r="W25"/>
  <c r="V25"/>
  <c r="U25"/>
  <c r="T25"/>
  <c r="T31" s="1"/>
  <c r="S25"/>
  <c r="S31" s="1"/>
  <c r="R25"/>
  <c r="Q25"/>
  <c r="P25"/>
  <c r="O25"/>
  <c r="N25"/>
  <c r="M25"/>
  <c r="L25"/>
  <c r="K25"/>
  <c r="J25"/>
  <c r="I25"/>
  <c r="H25"/>
  <c r="G25"/>
  <c r="F25"/>
  <c r="E25"/>
  <c r="D25"/>
  <c r="C25"/>
  <c r="C31" s="1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25" s="1"/>
  <c r="G28" i="10"/>
  <c r="D28"/>
  <c r="C28"/>
  <c r="B28"/>
  <c r="H27"/>
  <c r="I27" s="1"/>
  <c r="E27"/>
  <c r="H26"/>
  <c r="I26" s="1"/>
  <c r="E26"/>
  <c r="F26" s="1"/>
  <c r="H25"/>
  <c r="I25" s="1"/>
  <c r="E25"/>
  <c r="F25" s="1"/>
  <c r="H24"/>
  <c r="I24" s="1"/>
  <c r="E24"/>
  <c r="F24" s="1"/>
  <c r="H23"/>
  <c r="I23" s="1"/>
  <c r="E23"/>
  <c r="F23" s="1"/>
  <c r="H22"/>
  <c r="I22" s="1"/>
  <c r="E22"/>
  <c r="F22" s="1"/>
  <c r="H21"/>
  <c r="I21" s="1"/>
  <c r="E21"/>
  <c r="F21" s="1"/>
  <c r="H20"/>
  <c r="I20" s="1"/>
  <c r="E20"/>
  <c r="F20" s="1"/>
  <c r="H19"/>
  <c r="E19"/>
  <c r="H18"/>
  <c r="I18" s="1"/>
  <c r="E18"/>
  <c r="F18" s="1"/>
  <c r="H17"/>
  <c r="F17" s="1"/>
  <c r="E17"/>
  <c r="N16"/>
  <c r="H16"/>
  <c r="E16"/>
  <c r="W15"/>
  <c r="H15"/>
  <c r="I15" s="1"/>
  <c r="E15"/>
  <c r="P14"/>
  <c r="H14"/>
  <c r="I14" s="1"/>
  <c r="E14"/>
  <c r="F14" s="1"/>
  <c r="AF31" i="33" l="1"/>
  <c r="R31"/>
  <c r="AY31"/>
  <c r="W31"/>
  <c r="V31" s="1"/>
  <c r="AX31"/>
  <c r="F16" i="10"/>
  <c r="U31" i="33"/>
  <c r="AE31"/>
  <c r="AD31" s="1"/>
  <c r="AC31" s="1"/>
  <c r="AB31" s="1"/>
  <c r="AA31" s="1"/>
  <c r="Q31"/>
  <c r="P31" s="1"/>
  <c r="O31" s="1"/>
  <c r="N31" s="1"/>
  <c r="M31" s="1"/>
  <c r="L31" s="1"/>
  <c r="K31" s="1"/>
  <c r="J31" s="1"/>
  <c r="I31" s="1"/>
  <c r="H31" s="1"/>
  <c r="G31" s="1"/>
  <c r="F31" s="1"/>
  <c r="E31" s="1"/>
  <c r="D31" s="1"/>
  <c r="I16" i="10"/>
  <c r="F19"/>
  <c r="AV31" i="33"/>
  <c r="AU31" s="1"/>
  <c r="AT31" s="1"/>
  <c r="AS31" s="1"/>
  <c r="AR31" s="1"/>
  <c r="AQ31" s="1"/>
  <c r="AP31" s="1"/>
  <c r="AO31" s="1"/>
  <c r="AN31" s="1"/>
  <c r="AM31" s="1"/>
  <c r="AL31" s="1"/>
  <c r="AK31" s="1"/>
  <c r="AJ31" s="1"/>
  <c r="H28" i="10"/>
  <c r="I28" s="1"/>
  <c r="I17"/>
  <c r="F15"/>
  <c r="F27"/>
  <c r="I19"/>
  <c r="H13"/>
  <c r="I13" s="1"/>
  <c r="E13"/>
  <c r="F13" s="1"/>
  <c r="H12"/>
  <c r="I12" s="1"/>
  <c r="E12"/>
  <c r="F12" s="1"/>
  <c r="H11"/>
  <c r="I11" s="1"/>
  <c r="E11"/>
  <c r="F11" s="1"/>
  <c r="O10"/>
  <c r="R7" s="1"/>
  <c r="N10"/>
  <c r="H10"/>
  <c r="I10" s="1"/>
  <c r="E10"/>
  <c r="F10" s="1"/>
  <c r="P9"/>
  <c r="H9"/>
  <c r="I9" s="1"/>
  <c r="E9"/>
  <c r="F9" s="1"/>
  <c r="P8"/>
  <c r="H8"/>
  <c r="I8" s="1"/>
  <c r="E8"/>
  <c r="F8" s="1"/>
  <c r="P7"/>
  <c r="H7"/>
  <c r="I7" s="1"/>
  <c r="B31" i="33" l="1"/>
  <c r="R8" i="10"/>
  <c r="R9"/>
  <c r="E7"/>
  <c r="F7" s="1"/>
  <c r="R6"/>
  <c r="P6"/>
  <c r="H6"/>
  <c r="E6"/>
  <c r="B6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T26" s="1"/>
  <c r="N25"/>
  <c r="N24"/>
  <c r="N23"/>
  <c r="N22"/>
  <c r="T22" s="1"/>
  <c r="N21"/>
  <c r="T21" s="1"/>
  <c r="N20"/>
  <c r="N19"/>
  <c r="N18"/>
  <c r="T18" s="1"/>
  <c r="N17"/>
  <c r="T17" s="1"/>
  <c r="N16"/>
  <c r="N15"/>
  <c r="N14"/>
  <c r="T14" s="1"/>
  <c r="N13"/>
  <c r="N12"/>
  <c r="T12" s="1"/>
  <c r="N11"/>
  <c r="N10"/>
  <c r="T10" s="1"/>
  <c r="N9"/>
  <c r="T9" s="1"/>
  <c r="N8"/>
  <c r="F6" i="10" l="1"/>
  <c r="R10"/>
  <c r="P10" s="1"/>
  <c r="I6"/>
  <c r="V12" i="7"/>
  <c r="O12" s="1"/>
  <c r="V14"/>
  <c r="O14" s="1"/>
  <c r="V18"/>
  <c r="O18" s="1"/>
  <c r="V22"/>
  <c r="O22" s="1"/>
  <c r="V26"/>
  <c r="O26" s="1"/>
  <c r="N27"/>
  <c r="V10"/>
  <c r="O10" s="1"/>
  <c r="V17"/>
  <c r="O17" s="1"/>
  <c r="V21"/>
  <c r="O21" s="1"/>
  <c r="W9"/>
  <c r="V9" s="1"/>
  <c r="O9" s="1"/>
  <c r="T13"/>
  <c r="T15"/>
  <c r="T19"/>
  <c r="V19" s="1"/>
  <c r="T23"/>
  <c r="N7"/>
  <c r="N6"/>
  <c r="T6" s="1"/>
  <c r="V6" s="1"/>
  <c r="S5"/>
  <c r="N5"/>
  <c r="M14" i="73"/>
  <c r="L14"/>
  <c r="K14"/>
  <c r="J14"/>
  <c r="I14"/>
  <c r="H14"/>
  <c r="G14"/>
  <c r="F14"/>
  <c r="E14"/>
  <c r="D14"/>
  <c r="C14"/>
  <c r="B14"/>
  <c r="P13" s="1"/>
  <c r="N13"/>
  <c r="N12"/>
  <c r="Q11"/>
  <c r="V13" i="7" l="1"/>
  <c r="O13" s="1"/>
  <c r="V23"/>
  <c r="O23" s="1"/>
  <c r="V15"/>
  <c r="O15" s="1"/>
  <c r="O6"/>
  <c r="O19"/>
  <c r="P11" i="73"/>
  <c r="N11" l="1"/>
  <c r="M11"/>
  <c r="L11"/>
  <c r="K11"/>
  <c r="J11"/>
  <c r="I11"/>
  <c r="H11"/>
  <c r="G11"/>
  <c r="F11" s="1"/>
  <c r="E11" s="1"/>
  <c r="D11"/>
  <c r="C11" l="1"/>
  <c r="B11"/>
  <c r="N10" l="1"/>
  <c r="M10"/>
  <c r="L10"/>
  <c r="K10"/>
  <c r="J10"/>
  <c r="I10"/>
  <c r="H10"/>
  <c r="G10"/>
  <c r="F10"/>
  <c r="E10"/>
  <c r="D10"/>
  <c r="C10"/>
  <c r="B10"/>
  <c r="N9" l="1"/>
  <c r="M9"/>
  <c r="L9"/>
  <c r="K9"/>
  <c r="J9"/>
  <c r="I9"/>
  <c r="H9"/>
  <c r="G9"/>
  <c r="F9"/>
  <c r="E9"/>
  <c r="D9"/>
  <c r="C9"/>
  <c r="B9"/>
  <c r="N8"/>
  <c r="N7"/>
  <c r="N6"/>
  <c r="N5"/>
  <c r="N4"/>
  <c r="T7" i="7"/>
  <c r="T5" s="1"/>
  <c r="V5" s="1"/>
  <c r="O5" s="1"/>
  <c r="T11"/>
  <c r="V11" s="1"/>
  <c r="O11" s="1"/>
  <c r="T8"/>
  <c r="T27" s="1"/>
  <c r="T16"/>
  <c r="V16" s="1"/>
  <c r="O16" s="1"/>
  <c r="T20"/>
  <c r="V20" s="1"/>
  <c r="O20" s="1"/>
  <c r="T24"/>
  <c r="V24" s="1"/>
  <c r="O24" s="1"/>
  <c r="T25"/>
  <c r="V7"/>
  <c r="O7" s="1"/>
  <c r="V8"/>
  <c r="O8" s="1"/>
  <c r="V25"/>
  <c r="O25" s="1"/>
  <c r="E28" i="10"/>
  <c r="F28" s="1"/>
  <c r="O15"/>
  <c r="O16" s="1"/>
  <c r="P16" s="1"/>
  <c r="V27" i="7" l="1"/>
  <c r="O27" s="1"/>
  <c r="W27"/>
  <c r="P15" i="10"/>
</calcChain>
</file>

<file path=xl/sharedStrings.xml><?xml version="1.0" encoding="utf-8"?>
<sst xmlns="http://schemas.openxmlformats.org/spreadsheetml/2006/main" count="2975" uniqueCount="718">
  <si>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</si>
  <si>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</si>
  <si>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</si>
  <si>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</si>
  <si>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</si>
  <si>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</si>
  <si>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</si>
  <si>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</si>
  <si>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</si>
  <si>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</si>
  <si>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</si>
  <si>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</si>
  <si>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</si>
  <si>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</si>
  <si>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</si>
  <si>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</si>
  <si>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</si>
  <si>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</si>
  <si>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</si>
  <si>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</si>
  <si>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</si>
  <si>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</si>
  <si>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</si>
  <si>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</si>
  <si>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</si>
  <si>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</si>
  <si>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</si>
  <si>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</si>
  <si>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</si>
  <si>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</si>
  <si>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</si>
  <si>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</si>
  <si>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</si>
  <si>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</si>
  <si>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</si>
  <si>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</si>
  <si>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</si>
  <si>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</si>
  <si>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</si>
  <si>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</si>
  <si>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</si>
  <si>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</si>
  <si>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</si>
  <si>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</si>
  <si>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</si>
  <si>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</si>
  <si>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</si>
  <si>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</si>
  <si>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</si>
  <si>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</si>
  <si>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</si>
  <si>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</si>
  <si>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</si>
  <si>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</si>
  <si>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</si>
  <si>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</si>
  <si>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</si>
  <si>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</si>
  <si>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</si>
  <si>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</si>
  <si>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</si>
  <si>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</si>
  <si>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</si>
  <si>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</si>
  <si>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</si>
  <si>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</si>
  <si>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</si>
  <si>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</si>
  <si>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</si>
  <si>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</si>
  <si>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</si>
  <si>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</si>
  <si>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</si>
  <si>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</si>
  <si>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</si>
  <si>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</si>
  <si>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</si>
  <si>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</si>
  <si>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</si>
  <si>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</si>
  <si>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</si>
  <si>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</si>
  <si>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</si>
  <si>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</si>
  <si>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</si>
  <si>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</si>
  <si>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</si>
  <si>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</si>
  <si>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</si>
  <si>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</si>
  <si>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</si>
  <si>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</si>
  <si>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</si>
  <si>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</si>
  <si>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</si>
  <si>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</si>
  <si>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</si>
  <si>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</si>
  <si>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</si>
  <si>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</si>
  <si>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</si>
  <si>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</si>
  <si>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</si>
  <si>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</si>
  <si>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</si>
  <si>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</si>
  <si>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</si>
  <si>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</si>
  <si>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</si>
  <si>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</si>
  <si>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</si>
  <si>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</si>
  <si>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</si>
  <si>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</si>
  <si>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</si>
  <si>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</si>
  <si>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</si>
  <si>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</si>
  <si>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</si>
  <si>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</si>
  <si>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</si>
  <si>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</si>
  <si>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</si>
  <si>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</si>
  <si>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</si>
  <si>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</si>
  <si>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</si>
  <si>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</si>
  <si>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</si>
  <si>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</si>
  <si>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</si>
  <si>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</si>
  <si>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</si>
  <si>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</si>
  <si>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</si>
  <si>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</si>
  <si>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</si>
  <si>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</si>
  <si>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</si>
  <si>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</si>
  <si>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</si>
  <si>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</si>
  <si>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</si>
  <si>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</si>
  <si>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</si>
  <si>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</si>
  <si>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</si>
  <si>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</si>
  <si>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</si>
  <si>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</si>
  <si>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</si>
  <si>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</si>
  <si>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2561</t>
  </si>
  <si>
    <t>2562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</si>
  <si>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</si>
  <si>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</si>
  <si>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</si>
  <si>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</si>
  <si>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</si>
  <si>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</si>
  <si>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</si>
  <si>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</si>
  <si>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</si>
  <si>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</si>
  <si>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</si>
  <si>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</si>
  <si>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</si>
  <si>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</si>
  <si>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</si>
  <si>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</si>
  <si>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</si>
  <si>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</si>
  <si>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</si>
  <si>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</si>
  <si>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</si>
  <si>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</si>
  <si>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</si>
  <si>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</si>
  <si>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</si>
  <si>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</si>
  <si>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</si>
  <si>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</si>
  <si>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</si>
  <si>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</si>
  <si>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</si>
  <si>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</si>
  <si>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</si>
  <si>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</si>
  <si>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</si>
  <si>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</si>
  <si>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</si>
  <si>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</si>
  <si>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</si>
  <si>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</si>
  <si>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</si>
  <si>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</si>
  <si>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</si>
  <si>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</si>
  <si>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</si>
  <si>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</si>
  <si>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</si>
  <si>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</si>
  <si>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</si>
  <si>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</si>
  <si>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</si>
  <si>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</si>
  <si>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</si>
  <si>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</si>
  <si>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</si>
  <si>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</si>
  <si>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</si>
  <si>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</si>
  <si>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</si>
  <si>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</si>
  <si>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</si>
  <si>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</si>
  <si>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</si>
  <si>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</si>
  <si>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</si>
  <si>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</si>
  <si>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</si>
  <si>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</si>
  <si>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</si>
  <si>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</si>
  <si>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</si>
  <si>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</si>
  <si>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</si>
  <si>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</si>
  <si>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</si>
  <si>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</si>
  <si>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</si>
  <si>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</si>
  <si>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</si>
  <si>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</si>
  <si>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</si>
  <si>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</si>
  <si>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</si>
  <si>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</si>
  <si>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</si>
  <si>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</si>
  <si>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</si>
  <si>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</si>
  <si>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</si>
  <si>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</si>
  <si>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</si>
  <si>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</si>
  <si>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</si>
  <si>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</si>
  <si>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</si>
  <si>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</si>
  <si>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</si>
  <si>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</si>
  <si>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</si>
  <si>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</si>
  <si>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</si>
  <si>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</si>
  <si>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</si>
  <si>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</si>
  <si>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</si>
  <si>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</si>
  <si>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</si>
  <si>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</si>
  <si>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</si>
  <si>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</si>
  <si>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</si>
  <si>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</si>
  <si>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</si>
  <si>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</si>
  <si>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</si>
  <si>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</si>
  <si>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</si>
  <si>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</si>
  <si>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</si>
  <si>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</si>
  <si>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</si>
  <si>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</si>
  <si>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</si>
  <si>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</si>
  <si>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</si>
  <si>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</si>
  <si>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</si>
  <si>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</si>
  <si>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</si>
  <si>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</si>
  <si>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</si>
  <si>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</si>
  <si>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</si>
  <si>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</si>
  <si>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</si>
  <si>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</si>
  <si>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</si>
  <si>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</si>
  <si>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</si>
  <si>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</si>
  <si>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</si>
  <si>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</si>
  <si>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</si>
  <si>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</si>
  <si>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</si>
  <si>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</si>
  <si>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</si>
  <si>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</si>
  <si>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</si>
  <si>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</si>
  <si>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</si>
  <si>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</si>
  <si>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</si>
  <si>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</si>
  <si>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</si>
  <si>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</si>
  <si>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</si>
  <si>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</si>
  <si>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</si>
  <si>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</si>
  <si>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</si>
  <si>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</si>
  <si>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</si>
  <si>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</si>
  <si>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</si>
  <si>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</si>
  <si>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</si>
  <si>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</si>
  <si>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</si>
  <si>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</si>
  <si>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</si>
  <si>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</si>
  <si>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</si>
  <si>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ราย</t>
  </si>
  <si>
    <t>Wk</t>
  </si>
  <si>
    <t>2564</t>
  </si>
  <si>
    <t>2560</t>
  </si>
  <si>
    <t>สะแบง</t>
  </si>
  <si>
    <t>หนองสิม</t>
  </si>
  <si>
    <t>ดอนดู่</t>
  </si>
  <si>
    <t>มัธยฐาน 60-64</t>
  </si>
  <si>
    <t>ค่าพยากรณ์ปี  2565</t>
  </si>
  <si>
    <t>2565  Cum.</t>
  </si>
  <si>
    <t xml:space="preserve">                       จำนวนผู้ป่วยโรคไข้เลือดออก จำแนกรายเดือน จังหวัดร้อยเอ็ด ปี 2565  เปรียบเทียบปี 2564  , target  line   และค่ามัธยฐาน 5 ปี  </t>
  </si>
  <si>
    <t>สถานการณ์ไข้เลือดออก  รายอำเภอ  จังหวัดร้อยเอ็ด  ปี  2565</t>
  </si>
  <si>
    <t xml:space="preserve">    สถานการณ์ไข้เลือดออก  รายอำเภอ  จังหวัดร้อยเอ็ด  ปี  2565</t>
  </si>
  <si>
    <t xml:space="preserve">                        จำนวนผู้ป่วย / อัตราป่วย ไข้เลือดออก  จำแนกตามกลุ่มอายุ  ปี 2565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</si>
  <si>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2565</t>
  </si>
  <si>
    <t>2565</t>
  </si>
  <si>
    <t>มัธยฐาน (60-65 )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</si>
  <si>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2565</t>
  </si>
  <si>
    <t>มัธยฐานปี 60-64</t>
  </si>
  <si>
    <t>2565  CUM.</t>
  </si>
  <si>
    <t>ปี 2565</t>
  </si>
  <si>
    <t>ดอนแหน</t>
  </si>
  <si>
    <t>โนนสั้น</t>
  </si>
  <si>
    <t>แสนสี</t>
  </si>
  <si>
    <t>โนนหนามแท่ง</t>
  </si>
  <si>
    <t>หนองสมบูรณ์</t>
  </si>
  <si>
    <t>วารีอุดม</t>
  </si>
  <si>
    <t>ไม่ระบุหมู่บ้าน</t>
  </si>
  <si>
    <t>เปลือยน้อย</t>
  </si>
  <si>
    <t xml:space="preserve">      เป้าหมาย  จำนวนผู้ป่วยไข้เลือดออก   (Target  line)    จ.ร้อยเอ็ด  จำแนกรายเดือน   ปี  2565</t>
  </si>
  <si>
    <t xml:space="preserve">                       สถานการณ์โรคไข้เลือดออก  จังหวัดร้อยเอ็ด  รายเดือน  ปี  2565</t>
  </si>
  <si>
    <t>จำนวนผู้ป่วยไข้เลือดอออก  รายสัปดาห์ปี    2560-2565</t>
  </si>
  <si>
    <t>ผู้ป่วยไข้เลือดออก รายหมู่บ้าน จำแนกตามสัปดาห์ที่พบผู้ป่วย  ปี 2565</t>
  </si>
  <si>
    <t>เมืองแสน</t>
  </si>
  <si>
    <t>หนองอีดำ</t>
  </si>
  <si>
    <t>ตาหยวกน้อย</t>
  </si>
  <si>
    <t>เขวาโคก</t>
  </si>
  <si>
    <t>หนองยาง</t>
  </si>
  <si>
    <t>เป้าหมายปี 65  (ราย)</t>
  </si>
  <si>
    <t>สวนมอญ</t>
  </si>
  <si>
    <t>ผือฮี</t>
  </si>
  <si>
    <t>ท่าเยี่ยม</t>
  </si>
  <si>
    <t>ฮ่องแฮ่</t>
  </si>
  <si>
    <t>วารีสมบูรณ์</t>
  </si>
  <si>
    <t>ก่อ</t>
  </si>
  <si>
    <t>สุขสมบูรณ์</t>
  </si>
  <si>
    <t>โนนเมือง</t>
  </si>
  <si>
    <t>หัวฝาย</t>
  </si>
  <si>
    <t>โคกทม</t>
  </si>
  <si>
    <t>หนองบัวบาน</t>
  </si>
  <si>
    <t>ศาลา</t>
  </si>
  <si>
    <t>หนองบอน</t>
  </si>
  <si>
    <t>วังเข</t>
  </si>
  <si>
    <t>หนองคูณ</t>
  </si>
  <si>
    <t>หนองฮางเหนือ</t>
  </si>
  <si>
    <t>หนองโตน</t>
  </si>
  <si>
    <t>ใหม่สามัคคี</t>
  </si>
  <si>
    <t>หนองหญ้าม้า</t>
  </si>
  <si>
    <t>กอกแก้ว</t>
  </si>
  <si>
    <t>ดงเย็น</t>
  </si>
  <si>
    <t>ผึ่ง</t>
  </si>
  <si>
    <t>เหล่ามุง</t>
  </si>
  <si>
    <t>โนนสะอาด</t>
  </si>
  <si>
    <t>ดอนแดง</t>
  </si>
  <si>
    <t>จานเหนือ</t>
  </si>
  <si>
    <t>สามแยก</t>
  </si>
  <si>
    <t>สันติภาพ</t>
  </si>
  <si>
    <t>เมืองเก่า</t>
  </si>
  <si>
    <t>ดอนแคน</t>
  </si>
  <si>
    <t>หว้างาม</t>
  </si>
  <si>
    <t>ส้มโฮง</t>
  </si>
  <si>
    <t>โคกกลาง</t>
  </si>
  <si>
    <t>หนองกุง</t>
  </si>
  <si>
    <t>หนองบัวรอง</t>
  </si>
  <si>
    <t>ดงพิกุล</t>
  </si>
  <si>
    <t>หวายหลึม</t>
  </si>
  <si>
    <t>คุยแต้</t>
  </si>
  <si>
    <t>หนองโสน</t>
  </si>
  <si>
    <t>วัดบึง</t>
  </si>
  <si>
    <t>ไทยอุดม</t>
  </si>
  <si>
    <t>ดอนยาง</t>
  </si>
  <si>
    <t>บาก</t>
  </si>
  <si>
    <t>สะอาดนาดี</t>
  </si>
  <si>
    <t>หนองเหล็ก</t>
  </si>
  <si>
    <t>คางฮุง</t>
  </si>
  <si>
    <t>หนองนกเป็ดเหนือ</t>
  </si>
  <si>
    <t>แดง</t>
  </si>
  <si>
    <t>น้อยในเมือง</t>
  </si>
  <si>
    <t>หนองขามพัฒนา</t>
  </si>
  <si>
    <t>เหนือ</t>
  </si>
  <si>
    <t>ดงยาง</t>
  </si>
  <si>
    <t>โนนก้านเหลือง</t>
  </si>
  <si>
    <t>จานใต้</t>
  </si>
  <si>
    <t>ดอนแก้ว</t>
  </si>
  <si>
    <t>มารินทร์</t>
  </si>
  <si>
    <t>คุ้มโรงพยาบาล</t>
  </si>
  <si>
    <t>หนองคำน้อย</t>
  </si>
  <si>
    <t>เหล่างาม</t>
  </si>
  <si>
    <t>เหล่าสามัคคี</t>
  </si>
  <si>
    <t>โคกสมบูรณ์</t>
  </si>
  <si>
    <t>วัดเหนือ</t>
  </si>
  <si>
    <t>ศรีอุดม</t>
  </si>
  <si>
    <t>หนองดง</t>
  </si>
  <si>
    <t>หนองแสง</t>
  </si>
  <si>
    <t>แมต</t>
  </si>
  <si>
    <t>บูรพา</t>
  </si>
  <si>
    <t>ชูชาติ</t>
  </si>
  <si>
    <t>หนองคูบอน</t>
  </si>
  <si>
    <t>บ่อแก้ว</t>
  </si>
  <si>
    <t>ปลาโด</t>
  </si>
  <si>
    <t>สนามชัย</t>
  </si>
  <si>
    <t>หนองตอ</t>
  </si>
  <si>
    <t>หัวนายาง</t>
  </si>
  <si>
    <t>บึงโดน</t>
  </si>
  <si>
    <t>เกษมสุข</t>
  </si>
  <si>
    <t>หนองตาใกล้</t>
  </si>
  <si>
    <t>เปลือย</t>
  </si>
  <si>
    <t>เขวา</t>
  </si>
  <si>
    <t>ข่าใหญ่</t>
  </si>
  <si>
    <t>ท่าลาด</t>
  </si>
  <si>
    <t>แสงสว่าง</t>
  </si>
  <si>
    <t>หัวโนนตาล</t>
  </si>
  <si>
    <t>หนองแวงยาว</t>
  </si>
  <si>
    <t>คุ้มใต้</t>
  </si>
  <si>
    <t>สองชั้น</t>
  </si>
  <si>
    <t>ยางเลิง</t>
  </si>
  <si>
    <t>หัวโทนเหนือ</t>
  </si>
  <si>
    <t>หนองเม็ก</t>
  </si>
  <si>
    <t>เที่ยมแข้</t>
  </si>
  <si>
    <t>ดอนขี</t>
  </si>
  <si>
    <t>น้อยศรีจันทร์</t>
  </si>
  <si>
    <t>โพธิ์ราษฎร์</t>
  </si>
  <si>
    <t>ดอนกลาง</t>
  </si>
  <si>
    <t>ท่าเจริญ</t>
  </si>
  <si>
    <t>นาชม</t>
  </si>
  <si>
    <t>เทวาประสิทธิ์</t>
  </si>
  <si>
    <t>ท่านคร</t>
  </si>
  <si>
    <t>พระอารามหลวง</t>
  </si>
  <si>
    <t>ราษฎรอุทิศ</t>
  </si>
  <si>
    <t>วัดคุ้ม</t>
  </si>
  <si>
    <t>วัดเวฬุวัน</t>
  </si>
  <si>
    <t>หนองม่วง</t>
  </si>
  <si>
    <t>กาหลง</t>
  </si>
  <si>
    <t>อีเม้ง</t>
  </si>
  <si>
    <t>เหล่าสมบูรณ์</t>
  </si>
  <si>
    <t>สุขสวัสดิ์</t>
  </si>
  <si>
    <t>หนองพันมูล</t>
  </si>
  <si>
    <t>ดอนมะหรี่</t>
  </si>
  <si>
    <t>หนองแก</t>
  </si>
  <si>
    <t>ดงหมากไฟ</t>
  </si>
  <si>
    <t>หัวดง</t>
  </si>
  <si>
    <t>พิพิธภัณฑ์</t>
  </si>
  <si>
    <t>โรงพยาบาล</t>
  </si>
  <si>
    <t>หนองนาสร้าง</t>
  </si>
  <si>
    <t>หว่าน</t>
  </si>
  <si>
    <t>คุ้มขี้เหล็กเหนือ</t>
  </si>
  <si>
    <t>โพน</t>
  </si>
  <si>
    <t>ค้อชา</t>
  </si>
  <si>
    <t>หนองเต่า</t>
  </si>
  <si>
    <t>โนนสวรรค์พัฒนา</t>
  </si>
  <si>
    <t>หนองน้ำขุ่น</t>
  </si>
  <si>
    <t>พนัส</t>
  </si>
  <si>
    <t>เกษตรสมบูรณ์</t>
  </si>
  <si>
    <t>ดอนสามัคคี</t>
  </si>
  <si>
    <t>สันติสุข</t>
  </si>
  <si>
    <t>ขอนแก่นเหนือ</t>
  </si>
  <si>
    <t>ไร่อ้อยพัฒนา</t>
  </si>
  <si>
    <t>เขวาชี</t>
  </si>
  <si>
    <t>ท่าโพธิ์</t>
  </si>
  <si>
    <t>คุ้มกลาง</t>
  </si>
  <si>
    <t>หนองพังคี</t>
  </si>
  <si>
    <t>มะหรี่</t>
  </si>
  <si>
    <t>ม่วงน้ำ</t>
  </si>
  <si>
    <t>แมด</t>
  </si>
  <si>
    <t>บัวหลวง</t>
  </si>
  <si>
    <t>นิคม</t>
  </si>
  <si>
    <t>ประตูชัย</t>
  </si>
  <si>
    <t>ดงบ้านนา</t>
  </si>
  <si>
    <t>โคกก่อง</t>
  </si>
  <si>
    <t>ท่าวารีย์</t>
  </si>
  <si>
    <t>โนนจิก</t>
  </si>
  <si>
    <t>หองคลีไฟ</t>
  </si>
  <si>
    <t>บขส.</t>
  </si>
  <si>
    <t>แคนเหนือ</t>
  </si>
  <si>
    <t>สังข์</t>
  </si>
  <si>
    <t>ท่าส้มปอย</t>
  </si>
  <si>
    <t>โคกสะอาด</t>
  </si>
  <si>
    <t>ท่าค้อ</t>
  </si>
  <si>
    <t>หัวนาคำ</t>
  </si>
  <si>
    <t>หนองลุมพุก</t>
  </si>
  <si>
    <t>ไศลทอง</t>
  </si>
  <si>
    <t>ท่าเสียว</t>
  </si>
  <si>
    <t>ขัดเค้า</t>
  </si>
  <si>
    <t>สังข์ใหญ่</t>
  </si>
  <si>
    <t>เกษตร(คุ้มใต้)</t>
  </si>
  <si>
    <t>เกษตร(คุ้มน้อย)</t>
  </si>
  <si>
    <t>โพนโพธิ์</t>
  </si>
  <si>
    <t>หัวดงกำแพง</t>
  </si>
  <si>
    <t>โพนทอน</t>
  </si>
  <si>
    <t>อนามัย</t>
  </si>
  <si>
    <t>หนองแข้ใต้</t>
  </si>
  <si>
    <t>โนนท่อน</t>
  </si>
  <si>
    <t>ค้อ</t>
  </si>
  <si>
    <t>โคกน้อย</t>
  </si>
  <si>
    <t>ทุ่งนาหลวง</t>
  </si>
  <si>
    <t>โนนม่วง</t>
  </si>
  <si>
    <t>ส่อง</t>
  </si>
  <si>
    <t>คุ้มกลางเมืองใหม่</t>
  </si>
  <si>
    <t>หนองจอก</t>
  </si>
  <si>
    <t>โคกกุง</t>
  </si>
  <si>
    <t>หนองชมภู</t>
  </si>
  <si>
    <t>สมสะอาด</t>
  </si>
  <si>
    <t>ดอนเจริญ</t>
  </si>
  <si>
    <t>โพธิ์ไทร</t>
  </si>
  <si>
    <t>ปักษาสะอาด</t>
  </si>
  <si>
    <t>หนองแข้น</t>
  </si>
  <si>
    <t>โคกชาด</t>
  </si>
  <si>
    <t>เหล่าจั่น</t>
  </si>
  <si>
    <t>หนองเปิด</t>
  </si>
  <si>
    <t>ดูน</t>
  </si>
  <si>
    <t>หนองเรือ</t>
  </si>
  <si>
    <t>หนองนาหล้า</t>
  </si>
  <si>
    <t>ไตรตรึง</t>
  </si>
  <si>
    <t>หัวงัว</t>
  </si>
  <si>
    <t>ศิลาเลข</t>
  </si>
  <si>
    <t>ขอนแก่นใต้</t>
  </si>
  <si>
    <t>หนองผำ</t>
  </si>
  <si>
    <t>เหม้า</t>
  </si>
  <si>
    <t>ปลาค้าว</t>
  </si>
  <si>
    <t>หัวคู</t>
  </si>
  <si>
    <t>ผักก้าม</t>
  </si>
  <si>
    <t>โนนยาง</t>
  </si>
  <si>
    <t>มะแว</t>
  </si>
  <si>
    <t>หวาย</t>
  </si>
  <si>
    <t>นาเหล่ง</t>
  </si>
  <si>
    <t>ยาง</t>
  </si>
  <si>
    <t>แจ้ง</t>
  </si>
  <si>
    <t>wk 46</t>
  </si>
  <si>
    <t>Grand Total</t>
  </si>
  <si>
    <t>เกษตรวิสัย Total</t>
  </si>
  <si>
    <t>กู่กาสิงห์ Total</t>
  </si>
  <si>
    <t>เมืองบัว Total</t>
  </si>
  <si>
    <t>ดงครั่งน้อย Total</t>
  </si>
  <si>
    <t>หนองแวง Total</t>
  </si>
  <si>
    <t>ดงครั่งใหญ่ Total</t>
  </si>
  <si>
    <t>เมืองหงส์ Total</t>
  </si>
  <si>
    <t>ดู่น้อย Total</t>
  </si>
  <si>
    <t>ดงแดง Total</t>
  </si>
  <si>
    <t>น้ำใส Total</t>
  </si>
  <si>
    <t>ลิ้นฟ้า Total</t>
  </si>
  <si>
    <t>อ้น</t>
  </si>
  <si>
    <t>หัวช้าง Total</t>
  </si>
  <si>
    <t>หนองผือ Total</t>
  </si>
  <si>
    <t>อีง่อง Total</t>
  </si>
  <si>
    <t>ดงกลาง Total</t>
  </si>
  <si>
    <t>โคกล่าม Total</t>
  </si>
  <si>
    <t>จตุรพักตรพิมาน Total</t>
  </si>
  <si>
    <t>ยางใหญ่ Total</t>
  </si>
  <si>
    <t>ดินดำ Total</t>
  </si>
  <si>
    <t>ผักแว่น Total</t>
  </si>
  <si>
    <t>จังหาร Total</t>
  </si>
  <si>
    <t>แสนชาติ Total</t>
  </si>
  <si>
    <t>ปาฝา Total</t>
  </si>
  <si>
    <t>พระเจ้า Total</t>
  </si>
  <si>
    <t>หมูม้น Total</t>
  </si>
  <si>
    <t>พระธาตุ Total</t>
  </si>
  <si>
    <t>เชียงขวัญ Total</t>
  </si>
  <si>
    <t>บ้านเขือง Total</t>
  </si>
  <si>
    <t>พลับพลา Total</t>
  </si>
  <si>
    <t>ทุ่งเขาหลวง Total</t>
  </si>
  <si>
    <t>เหล่า Total</t>
  </si>
  <si>
    <t>บึงงาม Total</t>
  </si>
  <si>
    <t>มะบ้า Total</t>
  </si>
  <si>
    <t>หนองไผ่ Total</t>
  </si>
  <si>
    <t>ธวัชบุรี Total</t>
  </si>
  <si>
    <t>นิเวศน์ Total</t>
  </si>
  <si>
    <t>เมืองน้อย Total</t>
  </si>
  <si>
    <t>มะอึ Total</t>
  </si>
  <si>
    <t>สระบัว Total</t>
  </si>
  <si>
    <t>บัวแดง Total</t>
  </si>
  <si>
    <t>โนนสวรรค์ Total</t>
  </si>
  <si>
    <t>ดอกล้ำ Total</t>
  </si>
  <si>
    <t>ดงช้าง</t>
  </si>
  <si>
    <t>โนนสง่า Total</t>
  </si>
  <si>
    <t>โพนสูง Total</t>
  </si>
  <si>
    <t>ขี้เหล็ก Total</t>
  </si>
  <si>
    <t>หนองแคน Total</t>
  </si>
  <si>
    <t>ปทุมรัตต์ Total</t>
  </si>
  <si>
    <t>แสนสุข Total</t>
  </si>
  <si>
    <t>วารีสวัสดิ์ Total</t>
  </si>
  <si>
    <t>พนมไพร Total</t>
  </si>
  <si>
    <t>โพธิ์ใหญ่ Total</t>
  </si>
  <si>
    <t>คำไฮ Total</t>
  </si>
  <si>
    <t>โพธิ์ชัย Total</t>
  </si>
  <si>
    <t>หนองทัพไทย Total</t>
  </si>
  <si>
    <t>ชานุวรรณ Total</t>
  </si>
  <si>
    <t>โคกสว่าง Total</t>
  </si>
  <si>
    <t>ค้อใหญ่ Total</t>
  </si>
  <si>
    <t>นานวล Total</t>
  </si>
  <si>
    <t>กุดน้ำใส Total</t>
  </si>
  <si>
    <t>สระแก้ว Total</t>
  </si>
  <si>
    <t>เชียงใหม่ Total</t>
  </si>
  <si>
    <t>สะอาด Total</t>
  </si>
  <si>
    <t>โพธิ์ศรี Total</t>
  </si>
  <si>
    <t>คำพอุง Total</t>
  </si>
  <si>
    <t>ศรีสว่าง Total</t>
  </si>
  <si>
    <t>โพนทราย Total</t>
  </si>
  <si>
    <t>สระนกแก้ว Total</t>
  </si>
  <si>
    <t>หนองใหญ่ Total</t>
  </si>
  <si>
    <t>คำนาดี Total</t>
  </si>
  <si>
    <t>โพนทอง Total</t>
  </si>
  <si>
    <t>ในเมือง Total</t>
  </si>
  <si>
    <t>โนนงาม</t>
  </si>
  <si>
    <t>เหนือเมือง Total</t>
  </si>
  <si>
    <t>สะอาดสมบูรณ์ Total</t>
  </si>
  <si>
    <t>รอบเมือง Total</t>
  </si>
  <si>
    <t>แคนใต้</t>
  </si>
  <si>
    <t>ขอนแก่น Total</t>
  </si>
  <si>
    <t>หนองแก้ว Total</t>
  </si>
  <si>
    <t>แคนใหญ่ Total</t>
  </si>
  <si>
    <t>นาโพธิ์ Total</t>
  </si>
  <si>
    <t>ดงลาน Total</t>
  </si>
  <si>
    <t>โนนตาล Total</t>
  </si>
  <si>
    <t>สีแก้ว Total</t>
  </si>
  <si>
    <t>ปอภาร Total</t>
  </si>
  <si>
    <t>โนนรัง Total</t>
  </si>
  <si>
    <t>เมือง Total</t>
  </si>
  <si>
    <t>ศรีสมเด็จ Total</t>
  </si>
  <si>
    <t>สวนจิก Total</t>
  </si>
  <si>
    <t>เมืองเปลือย Total</t>
  </si>
  <si>
    <t>บ่อพันขัน Total</t>
  </si>
  <si>
    <t>หินกอง Total</t>
  </si>
  <si>
    <t>เมืองทุ่ง Total</t>
  </si>
  <si>
    <t>สระคู Total</t>
  </si>
  <si>
    <t>จำปาขัน Total</t>
  </si>
  <si>
    <t>หัวโทน Total</t>
  </si>
  <si>
    <t>ทุ่งศรีเมือง Total</t>
  </si>
  <si>
    <t>ห้วยหินลาด Total</t>
  </si>
  <si>
    <t>ดอกไม้ Total</t>
  </si>
  <si>
    <t>ทุ่งกุลา Total</t>
  </si>
  <si>
    <t>ทุ่งหลวง Total</t>
  </si>
  <si>
    <t>สุวรรณภูมิ Total</t>
  </si>
  <si>
    <t>วังหลวง Total</t>
  </si>
  <si>
    <t>เมืองไพร Total</t>
  </si>
  <si>
    <t>ภูเงิน Total</t>
  </si>
  <si>
    <t>โพธิ์ทอง Total</t>
  </si>
  <si>
    <t>เหล่าน้อย Total</t>
  </si>
  <si>
    <t>นาเมือง Total</t>
  </si>
  <si>
    <t>พรสวรรค์ Total</t>
  </si>
  <si>
    <t>บึงเกลือ Total</t>
  </si>
  <si>
    <t>กลาง Total</t>
  </si>
  <si>
    <t>ขวัญเมือง Total</t>
  </si>
  <si>
    <t>นาแซง Total</t>
  </si>
  <si>
    <t>เกาะแก้ว Total</t>
  </si>
  <si>
    <t>ขวาว Total</t>
  </si>
  <si>
    <t>เสลภูมิ Total</t>
  </si>
  <si>
    <t>ภูเขาทอง Total</t>
  </si>
  <si>
    <t>ท่าสีดา Total</t>
  </si>
  <si>
    <t>ผาน้ำย้อย Total</t>
  </si>
  <si>
    <t>หนองพอก Total</t>
  </si>
  <si>
    <t>เด่นราษฎร์ Total</t>
  </si>
  <si>
    <t>หนองฮี Total</t>
  </si>
  <si>
    <t>ดูกอึ่ง Total</t>
  </si>
  <si>
    <t>สาวแห Total</t>
  </si>
  <si>
    <t>หนองขาม Total</t>
  </si>
  <si>
    <t>บ้านแจ้ง Total</t>
  </si>
  <si>
    <t>โพนเมือง Total</t>
  </si>
  <si>
    <t>หน่อม Total</t>
  </si>
  <si>
    <t>อาจสามารถ Total</t>
  </si>
  <si>
    <t>โหรา Total</t>
  </si>
  <si>
    <t>ดู่ Total</t>
  </si>
  <si>
    <t>wk 47</t>
  </si>
  <si>
    <t>ชาด</t>
  </si>
  <si>
    <t>ศรีวิไล</t>
  </si>
  <si>
    <t>ขามเปี้ย Total</t>
  </si>
  <si>
    <t>เหล่าล้อ</t>
  </si>
  <si>
    <t>น้ำจั้นใหญ่</t>
  </si>
  <si>
    <t>ชีโหล่น</t>
  </si>
  <si>
    <t>wk 48</t>
  </si>
  <si>
    <t>ข้อมูล  ณ  วันที่ 11 ธันวาคม 2565   (จากรายงาน 506)</t>
  </si>
  <si>
    <t>ข้อมูล  ณ  วันที่ 11 ธันวาคม 2565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</si>
  <si>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14 พฤศจิกายน - 11 ธันวาคม 2565</t>
  </si>
  <si>
    <t>wk 1-45</t>
  </si>
  <si>
    <t>wk 46-49</t>
  </si>
  <si>
    <t>wk 49</t>
  </si>
  <si>
    <t>รวมผู้ป่วยสะสม  wk 1-49 (ราย)</t>
  </si>
  <si>
    <t>ข้อมูล ณ วันที่  11  ธันวาคม 2565 (จากรายงานเร่งด่วน)</t>
  </si>
  <si>
    <t>หนาด</t>
  </si>
  <si>
    <t>เทอดไทย Total</t>
  </si>
  <si>
    <t>คำพระ</t>
  </si>
  <si>
    <t>ข้อมูล  ณ  วันที่ 11 ธันวาคม 2565  (จากรายงาน 506)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</si>
</sst>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53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b/>
      <sz val="18"/>
      <color rgb="FF0000FF"/>
      <name val="TH SarabunPSK"/>
      <family val="2"/>
    </font>
    <font>
      <b/>
      <sz val="18"/>
      <color rgb="FFFF0000"/>
      <name val="TH SarabunPSK"/>
      <family val="2"/>
    </font>
    <font>
      <sz val="10"/>
      <color indexed="8"/>
      <name val="Tahoma"/>
      <family val="2"/>
    </font>
    <font>
      <sz val="16"/>
      <name val="TH SarabunPSK"/>
      <family val="2"/>
    </font>
    <font>
      <b/>
      <sz val="10"/>
      <color rgb="FF0000CC"/>
      <name val="MS Sans Serif"/>
      <family val="2"/>
      <charset val="222"/>
    </font>
    <font>
      <sz val="18"/>
      <name val="TH SarabunPSK"/>
      <family val="2"/>
    </font>
    <font>
      <sz val="18"/>
      <color indexed="8"/>
      <name val="TH SarabunPSK"/>
      <family val="2"/>
    </font>
    <font>
      <b/>
      <sz val="18"/>
      <color indexed="8"/>
      <name val="TH SarabunPSK"/>
      <family val="2"/>
    </font>
    <font>
      <b/>
      <sz val="18"/>
      <name val="TH SarabunPSK"/>
      <family val="2"/>
    </font>
    <font>
      <b/>
      <sz val="16"/>
      <color indexed="12"/>
      <name val="TH SarabunPSK"/>
      <family val="2"/>
    </font>
    <font>
      <sz val="14"/>
      <color indexed="14"/>
      <name val="TH SarabunPSK"/>
      <family val="2"/>
    </font>
    <font>
      <b/>
      <sz val="16"/>
      <color indexed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sz val="14"/>
      <color indexed="10"/>
      <name val="TH SarabunPSK"/>
      <family val="2"/>
    </font>
    <font>
      <sz val="14"/>
      <color indexed="12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4"/>
      <color rgb="FFFF00FF"/>
      <name val="TH SarabunPSK"/>
      <family val="2"/>
    </font>
    <font>
      <b/>
      <sz val="14"/>
      <color indexed="14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4"/>
      <name val="TH SarabunPSK"/>
      <family val="2"/>
    </font>
    <font>
      <sz val="18"/>
      <color theme="1"/>
      <name val="TH SarabunPSK"/>
      <family val="2"/>
    </font>
    <font>
      <sz val="18"/>
      <color indexed="12"/>
      <name val="TH SarabunPSK"/>
      <family val="2"/>
    </font>
    <font>
      <b/>
      <sz val="18"/>
      <color indexed="10"/>
      <name val="TH SarabunPSK"/>
      <family val="2"/>
    </font>
    <font>
      <sz val="18"/>
      <color indexed="10"/>
      <name val="TH SarabunPSK"/>
      <family val="2"/>
    </font>
    <font>
      <sz val="18"/>
      <color indexed="14"/>
      <name val="TH SarabunPSK"/>
      <family val="2"/>
    </font>
    <font>
      <b/>
      <sz val="18"/>
      <color indexed="18"/>
      <name val="TH SarabunPSK"/>
      <family val="2"/>
    </font>
    <font>
      <sz val="14"/>
      <name val="MS Sans Serif"/>
      <family val="2"/>
      <charset val="222"/>
    </font>
    <font>
      <sz val="14"/>
      <color rgb="FF0000FF"/>
      <name val="MS Sans Serif"/>
      <family val="2"/>
      <charset val="222"/>
    </font>
    <font>
      <b/>
      <sz val="10"/>
      <color rgb="FFFF0000"/>
      <name val="MS Sans Serif"/>
      <family val="2"/>
      <charset val="222"/>
    </font>
    <font>
      <b/>
      <sz val="10"/>
      <name val="TH SarabunPSK"/>
      <family val="2"/>
    </font>
    <font>
      <b/>
      <sz val="16"/>
      <color indexed="36"/>
      <name val="TH SarabunPSK"/>
      <family val="2"/>
    </font>
    <font>
      <b/>
      <sz val="18"/>
      <color theme="1"/>
      <name val="TH SarabunPSK"/>
      <family val="2"/>
    </font>
    <font>
      <sz val="10"/>
      <color indexed="8"/>
      <name val="Tahoma"/>
      <family val="2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DDCA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9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191" fontId="1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3" fillId="0" borderId="0"/>
    <xf numFmtId="191" fontId="11" fillId="0" borderId="0"/>
    <xf numFmtId="0" fontId="1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2" fillId="0" borderId="0"/>
  </cellStyleXfs>
  <cellXfs count="356">
    <xf numFmtId="0" fontId="0" fillId="0" borderId="0" xfId="0"/>
    <xf numFmtId="2" fontId="0" fillId="0" borderId="0" xfId="0" applyNumberFormat="1"/>
    <xf numFmtId="0" fontId="4" fillId="0" borderId="0" xfId="0" applyFont="1"/>
    <xf numFmtId="0" fontId="4" fillId="6" borderId="9" xfId="0" applyFont="1" applyFill="1" applyBorder="1" applyAlignment="1"/>
    <xf numFmtId="0" fontId="4" fillId="6" borderId="9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4" fillId="14" borderId="0" xfId="0" applyFont="1" applyFill="1"/>
    <xf numFmtId="0" fontId="4" fillId="3" borderId="23" xfId="0" applyFont="1" applyFill="1" applyBorder="1"/>
    <xf numFmtId="0" fontId="4" fillId="3" borderId="10" xfId="0" applyFont="1" applyFill="1" applyBorder="1"/>
    <xf numFmtId="3" fontId="4" fillId="3" borderId="11" xfId="0" applyNumberFormat="1" applyFont="1" applyFill="1" applyBorder="1" applyAlignment="1">
      <alignment horizontal="center"/>
    </xf>
    <xf numFmtId="3" fontId="4" fillId="7" borderId="2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4" fillId="5" borderId="18" xfId="0" applyFont="1" applyFill="1" applyBorder="1"/>
    <xf numFmtId="0" fontId="4" fillId="5" borderId="19" xfId="0" applyFont="1" applyFill="1" applyBorder="1"/>
    <xf numFmtId="0" fontId="7" fillId="12" borderId="0" xfId="0" applyFont="1" applyFill="1"/>
    <xf numFmtId="0" fontId="8" fillId="2" borderId="9" xfId="0" applyFont="1" applyFill="1" applyBorder="1" applyAlignment="1">
      <alignment horizontal="center"/>
    </xf>
    <xf numFmtId="0" fontId="14" fillId="0" borderId="9" xfId="14" applyFont="1" applyBorder="1"/>
    <xf numFmtId="0" fontId="14" fillId="12" borderId="9" xfId="14" applyFont="1" applyFill="1" applyBorder="1"/>
    <xf numFmtId="0" fontId="14" fillId="15" borderId="9" xfId="14" applyFont="1" applyFill="1" applyBorder="1"/>
    <xf numFmtId="0" fontId="8" fillId="0" borderId="9" xfId="14" applyFont="1" applyBorder="1"/>
    <xf numFmtId="0" fontId="14" fillId="0" borderId="9" xfId="14" applyFont="1" applyFill="1" applyBorder="1"/>
    <xf numFmtId="0" fontId="15" fillId="0" borderId="0" xfId="0" applyFont="1"/>
    <xf numFmtId="0" fontId="16" fillId="0" borderId="0" xfId="0" applyFont="1"/>
    <xf numFmtId="0" fontId="20" fillId="0" borderId="0" xfId="0" applyFont="1"/>
    <xf numFmtId="0" fontId="14" fillId="19" borderId="9" xfId="14" applyFont="1" applyFill="1" applyBorder="1"/>
    <xf numFmtId="0" fontId="14" fillId="20" borderId="9" xfId="14" applyFont="1" applyFill="1" applyBorder="1"/>
    <xf numFmtId="0" fontId="14" fillId="21" borderId="9" xfId="14" applyFont="1" applyFill="1" applyBorder="1"/>
    <xf numFmtId="0" fontId="23" fillId="0" borderId="0" xfId="0" applyFont="1"/>
    <xf numFmtId="189" fontId="25" fillId="0" borderId="0" xfId="0" applyNumberFormat="1" applyFont="1" applyAlignment="1">
      <alignment horizontal="center"/>
    </xf>
    <xf numFmtId="189" fontId="25" fillId="0" borderId="0" xfId="0" applyNumberFormat="1" applyFont="1"/>
    <xf numFmtId="189" fontId="18" fillId="0" borderId="0" xfId="0" applyNumberFormat="1" applyFont="1"/>
    <xf numFmtId="0" fontId="26" fillId="0" borderId="0" xfId="0" applyFont="1"/>
    <xf numFmtId="189" fontId="27" fillId="0" borderId="0" xfId="0" applyNumberFormat="1" applyFont="1" applyAlignment="1">
      <alignment horizontal="center"/>
    </xf>
    <xf numFmtId="189" fontId="27" fillId="0" borderId="0" xfId="0" applyNumberFormat="1" applyFont="1"/>
    <xf numFmtId="189" fontId="28" fillId="0" borderId="9" xfId="0" applyNumberFormat="1" applyFont="1" applyBorder="1" applyAlignment="1">
      <alignment horizontal="center"/>
    </xf>
    <xf numFmtId="189" fontId="27" fillId="0" borderId="9" xfId="0" applyNumberFormat="1" applyFont="1" applyBorder="1" applyAlignment="1">
      <alignment horizontal="center"/>
    </xf>
    <xf numFmtId="1" fontId="27" fillId="0" borderId="0" xfId="0" applyNumberFormat="1" applyFont="1"/>
    <xf numFmtId="1" fontId="28" fillId="0" borderId="9" xfId="0" applyNumberFormat="1" applyFont="1" applyBorder="1" applyAlignment="1">
      <alignment horizontal="center"/>
    </xf>
    <xf numFmtId="0" fontId="29" fillId="0" borderId="9" xfId="16" applyFont="1" applyFill="1" applyBorder="1" applyAlignment="1">
      <alignment horizontal="center" wrapText="1"/>
    </xf>
    <xf numFmtId="3" fontId="30" fillId="0" borderId="9" xfId="0" applyNumberFormat="1" applyFont="1" applyBorder="1" applyAlignment="1">
      <alignment horizontal="center"/>
    </xf>
    <xf numFmtId="3" fontId="27" fillId="0" borderId="0" xfId="0" applyNumberFormat="1" applyFont="1"/>
    <xf numFmtId="2" fontId="27" fillId="0" borderId="0" xfId="0" applyNumberFormat="1" applyFont="1"/>
    <xf numFmtId="4" fontId="27" fillId="0" borderId="0" xfId="0" applyNumberFormat="1" applyFont="1"/>
    <xf numFmtId="189" fontId="28" fillId="17" borderId="9" xfId="0" applyNumberFormat="1" applyFont="1" applyFill="1" applyBorder="1" applyAlignment="1">
      <alignment horizontal="center"/>
    </xf>
    <xf numFmtId="0" fontId="29" fillId="17" borderId="9" xfId="16" applyFont="1" applyFill="1" applyBorder="1" applyAlignment="1">
      <alignment horizontal="center" wrapText="1"/>
    </xf>
    <xf numFmtId="3" fontId="31" fillId="17" borderId="9" xfId="0" applyNumberFormat="1" applyFont="1" applyFill="1" applyBorder="1" applyAlignment="1">
      <alignment horizontal="center"/>
    </xf>
    <xf numFmtId="3" fontId="18" fillId="9" borderId="11" xfId="0" applyNumberFormat="1" applyFont="1" applyFill="1" applyBorder="1" applyAlignment="1">
      <alignment horizontal="center"/>
    </xf>
    <xf numFmtId="190" fontId="27" fillId="0" borderId="0" xfId="0" applyNumberFormat="1" applyFont="1"/>
    <xf numFmtId="189" fontId="28" fillId="5" borderId="9" xfId="0" applyNumberFormat="1" applyFont="1" applyFill="1" applyBorder="1" applyAlignment="1">
      <alignment horizontal="center"/>
    </xf>
    <xf numFmtId="1" fontId="18" fillId="5" borderId="9" xfId="0" applyNumberFormat="1" applyFont="1" applyFill="1" applyBorder="1" applyAlignment="1">
      <alignment horizontal="center"/>
    </xf>
    <xf numFmtId="3" fontId="30" fillId="5" borderId="9" xfId="0" applyNumberFormat="1" applyFont="1" applyFill="1" applyBorder="1" applyAlignment="1">
      <alignment horizontal="center"/>
    </xf>
    <xf numFmtId="189" fontId="28" fillId="6" borderId="9" xfId="0" applyNumberFormat="1" applyFont="1" applyFill="1" applyBorder="1" applyAlignment="1">
      <alignment horizontal="center"/>
    </xf>
    <xf numFmtId="1" fontId="28" fillId="6" borderId="9" xfId="0" applyNumberFormat="1" applyFont="1" applyFill="1" applyBorder="1" applyAlignment="1">
      <alignment horizontal="center"/>
    </xf>
    <xf numFmtId="3" fontId="30" fillId="6" borderId="9" xfId="0" applyNumberFormat="1" applyFont="1" applyFill="1" applyBorder="1" applyAlignment="1">
      <alignment horizontal="center"/>
    </xf>
    <xf numFmtId="1" fontId="32" fillId="0" borderId="0" xfId="0" applyNumberFormat="1" applyFont="1"/>
    <xf numFmtId="2" fontId="32" fillId="6" borderId="9" xfId="0" applyNumberFormat="1" applyFont="1" applyFill="1" applyBorder="1"/>
    <xf numFmtId="2" fontId="33" fillId="0" borderId="0" xfId="0" applyNumberFormat="1" applyFont="1" applyFill="1" applyBorder="1"/>
    <xf numFmtId="1" fontId="34" fillId="4" borderId="9" xfId="0" applyNumberFormat="1" applyFont="1" applyFill="1" applyBorder="1" applyAlignment="1">
      <alignment horizontal="center"/>
    </xf>
    <xf numFmtId="3" fontId="34" fillId="4" borderId="9" xfId="0" applyNumberFormat="1" applyFont="1" applyFill="1" applyBorder="1" applyAlignment="1">
      <alignment horizontal="center"/>
    </xf>
    <xf numFmtId="3" fontId="35" fillId="0" borderId="0" xfId="0" applyNumberFormat="1" applyFont="1"/>
    <xf numFmtId="2" fontId="35" fillId="0" borderId="0" xfId="0" applyNumberFormat="1" applyFont="1"/>
    <xf numFmtId="189" fontId="35" fillId="0" borderId="0" xfId="0" applyNumberFormat="1" applyFont="1"/>
    <xf numFmtId="189" fontId="26" fillId="2" borderId="9" xfId="0" applyNumberFormat="1" applyFont="1" applyFill="1" applyBorder="1" applyAlignment="1">
      <alignment horizontal="center"/>
    </xf>
    <xf numFmtId="1" fontId="36" fillId="11" borderId="9" xfId="0" applyNumberFormat="1" applyFont="1" applyFill="1" applyBorder="1" applyAlignment="1">
      <alignment horizontal="center"/>
    </xf>
    <xf numFmtId="3" fontId="37" fillId="2" borderId="9" xfId="0" applyNumberFormat="1" applyFont="1" applyFill="1" applyBorder="1" applyAlignment="1">
      <alignment horizontal="center"/>
    </xf>
    <xf numFmtId="3" fontId="30" fillId="2" borderId="9" xfId="0" applyNumberFormat="1" applyFont="1" applyFill="1" applyBorder="1" applyAlignment="1">
      <alignment horizontal="center"/>
    </xf>
    <xf numFmtId="4" fontId="27" fillId="0" borderId="0" xfId="0" applyNumberFormat="1" applyFont="1" applyAlignment="1">
      <alignment horizontal="center"/>
    </xf>
    <xf numFmtId="189" fontId="28" fillId="0" borderId="0" xfId="0" applyNumberFormat="1" applyFont="1" applyFill="1" applyBorder="1" applyAlignment="1">
      <alignment horizontal="center"/>
    </xf>
    <xf numFmtId="3" fontId="31" fillId="0" borderId="0" xfId="0" applyNumberFormat="1" applyFont="1" applyFill="1" applyBorder="1" applyAlignment="1">
      <alignment horizontal="center"/>
    </xf>
    <xf numFmtId="188" fontId="31" fillId="0" borderId="0" xfId="0" applyNumberFormat="1" applyFont="1" applyFill="1" applyBorder="1" applyAlignment="1">
      <alignment horizontal="center"/>
    </xf>
    <xf numFmtId="189" fontId="30" fillId="0" borderId="0" xfId="0" applyNumberFormat="1" applyFont="1" applyBorder="1" applyAlignment="1">
      <alignment horizontal="left"/>
    </xf>
    <xf numFmtId="1" fontId="27" fillId="0" borderId="0" xfId="0" applyNumberFormat="1" applyFont="1" applyBorder="1"/>
    <xf numFmtId="189" fontId="27" fillId="0" borderId="0" xfId="0" applyNumberFormat="1" applyFont="1" applyBorder="1"/>
    <xf numFmtId="3" fontId="27" fillId="0" borderId="0" xfId="0" applyNumberFormat="1" applyFont="1" applyBorder="1" applyAlignment="1">
      <alignment horizontal="center"/>
    </xf>
    <xf numFmtId="189" fontId="28" fillId="0" borderId="0" xfId="0" applyNumberFormat="1" applyFont="1" applyBorder="1"/>
    <xf numFmtId="189" fontId="31" fillId="0" borderId="0" xfId="0" applyNumberFormat="1" applyFont="1" applyBorder="1" applyAlignment="1">
      <alignment horizontal="left"/>
    </xf>
    <xf numFmtId="189" fontId="31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center"/>
    </xf>
    <xf numFmtId="41" fontId="27" fillId="0" borderId="0" xfId="0" applyNumberFormat="1" applyFont="1"/>
    <xf numFmtId="41" fontId="27" fillId="0" borderId="0" xfId="0" applyNumberFormat="1" applyFont="1" applyAlignment="1">
      <alignment horizontal="center"/>
    </xf>
    <xf numFmtId="49" fontId="28" fillId="0" borderId="9" xfId="0" applyNumberFormat="1" applyFont="1" applyBorder="1" applyAlignment="1">
      <alignment horizontal="center"/>
    </xf>
    <xf numFmtId="0" fontId="38" fillId="0" borderId="0" xfId="0" applyFont="1"/>
    <xf numFmtId="0" fontId="39" fillId="0" borderId="0" xfId="0" applyFont="1"/>
    <xf numFmtId="0" fontId="20" fillId="0" borderId="1" xfId="0" applyFont="1" applyBorder="1"/>
    <xf numFmtId="0" fontId="23" fillId="0" borderId="1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49" fontId="23" fillId="0" borderId="2" xfId="0" applyNumberFormat="1" applyFont="1" applyBorder="1" applyAlignment="1">
      <alignment horizontal="center"/>
    </xf>
    <xf numFmtId="49" fontId="23" fillId="0" borderId="9" xfId="0" applyNumberFormat="1" applyFont="1" applyBorder="1" applyAlignment="1">
      <alignment horizontal="center"/>
    </xf>
    <xf numFmtId="0" fontId="23" fillId="0" borderId="2" xfId="0" applyFont="1" applyBorder="1"/>
    <xf numFmtId="0" fontId="23" fillId="0" borderId="11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1" fillId="0" borderId="20" xfId="0" applyFont="1" applyBorder="1"/>
    <xf numFmtId="0" fontId="20" fillId="0" borderId="20" xfId="0" applyFont="1" applyBorder="1" applyAlignment="1">
      <alignment horizontal="center"/>
    </xf>
    <xf numFmtId="0" fontId="40" fillId="9" borderId="20" xfId="0" applyFont="1" applyFill="1" applyBorder="1" applyAlignment="1">
      <alignment horizontal="center"/>
    </xf>
    <xf numFmtId="0" fontId="40" fillId="0" borderId="20" xfId="0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2" fontId="23" fillId="0" borderId="20" xfId="0" applyNumberFormat="1" applyFont="1" applyBorder="1" applyAlignment="1">
      <alignment horizontal="center"/>
    </xf>
    <xf numFmtId="0" fontId="21" fillId="0" borderId="3" xfId="0" applyFont="1" applyBorder="1"/>
    <xf numFmtId="3" fontId="20" fillId="0" borderId="3" xfId="0" applyNumberFormat="1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2" fontId="20" fillId="0" borderId="12" xfId="0" applyNumberFormat="1" applyFont="1" applyBorder="1" applyAlignment="1">
      <alignment horizontal="center"/>
    </xf>
    <xf numFmtId="2" fontId="20" fillId="0" borderId="7" xfId="0" applyNumberFormat="1" applyFont="1" applyBorder="1" applyAlignment="1">
      <alignment horizontal="center"/>
    </xf>
    <xf numFmtId="2" fontId="20" fillId="0" borderId="0" xfId="0" applyNumberFormat="1" applyFont="1"/>
    <xf numFmtId="0" fontId="21" fillId="0" borderId="15" xfId="0" applyFont="1" applyBorder="1"/>
    <xf numFmtId="1" fontId="20" fillId="0" borderId="7" xfId="0" applyNumberFormat="1" applyFont="1" applyFill="1" applyBorder="1" applyAlignment="1">
      <alignment horizontal="center"/>
    </xf>
    <xf numFmtId="1" fontId="20" fillId="0" borderId="4" xfId="0" applyNumberFormat="1" applyFont="1" applyFill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2" fontId="23" fillId="0" borderId="15" xfId="0" applyNumberFormat="1" applyFont="1" applyBorder="1" applyAlignment="1">
      <alignment horizontal="center"/>
    </xf>
    <xf numFmtId="0" fontId="21" fillId="0" borderId="4" xfId="0" applyFont="1" applyBorder="1"/>
    <xf numFmtId="3" fontId="20" fillId="0" borderId="4" xfId="0" applyNumberFormat="1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2" fontId="20" fillId="0" borderId="6" xfId="0" applyNumberFormat="1" applyFont="1" applyBorder="1" applyAlignment="1">
      <alignment horizontal="center"/>
    </xf>
    <xf numFmtId="0" fontId="40" fillId="0" borderId="0" xfId="2" applyFont="1"/>
    <xf numFmtId="0" fontId="21" fillId="0" borderId="7" xfId="0" applyFont="1" applyBorder="1"/>
    <xf numFmtId="3" fontId="20" fillId="0" borderId="7" xfId="0" applyNumberFormat="1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1" fontId="20" fillId="0" borderId="7" xfId="0" applyNumberFormat="1" applyFont="1" applyBorder="1" applyAlignment="1">
      <alignment horizontal="center"/>
    </xf>
    <xf numFmtId="0" fontId="20" fillId="0" borderId="7" xfId="0" applyFont="1" applyBorder="1"/>
    <xf numFmtId="0" fontId="21" fillId="0" borderId="16" xfId="0" applyFont="1" applyBorder="1"/>
    <xf numFmtId="0" fontId="20" fillId="0" borderId="16" xfId="0" applyFont="1" applyBorder="1" applyAlignment="1">
      <alignment horizontal="center"/>
    </xf>
    <xf numFmtId="2" fontId="23" fillId="0" borderId="16" xfId="0" applyNumberFormat="1" applyFont="1" applyBorder="1" applyAlignment="1">
      <alignment horizontal="center"/>
    </xf>
    <xf numFmtId="0" fontId="20" fillId="0" borderId="8" xfId="0" applyFont="1" applyBorder="1"/>
    <xf numFmtId="0" fontId="20" fillId="0" borderId="13" xfId="0" applyFont="1" applyBorder="1" applyAlignment="1">
      <alignment horizontal="center"/>
    </xf>
    <xf numFmtId="0" fontId="38" fillId="2" borderId="9" xfId="0" applyFont="1" applyFill="1" applyBorder="1" applyAlignment="1">
      <alignment horizontal="center"/>
    </xf>
    <xf numFmtId="3" fontId="38" fillId="2" borderId="9" xfId="0" applyNumberFormat="1" applyFont="1" applyFill="1" applyBorder="1" applyAlignment="1">
      <alignment horizontal="center"/>
    </xf>
    <xf numFmtId="2" fontId="38" fillId="2" borderId="9" xfId="0" applyNumberFormat="1" applyFont="1" applyFill="1" applyBorder="1" applyAlignment="1">
      <alignment horizontal="center"/>
    </xf>
    <xf numFmtId="0" fontId="41" fillId="0" borderId="0" xfId="0" applyFont="1"/>
    <xf numFmtId="0" fontId="42" fillId="0" borderId="0" xfId="0" applyFont="1"/>
    <xf numFmtId="0" fontId="38" fillId="0" borderId="0" xfId="0" applyFont="1" applyAlignment="1">
      <alignment horizontal="center"/>
    </xf>
    <xf numFmtId="2" fontId="18" fillId="0" borderId="0" xfId="0" applyNumberFormat="1" applyFont="1"/>
    <xf numFmtId="3" fontId="28" fillId="5" borderId="9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3" fontId="20" fillId="0" borderId="9" xfId="0" applyNumberFormat="1" applyFont="1" applyBorder="1" applyAlignment="1">
      <alignment horizontal="center"/>
    </xf>
    <xf numFmtId="2" fontId="20" fillId="0" borderId="9" xfId="0" applyNumberFormat="1" applyFont="1" applyBorder="1" applyAlignment="1">
      <alignment horizontal="center"/>
    </xf>
    <xf numFmtId="2" fontId="23" fillId="0" borderId="9" xfId="0" applyNumberFormat="1" applyFont="1" applyBorder="1" applyAlignment="1">
      <alignment horizontal="center"/>
    </xf>
    <xf numFmtId="3" fontId="20" fillId="0" borderId="0" xfId="0" applyNumberFormat="1" applyFont="1" applyBorder="1" applyAlignment="1">
      <alignment horizontal="center"/>
    </xf>
    <xf numFmtId="49" fontId="20" fillId="0" borderId="0" xfId="0" applyNumberFormat="1" applyFont="1" applyAlignment="1">
      <alignment horizontal="center"/>
    </xf>
    <xf numFmtId="0" fontId="23" fillId="3" borderId="2" xfId="0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/>
    </xf>
    <xf numFmtId="3" fontId="20" fillId="0" borderId="0" xfId="0" applyNumberFormat="1" applyFont="1"/>
    <xf numFmtId="0" fontId="40" fillId="0" borderId="0" xfId="6" applyFont="1"/>
    <xf numFmtId="1" fontId="20" fillId="0" borderId="3" xfId="0" applyNumberFormat="1" applyFont="1" applyBorder="1" applyAlignment="1">
      <alignment horizontal="center"/>
    </xf>
    <xf numFmtId="1" fontId="23" fillId="3" borderId="3" xfId="0" applyNumberFormat="1" applyFont="1" applyFill="1" applyBorder="1" applyAlignment="1">
      <alignment horizontal="center"/>
    </xf>
    <xf numFmtId="2" fontId="23" fillId="3" borderId="3" xfId="0" applyNumberFormat="1" applyFont="1" applyFill="1" applyBorder="1" applyAlignment="1">
      <alignment horizontal="center"/>
    </xf>
    <xf numFmtId="1" fontId="23" fillId="4" borderId="3" xfId="0" applyNumberFormat="1" applyFont="1" applyFill="1" applyBorder="1" applyAlignment="1">
      <alignment horizontal="center"/>
    </xf>
    <xf numFmtId="2" fontId="23" fillId="4" borderId="3" xfId="0" applyNumberFormat="1" applyFont="1" applyFill="1" applyBorder="1" applyAlignment="1">
      <alignment horizontal="center"/>
    </xf>
    <xf numFmtId="4" fontId="23" fillId="0" borderId="0" xfId="0" applyNumberFormat="1" applyFont="1" applyBorder="1" applyAlignment="1">
      <alignment horizontal="center"/>
    </xf>
    <xf numFmtId="2" fontId="20" fillId="0" borderId="0" xfId="0" applyNumberFormat="1" applyFont="1" applyAlignment="1">
      <alignment horizontal="center"/>
    </xf>
    <xf numFmtId="1" fontId="20" fillId="0" borderId="4" xfId="0" applyNumberFormat="1" applyFont="1" applyBorder="1" applyAlignment="1">
      <alignment horizontal="center"/>
    </xf>
    <xf numFmtId="1" fontId="20" fillId="0" borderId="5" xfId="0" applyNumberFormat="1" applyFont="1" applyBorder="1" applyAlignment="1">
      <alignment horizontal="center"/>
    </xf>
    <xf numFmtId="1" fontId="23" fillId="3" borderId="5" xfId="0" applyNumberFormat="1" applyFont="1" applyFill="1" applyBorder="1" applyAlignment="1">
      <alignment horizontal="center"/>
    </xf>
    <xf numFmtId="2" fontId="23" fillId="3" borderId="5" xfId="0" applyNumberFormat="1" applyFont="1" applyFill="1" applyBorder="1" applyAlignment="1">
      <alignment horizontal="center"/>
    </xf>
    <xf numFmtId="1" fontId="20" fillId="0" borderId="6" xfId="0" applyNumberFormat="1" applyFont="1" applyBorder="1" applyAlignment="1">
      <alignment horizontal="center"/>
    </xf>
    <xf numFmtId="1" fontId="23" fillId="4" borderId="4" xfId="0" applyNumberFormat="1" applyFont="1" applyFill="1" applyBorder="1" applyAlignment="1">
      <alignment horizontal="center"/>
    </xf>
    <xf numFmtId="2" fontId="23" fillId="4" borderId="4" xfId="0" applyNumberFormat="1" applyFont="1" applyFill="1" applyBorder="1" applyAlignment="1">
      <alignment horizontal="center"/>
    </xf>
    <xf numFmtId="0" fontId="23" fillId="2" borderId="9" xfId="0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2" fontId="23" fillId="2" borderId="9" xfId="0" applyNumberFormat="1" applyFont="1" applyFill="1" applyBorder="1" applyAlignment="1">
      <alignment horizontal="center"/>
    </xf>
    <xf numFmtId="2" fontId="23" fillId="6" borderId="9" xfId="0" applyNumberFormat="1" applyFont="1" applyFill="1" applyBorder="1"/>
    <xf numFmtId="0" fontId="23" fillId="0" borderId="0" xfId="0" applyFont="1" applyAlignment="1">
      <alignment horizontal="left"/>
    </xf>
    <xf numFmtId="0" fontId="23" fillId="0" borderId="9" xfId="0" applyFont="1" applyFill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0" fillId="0" borderId="9" xfId="0" applyFont="1" applyFill="1" applyBorder="1" applyAlignment="1">
      <alignment horizontal="center"/>
    </xf>
    <xf numFmtId="3" fontId="20" fillId="0" borderId="9" xfId="0" applyNumberFormat="1" applyFont="1" applyFill="1" applyBorder="1" applyAlignment="1">
      <alignment horizontal="center"/>
    </xf>
    <xf numFmtId="0" fontId="23" fillId="5" borderId="9" xfId="0" applyFont="1" applyFill="1" applyBorder="1" applyAlignment="1">
      <alignment horizontal="center"/>
    </xf>
    <xf numFmtId="3" fontId="23" fillId="5" borderId="9" xfId="0" applyNumberFormat="1" applyFont="1" applyFill="1" applyBorder="1" applyAlignment="1">
      <alignment horizontal="center"/>
    </xf>
    <xf numFmtId="3" fontId="23" fillId="16" borderId="9" xfId="0" applyNumberFormat="1" applyFont="1" applyFill="1" applyBorder="1" applyAlignment="1">
      <alignment horizontal="center"/>
    </xf>
    <xf numFmtId="2" fontId="23" fillId="5" borderId="9" xfId="0" applyNumberFormat="1" applyFont="1" applyFill="1" applyBorder="1" applyAlignment="1">
      <alignment horizontal="center"/>
    </xf>
    <xf numFmtId="0" fontId="40" fillId="0" borderId="0" xfId="3" applyFont="1"/>
    <xf numFmtId="0" fontId="40" fillId="0" borderId="0" xfId="4" applyFont="1"/>
    <xf numFmtId="0" fontId="40" fillId="0" borderId="0" xfId="5" applyFont="1"/>
    <xf numFmtId="0" fontId="42" fillId="2" borderId="9" xfId="0" applyFont="1" applyFill="1" applyBorder="1" applyAlignment="1">
      <alignment horizontal="center"/>
    </xf>
    <xf numFmtId="3" fontId="42" fillId="2" borderId="9" xfId="0" applyNumberFormat="1" applyFont="1" applyFill="1" applyBorder="1" applyAlignment="1">
      <alignment horizontal="center"/>
    </xf>
    <xf numFmtId="2" fontId="42" fillId="2" borderId="9" xfId="0" applyNumberFormat="1" applyFont="1" applyFill="1" applyBorder="1" applyAlignment="1">
      <alignment horizontal="center"/>
    </xf>
    <xf numFmtId="1" fontId="28" fillId="5" borderId="9" xfId="0" applyNumberFormat="1" applyFont="1" applyFill="1" applyBorder="1" applyAlignment="1">
      <alignment horizontal="center"/>
    </xf>
    <xf numFmtId="189" fontId="28" fillId="0" borderId="0" xfId="0" applyNumberFormat="1" applyFont="1"/>
    <xf numFmtId="189" fontId="24" fillId="0" borderId="0" xfId="0" applyNumberFormat="1" applyFont="1" applyAlignment="1">
      <alignment horizontal="center"/>
    </xf>
    <xf numFmtId="0" fontId="43" fillId="0" borderId="0" xfId="0" applyFont="1" applyAlignment="1">
      <alignment horizontal="center"/>
    </xf>
    <xf numFmtId="0" fontId="38" fillId="3" borderId="17" xfId="0" applyFont="1" applyFill="1" applyBorder="1" applyAlignment="1">
      <alignment horizontal="center"/>
    </xf>
    <xf numFmtId="0" fontId="20" fillId="3" borderId="18" xfId="0" applyFont="1" applyFill="1" applyBorder="1" applyAlignment="1">
      <alignment horizontal="center"/>
    </xf>
    <xf numFmtId="0" fontId="20" fillId="3" borderId="19" xfId="0" applyFont="1" applyFill="1" applyBorder="1" applyAlignment="1">
      <alignment horizontal="center"/>
    </xf>
    <xf numFmtId="0" fontId="38" fillId="3" borderId="19" xfId="0" applyFont="1" applyFill="1" applyBorder="1" applyAlignment="1">
      <alignment horizontal="center"/>
    </xf>
    <xf numFmtId="0" fontId="20" fillId="3" borderId="19" xfId="0" applyFont="1" applyFill="1" applyBorder="1"/>
    <xf numFmtId="0" fontId="20" fillId="3" borderId="14" xfId="0" applyFont="1" applyFill="1" applyBorder="1"/>
    <xf numFmtId="0" fontId="38" fillId="3" borderId="2" xfId="0" applyFont="1" applyFill="1" applyBorder="1" applyAlignment="1">
      <alignment horizontal="center"/>
    </xf>
    <xf numFmtId="0" fontId="38" fillId="2" borderId="2" xfId="0" applyFont="1" applyFill="1" applyBorder="1" applyAlignment="1">
      <alignment horizontal="center"/>
    </xf>
    <xf numFmtId="0" fontId="39" fillId="5" borderId="2" xfId="0" applyFont="1" applyFill="1" applyBorder="1" applyAlignment="1">
      <alignment horizontal="center"/>
    </xf>
    <xf numFmtId="0" fontId="21" fillId="0" borderId="2" xfId="0" applyFont="1" applyBorder="1"/>
    <xf numFmtId="0" fontId="21" fillId="0" borderId="9" xfId="0" applyFont="1" applyBorder="1"/>
    <xf numFmtId="0" fontId="39" fillId="3" borderId="9" xfId="0" applyFont="1" applyFill="1" applyBorder="1" applyAlignment="1">
      <alignment horizontal="center"/>
    </xf>
    <xf numFmtId="3" fontId="38" fillId="6" borderId="9" xfId="0" applyNumberFormat="1" applyFont="1" applyFill="1" applyBorder="1" applyAlignment="1">
      <alignment horizontal="center"/>
    </xf>
    <xf numFmtId="0" fontId="44" fillId="0" borderId="0" xfId="0" applyFont="1"/>
    <xf numFmtId="3" fontId="20" fillId="0" borderId="0" xfId="0" applyNumberFormat="1" applyFont="1" applyFill="1" applyBorder="1" applyAlignment="1">
      <alignment horizontal="center"/>
    </xf>
    <xf numFmtId="0" fontId="20" fillId="0" borderId="0" xfId="0" applyFont="1" applyBorder="1"/>
    <xf numFmtId="0" fontId="20" fillId="0" borderId="0" xfId="0" applyFont="1" applyFill="1" applyBorder="1" applyAlignment="1">
      <alignment horizontal="center"/>
    </xf>
    <xf numFmtId="189" fontId="20" fillId="0" borderId="0" xfId="0" applyNumberFormat="1" applyFont="1"/>
    <xf numFmtId="189" fontId="23" fillId="0" borderId="0" xfId="0" applyNumberFormat="1" applyFont="1"/>
    <xf numFmtId="189" fontId="20" fillId="0" borderId="0" xfId="0" applyNumberFormat="1" applyFont="1" applyAlignment="1">
      <alignment horizontal="center"/>
    </xf>
    <xf numFmtId="189" fontId="23" fillId="0" borderId="0" xfId="0" applyNumberFormat="1" applyFont="1" applyBorder="1" applyAlignment="1">
      <alignment horizontal="center"/>
    </xf>
    <xf numFmtId="189" fontId="42" fillId="0" borderId="0" xfId="0" applyNumberFormat="1" applyFont="1"/>
    <xf numFmtId="189" fontId="23" fillId="5" borderId="9" xfId="0" applyNumberFormat="1" applyFont="1" applyFill="1" applyBorder="1" applyAlignment="1">
      <alignment horizontal="center"/>
    </xf>
    <xf numFmtId="189" fontId="39" fillId="5" borderId="9" xfId="0" applyNumberFormat="1" applyFont="1" applyFill="1" applyBorder="1" applyAlignment="1">
      <alignment horizontal="center"/>
    </xf>
    <xf numFmtId="1" fontId="23" fillId="5" borderId="9" xfId="0" applyNumberFormat="1" applyFont="1" applyFill="1" applyBorder="1" applyAlignment="1">
      <alignment horizontal="center"/>
    </xf>
    <xf numFmtId="1" fontId="23" fillId="5" borderId="18" xfId="0" applyNumberFormat="1" applyFont="1" applyFill="1" applyBorder="1" applyAlignment="1">
      <alignment horizontal="center"/>
    </xf>
    <xf numFmtId="189" fontId="42" fillId="0" borderId="0" xfId="0" applyNumberFormat="1" applyFont="1" applyFill="1" applyBorder="1" applyAlignment="1">
      <alignment horizontal="center"/>
    </xf>
    <xf numFmtId="49" fontId="23" fillId="10" borderId="9" xfId="0" applyNumberFormat="1" applyFont="1" applyFill="1" applyBorder="1" applyAlignment="1">
      <alignment horizontal="center"/>
    </xf>
    <xf numFmtId="3" fontId="38" fillId="7" borderId="9" xfId="0" applyNumberFormat="1" applyFont="1" applyFill="1" applyBorder="1" applyAlignment="1">
      <alignment horizontal="center"/>
    </xf>
    <xf numFmtId="1" fontId="23" fillId="9" borderId="9" xfId="0" applyNumberFormat="1" applyFont="1" applyFill="1" applyBorder="1" applyAlignment="1">
      <alignment horizontal="center"/>
    </xf>
    <xf numFmtId="189" fontId="42" fillId="9" borderId="0" xfId="0" applyNumberFormat="1" applyFont="1" applyFill="1" applyBorder="1" applyAlignment="1">
      <alignment horizontal="center"/>
    </xf>
    <xf numFmtId="189" fontId="20" fillId="9" borderId="0" xfId="0" applyNumberFormat="1" applyFont="1" applyFill="1"/>
    <xf numFmtId="1" fontId="23" fillId="10" borderId="9" xfId="0" applyNumberFormat="1" applyFont="1" applyFill="1" applyBorder="1" applyAlignment="1">
      <alignment horizontal="center"/>
    </xf>
    <xf numFmtId="1" fontId="23" fillId="10" borderId="18" xfId="0" applyNumberFormat="1" applyFont="1" applyFill="1" applyBorder="1" applyAlignment="1">
      <alignment horizontal="center"/>
    </xf>
    <xf numFmtId="189" fontId="42" fillId="10" borderId="0" xfId="0" applyNumberFormat="1" applyFont="1" applyFill="1" applyBorder="1" applyAlignment="1">
      <alignment horizontal="center"/>
    </xf>
    <xf numFmtId="189" fontId="20" fillId="10" borderId="0" xfId="0" applyNumberFormat="1" applyFont="1" applyFill="1"/>
    <xf numFmtId="1" fontId="23" fillId="0" borderId="9" xfId="0" applyNumberFormat="1" applyFont="1" applyFill="1" applyBorder="1" applyAlignment="1">
      <alignment horizontal="center"/>
    </xf>
    <xf numFmtId="3" fontId="23" fillId="0" borderId="0" xfId="0" applyNumberFormat="1" applyFont="1" applyFill="1" applyBorder="1" applyAlignment="1">
      <alignment horizontal="center"/>
    </xf>
    <xf numFmtId="1" fontId="22" fillId="0" borderId="9" xfId="0" applyNumberFormat="1" applyFont="1" applyFill="1" applyBorder="1" applyAlignment="1">
      <alignment horizontal="center"/>
    </xf>
    <xf numFmtId="1" fontId="45" fillId="0" borderId="9" xfId="0" applyNumberFormat="1" applyFont="1" applyFill="1" applyBorder="1" applyAlignment="1">
      <alignment horizontal="center"/>
    </xf>
    <xf numFmtId="1" fontId="45" fillId="0" borderId="18" xfId="0" applyNumberFormat="1" applyFont="1" applyFill="1" applyBorder="1" applyAlignment="1">
      <alignment horizontal="center"/>
    </xf>
    <xf numFmtId="3" fontId="22" fillId="0" borderId="0" xfId="0" applyNumberFormat="1" applyFont="1" applyFill="1" applyBorder="1" applyAlignment="1">
      <alignment horizontal="center"/>
    </xf>
    <xf numFmtId="189" fontId="21" fillId="0" borderId="0" xfId="0" applyNumberFormat="1" applyFont="1" applyFill="1"/>
    <xf numFmtId="1" fontId="22" fillId="0" borderId="18" xfId="0" applyNumberFormat="1" applyFont="1" applyFill="1" applyBorder="1" applyAlignment="1">
      <alignment horizontal="center"/>
    </xf>
    <xf numFmtId="189" fontId="22" fillId="0" borderId="0" xfId="0" applyNumberFormat="1" applyFont="1" applyFill="1"/>
    <xf numFmtId="189" fontId="38" fillId="6" borderId="9" xfId="0" applyNumberFormat="1" applyFont="1" applyFill="1" applyBorder="1" applyAlignment="1">
      <alignment horizontal="center"/>
    </xf>
    <xf numFmtId="1" fontId="38" fillId="6" borderId="9" xfId="0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189" fontId="38" fillId="0" borderId="0" xfId="0" applyNumberFormat="1" applyFont="1" applyAlignment="1">
      <alignment horizontal="center"/>
    </xf>
    <xf numFmtId="1" fontId="23" fillId="0" borderId="0" xfId="0" applyNumberFormat="1" applyFont="1"/>
    <xf numFmtId="1" fontId="23" fillId="0" borderId="0" xfId="0" applyNumberFormat="1" applyFont="1" applyAlignment="1">
      <alignment horizontal="center"/>
    </xf>
    <xf numFmtId="0" fontId="21" fillId="0" borderId="29" xfId="7" applyFont="1" applyFill="1" applyBorder="1" applyAlignment="1">
      <alignment horizontal="right" vertical="center" wrapText="1"/>
    </xf>
    <xf numFmtId="0" fontId="21" fillId="0" borderId="0" xfId="7" applyFont="1"/>
    <xf numFmtId="0" fontId="21" fillId="0" borderId="0" xfId="8" applyFont="1"/>
    <xf numFmtId="0" fontId="46" fillId="0" borderId="0" xfId="0" applyFont="1"/>
    <xf numFmtId="0" fontId="46" fillId="0" borderId="0" xfId="0" applyFont="1" applyAlignment="1">
      <alignment horizontal="center"/>
    </xf>
    <xf numFmtId="0" fontId="47" fillId="9" borderId="0" xfId="0" applyFont="1" applyFill="1"/>
    <xf numFmtId="0" fontId="47" fillId="0" borderId="0" xfId="0" applyFont="1" applyFill="1" applyBorder="1" applyAlignment="1">
      <alignment horizontal="center"/>
    </xf>
    <xf numFmtId="0" fontId="46" fillId="0" borderId="0" xfId="0" applyFont="1" applyFill="1" applyAlignment="1">
      <alignment horizontal="center"/>
    </xf>
    <xf numFmtId="0" fontId="46" fillId="9" borderId="0" xfId="0" applyFont="1" applyFill="1"/>
    <xf numFmtId="0" fontId="46" fillId="0" borderId="0" xfId="0" applyFont="1" applyFill="1"/>
    <xf numFmtId="0" fontId="48" fillId="15" borderId="2" xfId="0" applyFont="1" applyFill="1" applyBorder="1" applyAlignment="1">
      <alignment horizontal="center"/>
    </xf>
    <xf numFmtId="189" fontId="28" fillId="0" borderId="0" xfId="0" applyNumberFormat="1" applyFont="1" applyAlignment="1">
      <alignment horizontal="left"/>
    </xf>
    <xf numFmtId="49" fontId="24" fillId="0" borderId="0" xfId="0" applyNumberFormat="1" applyFont="1" applyAlignment="1">
      <alignment horizontal="left"/>
    </xf>
    <xf numFmtId="189" fontId="34" fillId="0" borderId="0" xfId="0" applyNumberFormat="1" applyFont="1" applyBorder="1" applyAlignment="1">
      <alignment horizontal="left"/>
    </xf>
    <xf numFmtId="49" fontId="34" fillId="0" borderId="0" xfId="0" applyNumberFormat="1" applyFont="1" applyBorder="1" applyAlignment="1">
      <alignment horizontal="left"/>
    </xf>
    <xf numFmtId="189" fontId="50" fillId="2" borderId="1" xfId="0" applyNumberFormat="1" applyFont="1" applyFill="1" applyBorder="1" applyAlignment="1">
      <alignment horizontal="center"/>
    </xf>
    <xf numFmtId="49" fontId="50" fillId="2" borderId="1" xfId="0" applyNumberFormat="1" applyFont="1" applyFill="1" applyBorder="1" applyAlignment="1">
      <alignment horizontal="center"/>
    </xf>
    <xf numFmtId="189" fontId="24" fillId="2" borderId="1" xfId="0" applyNumberFormat="1" applyFont="1" applyFill="1" applyBorder="1" applyAlignment="1">
      <alignment horizontal="center"/>
    </xf>
    <xf numFmtId="189" fontId="50" fillId="2" borderId="2" xfId="0" applyNumberFormat="1" applyFont="1" applyFill="1" applyBorder="1" applyAlignment="1">
      <alignment horizontal="center"/>
    </xf>
    <xf numFmtId="49" fontId="50" fillId="2" borderId="2" xfId="0" applyNumberFormat="1" applyFont="1" applyFill="1" applyBorder="1" applyAlignment="1">
      <alignment horizontal="center"/>
    </xf>
    <xf numFmtId="189" fontId="24" fillId="2" borderId="2" xfId="0" applyNumberFormat="1" applyFont="1" applyFill="1" applyBorder="1" applyAlignment="1">
      <alignment horizontal="center"/>
    </xf>
    <xf numFmtId="189" fontId="28" fillId="0" borderId="11" xfId="0" applyNumberFormat="1" applyFont="1" applyBorder="1" applyAlignment="1">
      <alignment horizontal="left"/>
    </xf>
    <xf numFmtId="49" fontId="28" fillId="3" borderId="9" xfId="0" applyNumberFormat="1" applyFont="1" applyFill="1" applyBorder="1" applyAlignment="1">
      <alignment horizontal="center"/>
    </xf>
    <xf numFmtId="0" fontId="29" fillId="12" borderId="9" xfId="17" applyFont="1" applyFill="1" applyBorder="1" applyAlignment="1">
      <alignment horizontal="center" wrapText="1"/>
    </xf>
    <xf numFmtId="3" fontId="28" fillId="3" borderId="9" xfId="0" applyNumberFormat="1" applyFont="1" applyFill="1" applyBorder="1" applyAlignment="1">
      <alignment horizontal="center"/>
    </xf>
    <xf numFmtId="3" fontId="18" fillId="0" borderId="0" xfId="0" applyNumberFormat="1" applyFont="1"/>
    <xf numFmtId="3" fontId="28" fillId="0" borderId="11" xfId="0" applyNumberFormat="1" applyFont="1" applyBorder="1" applyAlignment="1">
      <alignment horizontal="left"/>
    </xf>
    <xf numFmtId="49" fontId="28" fillId="4" borderId="9" xfId="0" applyNumberFormat="1" applyFont="1" applyFill="1" applyBorder="1" applyAlignment="1">
      <alignment horizontal="center"/>
    </xf>
    <xf numFmtId="3" fontId="28" fillId="4" borderId="9" xfId="0" applyNumberFormat="1" applyFont="1" applyFill="1" applyBorder="1" applyAlignment="1">
      <alignment horizontal="center"/>
    </xf>
    <xf numFmtId="49" fontId="49" fillId="5" borderId="9" xfId="0" applyNumberFormat="1" applyFont="1" applyFill="1" applyBorder="1" applyAlignment="1">
      <alignment horizontal="center"/>
    </xf>
    <xf numFmtId="1" fontId="30" fillId="8" borderId="9" xfId="0" applyNumberFormat="1" applyFont="1" applyFill="1" applyBorder="1" applyAlignment="1">
      <alignment horizontal="center"/>
    </xf>
    <xf numFmtId="49" fontId="28" fillId="6" borderId="9" xfId="0" applyNumberFormat="1" applyFont="1" applyFill="1" applyBorder="1" applyAlignment="1">
      <alignment horizontal="center"/>
    </xf>
    <xf numFmtId="3" fontId="31" fillId="6" borderId="9" xfId="0" applyNumberFormat="1" applyFont="1" applyFill="1" applyBorder="1" applyAlignment="1">
      <alignment horizontal="center"/>
    </xf>
    <xf numFmtId="3" fontId="28" fillId="6" borderId="9" xfId="0" applyNumberFormat="1" applyFont="1" applyFill="1" applyBorder="1" applyAlignment="1">
      <alignment horizontal="center"/>
    </xf>
    <xf numFmtId="1" fontId="30" fillId="0" borderId="0" xfId="0" applyNumberFormat="1" applyFont="1" applyBorder="1" applyAlignment="1">
      <alignment horizontal="center"/>
    </xf>
    <xf numFmtId="49" fontId="28" fillId="2" borderId="9" xfId="0" applyNumberFormat="1" applyFont="1" applyFill="1" applyBorder="1" applyAlignment="1">
      <alignment horizontal="center"/>
    </xf>
    <xf numFmtId="3" fontId="31" fillId="2" borderId="9" xfId="0" applyNumberFormat="1" applyFont="1" applyFill="1" applyBorder="1" applyAlignment="1">
      <alignment horizontal="center"/>
    </xf>
    <xf numFmtId="3" fontId="28" fillId="0" borderId="9" xfId="0" applyNumberFormat="1" applyFont="1" applyFill="1" applyBorder="1" applyAlignment="1">
      <alignment horizontal="center"/>
    </xf>
    <xf numFmtId="189" fontId="28" fillId="0" borderId="1" xfId="0" applyNumberFormat="1" applyFont="1" applyBorder="1" applyAlignment="1">
      <alignment horizontal="left"/>
    </xf>
    <xf numFmtId="49" fontId="28" fillId="0" borderId="14" xfId="0" applyNumberFormat="1" applyFont="1" applyFill="1" applyBorder="1" applyAlignment="1">
      <alignment horizontal="center"/>
    </xf>
    <xf numFmtId="3" fontId="31" fillId="0" borderId="9" xfId="0" applyNumberFormat="1" applyFont="1" applyFill="1" applyBorder="1" applyAlignment="1">
      <alignment horizontal="center"/>
    </xf>
    <xf numFmtId="0" fontId="29" fillId="12" borderId="9" xfId="18" applyFont="1" applyFill="1" applyBorder="1" applyAlignment="1">
      <alignment horizontal="center" wrapText="1"/>
    </xf>
    <xf numFmtId="1" fontId="28" fillId="4" borderId="9" xfId="0" applyNumberFormat="1" applyFont="1" applyFill="1" applyBorder="1" applyAlignment="1">
      <alignment horizontal="center"/>
    </xf>
    <xf numFmtId="189" fontId="28" fillId="0" borderId="2" xfId="0" applyNumberFormat="1" applyFont="1" applyBorder="1" applyAlignment="1">
      <alignment horizontal="left"/>
    </xf>
    <xf numFmtId="1" fontId="28" fillId="3" borderId="9" xfId="0" applyNumberFormat="1" applyFont="1" applyFill="1" applyBorder="1" applyAlignment="1">
      <alignment horizontal="center"/>
    </xf>
    <xf numFmtId="0" fontId="29" fillId="12" borderId="9" xfId="20" applyFont="1" applyFill="1" applyBorder="1" applyAlignment="1">
      <alignment horizontal="center" wrapText="1"/>
    </xf>
    <xf numFmtId="0" fontId="29" fillId="12" borderId="9" xfId="21" applyFont="1" applyFill="1" applyBorder="1" applyAlignment="1">
      <alignment horizontal="center" wrapText="1"/>
    </xf>
    <xf numFmtId="189" fontId="28" fillId="0" borderId="1" xfId="0" applyNumberFormat="1" applyFont="1" applyFill="1" applyBorder="1" applyAlignment="1">
      <alignment horizontal="left"/>
    </xf>
    <xf numFmtId="0" fontId="29" fillId="12" borderId="9" xfId="19" applyFont="1" applyFill="1" applyBorder="1" applyAlignment="1">
      <alignment horizontal="center" wrapText="1"/>
    </xf>
    <xf numFmtId="189" fontId="28" fillId="0" borderId="11" xfId="0" applyNumberFormat="1" applyFont="1" applyFill="1" applyBorder="1" applyAlignment="1">
      <alignment horizontal="left"/>
    </xf>
    <xf numFmtId="189" fontId="28" fillId="0" borderId="2" xfId="0" applyNumberFormat="1" applyFont="1" applyFill="1" applyBorder="1" applyAlignment="1">
      <alignment horizontal="left"/>
    </xf>
    <xf numFmtId="0" fontId="29" fillId="12" borderId="9" xfId="22" applyFont="1" applyFill="1" applyBorder="1" applyAlignment="1">
      <alignment horizontal="center" wrapText="1"/>
    </xf>
    <xf numFmtId="0" fontId="29" fillId="12" borderId="9" xfId="23" applyFont="1" applyFill="1" applyBorder="1" applyAlignment="1">
      <alignment horizontal="center" wrapText="1"/>
    </xf>
    <xf numFmtId="0" fontId="29" fillId="12" borderId="9" xfId="24" applyFont="1" applyFill="1" applyBorder="1" applyAlignment="1">
      <alignment horizontal="center" wrapText="1"/>
    </xf>
    <xf numFmtId="0" fontId="29" fillId="12" borderId="9" xfId="25" applyFont="1" applyFill="1" applyBorder="1" applyAlignment="1">
      <alignment horizontal="center" wrapText="1"/>
    </xf>
    <xf numFmtId="0" fontId="29" fillId="12" borderId="9" xfId="26" applyFont="1" applyFill="1" applyBorder="1" applyAlignment="1">
      <alignment horizontal="center" wrapText="1"/>
    </xf>
    <xf numFmtId="0" fontId="29" fillId="12" borderId="9" xfId="27" applyFont="1" applyFill="1" applyBorder="1" applyAlignment="1">
      <alignment horizontal="center" wrapText="1"/>
    </xf>
    <xf numFmtId="0" fontId="29" fillId="12" borderId="9" xfId="28" applyFont="1" applyFill="1" applyBorder="1" applyAlignment="1">
      <alignment horizontal="center" wrapText="1"/>
    </xf>
    <xf numFmtId="0" fontId="29" fillId="12" borderId="9" xfId="29" applyFont="1" applyFill="1" applyBorder="1" applyAlignment="1">
      <alignment horizontal="center" wrapText="1"/>
    </xf>
    <xf numFmtId="0" fontId="29" fillId="12" borderId="9" xfId="30" applyFont="1" applyFill="1" applyBorder="1" applyAlignment="1">
      <alignment horizontal="center" wrapText="1"/>
    </xf>
    <xf numFmtId="0" fontId="29" fillId="12" borderId="9" xfId="31" applyFont="1" applyFill="1" applyBorder="1" applyAlignment="1">
      <alignment horizontal="center" wrapText="1"/>
    </xf>
    <xf numFmtId="0" fontId="29" fillId="12" borderId="9" xfId="32" applyFont="1" applyFill="1" applyBorder="1" applyAlignment="1">
      <alignment horizontal="center" wrapText="1"/>
    </xf>
    <xf numFmtId="0" fontId="29" fillId="12" borderId="9" xfId="33" applyFont="1" applyFill="1" applyBorder="1" applyAlignment="1">
      <alignment horizontal="center" wrapText="1"/>
    </xf>
    <xf numFmtId="0" fontId="29" fillId="12" borderId="9" xfId="34" applyFont="1" applyFill="1" applyBorder="1" applyAlignment="1">
      <alignment horizontal="center" wrapText="1"/>
    </xf>
    <xf numFmtId="1" fontId="31" fillId="6" borderId="7" xfId="0" applyNumberFormat="1" applyFont="1" applyFill="1" applyBorder="1" applyAlignment="1">
      <alignment horizontal="center"/>
    </xf>
    <xf numFmtId="0" fontId="29" fillId="12" borderId="9" xfId="35" applyFont="1" applyFill="1" applyBorder="1" applyAlignment="1">
      <alignment horizontal="center" wrapText="1"/>
    </xf>
    <xf numFmtId="0" fontId="29" fillId="12" borderId="9" xfId="36" applyFont="1" applyFill="1" applyBorder="1" applyAlignment="1">
      <alignment horizontal="center" wrapText="1"/>
    </xf>
    <xf numFmtId="0" fontId="29" fillId="12" borderId="9" xfId="37" applyFont="1" applyFill="1" applyBorder="1" applyAlignment="1">
      <alignment horizontal="center" wrapText="1"/>
    </xf>
    <xf numFmtId="187" fontId="18" fillId="0" borderId="0" xfId="0" applyNumberFormat="1" applyFont="1"/>
    <xf numFmtId="49" fontId="18" fillId="0" borderId="0" xfId="0" applyNumberFormat="1" applyFont="1"/>
    <xf numFmtId="1" fontId="24" fillId="0" borderId="0" xfId="0" applyNumberFormat="1" applyFont="1" applyAlignment="1">
      <alignment horizontal="center"/>
    </xf>
    <xf numFmtId="0" fontId="21" fillId="0" borderId="8" xfId="0" applyFont="1" applyBorder="1"/>
    <xf numFmtId="0" fontId="51" fillId="18" borderId="27" xfId="0" applyNumberFormat="1" applyFont="1" applyFill="1" applyBorder="1"/>
    <xf numFmtId="0" fontId="51" fillId="18" borderId="36" xfId="0" applyNumberFormat="1" applyFont="1" applyFill="1" applyBorder="1"/>
    <xf numFmtId="0" fontId="51" fillId="18" borderId="35" xfId="0" applyNumberFormat="1" applyFont="1" applyFill="1" applyBorder="1"/>
    <xf numFmtId="0" fontId="23" fillId="0" borderId="24" xfId="0" applyFont="1" applyBorder="1"/>
    <xf numFmtId="0" fontId="51" fillId="0" borderId="24" xfId="0" applyNumberFormat="1" applyFont="1" applyBorder="1"/>
    <xf numFmtId="0" fontId="51" fillId="0" borderId="30" xfId="0" applyNumberFormat="1" applyFont="1" applyBorder="1"/>
    <xf numFmtId="0" fontId="51" fillId="0" borderId="31" xfId="0" applyNumberFormat="1" applyFont="1" applyBorder="1"/>
    <xf numFmtId="0" fontId="23" fillId="0" borderId="32" xfId="0" applyFont="1" applyBorder="1"/>
    <xf numFmtId="0" fontId="23" fillId="0" borderId="33" xfId="0" applyFont="1" applyBorder="1"/>
    <xf numFmtId="0" fontId="51" fillId="0" borderId="33" xfId="0" applyNumberFormat="1" applyFont="1" applyBorder="1"/>
    <xf numFmtId="0" fontId="51" fillId="0" borderId="0" xfId="0" applyNumberFormat="1" applyFont="1"/>
    <xf numFmtId="0" fontId="51" fillId="0" borderId="34" xfId="0" applyNumberFormat="1" applyFont="1" applyBorder="1"/>
    <xf numFmtId="0" fontId="51" fillId="18" borderId="27" xfId="0" applyFont="1" applyFill="1" applyBorder="1"/>
    <xf numFmtId="0" fontId="51" fillId="18" borderId="28" xfId="0" applyFont="1" applyFill="1" applyBorder="1"/>
    <xf numFmtId="0" fontId="23" fillId="16" borderId="24" xfId="0" applyFont="1" applyFill="1" applyBorder="1"/>
    <xf numFmtId="0" fontId="23" fillId="16" borderId="25" xfId="0" applyFont="1" applyFill="1" applyBorder="1"/>
    <xf numFmtId="0" fontId="23" fillId="16" borderId="26" xfId="0" applyFont="1" applyFill="1" applyBorder="1"/>
    <xf numFmtId="0" fontId="23" fillId="16" borderId="30" xfId="0" applyFont="1" applyFill="1" applyBorder="1"/>
    <xf numFmtId="0" fontId="23" fillId="16" borderId="31" xfId="0" applyFont="1" applyFill="1" applyBorder="1"/>
    <xf numFmtId="0" fontId="23" fillId="22" borderId="24" xfId="0" applyFont="1" applyFill="1" applyBorder="1"/>
    <xf numFmtId="0" fontId="23" fillId="22" borderId="25" xfId="0" applyFont="1" applyFill="1" applyBorder="1"/>
    <xf numFmtId="0" fontId="51" fillId="22" borderId="24" xfId="0" applyNumberFormat="1" applyFont="1" applyFill="1" applyBorder="1"/>
    <xf numFmtId="0" fontId="51" fillId="22" borderId="30" xfId="0" applyNumberFormat="1" applyFont="1" applyFill="1" applyBorder="1"/>
    <xf numFmtId="0" fontId="51" fillId="22" borderId="31" xfId="0" applyNumberFormat="1" applyFont="1" applyFill="1" applyBorder="1"/>
    <xf numFmtId="0" fontId="19" fillId="20" borderId="9" xfId="14" applyFont="1" applyFill="1" applyBorder="1"/>
    <xf numFmtId="0" fontId="51" fillId="23" borderId="24" xfId="0" applyFont="1" applyFill="1" applyBorder="1"/>
    <xf numFmtId="0" fontId="51" fillId="23" borderId="25" xfId="0" applyFont="1" applyFill="1" applyBorder="1"/>
    <xf numFmtId="0" fontId="51" fillId="23" borderId="24" xfId="0" applyNumberFormat="1" applyFont="1" applyFill="1" applyBorder="1"/>
    <xf numFmtId="0" fontId="51" fillId="23" borderId="30" xfId="0" applyNumberFormat="1" applyFont="1" applyFill="1" applyBorder="1"/>
    <xf numFmtId="0" fontId="51" fillId="23" borderId="31" xfId="0" applyNumberFormat="1" applyFont="1" applyFill="1" applyBorder="1"/>
    <xf numFmtId="0" fontId="20" fillId="0" borderId="3" xfId="0" applyFont="1" applyBorder="1"/>
    <xf numFmtId="189" fontId="24" fillId="0" borderId="0" xfId="0" applyNumberFormat="1" applyFont="1" applyAlignment="1">
      <alignment horizontal="center"/>
    </xf>
    <xf numFmtId="189" fontId="31" fillId="0" borderId="0" xfId="0" applyNumberFormat="1" applyFont="1" applyAlignment="1">
      <alignment horizontal="center"/>
    </xf>
    <xf numFmtId="0" fontId="23" fillId="0" borderId="18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38" fillId="0" borderId="0" xfId="0" applyFont="1" applyAlignment="1">
      <alignment horizontal="center"/>
    </xf>
    <xf numFmtId="43" fontId="20" fillId="0" borderId="18" xfId="1" applyFont="1" applyBorder="1" applyAlignment="1">
      <alignment horizontal="center"/>
    </xf>
    <xf numFmtId="43" fontId="20" fillId="0" borderId="19" xfId="1" applyFont="1" applyBorder="1" applyAlignment="1">
      <alignment horizontal="center"/>
    </xf>
    <xf numFmtId="43" fontId="20" fillId="0" borderId="14" xfId="1" applyFont="1" applyBorder="1" applyAlignment="1">
      <alignment horizontal="center"/>
    </xf>
    <xf numFmtId="0" fontId="6" fillId="13" borderId="0" xfId="0" applyFont="1" applyFill="1" applyAlignment="1">
      <alignment horizontal="left"/>
    </xf>
    <xf numFmtId="3" fontId="4" fillId="5" borderId="18" xfId="0" applyNumberFormat="1" applyFont="1" applyFill="1" applyBorder="1" applyAlignment="1">
      <alignment horizontal="center"/>
    </xf>
    <xf numFmtId="3" fontId="4" fillId="5" borderId="14" xfId="0" applyNumberFormat="1" applyFont="1" applyFill="1" applyBorder="1" applyAlignment="1">
      <alignment horizontal="center"/>
    </xf>
  </cellXfs>
  <cellStyles count="39">
    <cellStyle name="Comma" xfId="1" builtinId="3"/>
    <cellStyle name="Normal" xfId="0" builtinId="0"/>
    <cellStyle name="ปกติ 10" xfId="14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E1 ไข้เลือดออก (จาก 506)" xfId="38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</cellStyles>
  <dxfs count="24">
    <dxf>
      <fill>
        <patternFill>
          <bgColor theme="5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b/>
      </font>
    </dxf>
    <dxf>
      <font>
        <sz val="18"/>
      </font>
    </dxf>
    <dxf>
      <font>
        <name val="TH SarabunPSK"/>
        <scheme val="none"/>
      </font>
    </dxf>
    <dxf>
      <font>
        <sz val="10"/>
        <name val="Tahoma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0"/>
        <name val="Tahoma"/>
      </font>
      <fill>
        <patternFill>
          <bgColor rgb="FFD6DFEC"/>
        </patternFill>
      </fill>
    </dxf>
  </dxfs>
  <tableStyles count="0" defaultTableStyle="TableStyleMedium9" defaultPivotStyle="PivotStyleLight16"/>
  <colors>
    <mruColors>
      <color rgb="FF00FFFF"/>
      <color rgb="FFFF00FF"/>
      <color rgb="FFC0C0C0"/>
      <color rgb="FFFF33CC"/>
      <color rgb="FF0000CC"/>
      <color rgb="FFFF99CC"/>
      <color rgb="FFFFFF99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8.3059911750827248E-2"/>
          <c:y val="8.8416411106506443E-2"/>
          <c:w val="0.88189429415839815"/>
          <c:h val="0.67608144771378365"/>
        </c:manualLayout>
      </c:layout>
      <c:barChart>
        <c:barDir val="col"/>
        <c:grouping val="clustered"/>
        <c:ser>
          <c:idx val="0"/>
          <c:order val="0"/>
          <c:tx>
            <c:strRef>
              <c:f>Sheet1!$D$2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FF0000"/>
            </a:solidFill>
          </c:spPr>
          <c:dPt>
            <c:idx val="5"/>
            <c:spPr>
              <a:solidFill>
                <a:srgbClr val="0000CC"/>
              </a:solidFill>
            </c:spPr>
          </c:dPt>
          <c:dPt>
            <c:idx val="6"/>
            <c:spPr>
              <a:solidFill>
                <a:srgbClr val="0000CC"/>
              </a:solidFill>
            </c:spPr>
          </c:dPt>
          <c:dPt>
            <c:idx val="7"/>
            <c:spPr>
              <a:solidFill>
                <a:srgbClr val="0000CC"/>
              </a:solidFill>
            </c:spPr>
          </c:dPt>
          <c:dPt>
            <c:idx val="8"/>
            <c:spPr>
              <a:solidFill>
                <a:srgbClr val="0000CC"/>
              </a:solidFill>
            </c:spPr>
          </c:dPt>
          <c:dPt>
            <c:idx val="9"/>
            <c:spPr>
              <a:solidFill>
                <a:srgbClr val="0000CC"/>
              </a:solidFill>
            </c:spPr>
          </c:dPt>
          <c:dPt>
            <c:idx val="10"/>
            <c:spPr>
              <a:solidFill>
                <a:srgbClr val="0000CC"/>
              </a:solidFill>
            </c:spPr>
          </c:dPt>
          <c:dPt>
            <c:idx val="11"/>
            <c:spPr>
              <a:solidFill>
                <a:srgbClr val="0000CC"/>
              </a:solidFill>
            </c:spPr>
          </c:dPt>
          <c:dPt>
            <c:idx val="12"/>
            <c:spPr>
              <a:solidFill>
                <a:srgbClr val="0000CC"/>
              </a:solidFill>
            </c:spPr>
          </c:dPt>
          <c:dPt>
            <c:idx val="13"/>
            <c:spPr>
              <a:solidFill>
                <a:srgbClr val="0000CC"/>
              </a:solidFill>
            </c:spPr>
          </c:dPt>
          <c:dPt>
            <c:idx val="14"/>
            <c:spPr>
              <a:solidFill>
                <a:srgbClr val="0000CC"/>
              </a:solidFill>
            </c:spPr>
          </c:dPt>
          <c:dPt>
            <c:idx val="15"/>
            <c:spPr>
              <a:solidFill>
                <a:srgbClr val="0000CC"/>
              </a:solidFill>
            </c:spPr>
          </c:dPt>
          <c:dPt>
            <c:idx val="16"/>
            <c:spPr>
              <a:solidFill>
                <a:srgbClr val="0000CC"/>
              </a:solidFill>
            </c:spPr>
          </c:dPt>
          <c:dPt>
            <c:idx val="17"/>
            <c:spPr>
              <a:solidFill>
                <a:srgbClr val="0000CC"/>
              </a:solidFill>
            </c:spPr>
          </c:dPt>
          <c:dLbls>
            <c:showVal val="1"/>
          </c:dLbls>
          <c:cat>
            <c:strRef>
              <c:f>Sheet1!$C$3:$C$22</c:f>
              <c:strCache>
                <c:ptCount val="20"/>
                <c:pt idx="0">
                  <c:v>หนองฮี</c:v>
                </c:pt>
                <c:pt idx="1">
                  <c:v>เชียงขวัญ</c:v>
                </c:pt>
                <c:pt idx="2">
                  <c:v>ทุ่งเขาหลวง</c:v>
                </c:pt>
                <c:pt idx="3">
                  <c:v>พนมไพร</c:v>
                </c:pt>
                <c:pt idx="4">
                  <c:v>เมือง</c:v>
                </c:pt>
                <c:pt idx="5">
                  <c:v>สุวรรณภูมิ</c:v>
                </c:pt>
                <c:pt idx="6">
                  <c:v>ปทุมรัตต์</c:v>
                </c:pt>
                <c:pt idx="7">
                  <c:v>จตุรพักตรพิมาน</c:v>
                </c:pt>
                <c:pt idx="8">
                  <c:v>โพนทราย</c:v>
                </c:pt>
                <c:pt idx="9">
                  <c:v>จังหาร</c:v>
                </c:pt>
                <c:pt idx="10">
                  <c:v>เสลภูมิ</c:v>
                </c:pt>
                <c:pt idx="11">
                  <c:v>อาจสามารถ</c:v>
                </c:pt>
                <c:pt idx="12">
                  <c:v>โพธิ์ชัย</c:v>
                </c:pt>
                <c:pt idx="13">
                  <c:v>เกษตรวิสัย</c:v>
                </c:pt>
                <c:pt idx="14">
                  <c:v>ธวัชบุรี</c:v>
                </c:pt>
                <c:pt idx="15">
                  <c:v>ศรีสมเด็จ</c:v>
                </c:pt>
                <c:pt idx="16">
                  <c:v>หนองพอก</c:v>
                </c:pt>
                <c:pt idx="17">
                  <c:v>โพนทอง</c:v>
                </c:pt>
                <c:pt idx="18">
                  <c:v>เมืองสรวง</c:v>
                </c:pt>
                <c:pt idx="19">
                  <c:v>เมยวดี</c:v>
                </c:pt>
              </c:strCache>
            </c:strRef>
          </c:cat>
          <c:val>
            <c:numRef>
              <c:f>Sheet1!$D$3:$D$22</c:f>
              <c:numCache>
                <c:formatCode>0.00</c:formatCode>
                <c:ptCount val="20"/>
                <c:pt idx="0">
                  <c:v>509.93776350130497</c:v>
                </c:pt>
                <c:pt idx="1">
                  <c:v>129.48708725990937</c:v>
                </c:pt>
                <c:pt idx="2">
                  <c:v>97.28037897051982</c:v>
                </c:pt>
                <c:pt idx="3">
                  <c:v>95.375643785595557</c:v>
                </c:pt>
                <c:pt idx="4">
                  <c:v>62.126520338429415</c:v>
                </c:pt>
                <c:pt idx="5">
                  <c:v>42.946102641185313</c:v>
                </c:pt>
                <c:pt idx="6">
                  <c:v>39.119986587433168</c:v>
                </c:pt>
                <c:pt idx="7">
                  <c:v>38.443413775143235</c:v>
                </c:pt>
                <c:pt idx="8">
                  <c:v>35.707909301910377</c:v>
                </c:pt>
                <c:pt idx="9">
                  <c:v>31.857279388340235</c:v>
                </c:pt>
                <c:pt idx="10">
                  <c:v>30.448915771715427</c:v>
                </c:pt>
                <c:pt idx="11">
                  <c:v>25.501986470525072</c:v>
                </c:pt>
                <c:pt idx="12">
                  <c:v>20.761245674740483</c:v>
                </c:pt>
                <c:pt idx="13">
                  <c:v>19.319741725557986</c:v>
                </c:pt>
                <c:pt idx="14">
                  <c:v>14.625656326327643</c:v>
                </c:pt>
                <c:pt idx="15">
                  <c:v>10.849222924408039</c:v>
                </c:pt>
                <c:pt idx="16">
                  <c:v>10.657247689660947</c:v>
                </c:pt>
                <c:pt idx="17">
                  <c:v>2.7811512111913523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gapWidth val="28"/>
        <c:axId val="99188736"/>
        <c:axId val="99190272"/>
      </c:barChart>
      <c:catAx>
        <c:axId val="99188736"/>
        <c:scaling>
          <c:orientation val="minMax"/>
        </c:scaling>
        <c:axPos val="b"/>
        <c:tickLblPos val="nextTo"/>
        <c:crossAx val="99190272"/>
        <c:crosses val="autoZero"/>
        <c:auto val="1"/>
        <c:lblAlgn val="ctr"/>
        <c:lblOffset val="100"/>
      </c:catAx>
      <c:valAx>
        <c:axId val="99190272"/>
        <c:scaling>
          <c:orientation val="minMax"/>
          <c:min val="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99188736"/>
        <c:crosses val="autoZero"/>
        <c:crossBetween val="between"/>
      </c:valAx>
    </c:plotArea>
    <c:plotVisOnly val="1"/>
  </c:chart>
  <c:printSettings>
    <c:headerFooter/>
    <c:pageMargins b="0.75000000000001199" l="0.70000000000000062" r="0.70000000000000062" t="0.750000000000011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16</xdr:col>
      <xdr:colOff>238125</xdr:colOff>
      <xdr:row>37</xdr:row>
      <xdr:rowOff>66675</xdr:rowOff>
    </xdr:to>
    <xdr:pic>
      <xdr:nvPicPr>
        <xdr:cNvPr id="3" name="Picture 2" descr="1670897976769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86900" y="1905000"/>
          <a:ext cx="7105650" cy="7048500"/>
        </a:xfrm>
        <a:prstGeom prst="rect">
          <a:avLst/>
        </a:prstGeom>
        <a:ln w="38100">
          <a:solidFill>
            <a:srgbClr val="FF00FF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190499</xdr:colOff>
      <xdr:row>3</xdr:row>
      <xdr:rowOff>104775</xdr:rowOff>
    </xdr:from>
    <xdr:to>
      <xdr:col>20</xdr:col>
      <xdr:colOff>238125</xdr:colOff>
      <xdr:row>18</xdr:row>
      <xdr:rowOff>57150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~1\AppData\Local\Temp\PivotTable71132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or" refreshedDate="44908.392317129626" createdVersion="1" refreshedVersion="3" recordCount="591">
  <cacheSource type="worksheet">
    <worksheetSource ref="A1:T592" sheet="Sheet2" r:id="rId2"/>
  </cacheSource>
  <cacheFields count="20">
    <cacheField name="E0" numFmtId="0">
      <sharedItems containsSemiMixedTypes="0" containsString="0" containsNumber="1" containsInteger="1" minValue="138" maxValue="34128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0" maxValue="85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 containsBlank="1"/>
    </cacheField>
    <cacheField name="หมู่ที่" numFmtId="0">
      <sharedItems count="20">
        <s v="05"/>
        <s v="06"/>
        <s v="11"/>
        <s v="02"/>
        <s v="10"/>
        <s v="15"/>
        <s v="01"/>
        <s v="17"/>
        <s v="03"/>
        <s v="04"/>
        <s v="13"/>
        <s v="12"/>
        <s v="08"/>
        <s v="16"/>
        <s v="18"/>
        <s v="09"/>
        <s v="07"/>
        <s v="20"/>
        <s v="00"/>
        <s v="14"/>
      </sharedItems>
    </cacheField>
    <cacheField name="ชื่อหมู่บ้าน" numFmtId="0">
      <sharedItems count="272">
        <s v="ลิ้นฟ้า"/>
        <s v="ดอนขี"/>
        <s v="บ่อแก้ว"/>
        <s v="ดงพิกุล"/>
        <s v="เด่นราษฎร์"/>
        <s v="เมืองหงส์"/>
        <s v="ดอนกลาง"/>
        <s v="เหล่ามุง"/>
        <s v="สระบัว"/>
        <s v="ศรีสว่าง"/>
        <s v="หนองนกเป็ดเหนือ"/>
        <s v="ไทยอุดม"/>
        <s v="สองชั้น"/>
        <s v="ดงเย็น"/>
        <s v="ดอนยาง"/>
        <s v="ดู่"/>
        <s v="แมต"/>
        <s v="พระอารามหลวง"/>
        <s v="เหล่าสามัคคี"/>
        <s v="ดงยาง"/>
        <s v="สุขสมบูรณ์"/>
        <s v="หัวโทนเหนือ"/>
        <s v="หว้างาม"/>
        <s v="ยางใหญ่"/>
        <s v="หวายหลึม"/>
        <s v="ขวาว"/>
        <s v="เปลือย"/>
        <s v="สุขสวัสดิ์"/>
        <s v="วัดคุ้ม"/>
        <s v="ก่อ"/>
        <s v="ผึ่ง"/>
        <s v="หนองฮางเหนือ"/>
        <s v="เปลือยน้อย"/>
        <s v="หัวนายาง"/>
        <s v="น้อยในเมือง"/>
        <s v="เหล่า"/>
        <s v="ศรีอุดม"/>
        <s v="โนนสะอาด"/>
        <s v="เหล่างาม"/>
        <s v="โนนสั้น"/>
        <s v="โนนหนามแท่ง"/>
        <s v="สันติภาพ"/>
        <s v="จังหาร"/>
        <s v="บึงโดน"/>
        <s v="ข่าใหญ่"/>
        <s v="ดอนแคน"/>
        <s v="จานเหนือ"/>
        <s v="ใหม่สามัคคี"/>
        <s v="โนนเมือง"/>
        <s v="วังเข"/>
        <s v="ดอนดู่"/>
        <s v="ดอนแก้ว"/>
        <s v="โนนก้านเหลือง"/>
        <s v="เทวาประสิทธิ์"/>
        <s v="หนองคำน้อย"/>
        <s v="หนองบัวรอง"/>
        <s v="จานใต้"/>
        <s v="ผือฮี"/>
        <s v="แสนสี"/>
        <s v="ราษฎรอุทิศ"/>
        <s v="หนองยาง"/>
        <s v="คุ้มโรงพยาบาล"/>
        <s v="หนองผือ"/>
        <s v="หนองสิม"/>
        <s v="สนามชัย"/>
        <s v="หนองฮี"/>
        <s v="เมืองทอง"/>
        <s v="หนองดง"/>
        <s v="ดอนแดง"/>
        <s v="กอกแก้ว"/>
        <s v="เชียงใหม่"/>
        <s v="ดงแดง"/>
        <s v="สามแยก"/>
        <s v="นาชม"/>
        <s v="ท่าเยี่ยม"/>
        <s v="สะอาดนาดี"/>
        <s v="หนองขามพัฒนา"/>
        <s v="โคกทม"/>
        <s v="หนองเหล็ก"/>
        <s v="วารีสมบูรณ์"/>
        <s v="บูรพา"/>
        <s v="โพธิ์ชัย"/>
        <s v="โคกสมบูรณ์"/>
        <s v="ดูกอึ่ง"/>
        <s v="หนองคูณ"/>
        <s v="หนองโสน"/>
        <s v="โคกสว่าง"/>
        <s v="ส้มโฮง"/>
        <s v="วัดบึง"/>
        <s v="หนองหิน"/>
        <s v="หนองตาใกล้"/>
        <s v="โพธิ์ใหญ่"/>
        <s v="ไม่ระบุหมู่บ้าน"/>
        <s v="หนองบัวบาน"/>
        <s v="มารินทร์"/>
        <s v="เมืองเก่า"/>
        <s v="หนองเม็ก"/>
        <s v="วัดเวฬุวัน"/>
        <s v="โนนสวรรค์"/>
        <s v="วารีอุดม"/>
        <s v="โนนชัยศรี"/>
        <s v="หนองสมบูรณ์"/>
        <s v="ฮ่องแฮ่"/>
        <s v="หนองบอน"/>
        <s v="คำไฮ"/>
        <s v="วัดเหนือ"/>
        <s v="สะแบง"/>
        <s v="ศาลา"/>
        <s v="หนองพันมูล"/>
        <s v="หัวฝาย"/>
        <s v="โคกกลาง"/>
        <s v="หนองตอ"/>
        <s v="สวนมอญ"/>
        <s v="แดง"/>
        <s v="ดอนแหน"/>
        <s v="โพธิ์ศรี"/>
        <s v="นาเมือง"/>
        <s v="หนองแสง"/>
        <s v="เขวาโคก"/>
        <s v="คุ้มใต้"/>
        <s v="หนองหญ้าม้า"/>
        <s v="หนองอีดำ"/>
        <s v="หนองโตน"/>
        <s v="บาก"/>
        <s v="หนองคูบอน"/>
        <s v="หนองแวงยาว"/>
        <s v="เหนือ"/>
        <s v="เมืองแสน"/>
        <s v="หัวโนนตาล"/>
        <s v="ชูชาติ"/>
        <s v="เขวา"/>
        <s v="ตาหยวกน้อย"/>
        <s v="ท่าลาด"/>
        <s v="คางฮุง"/>
        <s v="คุยแต้"/>
        <s v="ท่านคร"/>
        <s v="แสงสว่าง"/>
        <s v="เกษมสุข"/>
        <s v="ยางเลิง"/>
        <s v="หนองกุง"/>
        <s v="ปลาโด"/>
        <s v="อีเม้ง"/>
        <s v="กาหลง"/>
        <s v="หนองม่วง"/>
        <s v="เที่ยมแข้"/>
        <s v="นานวล"/>
        <s v="ท่าเจริญ"/>
        <s v="เหล่าสมบูรณ์"/>
        <s v="โพธิ์ราษฎร์"/>
        <s v="หมูม้น"/>
        <s v="น้อยศรีจันทร์"/>
        <s v="สาวแห"/>
        <s v="หนองแก"/>
        <s v="ดอนมะหรี่"/>
        <s v="ท่าสีดา"/>
        <s v="คุ้มขี้เหล็กเหนือ"/>
        <s v="หัวดง"/>
        <s v="หว่าน"/>
        <s v="ดงหมากไฟ"/>
        <s v="หนองนาสร้าง"/>
        <s v="หนองขาม"/>
        <s v="พิพิธภัณฑ์"/>
        <s v="โรงพยาบาล"/>
        <s v="บขส."/>
        <s v="เกษตรสมบูรณ์"/>
        <s v="ดอนสามัคคี"/>
        <s v="โพน"/>
        <s v="หนองเต่า"/>
        <s v="สันติสุข"/>
        <s v="หนองไผ่"/>
        <s v="โนนสวรรค์พัฒนา"/>
        <s v="หนองน้ำขุ่น"/>
        <s v="ค้อชา"/>
        <s v="พนัส"/>
        <s v="ขอนแก่นเหนือ"/>
        <s v="เขวาชี"/>
        <s v="หนองพังคี"/>
        <s v="หัวช้าง"/>
        <s v="คุ้มกลาง"/>
        <s v="ท่าโพธิ์"/>
        <s v="ดู่น้อย"/>
        <s v="สระแก้ว"/>
        <s v="มะหรี่"/>
        <s v="ไร่อ้อยพัฒนา"/>
        <s v="หนองบัว"/>
        <s v="สังข์"/>
        <s v="ท่าส้มปอย"/>
        <s v="ขี้เหล็ก"/>
        <s v="ประตูชัย"/>
        <s v="ท่าค้อ"/>
        <s v="แคนเหนือ"/>
        <s v="นิคม"/>
        <s v="หนองทัพไทย"/>
        <s v="โนนจิก"/>
        <s v="ม่วงน้ำ"/>
        <s v="สะอาดสมบูรณ์"/>
        <s v="ดงบ้านนา"/>
        <s v="หินกอง"/>
        <s v="โคกก่อง"/>
        <s v="ท่าวารีย์"/>
        <s v="โคกสะอาด"/>
        <s v="หองคลีไฟ"/>
        <s v="บัวหลวง"/>
        <s v="แมด"/>
        <s v="หนองแคน"/>
        <s v="ท่าเสียว"/>
        <s v="หนองลุมพุก"/>
        <s v="สว่าง"/>
        <s v="สังข์ใหญ่"/>
        <s v="ขัดเค้า"/>
        <s v="หัวนาคำ"/>
        <s v="ไศลทอง"/>
        <s v="ค้อ"/>
        <s v="หนองแข้ใต้"/>
        <s v="โนนม่วง"/>
        <s v="โคกกุง"/>
        <s v="อนามัย"/>
        <s v="โพนโพธิ์"/>
        <s v="ทุ่งนาหลวง"/>
        <s v="เกษตร(คุ้มน้อย)"/>
        <s v="โนนท่อน"/>
        <s v="โพนทอน"/>
        <s v="คุ้มกลางเมืองใหม่"/>
        <s v="ส่อง"/>
        <s v="หนองจอก"/>
        <s v="เกษตร(คุ้มใต้)"/>
        <s v="หัวดงกำแพง"/>
        <s v="โคกน้อย"/>
        <s v="หนองชมภู"/>
        <s v="โพนสูง"/>
        <s v="สมสะอาด"/>
        <s v="โพธิ์ไทร"/>
        <s v="ปักษาสะอาด"/>
        <s v="ดอนเจริญ"/>
        <s v="หนองแข้น"/>
        <s v="ดูน"/>
        <s v="หนองเปิด"/>
        <s v="หนองเรือ"/>
        <s v="โคกชาด"/>
        <s v="หนองนาหล้า"/>
        <s v="เหล่าจั่น"/>
        <s v="ไตรตรึง"/>
        <s v="หัวงัว"/>
        <s v="เมืองไพร"/>
        <s v="หัวคู"/>
        <s v="ปลาค้าว"/>
        <s v="เหม้า"/>
        <s v="หนองผำ"/>
        <s v="ขอนแก่นใต้"/>
        <s v="ศิลาเลข"/>
        <s v="มะแว"/>
        <s v="แจ้ง"/>
        <s v="บัวแดง"/>
        <s v="เขวาทุ่ง"/>
        <s v="ยาง"/>
        <s v="หวาย"/>
        <s v="นาเหล่ง"/>
        <s v="ผักก้าม"/>
        <s v="โนนยาง"/>
        <s v="ดงช้าง"/>
        <s v="แคนใต้"/>
        <s v="โนนงาม"/>
        <s v="อ้น"/>
        <s v="ปอภาร"/>
        <s v="น้ำจั้นใหญ่"/>
        <s v="ชีโหล่น"/>
        <s v="ชาด"/>
        <s v="ดงลาน"/>
        <s v="ศรีวิไล"/>
        <s v="เหล่าล้อ"/>
        <s v="คำพระ"/>
        <s v="หนาด"/>
      </sharedItems>
    </cacheField>
    <cacheField name="ตำบล" numFmtId="0">
      <sharedItems count="123">
        <s v="หนองขาม"/>
        <s v="พระเจ้า"/>
        <s v="ศรีสว่าง"/>
        <s v="เด่นราษฎร์"/>
        <s v="เมืองหงส์"/>
        <s v="แสนสุข"/>
        <s v="หนองฮี"/>
        <s v="สระบัว"/>
        <s v="สระนกแก้ว"/>
        <s v="เหนือเมือง"/>
        <s v="หินกอง"/>
        <s v="สระคู"/>
        <s v="หนองแวง"/>
        <s v="สะอาดสมบูรณ์"/>
        <s v="ในเมือง"/>
        <s v="ดู่น้อย"/>
        <s v="คำนาดี"/>
        <s v="หัวโทน"/>
        <s v="เกษตรวิสัย"/>
        <s v="ยางใหญ่"/>
        <s v="มะบ้า"/>
        <s v="ขี้เหล็ก"/>
        <s v="บ่อพันขัน"/>
        <s v="ศรีสมเด็จ"/>
        <s v="พระธาตุ"/>
        <s v="เหล่า"/>
        <s v="หมูม้น"/>
        <s v="เมืองบัว"/>
        <s v="ดอกล้ำ"/>
        <s v="รอบเมือง"/>
        <s v="จังหาร"/>
        <s v="แสนชาติ"/>
        <s v="หนองผือ"/>
        <s v="ทุ่งเขาหลวง"/>
        <s v="หนองใหญ่"/>
        <s v="เหล่าน้อย"/>
        <s v="วารีสวัสดิ์"/>
        <s v="บึงงาม"/>
        <s v="เชียงใหม่"/>
        <s v="ภูเขาทอง"/>
        <s v="ดินดำ"/>
        <s v="ดงแดง"/>
        <s v="ขวัญเมือง"/>
        <s v="นาแซง"/>
        <s v="โพธิ์ทอง"/>
        <s v="โพนเมือง"/>
        <s v="นาเมือง"/>
        <s v="แคนใหญ่"/>
        <s v="วังหลวง"/>
        <s v="พรสวรรค์"/>
        <s v="บัวแดง"/>
        <s v="เชียงขวัญ"/>
        <s v="โพธิ์ชัย"/>
        <s v="คำพอุง"/>
        <s v="ดูกอึ่ง"/>
        <s v="โคกสว่าง"/>
        <s v="ชานุวรรณ"/>
        <s v="โพธิ์ใหญ่"/>
        <s v="หนองแคน"/>
        <s v="เมืองเปลือย"/>
        <s v="ทุ่งศรีเมือง"/>
        <s v="โนนรัง"/>
        <s v="โนนสวรรค์"/>
        <s v="หนองแก้ว"/>
        <s v="คำไฮ"/>
        <s v="เมืองทุ่ง"/>
        <s v="นาโพธิ์"/>
        <s v="หัวช้าง"/>
        <s v="อีง่อง"/>
        <s v="น้ำใส"/>
        <s v="โพธิ์ศรี"/>
        <s v="กู่กาสิงห์"/>
        <s v="โคกล่าม"/>
        <s v="สวนจิก"/>
        <s v="กลาง"/>
        <s v="โนนตาล"/>
        <s v="อาจสามารถ"/>
        <s v="ทุ่งหลวง"/>
        <s v="ผาน้ำย้อย"/>
        <s v="ธวัชบุรี"/>
        <s v="พลับพลา"/>
        <s v="ดอกไม้"/>
        <s v="หนองพอก"/>
        <s v="นานวล"/>
        <s v="ดงลาน"/>
        <s v="บ้านเขือง"/>
        <s v="สาวแห"/>
        <s v="ลิ้นฟ้า"/>
        <s v="ท่าสีดา"/>
        <s v="ห้วยหินลาด"/>
        <s v="จำปาขัน"/>
        <s v="พนมไพร"/>
        <s v="สะอาด"/>
        <s v="หนองไผ่"/>
        <s v="ขอนแก่น"/>
        <s v="สระแก้ว"/>
        <s v="ภูเงิน"/>
        <s v="ดงครั่งใหญ่"/>
        <s v="สีแก้ว"/>
        <s v="นิเวศน์"/>
        <s v="บ้านแจ้ง"/>
        <s v="หนองทัพไทย"/>
        <s v="ปาฝา"/>
        <s v="มะอึ"/>
        <s v="ขวาว"/>
        <s v="โพนสูง"/>
        <s v="ค้อใหญ่"/>
        <s v="ทุ่งกุลา"/>
        <s v="ดงกลาง"/>
        <s v="เกาะแก้ว"/>
        <s v="ผักแว่น"/>
        <s v="ดงครั่งน้อย"/>
        <s v="กุดน้ำใส"/>
        <s v="เมืองน้อย"/>
        <s v="โหรา"/>
        <s v="หน่อม"/>
        <s v="เมืองไพร"/>
        <s v="บึงเกลือ"/>
        <s v="ดู่"/>
        <s v="โนนสง่า"/>
        <s v="ปอภาร"/>
        <s v="ขามเปี้ย"/>
        <s v="เทอดไทย"/>
      </sharedItems>
    </cacheField>
    <cacheField name="อำเภอ" numFmtId="0">
      <sharedItems count="18">
        <s v="อาจสามารถ"/>
        <s v="เชียงขวัญ"/>
        <s v="โพนทราย"/>
        <s v="หนองฮี"/>
        <s v="จตุรพักตรพิมาน"/>
        <s v="พนมไพร"/>
        <s v="ปทุมรัตต์"/>
        <s v="โพนทอง"/>
        <s v="เมือง"/>
        <s v="สุวรรณภูมิ"/>
        <s v="เกษตรวิสัย"/>
        <s v="จังหาร"/>
        <s v="ทุ่งเขาหลวง"/>
        <s v="ศรีสมเด็จ"/>
        <s v="เสลภูมิ"/>
        <s v="โพธิ์ชัย"/>
        <s v="หนองพอก"/>
        <s v="ธวัชบุรี"/>
      </sharedItems>
    </cacheField>
    <cacheField name="สถานพยาบาล" numFmtId="0">
      <sharedItems/>
    </cacheField>
    <cacheField name="วันเริ่มป่วย" numFmtId="14">
      <sharedItems containsSemiMixedTypes="0" containsNonDate="0" containsDate="1" containsString="0" minDate="2022-01-04T00:00:00" maxDate="2022-12-07T00:00:00"/>
    </cacheField>
    <cacheField name="วันพบผป" numFmtId="14">
      <sharedItems containsSemiMixedTypes="0" containsNonDate="0" containsDate="1" containsString="0" minDate="2022-01-04T00:00:00" maxDate="2022-12-10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2-01-02T00:00:00" maxDate="2022-01-03T00:00:00"/>
    </cacheField>
    <cacheField name="Wk" numFmtId="0">
      <sharedItems containsSemiMixedTypes="0" containsString="0" containsNumber="1" containsInteger="1" minValue="1" maxValue="49" count="43">
        <n v="6"/>
        <n v="30"/>
        <n v="29"/>
        <n v="25"/>
        <n v="21"/>
        <n v="24"/>
        <n v="32"/>
        <n v="22"/>
        <n v="14"/>
        <n v="31"/>
        <n v="28"/>
        <n v="26"/>
        <n v="27"/>
        <n v="20"/>
        <n v="23"/>
        <n v="19"/>
        <n v="16"/>
        <n v="4"/>
        <n v="3"/>
        <n v="5"/>
        <n v="18"/>
        <n v="8"/>
        <n v="33"/>
        <n v="13"/>
        <n v="2"/>
        <n v="9"/>
        <n v="1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</sharedItems>
    </cacheField>
    <cacheField name="Wkdatesick" numFmtId="0">
      <sharedItems containsSemiMixedTypes="0" containsString="0" containsNumber="1" containsInteger="1" minValue="1" maxValue="49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91">
  <r>
    <n v="3639"/>
    <s v="26.D.H.F."/>
    <s v="อรณิชา สิงห์พลงาม"/>
    <s v="000092290"/>
    <s v="หญิง"/>
    <n v="12"/>
    <n v="1"/>
    <s v="นักเรียน"/>
    <s v="116"/>
    <x v="0"/>
    <x v="0"/>
    <x v="0"/>
    <x v="0"/>
    <s v="อาจสามารถ"/>
    <d v="2022-02-08T00:00:00"/>
    <d v="2022-02-08T00:00:00"/>
    <m/>
    <d v="2022-01-02T00:00:00"/>
    <x v="0"/>
    <n v="6"/>
  </r>
  <r>
    <n v="18466"/>
    <s v="26.D.H.F."/>
    <s v="กฤตเมธ มะลานันท์"/>
    <s v="1287214"/>
    <s v="ชาย"/>
    <n v="8"/>
    <n v="5"/>
    <s v="นักเรียน"/>
    <s v="85"/>
    <x v="1"/>
    <x v="1"/>
    <x v="1"/>
    <x v="1"/>
    <s v="ร้อยเอ็ด"/>
    <d v="2022-07-24T00:00:00"/>
    <d v="2022-07-29T00:00:00"/>
    <m/>
    <d v="2022-01-02T00:00:00"/>
    <x v="1"/>
    <n v="30"/>
  </r>
  <r>
    <n v="16283"/>
    <s v="26.D.H.F."/>
    <s v="แก้วกลิกา คำหวล"/>
    <s v="000042943"/>
    <s v="หญิง"/>
    <n v="7"/>
    <n v="5"/>
    <s v="นักเรียน"/>
    <s v="78"/>
    <x v="2"/>
    <x v="2"/>
    <x v="2"/>
    <x v="2"/>
    <s v="โพนทราย"/>
    <d v="2022-07-13T00:00:00"/>
    <d v="2022-07-18T00:00:00"/>
    <m/>
    <d v="2022-01-02T00:00:00"/>
    <x v="2"/>
    <n v="28"/>
  </r>
  <r>
    <n v="14477"/>
    <s v="26.D.H.F."/>
    <s v="ขนิษฐา คำภักดี"/>
    <s v="840206"/>
    <s v="หญิง"/>
    <n v="26"/>
    <n v="10"/>
    <s v="เกษตร"/>
    <s v="3"/>
    <x v="0"/>
    <x v="3"/>
    <x v="1"/>
    <x v="1"/>
    <s v="ร้อยเอ็ด"/>
    <d v="2022-06-22T00:00:00"/>
    <d v="2022-06-25T00:00:00"/>
    <m/>
    <d v="2022-01-02T00:00:00"/>
    <x v="3"/>
    <n v="25"/>
  </r>
  <r>
    <n v="11049"/>
    <s v="26.D.H.F."/>
    <s v="ขวัญฤทัย จันทรัตน์"/>
    <s v="600000326"/>
    <s v="หญิง"/>
    <n v="5"/>
    <n v="2"/>
    <s v="ไม่ทราบอาชีพ/ในปกครอง"/>
    <s v="13"/>
    <x v="2"/>
    <x v="4"/>
    <x v="3"/>
    <x v="3"/>
    <s v="หนองฮี"/>
    <d v="2022-05-21T00:00:00"/>
    <d v="2022-05-23T00:00:00"/>
    <m/>
    <d v="2022-01-02T00:00:00"/>
    <x v="4"/>
    <n v="20"/>
  </r>
  <r>
    <n v="13126"/>
    <s v="26.D.H.F."/>
    <s v="จีระนันท์ นาก้อนทอง"/>
    <s v="5713264"/>
    <s v="หญิง"/>
    <n v="12"/>
    <n v="11"/>
    <s v="นักเรียน"/>
    <s v="34"/>
    <x v="3"/>
    <x v="5"/>
    <x v="4"/>
    <x v="4"/>
    <s v="จตุรพักตรพิมาน"/>
    <d v="2022-06-13T00:00:00"/>
    <d v="2022-06-13T00:00:00"/>
    <m/>
    <d v="2022-01-02T00:00:00"/>
    <x v="5"/>
    <n v="24"/>
  </r>
  <r>
    <n v="18322"/>
    <s v="26.D.H.F."/>
    <s v="จุฬาลักษณ์  อินทสีดา"/>
    <s v="500002267"/>
    <s v="หญิง"/>
    <n v="15"/>
    <n v="2"/>
    <s v="นักเรียน"/>
    <s v="57"/>
    <x v="0"/>
    <x v="6"/>
    <x v="5"/>
    <x v="5"/>
    <s v="พนมไพร"/>
    <d v="2022-08-03T00:00:00"/>
    <d v="2022-08-09T00:00:00"/>
    <m/>
    <d v="2022-01-02T00:00:00"/>
    <x v="6"/>
    <n v="31"/>
  </r>
  <r>
    <n v="12232"/>
    <s v="26.D.H.F."/>
    <s v="เจนจิรา อุ่นสมัย"/>
    <s v="480022175"/>
    <s v="หญิง"/>
    <n v="16"/>
    <n v="11"/>
    <s v="นักเรียน"/>
    <s v="30"/>
    <x v="4"/>
    <x v="7"/>
    <x v="6"/>
    <x v="3"/>
    <s v="หนองฮี"/>
    <d v="2022-05-30T00:00:00"/>
    <d v="2022-05-30T00:00:00"/>
    <m/>
    <d v="2022-01-02T00:00:00"/>
    <x v="7"/>
    <n v="22"/>
  </r>
  <r>
    <n v="7910"/>
    <s v="26.D.H.F."/>
    <s v="ฉัตรชัย สมานมิตร"/>
    <s v="5700566"/>
    <s v="ชาย"/>
    <n v="19"/>
    <n v="0"/>
    <s v="นักเรียน"/>
    <s v="41"/>
    <x v="5"/>
    <x v="8"/>
    <x v="7"/>
    <x v="6"/>
    <s v="ปทุมรัตต์"/>
    <d v="2022-04-02T00:00:00"/>
    <d v="2022-04-06T00:00:00"/>
    <m/>
    <d v="2022-01-02T00:00:00"/>
    <x v="8"/>
    <n v="13"/>
  </r>
  <r>
    <n v="13565"/>
    <s v="26.D.H.F."/>
    <s v="ชัยมงคล ยังศรี"/>
    <s v="000020503"/>
    <s v="ชาย"/>
    <n v="16"/>
    <n v="8"/>
    <s v="นักเรียน"/>
    <s v="32"/>
    <x v="4"/>
    <x v="9"/>
    <x v="2"/>
    <x v="2"/>
    <s v="โพนทราย"/>
    <d v="2022-06-22T00:00:00"/>
    <d v="2022-06-22T00:00:00"/>
    <m/>
    <d v="2022-01-02T00:00:00"/>
    <x v="3"/>
    <n v="25"/>
  </r>
  <r>
    <n v="13919"/>
    <s v="26.D.H.F."/>
    <s v="ญาสุมินทร์ ศรีปาน"/>
    <s v="000079621"/>
    <s v="หญิง"/>
    <n v="21"/>
    <n v="6"/>
    <s v="รับจ้าง,กรรมกร"/>
    <s v="225"/>
    <x v="6"/>
    <x v="10"/>
    <x v="8"/>
    <x v="7"/>
    <s v="โพนทอง"/>
    <d v="2022-06-20T00:00:00"/>
    <d v="2022-06-24T00:00:00"/>
    <m/>
    <d v="2022-01-02T00:00:00"/>
    <x v="3"/>
    <n v="25"/>
  </r>
  <r>
    <n v="12233"/>
    <s v="26.D.H.F."/>
    <s v="ฐปนี จันทะกาว"/>
    <s v="480021728"/>
    <s v="หญิง"/>
    <n v="17"/>
    <n v="0"/>
    <s v="นักเรียน"/>
    <s v="100"/>
    <x v="2"/>
    <x v="4"/>
    <x v="3"/>
    <x v="3"/>
    <s v="หนองฮี"/>
    <d v="2022-06-03T00:00:00"/>
    <d v="2022-06-03T00:00:00"/>
    <m/>
    <d v="2022-01-02T00:00:00"/>
    <x v="7"/>
    <n v="22"/>
  </r>
  <r>
    <n v="13515"/>
    <s v="26.D.H.F."/>
    <s v="ฐิตาภา เวียงธรรม"/>
    <s v="222919"/>
    <s v="หญิง"/>
    <n v="29"/>
    <n v="3"/>
    <s v="รับจ้าง,กรรมกร"/>
    <s v="417"/>
    <x v="7"/>
    <x v="11"/>
    <x v="9"/>
    <x v="8"/>
    <s v="ร้อยเอ็ด"/>
    <d v="2022-06-15T00:00:00"/>
    <d v="2022-06-16T00:00:00"/>
    <m/>
    <d v="2022-01-02T00:00:00"/>
    <x v="5"/>
    <n v="24"/>
  </r>
  <r>
    <n v="18633"/>
    <s v="26.D.H.F."/>
    <s v="ณัฐฐาพร ทองเงิน"/>
    <s v="550168945"/>
    <s v="หญิง"/>
    <n v="12"/>
    <n v="0"/>
    <s v="นักเรียน"/>
    <s v="231"/>
    <x v="8"/>
    <x v="12"/>
    <x v="10"/>
    <x v="9"/>
    <s v="สุวรรณภูมิ"/>
    <d v="2022-07-28T00:00:00"/>
    <d v="2022-08-04T00:00:00"/>
    <m/>
    <d v="2022-01-02T00:00:00"/>
    <x v="9"/>
    <n v="30"/>
  </r>
  <r>
    <n v="15785"/>
    <s v="26.D.H.F."/>
    <s v="ณัฐพงค์ คำสงฆ์"/>
    <s v="580000075"/>
    <s v="ชาย"/>
    <n v="9"/>
    <n v="10"/>
    <s v="นักเรียน"/>
    <s v="87"/>
    <x v="9"/>
    <x v="13"/>
    <x v="3"/>
    <x v="3"/>
    <s v="หนองฮี"/>
    <d v="2022-07-11T00:00:00"/>
    <d v="2022-07-11T00:00:00"/>
    <m/>
    <d v="2022-01-02T00:00:00"/>
    <x v="10"/>
    <n v="28"/>
  </r>
  <r>
    <n v="13517"/>
    <s v="26.D.H.F."/>
    <s v="ดนุนันท์ โพธิ์น้อย"/>
    <s v="1282578"/>
    <s v="ชาย"/>
    <n v="11"/>
    <n v="3"/>
    <s v="นักเรียน"/>
    <s v="72"/>
    <x v="10"/>
    <x v="14"/>
    <x v="11"/>
    <x v="9"/>
    <s v="ร้อยเอ็ด"/>
    <d v="2022-06-13T00:00:00"/>
    <d v="2022-06-15T00:00:00"/>
    <m/>
    <d v="2022-01-02T00:00:00"/>
    <x v="5"/>
    <n v="24"/>
  </r>
  <r>
    <n v="16282"/>
    <s v="26.D.H.F."/>
    <s v="ดารารัศมี สุขประเสริฐ"/>
    <s v="000033354"/>
    <s v="หญิง"/>
    <n v="16"/>
    <n v="6"/>
    <s v="นักเรียน"/>
    <s v="75"/>
    <x v="4"/>
    <x v="9"/>
    <x v="2"/>
    <x v="2"/>
    <s v="โพนทราย"/>
    <d v="2022-07-12T00:00:00"/>
    <d v="2022-07-17T00:00:00"/>
    <m/>
    <d v="2022-01-02T00:00:00"/>
    <x v="2"/>
    <n v="28"/>
  </r>
  <r>
    <n v="15028"/>
    <s v="26.D.H.F."/>
    <s v="ทฤษฎี ม่วงลอด"/>
    <s v="668627"/>
    <s v="ชาย"/>
    <n v="14"/>
    <n v="8"/>
    <s v="นักเรียน"/>
    <s v="วัดบ้านดู่"/>
    <x v="0"/>
    <x v="15"/>
    <x v="12"/>
    <x v="8"/>
    <s v="ร้อยเอ็ด"/>
    <d v="2022-06-26T00:00:00"/>
    <d v="2022-06-30T00:00:00"/>
    <m/>
    <d v="2022-01-02T00:00:00"/>
    <x v="11"/>
    <n v="26"/>
  </r>
  <r>
    <n v="15252"/>
    <s v="26.D.H.F."/>
    <s v="ธนากรณ์ ขระณีย์"/>
    <s v="451542"/>
    <s v="ชาย"/>
    <n v="20"/>
    <n v="8"/>
    <s v="นักเรียน"/>
    <s v="73"/>
    <x v="9"/>
    <x v="16"/>
    <x v="13"/>
    <x v="8"/>
    <s v="ร้อยเอ็ด"/>
    <d v="2022-06-29T00:00:00"/>
    <d v="2022-07-04T00:00:00"/>
    <m/>
    <d v="2022-01-02T00:00:00"/>
    <x v="12"/>
    <n v="26"/>
  </r>
  <r>
    <n v="10731"/>
    <s v="26.D.H.F."/>
    <s v="ธนิดา กัลยาณรุจ"/>
    <s v="000865025"/>
    <s v="หญิง"/>
    <n v="10"/>
    <n v="5"/>
    <s v="นักเรียน"/>
    <s v="120/1 ถ.รัฐกิจไคลคลา"/>
    <x v="5"/>
    <x v="17"/>
    <x v="14"/>
    <x v="8"/>
    <s v="ร้อยเอ็ด"/>
    <d v="2022-05-20T00:00:00"/>
    <d v="2022-05-20T00:00:00"/>
    <m/>
    <d v="2022-01-02T00:00:00"/>
    <x v="13"/>
    <n v="20"/>
  </r>
  <r>
    <n v="15615"/>
    <s v="26.D.H.F."/>
    <s v="นพเกตุน์ โขงรัมย์"/>
    <s v="978442"/>
    <s v="หญิง"/>
    <n v="7"/>
    <n v="7"/>
    <s v="นักเรียน"/>
    <s v="38"/>
    <x v="4"/>
    <x v="18"/>
    <x v="1"/>
    <x v="1"/>
    <s v="ร้อยเอ็ด"/>
    <d v="2022-07-04T00:00:00"/>
    <d v="2022-07-08T00:00:00"/>
    <m/>
    <d v="2022-01-02T00:00:00"/>
    <x v="12"/>
    <n v="27"/>
  </r>
  <r>
    <n v="15426"/>
    <s v="26.D.H.F."/>
    <s v="นราวิชญ์ ทิพย์ดนตรี"/>
    <s v="6001354"/>
    <s v="ชาย"/>
    <n v="7"/>
    <n v="8"/>
    <s v="นักเรียน"/>
    <s v="34/1"/>
    <x v="8"/>
    <x v="19"/>
    <x v="15"/>
    <x v="4"/>
    <s v="จตุรพักตรพิมาน"/>
    <d v="2022-07-06T00:00:00"/>
    <d v="2022-07-06T00:00:00"/>
    <m/>
    <d v="2022-01-02T00:00:00"/>
    <x v="12"/>
    <n v="27"/>
  </r>
  <r>
    <n v="10792"/>
    <s v="26.D.H.F."/>
    <s v="นายสุริยา บุตรนาแพง"/>
    <s v="00001480"/>
    <s v="ชาย"/>
    <n v="48"/>
    <n v="4"/>
    <s v="เกษตร"/>
    <s v="24"/>
    <x v="2"/>
    <x v="20"/>
    <x v="16"/>
    <x v="7"/>
    <s v="โพนทอง"/>
    <d v="2022-05-19T00:00:00"/>
    <d v="2022-05-21T00:00:00"/>
    <m/>
    <d v="2022-01-02T00:00:00"/>
    <x v="13"/>
    <n v="20"/>
  </r>
  <r>
    <n v="17691"/>
    <s v="26.D.H.F."/>
    <s v="นารากร อุปวงค์ษา"/>
    <s v="530158608"/>
    <s v="หญิง"/>
    <n v="12"/>
    <n v="1"/>
    <s v="นักเรียน"/>
    <s v="34"/>
    <x v="6"/>
    <x v="21"/>
    <x v="17"/>
    <x v="9"/>
    <s v="สุวรรณภูมิ"/>
    <d v="2022-06-24T00:00:00"/>
    <d v="2022-06-26T00:00:00"/>
    <m/>
    <d v="2022-01-02T00:00:00"/>
    <x v="11"/>
    <n v="25"/>
  </r>
  <r>
    <n v="13383"/>
    <s v="26.D.H.F."/>
    <s v="นิภาภรณ์ ชั้นพรหมงาม"/>
    <s v="0015955"/>
    <s v="หญิง"/>
    <n v="38"/>
    <n v="0"/>
    <s v="ข้าราชการ"/>
    <s v="75"/>
    <x v="11"/>
    <x v="22"/>
    <x v="18"/>
    <x v="10"/>
    <s v="เกษตรวิสัย"/>
    <d v="2022-06-02T00:00:00"/>
    <d v="2022-06-07T00:00:00"/>
    <m/>
    <d v="2022-01-02T00:00:00"/>
    <x v="14"/>
    <n v="22"/>
  </r>
  <r>
    <n v="16198"/>
    <s v="26.D.H.F."/>
    <s v="เนตรนภา อารีเอื้อ"/>
    <s v="559830"/>
    <s v="หญิง"/>
    <n v="16"/>
    <n v="9"/>
    <s v="นักเรียน"/>
    <s v="79"/>
    <x v="9"/>
    <x v="23"/>
    <x v="19"/>
    <x v="11"/>
    <s v="ร้อยเอ็ด"/>
    <d v="2022-07-10T00:00:00"/>
    <d v="2022-07-16T00:00:00"/>
    <m/>
    <d v="2022-01-02T00:00:00"/>
    <x v="10"/>
    <n v="28"/>
  </r>
  <r>
    <n v="13449"/>
    <s v="26.D.H.F."/>
    <s v="บรรจง แหล่งสนาม"/>
    <s v="000016751"/>
    <s v="ชาย"/>
    <n v="43"/>
    <n v="10"/>
    <s v="รับจ้าง,กรรมกร"/>
    <s v="125"/>
    <x v="1"/>
    <x v="24"/>
    <x v="20"/>
    <x v="12"/>
    <s v="ทุ่งเขาหลวง"/>
    <d v="2022-06-15T00:00:00"/>
    <d v="2022-06-20T00:00:00"/>
    <m/>
    <d v="2022-01-02T00:00:00"/>
    <x v="3"/>
    <n v="24"/>
  </r>
  <r>
    <n v="13817"/>
    <s v="26.D.H.F."/>
    <s v="เบญญาภา ทองดาอ่วม"/>
    <s v="000046185"/>
    <s v="หญิง"/>
    <n v="5"/>
    <n v="4"/>
    <s v="ไม่ทราบอาชีพ/ในปกครอง"/>
    <s v="104"/>
    <x v="4"/>
    <x v="9"/>
    <x v="2"/>
    <x v="2"/>
    <s v="โพนทราย"/>
    <d v="2022-06-25T00:00:00"/>
    <d v="2022-06-25T00:00:00"/>
    <m/>
    <d v="2022-01-02T00:00:00"/>
    <x v="3"/>
    <n v="25"/>
  </r>
  <r>
    <n v="14737"/>
    <s v="26.D.H.F."/>
    <s v="ปัญฑิตา ฤกษ์ยาม"/>
    <s v="540000148"/>
    <s v="หญิง"/>
    <n v="12"/>
    <n v="4"/>
    <s v="นักเรียน"/>
    <s v="14"/>
    <x v="0"/>
    <x v="25"/>
    <x v="6"/>
    <x v="3"/>
    <s v="หนองฮี"/>
    <d v="2022-07-01T00:00:00"/>
    <d v="2022-07-01T00:00:00"/>
    <m/>
    <d v="2022-01-02T00:00:00"/>
    <x v="11"/>
    <n v="26"/>
  </r>
  <r>
    <n v="16558"/>
    <s v="26.D.H.F."/>
    <s v="ปัณฑิตา โมกขรัตน์"/>
    <m/>
    <s v="หญิง"/>
    <n v="1"/>
    <n v="0"/>
    <s v="ไม่ทราบอาชีพ/ในปกครอง"/>
    <s v="38"/>
    <x v="12"/>
    <x v="26"/>
    <x v="21"/>
    <x v="0"/>
    <s v="ร้อยเอ็ดธนบุรี"/>
    <d v="2022-06-15T00:00:00"/>
    <d v="2022-06-16T00:00:00"/>
    <m/>
    <d v="2022-01-02T00:00:00"/>
    <x v="5"/>
    <n v="24"/>
  </r>
  <r>
    <n v="18718"/>
    <s v="26.D.H.F."/>
    <s v="ปารวี วัฒโน"/>
    <s v="650002449"/>
    <s v="ชาย"/>
    <n v="6"/>
    <n v="11"/>
    <s v="นักเรียน"/>
    <s v="240"/>
    <x v="12"/>
    <x v="27"/>
    <x v="22"/>
    <x v="9"/>
    <s v="พนมไพร"/>
    <d v="2022-08-07T00:00:00"/>
    <d v="2022-08-10T00:00:00"/>
    <m/>
    <d v="2022-01-02T00:00:00"/>
    <x v="6"/>
    <n v="32"/>
  </r>
  <r>
    <n v="13894"/>
    <s v="26.D.H.F."/>
    <s v="ปาริษา จันทะมงคล"/>
    <s v="902915"/>
    <s v="หญิง"/>
    <n v="12"/>
    <n v="3"/>
    <s v="นักเรียน"/>
    <s v="57"/>
    <x v="0"/>
    <x v="15"/>
    <x v="12"/>
    <x v="8"/>
    <s v="ร้อยเอ็ด"/>
    <d v="2022-06-19T00:00:00"/>
    <d v="2022-06-22T00:00:00"/>
    <m/>
    <d v="2022-01-02T00:00:00"/>
    <x v="3"/>
    <n v="25"/>
  </r>
  <r>
    <n v="12871"/>
    <s v="26.D.H.F."/>
    <s v="พงศกรณ์ เกษมสุข"/>
    <s v="651681"/>
    <s v="ชาย"/>
    <n v="14"/>
    <n v="11"/>
    <s v="นักเรียน"/>
    <s v="559/1"/>
    <x v="13"/>
    <x v="28"/>
    <x v="14"/>
    <x v="8"/>
    <s v="ร้อยเอ็ด"/>
    <d v="2022-06-03T00:00:00"/>
    <d v="2022-06-07T00:00:00"/>
    <m/>
    <d v="2022-01-02T00:00:00"/>
    <x v="14"/>
    <n v="22"/>
  </r>
  <r>
    <n v="10353"/>
    <s v="26.D.H.F."/>
    <s v="พงศธร เจริญสุข"/>
    <s v="1278425"/>
    <s v="ชาย"/>
    <n v="21"/>
    <n v="2"/>
    <s v="นักเรียน"/>
    <s v="167"/>
    <x v="10"/>
    <x v="29"/>
    <x v="23"/>
    <x v="13"/>
    <s v="ร้อยเอ็ด"/>
    <d v="2022-05-06T00:00:00"/>
    <d v="2022-05-08T00:00:00"/>
    <m/>
    <d v="2022-01-02T00:00:00"/>
    <x v="15"/>
    <n v="18"/>
  </r>
  <r>
    <n v="15253"/>
    <s v="26.D.H.F."/>
    <s v="พรนภา แสงสวัสดิ์"/>
    <s v="1114596"/>
    <s v="หญิง"/>
    <n v="6"/>
    <n v="7"/>
    <s v="นักเรียน"/>
    <s v="18"/>
    <x v="0"/>
    <x v="3"/>
    <x v="1"/>
    <x v="1"/>
    <s v="ร้อยเอ็ด"/>
    <d v="2022-06-30T00:00:00"/>
    <d v="2022-07-04T00:00:00"/>
    <m/>
    <d v="2022-01-02T00:00:00"/>
    <x v="12"/>
    <n v="26"/>
  </r>
  <r>
    <n v="12608"/>
    <s v="26.D.H.F."/>
    <s v="พัชรภรณ์ งอมสระคู"/>
    <s v="1281678"/>
    <s v="หญิง"/>
    <n v="11"/>
    <n v="11"/>
    <s v="นักเรียน"/>
    <s v="43"/>
    <x v="8"/>
    <x v="30"/>
    <x v="3"/>
    <x v="3"/>
    <s v="ร้อยเอ็ด"/>
    <d v="2022-06-03T00:00:00"/>
    <d v="2022-06-07T00:00:00"/>
    <m/>
    <d v="2022-01-02T00:00:00"/>
    <x v="14"/>
    <n v="22"/>
  </r>
  <r>
    <n v="9303"/>
    <s v="26.D.H.F."/>
    <s v="พัชราภรณ์ เกศมาศ"/>
    <s v="1146430"/>
    <s v="หญิง"/>
    <n v="20"/>
    <n v="7"/>
    <s v="นักเรียน"/>
    <s v="หอพักกชกรตรงข้ามสนามกีฬากลาง"/>
    <x v="7"/>
    <x v="11"/>
    <x v="9"/>
    <x v="8"/>
    <s v="ร้อยเอ็ด"/>
    <d v="2022-04-19T00:00:00"/>
    <d v="2022-04-19T00:00:00"/>
    <m/>
    <d v="2022-01-02T00:00:00"/>
    <x v="16"/>
    <n v="16"/>
  </r>
  <r>
    <n v="11657"/>
    <s v="26.D.H.F."/>
    <s v="พิชญธิดา  คำเสียง"/>
    <s v="104169"/>
    <s v="หญิง"/>
    <n v="9"/>
    <n v="0"/>
    <s v="นักเรียน"/>
    <s v="423"/>
    <x v="14"/>
    <x v="31"/>
    <x v="0"/>
    <x v="0"/>
    <s v="อาจสามารถ"/>
    <d v="2022-04-20T00:00:00"/>
    <d v="2022-04-22T00:00:00"/>
    <m/>
    <d v="2022-01-02T00:00:00"/>
    <x v="16"/>
    <n v="16"/>
  </r>
  <r>
    <n v="2762"/>
    <s v="26.D.H.F."/>
    <s v="พิชญาภรณ์ พลขันธ์"/>
    <s v="950736"/>
    <s v="หญิง"/>
    <n v="7"/>
    <n v="10"/>
    <s v="นักเรียน"/>
    <s v="14"/>
    <x v="6"/>
    <x v="32"/>
    <x v="22"/>
    <x v="9"/>
    <s v="ร้อยเอ็ด"/>
    <d v="2022-01-18T00:00:00"/>
    <d v="2022-01-23T00:00:00"/>
    <m/>
    <d v="2022-01-02T00:00:00"/>
    <x v="17"/>
    <n v="3"/>
  </r>
  <r>
    <n v="13997"/>
    <s v="26.D.H.F."/>
    <s v="พิพัฒน์พงศ์ เมาะราศี"/>
    <s v="973813"/>
    <s v="ชาย"/>
    <n v="7"/>
    <n v="8"/>
    <s v="นักเรียน"/>
    <s v="44"/>
    <x v="3"/>
    <x v="14"/>
    <x v="24"/>
    <x v="1"/>
    <s v="ร้อยเอ็ด"/>
    <d v="2022-06-20T00:00:00"/>
    <d v="2022-06-24T00:00:00"/>
    <m/>
    <d v="2022-01-02T00:00:00"/>
    <x v="3"/>
    <n v="25"/>
  </r>
  <r>
    <n v="16998"/>
    <s v="26.D.H.F."/>
    <s v="พิมพิดา แน่นอุดร"/>
    <s v="5804013"/>
    <s v="หญิง"/>
    <n v="13"/>
    <n v="10"/>
    <s v="นักเรียน"/>
    <m/>
    <x v="0"/>
    <x v="33"/>
    <x v="19"/>
    <x v="11"/>
    <s v="จังหาร"/>
    <d v="2022-07-26T00:00:00"/>
    <d v="2022-07-27T00:00:00"/>
    <m/>
    <d v="2022-01-02T00:00:00"/>
    <x v="1"/>
    <n v="30"/>
  </r>
  <r>
    <n v="12793"/>
    <s v="26.D.H.F."/>
    <s v="ภัทรเดช สุทธิประภา"/>
    <s v="510004397"/>
    <s v="ชาย"/>
    <n v="13"/>
    <n v="6"/>
    <s v="นักเรียน"/>
    <s v="2"/>
    <x v="1"/>
    <x v="4"/>
    <x v="3"/>
    <x v="3"/>
    <s v="หนองฮี"/>
    <d v="2022-06-07T00:00:00"/>
    <d v="2022-06-07T00:00:00"/>
    <m/>
    <d v="2022-01-02T00:00:00"/>
    <x v="14"/>
    <n v="23"/>
  </r>
  <r>
    <n v="13896"/>
    <s v="26.D.H.F."/>
    <s v="ภานุพงศ์ แสนทอง"/>
    <s v="1207017"/>
    <s v="ชาย"/>
    <n v="26"/>
    <n v="5"/>
    <s v="รับจ้าง,กรรมกร"/>
    <s v="หอพักโสภา"/>
    <x v="6"/>
    <x v="34"/>
    <x v="9"/>
    <x v="8"/>
    <s v="ร้อยเอ็ด"/>
    <d v="2022-06-18T00:00:00"/>
    <d v="2022-06-22T00:00:00"/>
    <m/>
    <d v="2022-01-02T00:00:00"/>
    <x v="3"/>
    <n v="24"/>
  </r>
  <r>
    <n v="14037"/>
    <s v="26.D.H.F."/>
    <s v="ภานุวัฒน์ ศรีคำภา"/>
    <s v="000016366"/>
    <s v="ชาย"/>
    <n v="32"/>
    <n v="10"/>
    <s v="รับจ้าง,กรรมกร"/>
    <s v="190"/>
    <x v="9"/>
    <x v="35"/>
    <x v="25"/>
    <x v="12"/>
    <s v="ทุ่งเขาหลวง"/>
    <d v="2022-06-25T00:00:00"/>
    <d v="2022-06-28T00:00:00"/>
    <m/>
    <d v="2022-01-02T00:00:00"/>
    <x v="11"/>
    <n v="25"/>
  </r>
  <r>
    <n v="18469"/>
    <s v="26.D.H.F."/>
    <s v="ภิญโญ ชัยมงคล"/>
    <s v="933090"/>
    <s v="ชาย"/>
    <n v="13"/>
    <n v="2"/>
    <s v="นักเรียน"/>
    <s v="356/2 26 รณชัยชาญยุทธ"/>
    <x v="15"/>
    <x v="36"/>
    <x v="14"/>
    <x v="8"/>
    <s v="ร้อยเอ็ด"/>
    <d v="2022-07-31T00:00:00"/>
    <d v="2022-08-04T00:00:00"/>
    <m/>
    <d v="2022-01-02T00:00:00"/>
    <x v="9"/>
    <n v="31"/>
  </r>
  <r>
    <n v="12869"/>
    <s v="26.D.H.F."/>
    <s v="ภูรินทร์ บุรำพา"/>
    <s v="922290"/>
    <s v="ชาย"/>
    <n v="13"/>
    <n v="2"/>
    <s v="นักเรียน"/>
    <s v="95/1"/>
    <x v="16"/>
    <x v="37"/>
    <x v="26"/>
    <x v="1"/>
    <s v="ร้อยเอ็ด"/>
    <d v="2022-06-06T00:00:00"/>
    <d v="2022-06-10T00:00:00"/>
    <m/>
    <d v="2022-01-02T00:00:00"/>
    <x v="14"/>
    <n v="23"/>
  </r>
  <r>
    <n v="15247"/>
    <s v="26.D.H.F."/>
    <s v="ภูริวัฒน์ เพียงกระโทก"/>
    <s v="1284591"/>
    <s v="ชาย"/>
    <n v="0"/>
    <n v="9"/>
    <s v="ไม่ทราบอาชีพ/ในปกครอง"/>
    <s v="28"/>
    <x v="15"/>
    <x v="38"/>
    <x v="27"/>
    <x v="10"/>
    <s v="ร้อยเอ็ด"/>
    <d v="2022-06-30T00:00:00"/>
    <d v="2022-07-05T00:00:00"/>
    <m/>
    <d v="2022-01-02T00:00:00"/>
    <x v="12"/>
    <n v="26"/>
  </r>
  <r>
    <n v="1825"/>
    <s v="26.D.H.F."/>
    <s v="มานิต วดีศิริศักดิ์"/>
    <s v="6000168"/>
    <s v="หญิง"/>
    <n v="46"/>
    <n v="0"/>
    <s v="เกษตร"/>
    <s v="22"/>
    <x v="4"/>
    <x v="39"/>
    <x v="28"/>
    <x v="6"/>
    <s v="ปทุมรัตต์"/>
    <d v="2022-01-17T00:00:00"/>
    <d v="2022-01-20T00:00:00"/>
    <m/>
    <d v="2022-01-02T00:00:00"/>
    <x v="18"/>
    <n v="3"/>
  </r>
  <r>
    <n v="2433"/>
    <s v="26.D.H.F."/>
    <s v="ยศวิน  หาญชัย"/>
    <s v="5600123"/>
    <s v="ชาย"/>
    <n v="5"/>
    <n v="0"/>
    <s v="ไม่ทราบอาชีพ/ในปกครอง"/>
    <s v="80"/>
    <x v="12"/>
    <x v="40"/>
    <x v="21"/>
    <x v="6"/>
    <s v="ปทุมรัตต์"/>
    <d v="2022-01-18T00:00:00"/>
    <d v="2022-01-21T00:00:00"/>
    <m/>
    <d v="2022-01-02T00:00:00"/>
    <x v="18"/>
    <n v="3"/>
  </r>
  <r>
    <n v="13266"/>
    <s v="26.D.H.F."/>
    <s v="รัฐวิชญ์ วงศ์พิมล"/>
    <s v="828887"/>
    <s v="ชาย"/>
    <n v="11"/>
    <n v="2"/>
    <s v="นักเรียน"/>
    <s v="34"/>
    <x v="17"/>
    <x v="41"/>
    <x v="29"/>
    <x v="8"/>
    <s v="ร้อยเอ็ด"/>
    <d v="2022-06-07T00:00:00"/>
    <d v="2022-06-11T00:00:00"/>
    <m/>
    <d v="2022-01-02T00:00:00"/>
    <x v="14"/>
    <n v="23"/>
  </r>
  <r>
    <n v="17194"/>
    <s v="26.D.H.F."/>
    <s v="ฤทธิพล ทองเกษม"/>
    <s v="209548"/>
    <s v="ชาย"/>
    <n v="23"/>
    <n v="5"/>
    <s v="รับจ้าง,กรรมกร"/>
    <s v="121"/>
    <x v="8"/>
    <x v="42"/>
    <x v="30"/>
    <x v="11"/>
    <s v="ร้อยเอ็ด"/>
    <d v="2022-07-22T00:00:00"/>
    <d v="2022-07-27T00:00:00"/>
    <m/>
    <d v="2022-01-02T00:00:00"/>
    <x v="1"/>
    <n v="29"/>
  </r>
  <r>
    <n v="9302"/>
    <s v="26.D.H.F."/>
    <s v="วตะนัน สีอ่อนดี"/>
    <s v="522955"/>
    <s v="ชาย"/>
    <n v="17"/>
    <n v="3"/>
    <s v="นักเรียน"/>
    <s v="วัดบูรพาภิราม - ผดุงพานิช"/>
    <x v="5"/>
    <x v="17"/>
    <x v="14"/>
    <x v="8"/>
    <s v="ร้อยเอ็ด"/>
    <d v="2022-04-19T00:00:00"/>
    <d v="2022-04-22T00:00:00"/>
    <m/>
    <d v="2022-01-02T00:00:00"/>
    <x v="16"/>
    <n v="16"/>
  </r>
  <r>
    <n v="18834"/>
    <s v="26.D.H.F."/>
    <s v="วีระพงษ์ สุริยา"/>
    <s v="5403098"/>
    <s v="ชาย"/>
    <n v="11"/>
    <n v="5"/>
    <s v="นักเรียน"/>
    <s v="14/1"/>
    <x v="8"/>
    <x v="19"/>
    <x v="15"/>
    <x v="4"/>
    <s v="จตุรพักตรพิมาน"/>
    <d v="2022-08-10T00:00:00"/>
    <d v="2022-08-10T00:00:00"/>
    <m/>
    <d v="2022-01-02T00:00:00"/>
    <x v="6"/>
    <n v="32"/>
  </r>
  <r>
    <n v="16999"/>
    <s v="26.D.H.F."/>
    <s v="ศิรวรรณ แน่นอุดร"/>
    <s v="6004378"/>
    <s v="หญิง"/>
    <n v="33"/>
    <n v="0"/>
    <s v="รับจ้าง,กรรมกร"/>
    <s v="5"/>
    <x v="15"/>
    <x v="43"/>
    <x v="31"/>
    <x v="11"/>
    <s v="จังหาร"/>
    <d v="2022-07-25T00:00:00"/>
    <d v="2022-07-27T00:00:00"/>
    <m/>
    <d v="2022-01-02T00:00:00"/>
    <x v="1"/>
    <n v="30"/>
  </r>
  <r>
    <n v="17939"/>
    <s v="26.D.H.F."/>
    <s v="ศุภดา โคตรวงษา"/>
    <s v="5713041"/>
    <s v="หญิง"/>
    <n v="7"/>
    <n v="10"/>
    <s v="นักเรียน"/>
    <s v="128/1"/>
    <x v="4"/>
    <x v="44"/>
    <x v="32"/>
    <x v="4"/>
    <s v="จตุรพักตรพิมาน"/>
    <d v="2022-08-04T00:00:00"/>
    <d v="2022-08-04T00:00:00"/>
    <m/>
    <d v="2022-01-02T00:00:00"/>
    <x v="9"/>
    <n v="31"/>
  </r>
  <r>
    <n v="13315"/>
    <s v="26.D.H.F."/>
    <s v="ศุภวิชญ์ บุดสนิท"/>
    <s v="550003499"/>
    <s v="ชาย"/>
    <n v="9"/>
    <n v="5"/>
    <s v="นักเรียน"/>
    <s v="75"/>
    <x v="1"/>
    <x v="4"/>
    <x v="3"/>
    <x v="3"/>
    <s v="หนองฮี"/>
    <d v="2022-06-16T00:00:00"/>
    <d v="2022-06-16T00:00:00"/>
    <m/>
    <d v="2022-01-02T00:00:00"/>
    <x v="5"/>
    <n v="24"/>
  </r>
  <r>
    <n v="13852"/>
    <s v="26.D.H.F."/>
    <s v="สมลิสา ศรีบัว"/>
    <s v="470002428"/>
    <s v="หญิง"/>
    <n v="28"/>
    <n v="3"/>
    <s v="เกษตร"/>
    <s v="37"/>
    <x v="15"/>
    <x v="45"/>
    <x v="3"/>
    <x v="3"/>
    <s v="หนองฮี"/>
    <d v="2022-06-21T00:00:00"/>
    <d v="2022-06-21T00:00:00"/>
    <m/>
    <d v="2022-01-02T00:00:00"/>
    <x v="3"/>
    <n v="25"/>
  </r>
  <r>
    <n v="15096"/>
    <s v="26.D.H.F."/>
    <s v="สมหวัง มั่นแม้น"/>
    <s v="000021202"/>
    <s v="ชาย"/>
    <n v="51"/>
    <n v="3"/>
    <s v="รับจ้าง,กรรมกร"/>
    <s v="36"/>
    <x v="3"/>
    <x v="46"/>
    <x v="33"/>
    <x v="12"/>
    <s v="ทุ่งเขาหลวง"/>
    <d v="2022-07-01T00:00:00"/>
    <d v="2022-07-08T00:00:00"/>
    <m/>
    <d v="2022-01-02T00:00:00"/>
    <x v="12"/>
    <n v="26"/>
  </r>
  <r>
    <n v="12387"/>
    <s v="26.D.H.F."/>
    <s v="สมัย พลเยี่ยม"/>
    <s v="000081600"/>
    <s v="ชาย"/>
    <n v="65"/>
    <n v="4"/>
    <s v="เกษตร"/>
    <s v="81"/>
    <x v="10"/>
    <x v="47"/>
    <x v="34"/>
    <x v="7"/>
    <s v="โพนทอง"/>
    <d v="2022-06-01T00:00:00"/>
    <d v="2022-06-08T00:00:00"/>
    <m/>
    <d v="2022-01-02T00:00:00"/>
    <x v="14"/>
    <n v="22"/>
  </r>
  <r>
    <n v="12607"/>
    <s v="26.D.H.F."/>
    <s v="สรนันท์ ชัยคณารักษ์กูล"/>
    <s v="609330"/>
    <s v="ชาย"/>
    <n v="33"/>
    <n v="5"/>
    <s v="รับจ้าง,กรรมกร"/>
    <s v="570"/>
    <x v="13"/>
    <x v="48"/>
    <x v="9"/>
    <x v="8"/>
    <s v="ร้อยเอ็ด"/>
    <d v="2022-06-03T00:00:00"/>
    <d v="2022-06-07T00:00:00"/>
    <m/>
    <d v="2022-01-02T00:00:00"/>
    <x v="14"/>
    <n v="22"/>
  </r>
  <r>
    <n v="16386"/>
    <s v="26.D.H.F."/>
    <s v="สังเวียน เลไธสง"/>
    <s v="000031041"/>
    <s v="หญิง"/>
    <n v="62"/>
    <n v="9"/>
    <s v="เกษตร"/>
    <s v="180"/>
    <x v="9"/>
    <x v="35"/>
    <x v="25"/>
    <x v="12"/>
    <s v="ทุ่งเขาหลวง"/>
    <d v="2022-07-22T00:00:00"/>
    <d v="2022-07-22T00:00:00"/>
    <m/>
    <d v="2022-01-02T00:00:00"/>
    <x v="2"/>
    <n v="29"/>
  </r>
  <r>
    <n v="11622"/>
    <s v="26.D.H.F."/>
    <s v="สันติ ใจดำ"/>
    <s v="510002829"/>
    <s v="ชาย"/>
    <n v="13"/>
    <n v="9"/>
    <s v="นักเรียน"/>
    <s v="94"/>
    <x v="2"/>
    <x v="4"/>
    <x v="3"/>
    <x v="3"/>
    <s v="หนองฮี"/>
    <d v="2022-05-28T00:00:00"/>
    <d v="2022-05-28T00:00:00"/>
    <m/>
    <d v="2022-01-02T00:00:00"/>
    <x v="4"/>
    <n v="21"/>
  </r>
  <r>
    <n v="11854"/>
    <s v="26.D.H.F."/>
    <s v="สิทธิศักดิ์ ใจการ"/>
    <s v="570000521"/>
    <s v="ชาย"/>
    <n v="8"/>
    <n v="11"/>
    <s v="นักเรียน"/>
    <s v="106"/>
    <x v="9"/>
    <x v="49"/>
    <x v="35"/>
    <x v="14"/>
    <s v="จุรีเวช"/>
    <d v="2022-06-03T00:00:00"/>
    <d v="2022-06-03T00:00:00"/>
    <m/>
    <d v="2022-01-02T00:00:00"/>
    <x v="7"/>
    <n v="22"/>
  </r>
  <r>
    <n v="3000"/>
    <s v="26.D.H.F."/>
    <s v="สิริมา โพธิ์ไพร"/>
    <s v="450063701"/>
    <s v="หญิง"/>
    <n v="63"/>
    <n v="8"/>
    <s v="เกษตร"/>
    <s v="21"/>
    <x v="9"/>
    <x v="50"/>
    <x v="36"/>
    <x v="5"/>
    <s v="พนมไพร"/>
    <d v="2022-01-31T00:00:00"/>
    <d v="2022-01-31T00:00:00"/>
    <m/>
    <d v="2022-01-02T00:00:00"/>
    <x v="19"/>
    <n v="5"/>
  </r>
  <r>
    <n v="14478"/>
    <s v="26.D.H.F."/>
    <s v="สิริวรรณ วงศ์คำจันทร์"/>
    <s v="1043791"/>
    <s v="หญิง"/>
    <n v="17"/>
    <n v="0"/>
    <s v="นักเรียน"/>
    <s v="90"/>
    <x v="0"/>
    <x v="3"/>
    <x v="1"/>
    <x v="1"/>
    <s v="ร้อยเอ็ด"/>
    <d v="2022-06-18T00:00:00"/>
    <d v="2022-06-19T00:00:00"/>
    <m/>
    <d v="2022-01-02T00:00:00"/>
    <x v="3"/>
    <n v="24"/>
  </r>
  <r>
    <n v="15162"/>
    <s v="26.D.H.F."/>
    <s v="หลอด คำสีเขียว"/>
    <s v="450045307"/>
    <s v="หญิง"/>
    <n v="72"/>
    <n v="6"/>
    <s v="เกษตร"/>
    <s v="7"/>
    <x v="9"/>
    <x v="50"/>
    <x v="36"/>
    <x v="5"/>
    <s v="พนมไพร"/>
    <d v="2022-07-09T00:00:00"/>
    <d v="2022-07-09T00:00:00"/>
    <m/>
    <d v="2022-01-02T00:00:00"/>
    <x v="12"/>
    <n v="27"/>
  </r>
  <r>
    <n v="12231"/>
    <s v="26.D.H.F."/>
    <s v="อัญชรี แผลงฤทธิ์"/>
    <s v="500005557"/>
    <s v="หญิง"/>
    <n v="18"/>
    <n v="9"/>
    <s v="นักเรียน"/>
    <s v="160"/>
    <x v="9"/>
    <x v="13"/>
    <x v="3"/>
    <x v="3"/>
    <s v="หนองฮี"/>
    <d v="2022-06-02T00:00:00"/>
    <d v="2022-06-02T00:00:00"/>
    <m/>
    <d v="2022-01-02T00:00:00"/>
    <x v="7"/>
    <n v="22"/>
  </r>
  <r>
    <n v="14759"/>
    <s v="26.D.H.F."/>
    <s v="อัษฏา สีลารัตน์"/>
    <s v="000001955"/>
    <s v="ชาย"/>
    <n v="25"/>
    <n v="1"/>
    <s v="รับจ้าง,กรรมกร"/>
    <s v="58"/>
    <x v="1"/>
    <x v="51"/>
    <x v="37"/>
    <x v="12"/>
    <s v="ทุ่งเขาหลวง"/>
    <d v="2022-06-27T00:00:00"/>
    <d v="2022-07-03T00:00:00"/>
    <m/>
    <d v="2022-01-02T00:00:00"/>
    <x v="12"/>
    <n v="26"/>
  </r>
  <r>
    <n v="15744"/>
    <s v="26.D.H.F."/>
    <s v="อาธิ สารรัตน์"/>
    <s v="679876"/>
    <s v="ชาย"/>
    <n v="14"/>
    <n v="4"/>
    <s v="นักเรียน"/>
    <s v="101"/>
    <x v="0"/>
    <x v="3"/>
    <x v="1"/>
    <x v="1"/>
    <s v="ร้อยเอ็ด"/>
    <d v="2022-07-03T00:00:00"/>
    <d v="2022-07-08T00:00:00"/>
    <m/>
    <d v="2022-01-02T00:00:00"/>
    <x v="12"/>
    <n v="27"/>
  </r>
  <r>
    <n v="15026"/>
    <s v="26.D.H.F."/>
    <s v="อุดม มะลาไสย"/>
    <s v="822707"/>
    <s v="ชาย"/>
    <n v="23"/>
    <n v="6"/>
    <s v="รับจ้าง,กรรมกร"/>
    <s v="28"/>
    <x v="0"/>
    <x v="52"/>
    <x v="24"/>
    <x v="1"/>
    <s v="ร้อยเอ็ด"/>
    <d v="2022-06-29T00:00:00"/>
    <d v="2022-07-01T00:00:00"/>
    <m/>
    <d v="2022-01-02T00:00:00"/>
    <x v="11"/>
    <n v="26"/>
  </r>
  <r>
    <n v="18391"/>
    <s v="26.D.H.F."/>
    <s v="อุบลวรรณ ปัญจมาตย์"/>
    <s v="5700013"/>
    <s v="หญิง"/>
    <n v="22"/>
    <n v="4"/>
    <s v="รับจ้าง,กรรมกร"/>
    <s v="49"/>
    <x v="1"/>
    <x v="53"/>
    <x v="38"/>
    <x v="15"/>
    <s v="โพธิ์ชัย"/>
    <d v="2022-08-02T00:00:00"/>
    <d v="2022-08-02T00:00:00"/>
    <m/>
    <d v="2022-01-02T00:00:00"/>
    <x v="9"/>
    <n v="31"/>
  </r>
  <r>
    <n v="14927"/>
    <s v="26.D.H.F."/>
    <s v="เอกลักษ์ ศิริทร"/>
    <s v="5400652"/>
    <s v="ชาย"/>
    <n v="16"/>
    <n v="3"/>
    <s v="นักเรียน"/>
    <s v="79"/>
    <x v="8"/>
    <x v="54"/>
    <x v="39"/>
    <x v="16"/>
    <s v="หนองพอก"/>
    <d v="2022-07-02T00:00:00"/>
    <d v="2022-07-05T00:00:00"/>
    <m/>
    <d v="2022-01-02T00:00:00"/>
    <x v="12"/>
    <n v="26"/>
  </r>
  <r>
    <n v="14757"/>
    <s v="26.D.H.F."/>
    <s v="เอนก ลำเภา"/>
    <s v="000022128"/>
    <s v="ชาย"/>
    <n v="16"/>
    <n v="7"/>
    <s v="นักเรียน"/>
    <s v="224"/>
    <x v="4"/>
    <x v="9"/>
    <x v="2"/>
    <x v="2"/>
    <s v="โพนทราย"/>
    <d v="2022-07-04T00:00:00"/>
    <d v="2022-07-04T00:00:00"/>
    <m/>
    <d v="2022-01-02T00:00:00"/>
    <x v="12"/>
    <n v="27"/>
  </r>
  <r>
    <n v="13518"/>
    <s v="66.Dengue fever"/>
    <s v="ALBERT VAV GOG"/>
    <s v="1282976"/>
    <s v="ชาย"/>
    <n v="54"/>
    <n v="11"/>
    <s v="รับจ้าง,กรรมกร"/>
    <s v="22/1"/>
    <x v="4"/>
    <x v="55"/>
    <x v="40"/>
    <x v="11"/>
    <s v="ร้อยเอ็ด"/>
    <d v="2022-06-16T00:00:00"/>
    <d v="2022-06-19T00:00:00"/>
    <m/>
    <d v="2022-01-02T00:00:00"/>
    <x v="3"/>
    <n v="24"/>
  </r>
  <r>
    <n v="17918"/>
    <s v="66.Dengue fever"/>
    <s v="ARISA HENGSTLER"/>
    <s v="650007235"/>
    <s v="หญิง"/>
    <n v="12"/>
    <n v="0"/>
    <s v="นักเรียน"/>
    <s v="124"/>
    <x v="9"/>
    <x v="56"/>
    <x v="33"/>
    <x v="12"/>
    <s v="จุรีเวช"/>
    <d v="2022-07-27T00:00:00"/>
    <d v="2022-07-27T00:00:00"/>
    <m/>
    <d v="2022-01-02T00:00:00"/>
    <x v="1"/>
    <n v="30"/>
  </r>
  <r>
    <n v="12801"/>
    <s v="66.Dengue fever"/>
    <s v="กชพร พรมนิกร"/>
    <s v="650000202"/>
    <s v="หญิง"/>
    <n v="3"/>
    <n v="6"/>
    <s v="ไม่ทราบอาชีพ/ในปกครอง"/>
    <s v="43"/>
    <x v="2"/>
    <x v="4"/>
    <x v="3"/>
    <x v="3"/>
    <s v="หนองฮี"/>
    <d v="2022-06-06T00:00:00"/>
    <d v="2022-06-06T00:00:00"/>
    <m/>
    <d v="2022-01-02T00:00:00"/>
    <x v="14"/>
    <n v="23"/>
  </r>
  <r>
    <n v="9800"/>
    <s v="66.Dengue fever"/>
    <s v="กณวรรธน์ ผดุงเวียง"/>
    <s v="6501722"/>
    <s v="ชาย"/>
    <n v="4"/>
    <n v="0"/>
    <s v="ไม่ทราบอาชีพ/ในปกครอง"/>
    <s v="13"/>
    <x v="2"/>
    <x v="57"/>
    <x v="41"/>
    <x v="4"/>
    <s v="จตุรพักตรพิมาน"/>
    <d v="2022-05-05T00:00:00"/>
    <d v="2022-05-05T00:00:00"/>
    <m/>
    <d v="2022-01-02T00:00:00"/>
    <x v="20"/>
    <n v="18"/>
  </r>
  <r>
    <n v="2944"/>
    <s v="66.Dengue fever"/>
    <s v="กนกกร  สุทธิดี"/>
    <s v="4453253"/>
    <s v="หญิง"/>
    <n v="33"/>
    <n v="0"/>
    <s v="ข้าราชการ"/>
    <s v="57"/>
    <x v="2"/>
    <x v="58"/>
    <x v="28"/>
    <x v="6"/>
    <s v="ปทุมรัตต์"/>
    <d v="2022-01-25T00:00:00"/>
    <d v="2022-01-29T00:00:00"/>
    <m/>
    <d v="2022-01-02T00:00:00"/>
    <x v="17"/>
    <n v="4"/>
  </r>
  <r>
    <n v="15600"/>
    <s v="66.Dengue fever"/>
    <s v="กนิษฐา สุวะรักษ์"/>
    <s v="888144"/>
    <s v="หญิง"/>
    <n v="10"/>
    <n v="5"/>
    <s v="นักเรียน"/>
    <s v="11"/>
    <x v="15"/>
    <x v="36"/>
    <x v="14"/>
    <x v="8"/>
    <s v="ร้อยเอ็ด"/>
    <d v="2022-06-27T00:00:00"/>
    <d v="2022-06-29T00:00:00"/>
    <m/>
    <d v="2022-01-02T00:00:00"/>
    <x v="11"/>
    <n v="26"/>
  </r>
  <r>
    <n v="4858"/>
    <s v="66.Dengue fever"/>
    <s v="กรวิชญ์ นุชารัมย์"/>
    <s v="590195169"/>
    <s v="ชาย"/>
    <n v="5"/>
    <n v="0"/>
    <s v="ไม่ทราบอาชีพ/ในปกครอง"/>
    <s v="267"/>
    <x v="6"/>
    <x v="32"/>
    <x v="22"/>
    <x v="9"/>
    <s v="สุวรรณภูมิ"/>
    <d v="2022-02-08T00:00:00"/>
    <d v="2022-02-08T00:00:00"/>
    <m/>
    <d v="2022-01-02T00:00:00"/>
    <x v="0"/>
    <n v="6"/>
  </r>
  <r>
    <n v="13325"/>
    <s v="66.Dengue fever"/>
    <s v="กฤติญานุช อุ่นศรี"/>
    <s v="590000924"/>
    <s v="หญิง"/>
    <n v="5"/>
    <n v="8"/>
    <s v="ไม่ทราบอาชีพ/ในปกครอง"/>
    <s v="111"/>
    <x v="1"/>
    <x v="4"/>
    <x v="3"/>
    <x v="3"/>
    <s v="หนองฮี"/>
    <d v="2022-06-12T00:00:00"/>
    <d v="2022-06-12T00:00:00"/>
    <m/>
    <d v="2022-01-02T00:00:00"/>
    <x v="5"/>
    <n v="24"/>
  </r>
  <r>
    <n v="18462"/>
    <s v="66.Dengue fever"/>
    <s v="กฤษฎากรณ์ แน่นอุดร"/>
    <s v="1114761"/>
    <s v="ชาย"/>
    <n v="11"/>
    <n v="1"/>
    <s v="นักเรียน"/>
    <s v="125 9"/>
    <x v="15"/>
    <x v="33"/>
    <x v="19"/>
    <x v="11"/>
    <s v="ร้อยเอ็ด"/>
    <d v="2022-07-27T00:00:00"/>
    <d v="2022-07-28T00:00:00"/>
    <m/>
    <d v="2022-01-02T00:00:00"/>
    <x v="1"/>
    <n v="30"/>
  </r>
  <r>
    <n v="7774"/>
    <s v="66.Dengue fever"/>
    <s v="กฤษดา รัตนภักดี"/>
    <s v="460094436"/>
    <s v="ชาย"/>
    <n v="20"/>
    <n v="8"/>
    <s v="นักเรียน"/>
    <s v="161"/>
    <x v="6"/>
    <x v="32"/>
    <x v="22"/>
    <x v="9"/>
    <s v="สุวรรณภูมิ"/>
    <d v="2022-02-01T00:00:00"/>
    <d v="2022-02-02T00:00:00"/>
    <m/>
    <d v="2022-01-02T00:00:00"/>
    <x v="19"/>
    <n v="5"/>
  </r>
  <r>
    <n v="17197"/>
    <s v="66.Dengue fever"/>
    <s v="กวินธิดา เวียงกมล"/>
    <s v="498826"/>
    <s v="หญิง"/>
    <n v="18"/>
    <n v="0"/>
    <s v="นักเรียน"/>
    <s v="6 วัดราษฎร์อุทิศ ปัทมานนท์"/>
    <x v="9"/>
    <x v="59"/>
    <x v="14"/>
    <x v="8"/>
    <s v="ร้อยเอ็ด"/>
    <d v="2022-07-22T00:00:00"/>
    <d v="2022-07-23T00:00:00"/>
    <m/>
    <d v="2022-01-02T00:00:00"/>
    <x v="2"/>
    <n v="29"/>
  </r>
  <r>
    <n v="18719"/>
    <s v="66.Dengue fever"/>
    <s v="กวินนา แก้วสุวรรณ"/>
    <s v="610000587"/>
    <s v="หญิง"/>
    <n v="7"/>
    <n v="8"/>
    <s v="นักเรียน"/>
    <s v="1"/>
    <x v="0"/>
    <x v="6"/>
    <x v="5"/>
    <x v="5"/>
    <s v="พนมไพร"/>
    <d v="2022-08-06T00:00:00"/>
    <d v="2022-08-10T00:00:00"/>
    <m/>
    <d v="2022-01-02T00:00:00"/>
    <x v="6"/>
    <n v="31"/>
  </r>
  <r>
    <n v="13861"/>
    <s v="66.Dengue fever"/>
    <s v="กัญญาณัฐ จักธิฤทธิ์"/>
    <s v="650000765"/>
    <s v="หญิง"/>
    <n v="0"/>
    <n v="7"/>
    <s v="ไม่ทราบอาชีพ/ในปกครอง"/>
    <s v="37"/>
    <x v="15"/>
    <x v="45"/>
    <x v="3"/>
    <x v="3"/>
    <s v="หนองฮี"/>
    <d v="2022-06-21T00:00:00"/>
    <d v="2022-06-21T00:00:00"/>
    <m/>
    <d v="2022-01-02T00:00:00"/>
    <x v="3"/>
    <n v="25"/>
  </r>
  <r>
    <n v="7775"/>
    <s v="66.Dengue fever"/>
    <s v="กันต์ณภัทร กาญจนศร"/>
    <s v="540160814"/>
    <s v="ชาย"/>
    <n v="11"/>
    <n v="2"/>
    <s v="นักเรียน"/>
    <s v="84"/>
    <x v="3"/>
    <x v="60"/>
    <x v="22"/>
    <x v="9"/>
    <s v="สุวรรณภูมิ"/>
    <d v="2022-02-18T00:00:00"/>
    <d v="2022-02-20T00:00:00"/>
    <m/>
    <d v="2022-01-02T00:00:00"/>
    <x v="21"/>
    <n v="7"/>
  </r>
  <r>
    <n v="14839"/>
    <s v="66.Dengue fever"/>
    <s v="กันตพร ชมพูเขา"/>
    <m/>
    <s v="หญิง"/>
    <n v="7"/>
    <n v="0"/>
    <s v="นักเรียน"/>
    <s v="279"/>
    <x v="16"/>
    <x v="61"/>
    <x v="42"/>
    <x v="14"/>
    <s v="เสลภูมิ"/>
    <d v="2022-06-29T00:00:00"/>
    <d v="2022-07-01T00:00:00"/>
    <m/>
    <d v="2022-01-02T00:00:00"/>
    <x v="11"/>
    <n v="26"/>
  </r>
  <r>
    <n v="15025"/>
    <s v="66.Dengue fever"/>
    <s v="กัลยา ไกรสุธา"/>
    <s v="813486"/>
    <s v="หญิง"/>
    <n v="11"/>
    <n v="7"/>
    <s v="นักเรียน"/>
    <s v="67"/>
    <x v="0"/>
    <x v="15"/>
    <x v="12"/>
    <x v="8"/>
    <s v="ร้อยเอ็ด"/>
    <d v="2022-06-30T00:00:00"/>
    <d v="2022-07-03T00:00:00"/>
    <m/>
    <d v="2022-01-02T00:00:00"/>
    <x v="12"/>
    <n v="26"/>
  </r>
  <r>
    <n v="12798"/>
    <s v="66.Dengue fever"/>
    <s v="กาญจนา จันครา"/>
    <s v="490002364"/>
    <s v="หญิง"/>
    <n v="30"/>
    <n v="7"/>
    <s v="เกษตร"/>
    <s v="43"/>
    <x v="2"/>
    <x v="4"/>
    <x v="3"/>
    <x v="3"/>
    <s v="หนองฮี"/>
    <d v="2022-06-05T00:00:00"/>
    <d v="2022-06-05T00:00:00"/>
    <m/>
    <d v="2022-01-02T00:00:00"/>
    <x v="14"/>
    <n v="23"/>
  </r>
  <r>
    <n v="12147"/>
    <s v="66.Dengue fever"/>
    <s v="กานต์รวี กะการดี"/>
    <m/>
    <s v="หญิง"/>
    <n v="0"/>
    <n v="4"/>
    <s v="ไม่ทราบอาชีพ/ในปกครอง"/>
    <s v="57"/>
    <x v="15"/>
    <x v="62"/>
    <x v="32"/>
    <x v="4"/>
    <s v="ร้อยเอ็ดธนบุรี"/>
    <d v="2022-05-30T00:00:00"/>
    <d v="2022-06-02T00:00:00"/>
    <m/>
    <d v="2022-01-02T00:00:00"/>
    <x v="7"/>
    <n v="22"/>
  </r>
  <r>
    <n v="2320"/>
    <s v="66.Dengue fever"/>
    <s v="กิตติพงศ์ เทียนศรี"/>
    <m/>
    <s v="ชาย"/>
    <n v="25"/>
    <n v="0"/>
    <s v="รับจ้าง,กรรมกร"/>
    <s v="17"/>
    <x v="1"/>
    <x v="63"/>
    <x v="43"/>
    <x v="14"/>
    <s v="เสลภูมิ"/>
    <d v="2022-01-17T00:00:00"/>
    <d v="2022-01-17T00:00:00"/>
    <m/>
    <d v="2022-01-02T00:00:00"/>
    <x v="18"/>
    <n v="3"/>
  </r>
  <r>
    <n v="18579"/>
    <s v="66.Dengue fever"/>
    <s v="กิตติภพ มณีเสวตร"/>
    <m/>
    <s v="ชาย"/>
    <n v="15"/>
    <n v="0"/>
    <s v="นักเรียน"/>
    <s v="9"/>
    <x v="12"/>
    <x v="63"/>
    <x v="44"/>
    <x v="14"/>
    <s v="เสลภูมิ"/>
    <d v="2022-08-05T00:00:00"/>
    <d v="2022-08-09T00:00:00"/>
    <m/>
    <d v="2022-01-02T00:00:00"/>
    <x v="6"/>
    <n v="31"/>
  </r>
  <r>
    <n v="10235"/>
    <s v="66.Dengue fever"/>
    <s v="กิตติภูมิ แสนวัง"/>
    <s v="520003809"/>
    <s v="ชาย"/>
    <n v="12"/>
    <n v="6"/>
    <s v="นักเรียน"/>
    <s v="85"/>
    <x v="2"/>
    <x v="4"/>
    <x v="3"/>
    <x v="3"/>
    <s v="หนองฮี"/>
    <d v="2022-05-01T00:00:00"/>
    <d v="2022-05-01T00:00:00"/>
    <m/>
    <d v="2022-01-02T00:00:00"/>
    <x v="20"/>
    <n v="18"/>
  </r>
  <r>
    <n v="3174"/>
    <s v="66.Dengue fever"/>
    <s v="กิตติวัฒน์ ถวัลย์เวช"/>
    <s v="383217"/>
    <s v="ชาย"/>
    <n v="21"/>
    <n v="7"/>
    <s v="นักเรียน"/>
    <s v="96"/>
    <x v="6"/>
    <x v="32"/>
    <x v="22"/>
    <x v="9"/>
    <s v="ร้อยเอ็ด"/>
    <d v="2022-01-22T00:00:00"/>
    <d v="2022-01-23T00:00:00"/>
    <m/>
    <d v="2022-01-02T00:00:00"/>
    <x v="17"/>
    <n v="3"/>
  </r>
  <r>
    <n v="19096"/>
    <s v="66.Dengue fever"/>
    <s v="กุลโรจน์ ชลาชัย"/>
    <s v="560003013"/>
    <s v="ชาย"/>
    <n v="8"/>
    <n v="9"/>
    <s v="นักเรียน"/>
    <s v="52"/>
    <x v="0"/>
    <x v="6"/>
    <x v="5"/>
    <x v="5"/>
    <s v="พนมไพร"/>
    <d v="2022-08-12T00:00:00"/>
    <d v="2022-08-14T00:00:00"/>
    <m/>
    <d v="2022-01-02T00:00:00"/>
    <x v="22"/>
    <n v="32"/>
  </r>
  <r>
    <n v="11616"/>
    <s v="66.Dengue fever"/>
    <s v="เกวลิน คูณศรี"/>
    <s v="500003999"/>
    <s v="หญิง"/>
    <n v="14"/>
    <n v="8"/>
    <s v="นักเรียน"/>
    <s v="125"/>
    <x v="2"/>
    <x v="4"/>
    <x v="3"/>
    <x v="3"/>
    <s v="หนองฮี"/>
    <d v="2022-05-24T00:00:00"/>
    <d v="2022-05-24T00:00:00"/>
    <m/>
    <d v="2022-01-02T00:00:00"/>
    <x v="4"/>
    <n v="21"/>
  </r>
  <r>
    <n v="16274"/>
    <s v="66.Dengue fever"/>
    <s v="เกวลิน ประกอบแก้ว"/>
    <s v="131089"/>
    <s v="หญิง"/>
    <n v="22"/>
    <n v="0"/>
    <s v="เกษตร"/>
    <s v="227"/>
    <x v="7"/>
    <x v="64"/>
    <x v="45"/>
    <x v="0"/>
    <s v="อาจสามารถ"/>
    <d v="2022-06-27T00:00:00"/>
    <d v="2022-06-30T00:00:00"/>
    <m/>
    <d v="2022-01-02T00:00:00"/>
    <x v="11"/>
    <n v="26"/>
  </r>
  <r>
    <n v="16640"/>
    <s v="66.Dengue fever"/>
    <s v="เกียรติพัฒน์ ภูมิเรศสุนทร"/>
    <s v="580000914"/>
    <s v="ชาย"/>
    <n v="6"/>
    <n v="8"/>
    <s v="นักเรียน"/>
    <s v="041"/>
    <x v="9"/>
    <x v="65"/>
    <x v="6"/>
    <x v="3"/>
    <s v="หนองฮี"/>
    <d v="2022-07-23T00:00:00"/>
    <d v="2022-07-24T00:00:00"/>
    <m/>
    <d v="2022-01-02T00:00:00"/>
    <x v="1"/>
    <n v="29"/>
  </r>
  <r>
    <n v="13336"/>
    <s v="66.Dengue fever"/>
    <s v="เกียรติยศ ผดาวัลย์"/>
    <s v="540002372"/>
    <s v="ชาย"/>
    <n v="10"/>
    <n v="10"/>
    <s v="นักเรียน"/>
    <s v="79"/>
    <x v="1"/>
    <x v="4"/>
    <x v="3"/>
    <x v="3"/>
    <s v="หนองฮี"/>
    <d v="2022-06-15T00:00:00"/>
    <d v="2022-06-15T00:00:00"/>
    <m/>
    <d v="2022-01-02T00:00:00"/>
    <x v="5"/>
    <n v="24"/>
  </r>
  <r>
    <n v="4745"/>
    <s v="66.Dengue fever"/>
    <s v="ไกรวิชญ์ นุชารัมย์"/>
    <s v="182822"/>
    <s v="ชาย"/>
    <n v="7"/>
    <n v="0"/>
    <s v="นักเรียน"/>
    <s v="267"/>
    <x v="6"/>
    <x v="32"/>
    <x v="22"/>
    <x v="9"/>
    <s v="สุวรรณภูมิ"/>
    <d v="2022-02-08T00:00:00"/>
    <d v="2022-02-08T00:00:00"/>
    <m/>
    <d v="2022-01-02T00:00:00"/>
    <x v="0"/>
    <n v="6"/>
  </r>
  <r>
    <n v="17905"/>
    <s v="66.Dengue fever"/>
    <s v="คำพันธ์ แว่นใหญ่"/>
    <s v="650007113"/>
    <s v="หญิง"/>
    <n v="66"/>
    <n v="4"/>
    <s v="เกษตร"/>
    <s v="191"/>
    <x v="14"/>
    <x v="66"/>
    <x v="46"/>
    <x v="14"/>
    <s v="จุรีเวช"/>
    <d v="2022-07-23T00:00:00"/>
    <d v="2022-07-23T00:00:00"/>
    <m/>
    <d v="2022-01-02T00:00:00"/>
    <x v="2"/>
    <n v="29"/>
  </r>
  <r>
    <n v="14479"/>
    <s v="66.Dengue fever"/>
    <s v="จรุญลักษณ์ ทรงคะรักษ์"/>
    <s v="1112614"/>
    <s v="หญิง"/>
    <n v="20"/>
    <n v="8"/>
    <s v="รับจ้าง,กรรมกร"/>
    <s v="40"/>
    <x v="0"/>
    <x v="3"/>
    <x v="1"/>
    <x v="1"/>
    <s v="ร้อยเอ็ด"/>
    <d v="2022-06-23T00:00:00"/>
    <d v="2022-06-27T00:00:00"/>
    <m/>
    <d v="2022-01-02T00:00:00"/>
    <x v="11"/>
    <n v="25"/>
  </r>
  <r>
    <n v="15621"/>
    <s v="66.Dengue fever"/>
    <s v="จอมขวัญ ประพาศพงษ์"/>
    <s v="1071806"/>
    <s v="หญิง"/>
    <n v="6"/>
    <n v="1"/>
    <s v="นักเรียน"/>
    <s v="4/1"/>
    <x v="8"/>
    <x v="67"/>
    <x v="47"/>
    <x v="8"/>
    <s v="ร้อยเอ็ด"/>
    <d v="2022-07-04T00:00:00"/>
    <d v="2022-07-05T00:00:00"/>
    <m/>
    <d v="2022-01-02T00:00:00"/>
    <x v="12"/>
    <n v="27"/>
  </r>
  <r>
    <n v="18321"/>
    <s v="66.Dengue fever"/>
    <s v="จันทกานต์ ปาละทา"/>
    <s v="630000409"/>
    <s v="หญิง"/>
    <n v="11"/>
    <n v="2"/>
    <s v="นักเรียน"/>
    <s v="37"/>
    <x v="10"/>
    <x v="68"/>
    <x v="5"/>
    <x v="5"/>
    <s v="พนมไพร"/>
    <d v="2022-08-03T00:00:00"/>
    <d v="2022-08-08T00:00:00"/>
    <m/>
    <d v="2022-01-02T00:00:00"/>
    <x v="6"/>
    <n v="31"/>
  </r>
  <r>
    <n v="19102"/>
    <s v="66.Dengue fever"/>
    <s v="จันทร์ประดับ  หลงทัพไทย"/>
    <s v="490003299"/>
    <s v="หญิง"/>
    <n v="27"/>
    <n v="8"/>
    <s v="เกษตร"/>
    <s v="43"/>
    <x v="10"/>
    <x v="68"/>
    <x v="5"/>
    <x v="5"/>
    <s v="พนมไพร"/>
    <d v="2022-08-11T00:00:00"/>
    <d v="2022-08-14T00:00:00"/>
    <m/>
    <d v="2022-01-02T00:00:00"/>
    <x v="22"/>
    <n v="32"/>
  </r>
  <r>
    <n v="12224"/>
    <s v="66.Dengue fever"/>
    <s v="จันทรรัตน์ วิเศษวงษา"/>
    <s v="530001996"/>
    <s v="หญิง"/>
    <n v="12"/>
    <n v="1"/>
    <s v="นักเรียน"/>
    <s v="75"/>
    <x v="6"/>
    <x v="69"/>
    <x v="3"/>
    <x v="3"/>
    <s v="หนองฮี"/>
    <d v="2022-06-03T00:00:00"/>
    <d v="2022-06-03T00:00:00"/>
    <m/>
    <d v="2022-01-02T00:00:00"/>
    <x v="7"/>
    <n v="22"/>
  </r>
  <r>
    <n v="15599"/>
    <s v="66.Dengue fever"/>
    <s v="จันทิมา มูลมณี"/>
    <s v="900523"/>
    <s v="หญิง"/>
    <n v="9"/>
    <n v="7"/>
    <s v="นักเรียน"/>
    <s v="30"/>
    <x v="8"/>
    <x v="67"/>
    <x v="47"/>
    <x v="8"/>
    <s v="ร้อยเอ็ด"/>
    <d v="2022-06-27T00:00:00"/>
    <d v="2022-06-29T00:00:00"/>
    <m/>
    <d v="2022-01-02T00:00:00"/>
    <x v="11"/>
    <n v="26"/>
  </r>
  <r>
    <n v="13074"/>
    <s v="66.Dengue fever"/>
    <s v="จำรัส พลคาม"/>
    <s v="000022618"/>
    <s v="หญิง"/>
    <n v="58"/>
    <n v="5"/>
    <s v="รับจ้าง,กรรมกร"/>
    <s v="80"/>
    <x v="3"/>
    <x v="46"/>
    <x v="33"/>
    <x v="12"/>
    <s v="ทุ่งเขาหลวง"/>
    <d v="2022-06-09T00:00:00"/>
    <d v="2022-06-15T00:00:00"/>
    <m/>
    <d v="2022-01-02T00:00:00"/>
    <x v="5"/>
    <n v="23"/>
  </r>
  <r>
    <n v="17693"/>
    <s v="66.Dengue fever"/>
    <s v="จิณัฐตา จันทร์หลอด"/>
    <s v="630000451"/>
    <s v="หญิง"/>
    <n v="3"/>
    <n v="2"/>
    <s v="ไม่ทราบอาชีพ/ในปกครอง"/>
    <s v="69"/>
    <x v="1"/>
    <x v="4"/>
    <x v="3"/>
    <x v="3"/>
    <s v="สุวรรณภูมิ"/>
    <d v="2022-06-10T00:00:00"/>
    <d v="2022-06-12T00:00:00"/>
    <m/>
    <d v="2022-01-02T00:00:00"/>
    <x v="5"/>
    <n v="23"/>
  </r>
  <r>
    <n v="12236"/>
    <s v="66.Dengue fever"/>
    <s v="จิรนันท์ โมพิมพ์"/>
    <s v="600001022"/>
    <s v="หญิง"/>
    <n v="6"/>
    <n v="10"/>
    <s v="นักเรียน"/>
    <s v="72"/>
    <x v="2"/>
    <x v="4"/>
    <x v="3"/>
    <x v="3"/>
    <s v="หนองฮี"/>
    <d v="2022-05-31T00:00:00"/>
    <d v="2022-05-31T00:00:00"/>
    <m/>
    <d v="2022-01-02T00:00:00"/>
    <x v="7"/>
    <n v="22"/>
  </r>
  <r>
    <n v="18393"/>
    <s v="66.Dengue fever"/>
    <s v="จิรบดี พูลประเสริฐ"/>
    <s v="5306379"/>
    <s v="ชาย"/>
    <n v="13"/>
    <n v="1"/>
    <s v="นักเรียน"/>
    <s v="46"/>
    <x v="12"/>
    <x v="70"/>
    <x v="38"/>
    <x v="15"/>
    <s v="โพธิ์ชัย"/>
    <d v="2022-08-05T00:00:00"/>
    <d v="2022-08-08T00:00:00"/>
    <m/>
    <d v="2022-01-02T00:00:00"/>
    <x v="6"/>
    <n v="31"/>
  </r>
  <r>
    <n v="12810"/>
    <s v="66.Dengue fever"/>
    <s v="จิรพัฒน์ สีคงเพชร์"/>
    <s v="580000213"/>
    <s v="ชาย"/>
    <n v="7"/>
    <n v="3"/>
    <s v="นักเรียน"/>
    <s v="2"/>
    <x v="2"/>
    <x v="4"/>
    <x v="3"/>
    <x v="3"/>
    <s v="หนองฮี"/>
    <d v="2022-06-07T00:00:00"/>
    <d v="2022-06-07T00:00:00"/>
    <m/>
    <d v="2022-01-02T00:00:00"/>
    <x v="14"/>
    <n v="23"/>
  </r>
  <r>
    <n v="14482"/>
    <s v="66.Dengue fever"/>
    <s v="จิรากร เทพจันทร์"/>
    <s v="1085663"/>
    <s v="ชาย"/>
    <n v="49"/>
    <n v="4"/>
    <s v="ข้าราชการ"/>
    <s v="285"/>
    <x v="6"/>
    <x v="34"/>
    <x v="9"/>
    <x v="8"/>
    <s v="ร้อยเอ็ด"/>
    <d v="2022-06-18T00:00:00"/>
    <d v="2022-06-28T00:00:00"/>
    <m/>
    <d v="2022-01-02T00:00:00"/>
    <x v="11"/>
    <n v="24"/>
  </r>
  <r>
    <n v="16337"/>
    <s v="66.Dengue fever"/>
    <s v="จีรนันทฺ มาโยธา"/>
    <m/>
    <s v="หญิง"/>
    <n v="6"/>
    <n v="0"/>
    <s v="นักเรียน"/>
    <s v="145"/>
    <x v="12"/>
    <x v="63"/>
    <x v="44"/>
    <x v="14"/>
    <s v="เสลภูมิ"/>
    <d v="2022-07-15T00:00:00"/>
    <d v="2022-07-20T00:00:00"/>
    <m/>
    <d v="2022-01-02T00:00:00"/>
    <x v="2"/>
    <n v="28"/>
  </r>
  <r>
    <n v="16031"/>
    <s v="66.Dengue fever"/>
    <s v="จุฬารัตน์ บุญแสนรัญ"/>
    <s v="5810773"/>
    <s v="หญิง"/>
    <n v="6"/>
    <n v="7"/>
    <s v="นักเรียน"/>
    <s v="95/1"/>
    <x v="12"/>
    <x v="71"/>
    <x v="41"/>
    <x v="4"/>
    <s v="จตุรพักตรพิมาน"/>
    <d v="2022-07-18T00:00:00"/>
    <d v="2022-07-18T00:00:00"/>
    <m/>
    <d v="2022-01-02T00:00:00"/>
    <x v="2"/>
    <n v="29"/>
  </r>
  <r>
    <n v="13865"/>
    <s v="66.Dengue fever"/>
    <s v="เจนยุธนา พงษ์สุระ"/>
    <s v="590000735"/>
    <s v="ชาย"/>
    <n v="6"/>
    <n v="5"/>
    <s v="นักเรียน"/>
    <s v="182"/>
    <x v="9"/>
    <x v="13"/>
    <x v="3"/>
    <x v="3"/>
    <s v="หนองฮี"/>
    <d v="2022-06-25T00:00:00"/>
    <d v="2022-06-25T00:00:00"/>
    <m/>
    <d v="2022-01-02T00:00:00"/>
    <x v="3"/>
    <n v="25"/>
  </r>
  <r>
    <n v="12726"/>
    <s v="66.Dengue fever"/>
    <s v="ชญานนท์ ทวีบูลย์"/>
    <s v="971831"/>
    <s v="ชาย"/>
    <n v="8"/>
    <n v="3"/>
    <s v="นักเรียน"/>
    <s v="294"/>
    <x v="3"/>
    <x v="72"/>
    <x v="9"/>
    <x v="8"/>
    <s v="ร้อยเอ็ด"/>
    <d v="2022-06-08T00:00:00"/>
    <d v="2022-06-12T00:00:00"/>
    <m/>
    <d v="2022-01-02T00:00:00"/>
    <x v="5"/>
    <n v="23"/>
  </r>
  <r>
    <n v="18100"/>
    <s v="66.Dengue fever"/>
    <s v="ชญานิศ ศรีละวรรณ"/>
    <s v="550002232"/>
    <s v="หญิง"/>
    <n v="10"/>
    <n v="5"/>
    <s v="นักเรียน"/>
    <s v="100"/>
    <x v="15"/>
    <x v="73"/>
    <x v="5"/>
    <x v="5"/>
    <s v="พนมไพร"/>
    <d v="2022-08-05T00:00:00"/>
    <d v="2022-08-08T00:00:00"/>
    <m/>
    <d v="2022-01-02T00:00:00"/>
    <x v="6"/>
    <n v="31"/>
  </r>
  <r>
    <n v="9836"/>
    <s v="66.Dengue fever"/>
    <s v="ชนันภรณ์ ศิริสุวรรณ"/>
    <s v="000160308"/>
    <s v="หญิง"/>
    <n v="16"/>
    <n v="9"/>
    <s v="นักเรียน"/>
    <s v="6"/>
    <x v="0"/>
    <x v="74"/>
    <x v="48"/>
    <x v="14"/>
    <s v="เสลภูมิ"/>
    <d v="2022-05-05T00:00:00"/>
    <d v="2022-05-05T00:00:00"/>
    <m/>
    <d v="2022-01-02T00:00:00"/>
    <x v="20"/>
    <n v="18"/>
  </r>
  <r>
    <n v="13779"/>
    <s v="66.Dengue fever"/>
    <s v="ชนิสรา คมขำ"/>
    <m/>
    <s v="หญิง"/>
    <n v="9"/>
    <n v="0"/>
    <s v="นักเรียน"/>
    <s v="48"/>
    <x v="6"/>
    <x v="75"/>
    <x v="49"/>
    <x v="14"/>
    <s v="เสลภูมิ"/>
    <d v="2022-06-19T00:00:00"/>
    <d v="2022-06-22T00:00:00"/>
    <m/>
    <d v="2022-01-02T00:00:00"/>
    <x v="3"/>
    <n v="25"/>
  </r>
  <r>
    <n v="11620"/>
    <s v="66.Dengue fever"/>
    <s v="ชไมพร เชื้อมอญ"/>
    <s v="630000311"/>
    <s v="หญิง"/>
    <n v="2"/>
    <n v="1"/>
    <s v="ไม่ทราบอาชีพ/ในปกครอง"/>
    <s v="22"/>
    <x v="2"/>
    <x v="4"/>
    <x v="3"/>
    <x v="3"/>
    <s v="หนองฮี"/>
    <d v="2022-05-25T00:00:00"/>
    <d v="2022-05-25T00:00:00"/>
    <m/>
    <d v="2022-01-02T00:00:00"/>
    <x v="4"/>
    <n v="21"/>
  </r>
  <r>
    <n v="13327"/>
    <s v="66.Dengue fever"/>
    <s v="ชวรัตน์ เจริญชัย"/>
    <s v="610000981"/>
    <s v="หญิง"/>
    <n v="3"/>
    <n v="8"/>
    <s v="ไม่ทราบอาชีพ/ในปกครอง"/>
    <s v="51"/>
    <x v="9"/>
    <x v="13"/>
    <x v="3"/>
    <x v="3"/>
    <s v="หนองฮี"/>
    <d v="2022-06-13T00:00:00"/>
    <d v="2022-06-13T00:00:00"/>
    <m/>
    <d v="2022-01-02T00:00:00"/>
    <x v="5"/>
    <n v="24"/>
  </r>
  <r>
    <n v="14371"/>
    <s v="66.Dengue fever"/>
    <s v="ชัชณรินทร์ จันทร์อินทร์"/>
    <m/>
    <s v="ชาย"/>
    <n v="4"/>
    <n v="0"/>
    <s v="ไม่ทราบอาชีพ/ในปกครอง"/>
    <s v="92"/>
    <x v="14"/>
    <x v="76"/>
    <x v="48"/>
    <x v="14"/>
    <s v="เสลภูมิ"/>
    <d v="2022-06-29T00:00:00"/>
    <d v="2022-06-30T00:00:00"/>
    <m/>
    <d v="2022-01-02T00:00:00"/>
    <x v="11"/>
    <n v="26"/>
  </r>
  <r>
    <n v="11656"/>
    <s v="66.Dengue fever"/>
    <s v="ชัยชนะ ยอดประทุม"/>
    <s v="6103747"/>
    <s v="ชาย"/>
    <n v="32"/>
    <n v="0"/>
    <s v="เกษตร"/>
    <s v="167"/>
    <x v="3"/>
    <x v="77"/>
    <x v="50"/>
    <x v="6"/>
    <s v="ปทุมรัตต์"/>
    <d v="2022-05-26T00:00:00"/>
    <d v="2022-05-30T00:00:00"/>
    <m/>
    <d v="2022-01-02T00:00:00"/>
    <x v="7"/>
    <n v="21"/>
  </r>
  <r>
    <n v="12813"/>
    <s v="66.Dengue fever"/>
    <s v="ชาลินี บุญเย็น"/>
    <s v="590001001"/>
    <s v="หญิง"/>
    <n v="7"/>
    <n v="6"/>
    <s v="นักเรียน"/>
    <s v="158"/>
    <x v="9"/>
    <x v="13"/>
    <x v="3"/>
    <x v="3"/>
    <s v="หนองฮี"/>
    <d v="2022-06-09T00:00:00"/>
    <d v="2022-06-09T00:00:00"/>
    <m/>
    <d v="2022-01-02T00:00:00"/>
    <x v="14"/>
    <n v="23"/>
  </r>
  <r>
    <n v="14938"/>
    <s v="66.Dengue fever"/>
    <s v="ชีวกิตติ์ ภูมิเลิศ"/>
    <s v="000024941"/>
    <s v="ชาย"/>
    <n v="8"/>
    <n v="7"/>
    <s v="นักเรียน"/>
    <s v="16"/>
    <x v="9"/>
    <x v="56"/>
    <x v="33"/>
    <x v="12"/>
    <s v="ทุ่งเขาหลวง"/>
    <d v="2022-07-03T00:00:00"/>
    <d v="2022-07-06T00:00:00"/>
    <m/>
    <d v="2022-01-02T00:00:00"/>
    <x v="12"/>
    <n v="27"/>
  </r>
  <r>
    <n v="17268"/>
    <s v="66.Dengue fever"/>
    <s v="ชูศักดิ์ แสนสุข"/>
    <s v="480025113"/>
    <s v="ชาย"/>
    <n v="16"/>
    <n v="9"/>
    <s v="นักเรียน"/>
    <s v="72"/>
    <x v="9"/>
    <x v="65"/>
    <x v="6"/>
    <x v="3"/>
    <s v="หนองฮี"/>
    <d v="2022-07-25T00:00:00"/>
    <d v="2022-07-25T00:00:00"/>
    <m/>
    <d v="2022-01-02T00:00:00"/>
    <x v="1"/>
    <n v="30"/>
  </r>
  <r>
    <n v="13969"/>
    <s v="66.Dengue fever"/>
    <s v="เชิดศักดิ์ ศรีวรรณะ"/>
    <s v="4904138"/>
    <s v="ชาย"/>
    <n v="15"/>
    <n v="0"/>
    <s v="นักเรียน"/>
    <s v="106"/>
    <x v="12"/>
    <x v="50"/>
    <x v="50"/>
    <x v="6"/>
    <s v="ปทุมรัตต์"/>
    <d v="2022-06-24T00:00:00"/>
    <d v="2022-06-27T00:00:00"/>
    <m/>
    <d v="2022-01-02T00:00:00"/>
    <x v="11"/>
    <n v="25"/>
  </r>
  <r>
    <n v="14481"/>
    <s v="66.Dengue fever"/>
    <s v="โชติกา ไกรสุธา"/>
    <s v="973553"/>
    <s v="หญิง"/>
    <n v="7"/>
    <n v="9"/>
    <s v="นักเรียน"/>
    <s v="67"/>
    <x v="0"/>
    <x v="15"/>
    <x v="12"/>
    <x v="8"/>
    <s v="ร้อยเอ็ด"/>
    <d v="2022-06-25T00:00:00"/>
    <d v="2022-06-27T00:00:00"/>
    <m/>
    <d v="2022-01-02T00:00:00"/>
    <x v="11"/>
    <n v="25"/>
  </r>
  <r>
    <n v="16886"/>
    <s v="66.Dengue fever"/>
    <s v="ฎาณัฐฌพรรณ สวัสดิผล"/>
    <s v="6203444"/>
    <s v="หญิง"/>
    <n v="2"/>
    <n v="11"/>
    <s v="ไม่ทราบอาชีพ/ในปกครอง"/>
    <s v="169"/>
    <x v="6"/>
    <x v="5"/>
    <x v="4"/>
    <x v="4"/>
    <s v="จตุรพักตรพิมาน"/>
    <d v="2022-07-25T00:00:00"/>
    <d v="2022-07-25T00:00:00"/>
    <m/>
    <d v="2022-01-02T00:00:00"/>
    <x v="1"/>
    <n v="30"/>
  </r>
  <r>
    <n v="13333"/>
    <s v="66.Dengue fever"/>
    <s v="ฐีรวัฒน์ สุดกันหา"/>
    <s v="600000173"/>
    <s v="ชาย"/>
    <n v="6"/>
    <n v="2"/>
    <s v="นักเรียน"/>
    <s v="53"/>
    <x v="1"/>
    <x v="4"/>
    <x v="3"/>
    <x v="3"/>
    <s v="หนองฮี"/>
    <d v="2022-06-14T00:00:00"/>
    <d v="2022-06-14T00:00:00"/>
    <m/>
    <d v="2022-01-02T00:00:00"/>
    <x v="5"/>
    <n v="24"/>
  </r>
  <r>
    <n v="14749"/>
    <s v="66.Dengue fever"/>
    <s v="ณัฐชยา รอดเรือง"/>
    <s v="520001392"/>
    <s v="หญิง"/>
    <n v="13"/>
    <n v="1"/>
    <s v="นักเรียน"/>
    <s v="45"/>
    <x v="0"/>
    <x v="78"/>
    <x v="3"/>
    <x v="3"/>
    <s v="หนองฮี"/>
    <d v="2022-06-27T00:00:00"/>
    <d v="2022-06-27T00:00:00"/>
    <m/>
    <d v="2022-01-02T00:00:00"/>
    <x v="11"/>
    <n v="26"/>
  </r>
  <r>
    <n v="17692"/>
    <s v="66.Dengue fever"/>
    <s v="ณัฐชานนท์ จันทร์หลอด"/>
    <s v="580187860"/>
    <s v="ชาย"/>
    <n v="7"/>
    <n v="0"/>
    <s v="นักเรียน"/>
    <s v="69"/>
    <x v="1"/>
    <x v="4"/>
    <x v="3"/>
    <x v="3"/>
    <s v="สุวรรณภูมิ"/>
    <d v="2022-06-10T00:00:00"/>
    <d v="2022-06-12T00:00:00"/>
    <m/>
    <d v="2022-01-02T00:00:00"/>
    <x v="5"/>
    <n v="23"/>
  </r>
  <r>
    <n v="12818"/>
    <s v="66.Dengue fever"/>
    <s v="ณัฐณิชา เจนเขตรการณ์"/>
    <s v="530000267"/>
    <s v="หญิง"/>
    <n v="12"/>
    <n v="4"/>
    <s v="นักเรียน"/>
    <s v="40"/>
    <x v="1"/>
    <x v="4"/>
    <x v="3"/>
    <x v="3"/>
    <s v="หนองฮี"/>
    <d v="2022-06-09T00:00:00"/>
    <d v="2022-06-09T00:00:00"/>
    <m/>
    <d v="2022-01-02T00:00:00"/>
    <x v="14"/>
    <n v="23"/>
  </r>
  <r>
    <n v="13267"/>
    <s v="66.Dengue fever"/>
    <s v="ณัฐณิชา ศิลายศ"/>
    <s v="1282363"/>
    <s v="หญิง"/>
    <n v="9"/>
    <n v="4"/>
    <s v="นักเรียน"/>
    <s v="49"/>
    <x v="9"/>
    <x v="68"/>
    <x v="51"/>
    <x v="1"/>
    <s v="ร้อยเอ็ด"/>
    <d v="2022-06-10T00:00:00"/>
    <d v="2022-06-13T00:00:00"/>
    <m/>
    <d v="2022-01-02T00:00:00"/>
    <x v="5"/>
    <n v="23"/>
  </r>
  <r>
    <n v="12806"/>
    <s v="66.Dengue fever"/>
    <s v="ณัฐธิดา ขันสัมฤทธิ์"/>
    <s v="550002508"/>
    <s v="หญิง"/>
    <n v="9"/>
    <n v="8"/>
    <s v="นักเรียน"/>
    <s v="138"/>
    <x v="1"/>
    <x v="4"/>
    <x v="3"/>
    <x v="3"/>
    <s v="หนองฮี"/>
    <d v="2022-06-06T00:00:00"/>
    <d v="2022-06-06T00:00:00"/>
    <m/>
    <d v="2022-01-02T00:00:00"/>
    <x v="14"/>
    <n v="23"/>
  </r>
  <r>
    <n v="16560"/>
    <s v="66.Dengue fever"/>
    <s v="ณัฐนันท์ เพชรมี"/>
    <m/>
    <s v="ชาย"/>
    <n v="7"/>
    <n v="0"/>
    <s v="นักเรียน"/>
    <s v="1"/>
    <x v="0"/>
    <x v="15"/>
    <x v="12"/>
    <x v="8"/>
    <s v="ร้อยเอ็ดธนบุรี"/>
    <d v="2022-07-03T00:00:00"/>
    <d v="2022-07-04T00:00:00"/>
    <m/>
    <d v="2022-01-02T00:00:00"/>
    <x v="12"/>
    <n v="27"/>
  </r>
  <r>
    <n v="10188"/>
    <s v="66.Dengue fever"/>
    <s v="ณัฐพงษ์ จริยาวณิชย์"/>
    <s v="620002386"/>
    <s v="ชาย"/>
    <n v="10"/>
    <n v="7"/>
    <s v="นักเรียน"/>
    <s v="112"/>
    <x v="4"/>
    <x v="79"/>
    <x v="36"/>
    <x v="5"/>
    <s v="สุวรรณภูมิ"/>
    <d v="2022-04-29T00:00:00"/>
    <d v="2022-05-03T00:00:00"/>
    <m/>
    <d v="2022-01-02T00:00:00"/>
    <x v="20"/>
    <n v="17"/>
  </r>
  <r>
    <n v="12807"/>
    <s v="66.Dengue fever"/>
    <s v="ณัฐพร พรมจันทร์"/>
    <s v="480022363"/>
    <s v="หญิง"/>
    <n v="16"/>
    <n v="11"/>
    <s v="นักเรียน"/>
    <s v="16"/>
    <x v="1"/>
    <x v="4"/>
    <x v="3"/>
    <x v="3"/>
    <s v="หนองฮี"/>
    <d v="2022-06-07T00:00:00"/>
    <d v="2022-06-07T00:00:00"/>
    <m/>
    <d v="2022-01-02T00:00:00"/>
    <x v="14"/>
    <n v="23"/>
  </r>
  <r>
    <n v="15395"/>
    <s v="66.Dengue fever"/>
    <s v="ณิชากานต์ วงค์ไชยยา"/>
    <s v="5302693"/>
    <s v="หญิง"/>
    <n v="14"/>
    <n v="8"/>
    <s v="นักเรียน"/>
    <s v="166"/>
    <x v="10"/>
    <x v="80"/>
    <x v="39"/>
    <x v="16"/>
    <s v="หนองพอก"/>
    <d v="2022-07-06T00:00:00"/>
    <d v="2022-07-10T00:00:00"/>
    <m/>
    <d v="2022-01-02T00:00:00"/>
    <x v="10"/>
    <n v="27"/>
  </r>
  <r>
    <n v="12821"/>
    <s v="66.Dengue fever"/>
    <s v="ณีรนุช บรรยง"/>
    <s v="590000441"/>
    <s v="หญิง"/>
    <n v="6"/>
    <n v="1"/>
    <s v="นักเรียน"/>
    <s v="48"/>
    <x v="8"/>
    <x v="30"/>
    <x v="3"/>
    <x v="3"/>
    <s v="หนองฮี"/>
    <d v="2022-06-10T00:00:00"/>
    <d v="2022-06-10T00:00:00"/>
    <m/>
    <d v="2022-01-02T00:00:00"/>
    <x v="14"/>
    <n v="23"/>
  </r>
  <r>
    <n v="13876"/>
    <s v="66.Dengue fever"/>
    <s v="ดรุณี วังอ่อน"/>
    <s v="450057499"/>
    <s v="หญิง"/>
    <n v="22"/>
    <n v="0"/>
    <s v="รับจ้าง,กรรมกร"/>
    <s v="152"/>
    <x v="11"/>
    <x v="81"/>
    <x v="52"/>
    <x v="5"/>
    <s v="พนมไพร"/>
    <d v="2022-06-27T00:00:00"/>
    <d v="2022-06-27T00:00:00"/>
    <m/>
    <d v="2022-01-02T00:00:00"/>
    <x v="11"/>
    <n v="26"/>
  </r>
  <r>
    <n v="15248"/>
    <s v="66.Dengue fever"/>
    <s v="ดวงใจ พลเยี่ยม"/>
    <s v="1284337"/>
    <s v="หญิง"/>
    <n v="54"/>
    <n v="6"/>
    <s v="รับจ้าง,กรรมกร"/>
    <s v="94"/>
    <x v="11"/>
    <x v="82"/>
    <x v="53"/>
    <x v="15"/>
    <s v="ร้อยเอ็ด"/>
    <d v="2022-06-30T00:00:00"/>
    <d v="2022-07-03T00:00:00"/>
    <m/>
    <d v="2022-01-02T00:00:00"/>
    <x v="12"/>
    <n v="26"/>
  </r>
  <r>
    <n v="14754"/>
    <s v="66.Dengue fever"/>
    <s v="เดช เมรัตน์"/>
    <s v="450063961"/>
    <s v="ชาย"/>
    <n v="75"/>
    <n v="1"/>
    <s v="เกษตร"/>
    <s v="118"/>
    <x v="6"/>
    <x v="83"/>
    <x v="54"/>
    <x v="3"/>
    <s v="หนองฮี"/>
    <d v="2022-07-01T00:00:00"/>
    <d v="2022-07-01T00:00:00"/>
    <m/>
    <d v="2022-01-02T00:00:00"/>
    <x v="11"/>
    <n v="26"/>
  </r>
  <r>
    <n v="12239"/>
    <s v="66.Dengue fever"/>
    <s v="เดชาวัต สาผาย"/>
    <s v="570000933"/>
    <s v="ชาย"/>
    <n v="15"/>
    <n v="8"/>
    <s v="นักเรียน"/>
    <s v="76"/>
    <x v="1"/>
    <x v="4"/>
    <x v="3"/>
    <x v="3"/>
    <s v="หนองฮี"/>
    <d v="2022-06-03T00:00:00"/>
    <d v="2022-06-03T00:00:00"/>
    <m/>
    <d v="2022-01-02T00:00:00"/>
    <x v="7"/>
    <n v="22"/>
  </r>
  <r>
    <n v="15169"/>
    <s v="66.Dengue fever"/>
    <s v="ตรัยคุณ ในเวียง"/>
    <s v="600000344"/>
    <s v="ชาย"/>
    <n v="5"/>
    <n v="3"/>
    <s v="ไม่ทราบอาชีพ/ในปกครอง"/>
    <s v="91"/>
    <x v="1"/>
    <x v="4"/>
    <x v="3"/>
    <x v="3"/>
    <s v="หนองฮี"/>
    <d v="2022-07-03T00:00:00"/>
    <d v="2022-07-03T00:00:00"/>
    <m/>
    <d v="2022-01-02T00:00:00"/>
    <x v="12"/>
    <n v="27"/>
  </r>
  <r>
    <n v="13337"/>
    <s v="66.Dengue fever"/>
    <s v="ตรีวิชย์ พานิช"/>
    <s v="520002361"/>
    <s v="ชาย"/>
    <n v="12"/>
    <n v="11"/>
    <s v="นักเรียน"/>
    <s v="105"/>
    <x v="1"/>
    <x v="4"/>
    <x v="3"/>
    <x v="3"/>
    <s v="หนองฮี"/>
    <d v="2022-06-15T00:00:00"/>
    <d v="2022-06-15T00:00:00"/>
    <m/>
    <d v="2022-01-02T00:00:00"/>
    <x v="5"/>
    <n v="24"/>
  </r>
  <r>
    <n v="16559"/>
    <s v="66.Dengue fever"/>
    <s v="เตชิต ทิพประมวล"/>
    <m/>
    <s v="ชาย"/>
    <n v="6"/>
    <n v="0"/>
    <s v="นักเรียน"/>
    <s v="101"/>
    <x v="2"/>
    <x v="70"/>
    <x v="38"/>
    <x v="15"/>
    <s v="ร้อยเอ็ดธนบุรี"/>
    <d v="2022-06-23T00:00:00"/>
    <d v="2022-06-26T00:00:00"/>
    <m/>
    <d v="2022-01-02T00:00:00"/>
    <x v="11"/>
    <n v="25"/>
  </r>
  <r>
    <n v="15789"/>
    <s v="66.Dengue fever"/>
    <s v="ทนุขวัญ ฮวดสกุล"/>
    <s v="630000099"/>
    <s v="หญิง"/>
    <n v="4"/>
    <n v="8"/>
    <s v="ไม่ทราบอาชีพ/ในปกครอง"/>
    <s v="88"/>
    <x v="11"/>
    <x v="84"/>
    <x v="3"/>
    <x v="3"/>
    <s v="หนองฮี"/>
    <d v="2022-07-11T00:00:00"/>
    <d v="2022-07-11T00:00:00"/>
    <m/>
    <d v="2022-01-02T00:00:00"/>
    <x v="10"/>
    <n v="28"/>
  </r>
  <r>
    <n v="14751"/>
    <s v="66.Dengue fever"/>
    <s v="ทยากร มหาสีทะเนตร"/>
    <s v="490000262"/>
    <s v="ชาย"/>
    <n v="16"/>
    <n v="5"/>
    <s v="นักเรียน"/>
    <s v="1"/>
    <x v="1"/>
    <x v="4"/>
    <x v="3"/>
    <x v="3"/>
    <s v="หนองฮี"/>
    <d v="2022-06-28T00:00:00"/>
    <d v="2022-06-28T00:00:00"/>
    <m/>
    <d v="2022-01-02T00:00:00"/>
    <x v="11"/>
    <n v="26"/>
  </r>
  <r>
    <n v="4746"/>
    <s v="66.Dengue fever"/>
    <s v="ทยากร โสรถาวร"/>
    <s v="420016025"/>
    <s v="ชาย"/>
    <n v="25"/>
    <n v="3"/>
    <s v="เกษตร"/>
    <s v="81"/>
    <x v="6"/>
    <x v="32"/>
    <x v="22"/>
    <x v="9"/>
    <s v="สุวรรณภูมิ"/>
    <d v="2022-01-24T00:00:00"/>
    <d v="2022-01-27T00:00:00"/>
    <m/>
    <d v="2022-01-02T00:00:00"/>
    <x v="17"/>
    <n v="4"/>
  </r>
  <r>
    <n v="13789"/>
    <s v="66.Dengue fever"/>
    <s v="ทรัพย์ศิริโชค ทองปาน"/>
    <s v="520001026"/>
    <s v="ชาย"/>
    <n v="13"/>
    <n v="4"/>
    <s v="นักเรียน"/>
    <s v="4"/>
    <x v="15"/>
    <x v="85"/>
    <x v="55"/>
    <x v="5"/>
    <s v="พนมไพร"/>
    <d v="2022-06-22T00:00:00"/>
    <d v="2022-06-24T00:00:00"/>
    <m/>
    <d v="2022-01-02T00:00:00"/>
    <x v="3"/>
    <n v="25"/>
  </r>
  <r>
    <n v="12816"/>
    <s v="66.Dengue fever"/>
    <s v="ทัศนวรรณ บิณศรี"/>
    <s v="590000937"/>
    <s v="หญิง"/>
    <n v="7"/>
    <n v="4"/>
    <s v="นักเรียน"/>
    <s v="12"/>
    <x v="8"/>
    <x v="30"/>
    <x v="3"/>
    <x v="3"/>
    <s v="หนองฮี"/>
    <d v="2022-06-09T00:00:00"/>
    <d v="2022-06-09T00:00:00"/>
    <m/>
    <d v="2022-01-02T00:00:00"/>
    <x v="14"/>
    <n v="23"/>
  </r>
  <r>
    <n v="12800"/>
    <s v="66.Dengue fever"/>
    <s v="ทีระวัฒน์ วิชัย"/>
    <s v="650000670"/>
    <s v="ชาย"/>
    <n v="5"/>
    <n v="9"/>
    <s v="ไม่ทราบอาชีพ/ในปกครอง"/>
    <s v="26"/>
    <x v="1"/>
    <x v="4"/>
    <x v="3"/>
    <x v="3"/>
    <s v="หนองฮี"/>
    <d v="2022-06-06T00:00:00"/>
    <d v="2022-06-06T00:00:00"/>
    <m/>
    <d v="2022-01-02T00:00:00"/>
    <x v="14"/>
    <n v="23"/>
  </r>
  <r>
    <n v="18238"/>
    <s v="66.Dengue fever"/>
    <s v="ธนกร ฮวดสกุล"/>
    <s v="600000847"/>
    <s v="ชาย"/>
    <n v="7"/>
    <n v="8"/>
    <s v="นักเรียน"/>
    <s v="88"/>
    <x v="11"/>
    <x v="84"/>
    <x v="3"/>
    <x v="3"/>
    <s v="หนองฮี"/>
    <d v="2022-08-01T00:00:00"/>
    <d v="2022-08-01T00:00:00"/>
    <m/>
    <d v="2022-01-02T00:00:00"/>
    <x v="9"/>
    <n v="31"/>
  </r>
  <r>
    <n v="13324"/>
    <s v="66.Dengue fever"/>
    <s v="ธนกฤต อุ่นสี"/>
    <s v="630000728"/>
    <s v="ชาย"/>
    <n v="2"/>
    <n v="3"/>
    <s v="ไม่ทราบอาชีพ/ในปกครอง"/>
    <s v="111"/>
    <x v="1"/>
    <x v="4"/>
    <x v="3"/>
    <x v="3"/>
    <s v="หนองฮี"/>
    <d v="2022-06-12T00:00:00"/>
    <d v="2022-06-12T00:00:00"/>
    <m/>
    <d v="2022-01-02T00:00:00"/>
    <x v="5"/>
    <n v="24"/>
  </r>
  <r>
    <n v="19095"/>
    <s v="66.Dengue fever"/>
    <s v="ธนธรณ์ จุฬาคำ"/>
    <s v="520000148"/>
    <s v="ชาย"/>
    <n v="13"/>
    <n v="7"/>
    <s v="นักเรียน"/>
    <s v="6"/>
    <x v="8"/>
    <x v="86"/>
    <x v="55"/>
    <x v="5"/>
    <s v="พนมไพร"/>
    <d v="2022-08-13T00:00:00"/>
    <d v="2022-08-14T00:00:00"/>
    <m/>
    <d v="2022-01-02T00:00:00"/>
    <x v="22"/>
    <n v="32"/>
  </r>
  <r>
    <n v="13859"/>
    <s v="66.Dengue fever"/>
    <s v="ธนพนธ์ โคโตสี"/>
    <s v="520003202"/>
    <s v="ชาย"/>
    <n v="12"/>
    <n v="9"/>
    <s v="นักเรียน"/>
    <s v="126"/>
    <x v="1"/>
    <x v="4"/>
    <x v="3"/>
    <x v="3"/>
    <s v="หนองฮี"/>
    <d v="2022-06-19T00:00:00"/>
    <d v="2022-06-19T00:00:00"/>
    <m/>
    <d v="2022-01-02T00:00:00"/>
    <x v="3"/>
    <n v="25"/>
  </r>
  <r>
    <n v="12811"/>
    <s v="66.Dengue fever"/>
    <s v="ธนพล นากอก"/>
    <s v="580000601"/>
    <s v="ชาย"/>
    <n v="20"/>
    <n v="2"/>
    <s v="รับจ้าง,กรรมกร"/>
    <s v="29"/>
    <x v="8"/>
    <x v="30"/>
    <x v="3"/>
    <x v="3"/>
    <s v="หนองฮี"/>
    <d v="2022-06-08T00:00:00"/>
    <d v="2022-06-08T00:00:00"/>
    <m/>
    <d v="2022-01-02T00:00:00"/>
    <x v="14"/>
    <n v="23"/>
  </r>
  <r>
    <n v="11617"/>
    <s v="66.Dengue fever"/>
    <s v="ธนภัทร คำสอน"/>
    <s v="530004634"/>
    <s v="ชาย"/>
    <n v="11"/>
    <n v="5"/>
    <s v="นักเรียน"/>
    <s v="5"/>
    <x v="2"/>
    <x v="4"/>
    <x v="3"/>
    <x v="3"/>
    <s v="หนองฮี"/>
    <d v="2022-05-24T00:00:00"/>
    <d v="2022-05-24T00:00:00"/>
    <m/>
    <d v="2022-01-02T00:00:00"/>
    <x v="4"/>
    <n v="21"/>
  </r>
  <r>
    <n v="13384"/>
    <s v="66.Dengue fever"/>
    <s v="ธนวัฒน์ หินซุย"/>
    <s v="5704670"/>
    <s v="ชาย"/>
    <n v="8"/>
    <n v="0"/>
    <s v="นักเรียน"/>
    <s v="103"/>
    <x v="3"/>
    <x v="87"/>
    <x v="27"/>
    <x v="10"/>
    <s v="เกษตรวิสัย"/>
    <d v="2022-06-14T00:00:00"/>
    <d v="2022-06-17T00:00:00"/>
    <m/>
    <d v="2022-01-02T00:00:00"/>
    <x v="5"/>
    <n v="24"/>
  </r>
  <r>
    <n v="12820"/>
    <s v="66.Dengue fever"/>
    <s v="ธนวินท์ ศรีลำโกน"/>
    <s v="590000890"/>
    <s v="ชาย"/>
    <n v="5"/>
    <n v="7"/>
    <s v="ไม่ทราบอาชีพ/ในปกครอง"/>
    <s v="48"/>
    <x v="8"/>
    <x v="30"/>
    <x v="3"/>
    <x v="3"/>
    <s v="หนองฮี"/>
    <d v="2022-06-10T00:00:00"/>
    <d v="2022-06-10T00:00:00"/>
    <m/>
    <d v="2022-01-02T00:00:00"/>
    <x v="14"/>
    <n v="23"/>
  </r>
  <r>
    <n v="13268"/>
    <s v="66.Dengue fever"/>
    <s v="ธนะทัต อารีเอื้อ"/>
    <s v="770158"/>
    <s v="ชาย"/>
    <n v="12"/>
    <n v="5"/>
    <s v="นักเรียน"/>
    <s v="10"/>
    <x v="16"/>
    <x v="37"/>
    <x v="26"/>
    <x v="1"/>
    <s v="ร้อยเอ็ด"/>
    <d v="2022-06-10T00:00:00"/>
    <d v="2022-06-15T00:00:00"/>
    <m/>
    <d v="2022-01-02T00:00:00"/>
    <x v="5"/>
    <n v="23"/>
  </r>
  <r>
    <n v="15172"/>
    <s v="66.Dengue fever"/>
    <s v="ธนัญญา บุตรหนองหว้า"/>
    <s v="580000643"/>
    <s v="หญิง"/>
    <n v="7"/>
    <n v="3"/>
    <s v="นักเรียน"/>
    <s v="7"/>
    <x v="0"/>
    <x v="78"/>
    <x v="3"/>
    <x v="3"/>
    <s v="หนองฮี"/>
    <d v="2022-07-06T00:00:00"/>
    <d v="2022-07-06T00:00:00"/>
    <m/>
    <d v="2022-01-02T00:00:00"/>
    <x v="12"/>
    <n v="27"/>
  </r>
  <r>
    <n v="12814"/>
    <s v="66.Dengue fever"/>
    <s v="ธนากร วันจันทร์"/>
    <s v="560002026"/>
    <s v="ชาย"/>
    <n v="9"/>
    <n v="4"/>
    <s v="นักเรียน"/>
    <s v="8"/>
    <x v="15"/>
    <x v="45"/>
    <x v="3"/>
    <x v="3"/>
    <s v="หนองฮี"/>
    <d v="2022-06-09T00:00:00"/>
    <d v="2022-06-09T00:00:00"/>
    <m/>
    <d v="2022-01-02T00:00:00"/>
    <x v="14"/>
    <n v="23"/>
  </r>
  <r>
    <n v="13577"/>
    <s v="66.Dengue fever"/>
    <s v="ธนาธิป ผลาเลิศ"/>
    <s v="650005984"/>
    <s v="ชาย"/>
    <n v="4"/>
    <n v="0"/>
    <s v="ไม่ทราบอาชีพ/ในปกครอง"/>
    <s v="115"/>
    <x v="2"/>
    <x v="70"/>
    <x v="38"/>
    <x v="15"/>
    <s v="จุรีเวช"/>
    <d v="2022-06-21T00:00:00"/>
    <d v="2022-06-21T00:00:00"/>
    <m/>
    <d v="2022-01-02T00:00:00"/>
    <x v="3"/>
    <n v="25"/>
  </r>
  <r>
    <n v="13516"/>
    <s v="66.Dengue fever"/>
    <s v="ธรรมนูญ มีเต็ม"/>
    <s v="815359"/>
    <s v="ชาย"/>
    <n v="11"/>
    <n v="6"/>
    <s v="นักเรียน"/>
    <s v="15/3  มีโชคชัย"/>
    <x v="1"/>
    <x v="88"/>
    <x v="14"/>
    <x v="8"/>
    <s v="ร้อยเอ็ด"/>
    <d v="2022-06-13T00:00:00"/>
    <d v="2022-06-15T00:00:00"/>
    <m/>
    <d v="2022-01-02T00:00:00"/>
    <x v="5"/>
    <n v="24"/>
  </r>
  <r>
    <n v="12803"/>
    <s v="66.Dengue fever"/>
    <s v="ธัญชนก ไชยโคตร"/>
    <s v="550002512"/>
    <s v="หญิง"/>
    <n v="9"/>
    <n v="8"/>
    <s v="นักเรียน"/>
    <s v="82"/>
    <x v="1"/>
    <x v="4"/>
    <x v="3"/>
    <x v="3"/>
    <s v="หนองฮี"/>
    <d v="2022-06-06T00:00:00"/>
    <d v="2022-06-06T00:00:00"/>
    <m/>
    <d v="2022-01-02T00:00:00"/>
    <x v="14"/>
    <n v="23"/>
  </r>
  <r>
    <n v="12822"/>
    <s v="66.Dengue fever"/>
    <s v="ธัญชนก แสนปาง"/>
    <s v="570000484"/>
    <s v="หญิง"/>
    <n v="8"/>
    <n v="3"/>
    <s v="นักเรียน"/>
    <s v="29"/>
    <x v="2"/>
    <x v="4"/>
    <x v="3"/>
    <x v="3"/>
    <s v="หนองฮี"/>
    <d v="2022-06-10T00:00:00"/>
    <d v="2022-06-10T00:00:00"/>
    <m/>
    <d v="2022-01-02T00:00:00"/>
    <x v="14"/>
    <n v="23"/>
  </r>
  <r>
    <n v="14858"/>
    <s v="66.Dengue fever"/>
    <s v="ธัญญาภรณ์ ดงยางวัน"/>
    <s v="5606243"/>
    <s v="หญิง"/>
    <n v="9"/>
    <n v="9"/>
    <s v="นักเรียน"/>
    <s v="34"/>
    <x v="8"/>
    <x v="19"/>
    <x v="15"/>
    <x v="4"/>
    <s v="จตุรพักตรพิมาน"/>
    <d v="2022-07-04T00:00:00"/>
    <d v="2022-07-04T00:00:00"/>
    <m/>
    <d v="2022-01-02T00:00:00"/>
    <x v="12"/>
    <n v="27"/>
  </r>
  <r>
    <n v="12823"/>
    <s v="66.Dengue fever"/>
    <s v="ธัญญารัตน์ สุนทรวารี"/>
    <s v="570000470"/>
    <s v="หญิง"/>
    <n v="9"/>
    <n v="7"/>
    <s v="นักเรียน"/>
    <s v="82"/>
    <x v="1"/>
    <x v="4"/>
    <x v="3"/>
    <x v="3"/>
    <s v="หนองฮี"/>
    <d v="2022-06-10T00:00:00"/>
    <d v="2022-06-10T00:00:00"/>
    <m/>
    <d v="2022-01-02T00:00:00"/>
    <x v="14"/>
    <n v="23"/>
  </r>
  <r>
    <n v="14755"/>
    <s v="66.Dengue fever"/>
    <s v="ธันยพร คำสอน"/>
    <s v="490006480"/>
    <s v="หญิง"/>
    <n v="15"/>
    <n v="6"/>
    <s v="นักเรียน"/>
    <s v="11"/>
    <x v="1"/>
    <x v="4"/>
    <x v="3"/>
    <x v="3"/>
    <s v="หนองฮี"/>
    <d v="2022-07-02T00:00:00"/>
    <d v="2022-07-02T00:00:00"/>
    <m/>
    <d v="2022-01-02T00:00:00"/>
    <x v="11"/>
    <n v="26"/>
  </r>
  <r>
    <n v="12805"/>
    <s v="66.Dengue fever"/>
    <s v="ธันยพร โคตรสุวรรณ"/>
    <s v="510002395"/>
    <s v="หญิง"/>
    <n v="13"/>
    <n v="11"/>
    <s v="นักเรียน"/>
    <s v="4"/>
    <x v="1"/>
    <x v="4"/>
    <x v="3"/>
    <x v="3"/>
    <s v="หนองฮี"/>
    <d v="2022-06-06T00:00:00"/>
    <d v="2022-06-06T00:00:00"/>
    <m/>
    <d v="2022-01-02T00:00:00"/>
    <x v="14"/>
    <n v="23"/>
  </r>
  <r>
    <n v="14750"/>
    <s v="66.Dengue fever"/>
    <s v="ธันยพร พลอยพะเนาว์"/>
    <s v="520000053"/>
    <s v="หญิง"/>
    <n v="16"/>
    <n v="5"/>
    <s v="นักเรียน"/>
    <s v="118"/>
    <x v="6"/>
    <x v="69"/>
    <x v="3"/>
    <x v="3"/>
    <s v="หนองฮี"/>
    <d v="2022-06-28T00:00:00"/>
    <d v="2022-06-28T00:00:00"/>
    <m/>
    <d v="2022-01-02T00:00:00"/>
    <x v="11"/>
    <n v="26"/>
  </r>
  <r>
    <n v="12148"/>
    <s v="66.Dengue fever"/>
    <s v="ธิชาฎา โอวาท"/>
    <m/>
    <s v="หญิง"/>
    <n v="10"/>
    <n v="0"/>
    <s v="นักเรียน"/>
    <s v="119"/>
    <x v="3"/>
    <x v="89"/>
    <x v="56"/>
    <x v="5"/>
    <s v="ร้อยเอ็ดธนบุรี"/>
    <d v="2022-06-05T00:00:00"/>
    <d v="2022-06-09T00:00:00"/>
    <m/>
    <d v="2022-01-02T00:00:00"/>
    <x v="14"/>
    <n v="23"/>
  </r>
  <r>
    <n v="16389"/>
    <s v="66.Dengue fever"/>
    <s v="ธิญาดา ปัดทุม"/>
    <s v="000015802"/>
    <s v="หญิง"/>
    <n v="23"/>
    <n v="1"/>
    <s v="รับจ้าง,กรรมกร"/>
    <s v="1"/>
    <x v="9"/>
    <x v="35"/>
    <x v="25"/>
    <x v="12"/>
    <s v="ทุ่งเขาหลวง"/>
    <d v="2022-07-18T00:00:00"/>
    <d v="2022-07-18T00:00:00"/>
    <m/>
    <d v="2022-01-02T00:00:00"/>
    <x v="2"/>
    <n v="29"/>
  </r>
  <r>
    <n v="16721"/>
    <s v="66.Dengue fever"/>
    <s v="ธีรภัทร พรมบุตร"/>
    <m/>
    <s v="ชาย"/>
    <n v="11"/>
    <n v="0"/>
    <s v="นักเรียน"/>
    <s v="81"/>
    <x v="12"/>
    <x v="63"/>
    <x v="44"/>
    <x v="14"/>
    <s v="เสลภูมิ"/>
    <d v="2022-07-21T00:00:00"/>
    <d v="2022-07-24T00:00:00"/>
    <m/>
    <d v="2022-01-02T00:00:00"/>
    <x v="1"/>
    <n v="29"/>
  </r>
  <r>
    <n v="16639"/>
    <s v="66.Dengue fever"/>
    <s v="ธีรภัทร์ วันนู"/>
    <s v="500006068"/>
    <s v="ชาย"/>
    <n v="15"/>
    <n v="3"/>
    <s v="นักเรียน"/>
    <s v="73"/>
    <x v="7"/>
    <x v="90"/>
    <x v="6"/>
    <x v="3"/>
    <s v="หนองฮี"/>
    <d v="2022-07-20T00:00:00"/>
    <d v="2022-07-20T00:00:00"/>
    <m/>
    <d v="2022-01-02T00:00:00"/>
    <x v="2"/>
    <n v="29"/>
  </r>
  <r>
    <n v="15175"/>
    <s v="66.Dengue fever"/>
    <s v="ธีรภัทร์ สัตย์ซ้ำ"/>
    <s v="490002383"/>
    <s v="ชาย"/>
    <n v="16"/>
    <n v="2"/>
    <s v="นักเรียน"/>
    <s v="62"/>
    <x v="0"/>
    <x v="78"/>
    <x v="3"/>
    <x v="3"/>
    <s v="หนองฮี"/>
    <d v="2022-07-09T00:00:00"/>
    <d v="2022-07-09T00:00:00"/>
    <m/>
    <d v="2022-01-02T00:00:00"/>
    <x v="12"/>
    <n v="27"/>
  </r>
  <r>
    <n v="13344"/>
    <s v="66.Dengue fever"/>
    <s v="ธีรเมธ คำสอน"/>
    <s v="650000757"/>
    <s v="ชาย"/>
    <n v="3"/>
    <n v="6"/>
    <s v="ไม่ทราบอาชีพ/ในปกครอง"/>
    <s v="15"/>
    <x v="2"/>
    <x v="4"/>
    <x v="3"/>
    <x v="3"/>
    <s v="หนองฮี"/>
    <d v="2022-06-16T00:00:00"/>
    <d v="2022-06-16T00:00:00"/>
    <m/>
    <d v="2022-01-02T00:00:00"/>
    <x v="5"/>
    <n v="24"/>
  </r>
  <r>
    <n v="14866"/>
    <s v="66.Dengue fever"/>
    <s v="ธีรวัฒน์ สมศรี"/>
    <s v="000020797"/>
    <s v="ชาย"/>
    <n v="10"/>
    <n v="11"/>
    <s v="นักเรียน"/>
    <s v="167"/>
    <x v="9"/>
    <x v="35"/>
    <x v="25"/>
    <x v="12"/>
    <s v="ทุ่งเขาหลวง"/>
    <d v="2022-07-02T00:00:00"/>
    <d v="2022-07-05T00:00:00"/>
    <m/>
    <d v="2022-01-02T00:00:00"/>
    <x v="12"/>
    <n v="26"/>
  </r>
  <r>
    <n v="15097"/>
    <s v="66.Dengue fever"/>
    <s v="ธีรวิทย์ ภูมิเลิศ"/>
    <s v="000023107"/>
    <s v="ชาย"/>
    <n v="16"/>
    <n v="9"/>
    <s v="นักเรียน"/>
    <s v="16"/>
    <x v="9"/>
    <x v="56"/>
    <x v="33"/>
    <x v="12"/>
    <s v="ทุ่งเขาหลวง"/>
    <d v="2022-07-06T00:00:00"/>
    <d v="2022-07-08T00:00:00"/>
    <m/>
    <d v="2022-01-02T00:00:00"/>
    <x v="12"/>
    <n v="27"/>
  </r>
  <r>
    <n v="18101"/>
    <s v="66.Dengue fever"/>
    <s v="ธีรศักดิ์ ราษี"/>
    <s v="530000459"/>
    <s v="ชาย"/>
    <n v="12"/>
    <n v="6"/>
    <s v="นักเรียน"/>
    <s v="108"/>
    <x v="6"/>
    <x v="91"/>
    <x v="57"/>
    <x v="5"/>
    <s v="พนมไพร"/>
    <d v="2022-08-06T00:00:00"/>
    <d v="2022-08-08T00:00:00"/>
    <m/>
    <d v="2022-01-02T00:00:00"/>
    <x v="6"/>
    <n v="31"/>
  </r>
  <r>
    <n v="14405"/>
    <s v="66.Dengue fever"/>
    <s v="ธีระนุช ปั้นมูล"/>
    <s v="620004479"/>
    <s v="หญิง"/>
    <n v="8"/>
    <n v="3"/>
    <s v="นักเรียน"/>
    <s v="2/3"/>
    <x v="18"/>
    <x v="92"/>
    <x v="14"/>
    <x v="8"/>
    <s v="จุรีเวช"/>
    <d v="2022-06-26T00:00:00"/>
    <d v="2022-06-26T00:00:00"/>
    <m/>
    <d v="2022-01-02T00:00:00"/>
    <x v="11"/>
    <n v="26"/>
  </r>
  <r>
    <n v="11516"/>
    <s v="66.Dengue fever"/>
    <s v="นงนภัส เกตุสอน"/>
    <s v="4804488"/>
    <s v="หญิง"/>
    <n v="16"/>
    <n v="0"/>
    <s v="นักเรียน"/>
    <s v="82"/>
    <x v="3"/>
    <x v="93"/>
    <x v="58"/>
    <x v="6"/>
    <s v="ปทุมรัตต์"/>
    <d v="2022-05-27T00:00:00"/>
    <d v="2022-05-30T00:00:00"/>
    <m/>
    <d v="2022-01-02T00:00:00"/>
    <x v="7"/>
    <n v="21"/>
  </r>
  <r>
    <n v="15029"/>
    <s v="66.Dengue fever"/>
    <s v="นภคสิริ เฉวียงวาศ"/>
    <s v="330459"/>
    <s v="หญิง"/>
    <n v="30"/>
    <n v="4"/>
    <s v="รับจ้าง,กรรมกร"/>
    <s v="562 หมู่บ้านมารินทร์ 4"/>
    <x v="14"/>
    <x v="94"/>
    <x v="29"/>
    <x v="8"/>
    <s v="ร้อยเอ็ด"/>
    <d v="2022-06-28T00:00:00"/>
    <d v="2022-06-29T00:00:00"/>
    <m/>
    <d v="2022-01-02T00:00:00"/>
    <x v="11"/>
    <n v="26"/>
  </r>
  <r>
    <n v="12238"/>
    <s v="66.Dengue fever"/>
    <s v="นภัสดล เอมดี"/>
    <s v="610000233"/>
    <s v="ชาย"/>
    <n v="4"/>
    <n v="10"/>
    <s v="ไม่ทราบอาชีพ/ในปกครอง"/>
    <s v="22"/>
    <x v="1"/>
    <x v="4"/>
    <x v="3"/>
    <x v="3"/>
    <s v="หนองฮี"/>
    <d v="2022-06-02T00:00:00"/>
    <d v="2022-06-02T00:00:00"/>
    <m/>
    <d v="2022-01-02T00:00:00"/>
    <x v="7"/>
    <n v="22"/>
  </r>
  <r>
    <n v="13264"/>
    <s v="66.Dengue fever"/>
    <s v="นภัสวรรณ โภคาแสง"/>
    <s v="795511"/>
    <s v="หญิง"/>
    <n v="23"/>
    <n v="10"/>
    <s v="รับจ้าง,กรรมกร"/>
    <s v="8/3"/>
    <x v="16"/>
    <x v="95"/>
    <x v="59"/>
    <x v="13"/>
    <s v="ร้อยเอ็ด"/>
    <d v="2022-06-10T00:00:00"/>
    <d v="2022-06-14T00:00:00"/>
    <m/>
    <d v="2022-01-02T00:00:00"/>
    <x v="5"/>
    <n v="23"/>
  </r>
  <r>
    <n v="12819"/>
    <s v="66.Dengue fever"/>
    <s v="นฤสรณ์ สุขมณี"/>
    <s v="490006379"/>
    <s v="ชาย"/>
    <n v="15"/>
    <n v="5"/>
    <s v="นักเรียน"/>
    <s v="63"/>
    <x v="1"/>
    <x v="4"/>
    <x v="3"/>
    <x v="3"/>
    <s v="หนองฮี"/>
    <d v="2022-06-10T00:00:00"/>
    <d v="2022-06-10T00:00:00"/>
    <m/>
    <d v="2022-01-02T00:00:00"/>
    <x v="14"/>
    <n v="23"/>
  </r>
  <r>
    <n v="17690"/>
    <s v="66.Dengue fever"/>
    <s v="น้อม คำอ่อนศรี"/>
    <s v="480119005"/>
    <s v="หญิง"/>
    <n v="70"/>
    <n v="3"/>
    <s v="เกษตร"/>
    <s v="252"/>
    <x v="6"/>
    <x v="96"/>
    <x v="60"/>
    <x v="9"/>
    <s v="สุวรรณภูมิ"/>
    <d v="2022-06-15T00:00:00"/>
    <d v="2022-06-20T00:00:00"/>
    <m/>
    <d v="2022-01-02T00:00:00"/>
    <x v="3"/>
    <n v="24"/>
  </r>
  <r>
    <n v="17195"/>
    <s v="66.Dengue fever"/>
    <s v="นัทธพงศ์ จันทราศ"/>
    <s v="714698"/>
    <s v="ชาย"/>
    <n v="27"/>
    <n v="7"/>
    <s v="รับจ้าง,กรรมกร"/>
    <s v="324  เทวาภิบาล"/>
    <x v="11"/>
    <x v="97"/>
    <x v="14"/>
    <x v="8"/>
    <s v="ร้อยเอ็ด"/>
    <d v="2022-07-19T00:00:00"/>
    <d v="2022-07-24T00:00:00"/>
    <m/>
    <d v="2022-01-02T00:00:00"/>
    <x v="1"/>
    <n v="29"/>
  </r>
  <r>
    <n v="12808"/>
    <s v="66.Dengue fever"/>
    <s v="นันทิญา สิทธิศรีจันทร์"/>
    <s v="560000598"/>
    <s v="หญิง"/>
    <n v="9"/>
    <n v="2"/>
    <s v="นักเรียน"/>
    <s v="4"/>
    <x v="1"/>
    <x v="4"/>
    <x v="3"/>
    <x v="3"/>
    <s v="หนองฮี"/>
    <d v="2022-06-07T00:00:00"/>
    <d v="2022-06-07T00:00:00"/>
    <m/>
    <d v="2022-01-02T00:00:00"/>
    <x v="14"/>
    <n v="23"/>
  </r>
  <r>
    <n v="13810"/>
    <s v="66.Dengue fever"/>
    <s v="นาคิน บรรณโคตร"/>
    <s v="927871"/>
    <s v="ชาย"/>
    <n v="8"/>
    <n v="10"/>
    <s v="นักเรียน"/>
    <s v="292"/>
    <x v="15"/>
    <x v="98"/>
    <x v="61"/>
    <x v="8"/>
    <s v="ร้อยเอ็ด"/>
    <d v="2022-06-20T00:00:00"/>
    <d v="2022-06-21T00:00:00"/>
    <m/>
    <d v="2022-01-02T00:00:00"/>
    <x v="3"/>
    <n v="25"/>
  </r>
  <r>
    <n v="2392"/>
    <s v="66.Dengue fever"/>
    <s v="นายธีรวัฒน์  หาญชนะ"/>
    <s v="520000632"/>
    <s v="ชาย"/>
    <n v="27"/>
    <n v="8"/>
    <s v="รับจ้าง,กรรมกร"/>
    <s v="22"/>
    <x v="15"/>
    <x v="99"/>
    <x v="36"/>
    <x v="5"/>
    <s v="พนมไพร"/>
    <d v="2022-01-22T00:00:00"/>
    <d v="2022-01-24T00:00:00"/>
    <m/>
    <d v="2022-01-02T00:00:00"/>
    <x v="17"/>
    <n v="3"/>
  </r>
  <r>
    <n v="13791"/>
    <s v="66.Dengue fever"/>
    <s v="นายนัฐพงศ์  คำเรียง"/>
    <s v="520001519"/>
    <s v="ชาย"/>
    <n v="15"/>
    <n v="2"/>
    <s v="นักเรียน"/>
    <s v="8"/>
    <x v="1"/>
    <x v="100"/>
    <x v="57"/>
    <x v="5"/>
    <s v="พนมไพร"/>
    <d v="2022-05-14T00:00:00"/>
    <d v="2022-05-19T00:00:00"/>
    <m/>
    <d v="2022-01-02T00:00:00"/>
    <x v="13"/>
    <n v="19"/>
  </r>
  <r>
    <n v="1834"/>
    <s v="66.Dengue fever"/>
    <s v="นายวิชัย  ตีระมัด"/>
    <s v="450053869"/>
    <s v="ชาย"/>
    <n v="33"/>
    <n v="10"/>
    <s v="เกษตร"/>
    <s v="53"/>
    <x v="0"/>
    <x v="101"/>
    <x v="52"/>
    <x v="5"/>
    <s v="พนมไพร"/>
    <d v="2022-01-16T00:00:00"/>
    <d v="2022-01-20T00:00:00"/>
    <m/>
    <d v="2022-01-02T00:00:00"/>
    <x v="18"/>
    <n v="3"/>
  </r>
  <r>
    <n v="13864"/>
    <s v="66.Dengue fever"/>
    <s v="นิชาภา เรียงบุญ"/>
    <s v="600001003"/>
    <s v="หญิง"/>
    <n v="7"/>
    <n v="8"/>
    <s v="นักเรียน"/>
    <s v="91"/>
    <x v="0"/>
    <x v="78"/>
    <x v="3"/>
    <x v="3"/>
    <s v="หนองฮี"/>
    <d v="2022-06-23T00:00:00"/>
    <d v="2022-06-23T00:00:00"/>
    <m/>
    <d v="2022-01-02T00:00:00"/>
    <x v="3"/>
    <n v="25"/>
  </r>
  <r>
    <n v="10786"/>
    <s v="66.Dengue fever"/>
    <s v="นิพาดา ดอกไม้"/>
    <m/>
    <s v="หญิง"/>
    <n v="1"/>
    <n v="0"/>
    <s v="ไม่ทราบอาชีพ/ในปกครอง"/>
    <s v="17"/>
    <x v="9"/>
    <x v="102"/>
    <x v="62"/>
    <x v="6"/>
    <s v="ร้อยเอ็ดธนบุรี"/>
    <d v="2022-05-15T00:00:00"/>
    <d v="2022-05-16T00:00:00"/>
    <m/>
    <d v="2022-01-02T00:00:00"/>
    <x v="13"/>
    <n v="20"/>
  </r>
  <r>
    <n v="12868"/>
    <s v="66.Dengue fever"/>
    <s v="นิรชา แน่นอุดร"/>
    <s v="894965"/>
    <s v="หญิง"/>
    <n v="9"/>
    <n v="8"/>
    <s v="นักเรียน"/>
    <s v="1"/>
    <x v="12"/>
    <x v="103"/>
    <x v="63"/>
    <x v="8"/>
    <s v="ร้อยเอ็ด"/>
    <d v="2022-06-09T00:00:00"/>
    <d v="2022-06-11T00:00:00"/>
    <m/>
    <d v="2022-01-02T00:00:00"/>
    <x v="14"/>
    <n v="23"/>
  </r>
  <r>
    <n v="12824"/>
    <s v="66.Dengue fever"/>
    <s v="นุชจิรา อ่อนพรม"/>
    <s v="540002835"/>
    <s v="หญิง"/>
    <n v="10"/>
    <n v="8"/>
    <s v="นักเรียน"/>
    <s v="128"/>
    <x v="6"/>
    <x v="69"/>
    <x v="3"/>
    <x v="3"/>
    <s v="หนองฮี"/>
    <d v="2022-06-10T00:00:00"/>
    <d v="2022-06-10T00:00:00"/>
    <m/>
    <d v="2022-01-02T00:00:00"/>
    <x v="14"/>
    <n v="23"/>
  </r>
  <r>
    <n v="18011"/>
    <s v="66.Dengue fever"/>
    <s v="เนตรประไพร ชัยคณารักษ์กูล"/>
    <s v="650000190"/>
    <s v="หญิง"/>
    <n v="12"/>
    <n v="8"/>
    <s v="นักเรียน"/>
    <s v="26/1-2-3"/>
    <x v="18"/>
    <x v="92"/>
    <x v="14"/>
    <x v="8"/>
    <s v="จุรีเวช"/>
    <d v="2022-08-01T00:00:00"/>
    <d v="2022-08-01T00:00:00"/>
    <m/>
    <d v="2022-01-02T00:00:00"/>
    <x v="9"/>
    <n v="31"/>
  </r>
  <r>
    <n v="17592"/>
    <s v="66.Dengue fever"/>
    <s v="บรรจง เรืองคำไฮ"/>
    <s v="610001783"/>
    <s v="หญิง"/>
    <n v="52"/>
    <n v="0"/>
    <s v="รับจ้าง,กรรมกร"/>
    <s v="111"/>
    <x v="4"/>
    <x v="104"/>
    <x v="64"/>
    <x v="5"/>
    <s v="พนมไพร"/>
    <d v="2022-07-31T00:00:00"/>
    <d v="2022-08-03T00:00:00"/>
    <m/>
    <d v="2022-01-02T00:00:00"/>
    <x v="9"/>
    <n v="31"/>
  </r>
  <r>
    <n v="12225"/>
    <s v="66.Dengue fever"/>
    <s v="เบญญาณี เอมดี"/>
    <s v="590000373"/>
    <s v="หญิง"/>
    <n v="6"/>
    <n v="1"/>
    <s v="นักเรียน"/>
    <s v="22"/>
    <x v="1"/>
    <x v="4"/>
    <x v="3"/>
    <x v="3"/>
    <s v="หนองฮี"/>
    <d v="2022-06-03T00:00:00"/>
    <d v="2022-06-03T00:00:00"/>
    <m/>
    <d v="2022-01-02T00:00:00"/>
    <x v="7"/>
    <n v="22"/>
  </r>
  <r>
    <n v="15616"/>
    <s v="66.Dengue fever"/>
    <s v="ปพิชญา ขระณีย์"/>
    <s v="1085551"/>
    <s v="หญิง"/>
    <n v="4"/>
    <n v="8"/>
    <s v="ไม่ทราบอาชีพ/ในปกครอง"/>
    <s v="73"/>
    <x v="9"/>
    <x v="16"/>
    <x v="13"/>
    <x v="8"/>
    <s v="ร้อยเอ็ด"/>
    <d v="2022-07-04T00:00:00"/>
    <d v="2022-07-07T00:00:00"/>
    <m/>
    <d v="2022-01-02T00:00:00"/>
    <x v="12"/>
    <n v="27"/>
  </r>
  <r>
    <n v="15742"/>
    <s v="66.Dengue fever"/>
    <s v="ปพิชญา ศรีพนา"/>
    <s v="1082954"/>
    <s v="หญิง"/>
    <n v="7"/>
    <n v="3"/>
    <s v="นักเรียน"/>
    <s v="39/4  ผดุงพานิช"/>
    <x v="0"/>
    <x v="105"/>
    <x v="14"/>
    <x v="8"/>
    <s v="ร้อยเอ็ด"/>
    <d v="2022-07-10T00:00:00"/>
    <d v="2022-07-14T00:00:00"/>
    <m/>
    <d v="2022-01-02T00:00:00"/>
    <x v="10"/>
    <n v="28"/>
  </r>
  <r>
    <n v="17779"/>
    <s v="66.Dengue fever"/>
    <s v="ประนอม อามาตย์เสนา"/>
    <s v="586583"/>
    <s v="หญิง"/>
    <n v="67"/>
    <n v="2"/>
    <s v="เกษตร"/>
    <s v="20"/>
    <x v="3"/>
    <x v="106"/>
    <x v="7"/>
    <x v="6"/>
    <s v="ร้อยเอ็ด"/>
    <d v="2022-07-12T00:00:00"/>
    <d v="2022-07-14T00:00:00"/>
    <m/>
    <d v="2022-01-02T00:00:00"/>
    <x v="10"/>
    <n v="28"/>
  </r>
  <r>
    <n v="18439"/>
    <s v="66.Dengue fever"/>
    <s v="ปราโมทย์ ปาละทา"/>
    <s v="470000016"/>
    <s v="ชาย"/>
    <n v="18"/>
    <n v="7"/>
    <s v="นักเรียน"/>
    <s v="37"/>
    <x v="10"/>
    <x v="68"/>
    <x v="5"/>
    <x v="5"/>
    <s v="พนมไพร"/>
    <d v="2022-08-07T00:00:00"/>
    <d v="2022-08-10T00:00:00"/>
    <m/>
    <d v="2022-01-02T00:00:00"/>
    <x v="6"/>
    <n v="32"/>
  </r>
  <r>
    <n v="11515"/>
    <s v="66.Dengue fever"/>
    <s v="ปรียาภรณ์ ขาวสุข"/>
    <s v="502348"/>
    <s v="หญิง"/>
    <n v="14"/>
    <n v="0"/>
    <s v="นักเรียน"/>
    <s v="1"/>
    <x v="3"/>
    <x v="77"/>
    <x v="50"/>
    <x v="6"/>
    <s v="ปทุมรัตต์"/>
    <d v="2022-05-26T00:00:00"/>
    <d v="2022-05-29T00:00:00"/>
    <m/>
    <d v="2022-01-02T00:00:00"/>
    <x v="7"/>
    <n v="21"/>
  </r>
  <r>
    <n v="12804"/>
    <s v="66.Dengue fever"/>
    <s v="ปวริศ กันภูมิ"/>
    <s v="610000197"/>
    <s v="ชาย"/>
    <n v="7"/>
    <n v="7"/>
    <s v="นักเรียน"/>
    <s v="2"/>
    <x v="1"/>
    <x v="4"/>
    <x v="3"/>
    <x v="3"/>
    <s v="หนองฮี"/>
    <d v="2022-06-06T00:00:00"/>
    <d v="2022-06-06T00:00:00"/>
    <m/>
    <d v="2022-01-02T00:00:00"/>
    <x v="14"/>
    <n v="23"/>
  </r>
  <r>
    <n v="13331"/>
    <s v="66.Dengue fever"/>
    <s v="ปวริศ บัวชุม"/>
    <s v="580000668"/>
    <s v="ชาย"/>
    <n v="7"/>
    <n v="5"/>
    <s v="นักเรียน"/>
    <s v="21"/>
    <x v="1"/>
    <x v="4"/>
    <x v="3"/>
    <x v="3"/>
    <s v="หนองฮี"/>
    <d v="2022-06-14T00:00:00"/>
    <d v="2022-06-14T00:00:00"/>
    <m/>
    <d v="2022-01-02T00:00:00"/>
    <x v="5"/>
    <n v="24"/>
  </r>
  <r>
    <n v="15174"/>
    <s v="66.Dengue fever"/>
    <s v="ปวิชญา ผิวพรรณ์"/>
    <s v="600000538"/>
    <s v="หญิง"/>
    <n v="6"/>
    <n v="7"/>
    <s v="นักเรียน"/>
    <s v="123"/>
    <x v="11"/>
    <x v="84"/>
    <x v="3"/>
    <x v="3"/>
    <s v="หนองฮี"/>
    <d v="2022-07-08T00:00:00"/>
    <d v="2022-07-08T00:00:00"/>
    <m/>
    <d v="2022-01-02T00:00:00"/>
    <x v="12"/>
    <n v="27"/>
  </r>
  <r>
    <n v="15622"/>
    <s v="66.Dengue fever"/>
    <s v="ปวิศชา ทับทิมศรี"/>
    <s v="394850"/>
    <s v="หญิง"/>
    <n v="32"/>
    <n v="7"/>
    <s v="รับจ้าง,กรรมกร"/>
    <s v="31"/>
    <x v="15"/>
    <x v="36"/>
    <x v="14"/>
    <x v="8"/>
    <s v="ร้อยเอ็ด"/>
    <d v="2022-07-01T00:00:00"/>
    <d v="2022-07-02T00:00:00"/>
    <m/>
    <d v="2022-01-02T00:00:00"/>
    <x v="11"/>
    <n v="26"/>
  </r>
  <r>
    <n v="11465"/>
    <s v="66.Dengue fever"/>
    <s v="ปัญญาคุณ รัตนพรมริญ"/>
    <s v="1008688"/>
    <s v="ชาย"/>
    <n v="6"/>
    <n v="8"/>
    <s v="นักเรียน"/>
    <s v="12"/>
    <x v="13"/>
    <x v="48"/>
    <x v="9"/>
    <x v="8"/>
    <s v="ร้อยเอ็ด"/>
    <d v="2022-05-23T00:00:00"/>
    <d v="2022-05-24T00:00:00"/>
    <m/>
    <d v="2022-01-02T00:00:00"/>
    <x v="4"/>
    <n v="21"/>
  </r>
  <r>
    <n v="11825"/>
    <s v="66.Dengue fever"/>
    <s v="ปิติพล วิมุกตะลพ"/>
    <s v="570003112"/>
    <s v="ชาย"/>
    <n v="33"/>
    <n v="0"/>
    <s v="รับจ้าง,กรรมกร"/>
    <s v="5"/>
    <x v="9"/>
    <x v="107"/>
    <x v="56"/>
    <x v="5"/>
    <s v="พนมไพร"/>
    <d v="2022-06-02T00:00:00"/>
    <d v="2022-06-03T00:00:00"/>
    <m/>
    <d v="2022-01-02T00:00:00"/>
    <x v="7"/>
    <n v="22"/>
  </r>
  <r>
    <n v="14752"/>
    <s v="66.Dengue fever"/>
    <s v="ปุญญิสา คูณศรี"/>
    <s v="530004845"/>
    <s v="หญิง"/>
    <n v="11"/>
    <n v="6"/>
    <s v="นักเรียน"/>
    <s v="77"/>
    <x v="1"/>
    <x v="4"/>
    <x v="3"/>
    <x v="3"/>
    <s v="หนองฮี"/>
    <d v="2022-06-29T00:00:00"/>
    <d v="2022-06-29T00:00:00"/>
    <m/>
    <d v="2022-01-02T00:00:00"/>
    <x v="11"/>
    <n v="26"/>
  </r>
  <r>
    <n v="12605"/>
    <s v="66.Dengue fever"/>
    <s v="เปรมฤทัย แซ่เตีย"/>
    <s v="1122852"/>
    <s v="หญิง"/>
    <n v="32"/>
    <n v="5"/>
    <s v="รับจ้าง,กรรมกร"/>
    <s v="2/56"/>
    <x v="18"/>
    <x v="92"/>
    <x v="14"/>
    <x v="8"/>
    <s v="ร้อยเอ็ด"/>
    <d v="2022-06-05T00:00:00"/>
    <d v="2022-06-07T00:00:00"/>
    <m/>
    <d v="2022-01-02T00:00:00"/>
    <x v="14"/>
    <n v="23"/>
  </r>
  <r>
    <n v="13520"/>
    <s v="66.Dengue fever"/>
    <s v="เปรมิกา สกุลยั่งยืนเจริญ"/>
    <s v="1248885"/>
    <s v="หญิง"/>
    <n v="18"/>
    <n v="10"/>
    <s v="นักเรียน"/>
    <s v="18/1  ประชาธรรมรักษ์"/>
    <x v="1"/>
    <x v="88"/>
    <x v="14"/>
    <x v="8"/>
    <s v="ร้อยเอ็ด"/>
    <d v="2022-06-17T00:00:00"/>
    <d v="2022-06-19T00:00:00"/>
    <m/>
    <d v="2022-01-02T00:00:00"/>
    <x v="3"/>
    <n v="24"/>
  </r>
  <r>
    <n v="18993"/>
    <s v="66.Dengue fever"/>
    <s v="พงศกร เชาวลิต"/>
    <s v="540003666"/>
    <s v="ชาย"/>
    <n v="10"/>
    <n v="8"/>
    <s v="นักเรียน"/>
    <s v="152"/>
    <x v="0"/>
    <x v="6"/>
    <x v="5"/>
    <x v="5"/>
    <s v="พนมไพร"/>
    <d v="2022-08-05T00:00:00"/>
    <d v="2022-08-12T00:00:00"/>
    <m/>
    <d v="2022-01-02T00:00:00"/>
    <x v="6"/>
    <n v="31"/>
  </r>
  <r>
    <n v="18648"/>
    <s v="66.Dengue fever"/>
    <s v="พนาพร เมืองสนาม"/>
    <s v="510145714"/>
    <s v="ชาย"/>
    <n v="15"/>
    <n v="0"/>
    <s v="นักเรียน"/>
    <s v="7"/>
    <x v="1"/>
    <x v="108"/>
    <x v="65"/>
    <x v="9"/>
    <s v="สุวรรณภูมิ"/>
    <d v="2022-08-10T00:00:00"/>
    <d v="2022-08-10T00:00:00"/>
    <m/>
    <d v="2022-01-02T00:00:00"/>
    <x v="6"/>
    <n v="32"/>
  </r>
  <r>
    <n v="15743"/>
    <s v="66.Dengue fever"/>
    <s v="พรนิภา ปทุมวัน"/>
    <s v="956456"/>
    <s v="หญิง"/>
    <n v="8"/>
    <n v="2"/>
    <s v="นักเรียน"/>
    <s v="24/1"/>
    <x v="0"/>
    <x v="15"/>
    <x v="12"/>
    <x v="8"/>
    <s v="ร้อยเอ็ด"/>
    <d v="2022-07-07T00:00:00"/>
    <d v="2022-07-11T00:00:00"/>
    <m/>
    <d v="2022-01-02T00:00:00"/>
    <x v="10"/>
    <n v="27"/>
  </r>
  <r>
    <n v="11466"/>
    <s v="66.Dengue fever"/>
    <s v="พรนิภา ศรีละบุตร"/>
    <s v="1074435"/>
    <s v="หญิง"/>
    <n v="4"/>
    <n v="10"/>
    <s v="ไม่ทราบอาชีพ/ในปกครอง"/>
    <s v="36"/>
    <x v="16"/>
    <x v="109"/>
    <x v="66"/>
    <x v="8"/>
    <s v="ร้อยเอ็ด"/>
    <d v="2022-05-22T00:00:00"/>
    <d v="2022-05-25T00:00:00"/>
    <m/>
    <d v="2022-01-02T00:00:00"/>
    <x v="4"/>
    <n v="21"/>
  </r>
  <r>
    <n v="18471"/>
    <s v="66.Dengue fever"/>
    <s v="พรพิมล น้อยอามาตย์"/>
    <s v="777272"/>
    <s v="หญิง"/>
    <n v="12"/>
    <n v="4"/>
    <s v="นักเรียน"/>
    <s v="91"/>
    <x v="1"/>
    <x v="1"/>
    <x v="1"/>
    <x v="1"/>
    <s v="ร้อยเอ็ด"/>
    <d v="2022-08-02T00:00:00"/>
    <d v="2022-08-03T00:00:00"/>
    <m/>
    <d v="2022-01-02T00:00:00"/>
    <x v="9"/>
    <n v="31"/>
  </r>
  <r>
    <n v="13341"/>
    <s v="66.Dengue fever"/>
    <s v="พรรณนิภา ผดาวัลย์"/>
    <s v="510000572"/>
    <s v="หญิง"/>
    <n v="14"/>
    <n v="4"/>
    <s v="นักเรียน"/>
    <s v="79"/>
    <x v="1"/>
    <x v="4"/>
    <x v="3"/>
    <x v="3"/>
    <s v="หนองฮี"/>
    <d v="2022-06-15T00:00:00"/>
    <d v="2022-06-15T00:00:00"/>
    <m/>
    <d v="2022-01-02T00:00:00"/>
    <x v="5"/>
    <n v="24"/>
  </r>
  <r>
    <n v="13719"/>
    <s v="66.Dengue fever"/>
    <s v="พรหมมินทร์ บุญเหลี่ยม"/>
    <s v="5801997"/>
    <s v="ชาย"/>
    <n v="25"/>
    <n v="10"/>
    <s v="รับจ้าง,กรรมกร"/>
    <s v="120"/>
    <x v="0"/>
    <x v="110"/>
    <x v="4"/>
    <x v="4"/>
    <s v="จตุรพักตรพิมาน"/>
    <d v="2022-06-23T00:00:00"/>
    <d v="2022-06-23T00:00:00"/>
    <m/>
    <d v="2022-01-02T00:00:00"/>
    <x v="3"/>
    <n v="25"/>
  </r>
  <r>
    <n v="16561"/>
    <s v="66.Dengue fever"/>
    <s v="พลกฤต จิตไทย"/>
    <m/>
    <s v="ชาย"/>
    <n v="0"/>
    <n v="5"/>
    <s v="ไม่ทราบอาชีพ/ในปกครอง"/>
    <s v="10"/>
    <x v="2"/>
    <x v="111"/>
    <x v="67"/>
    <x v="4"/>
    <s v="ร้อยเอ็ดธนบุรี"/>
    <d v="2022-07-22T00:00:00"/>
    <d v="2022-07-25T00:00:00"/>
    <m/>
    <d v="2022-01-02T00:00:00"/>
    <x v="1"/>
    <n v="29"/>
  </r>
  <r>
    <n v="15619"/>
    <s v="66.Dengue fever"/>
    <s v="พลอยชมพู ผ่าผล"/>
    <s v="661973"/>
    <s v="หญิง"/>
    <n v="14"/>
    <n v="0"/>
    <s v="นักเรียน"/>
    <s v="4/1"/>
    <x v="8"/>
    <x v="67"/>
    <x v="47"/>
    <x v="8"/>
    <s v="ร้อยเอ็ด"/>
    <d v="2022-07-01T00:00:00"/>
    <d v="2022-07-04T00:00:00"/>
    <m/>
    <d v="2022-01-02T00:00:00"/>
    <x v="12"/>
    <n v="26"/>
  </r>
  <r>
    <n v="9512"/>
    <s v="66.Dengue fever"/>
    <s v="พาขวัญ กลางสุพรรณ"/>
    <m/>
    <s v="หญิง"/>
    <n v="2"/>
    <n v="0"/>
    <s v="ไม่ทราบอาชีพ/ในปกครอง"/>
    <s v="28"/>
    <x v="9"/>
    <x v="112"/>
    <x v="68"/>
    <x v="4"/>
    <s v="ร้อยเอ็ดธนบุรี"/>
    <d v="2022-04-18T00:00:00"/>
    <d v="2022-04-21T00:00:00"/>
    <m/>
    <d v="2022-01-02T00:00:00"/>
    <x v="16"/>
    <n v="16"/>
  </r>
  <r>
    <n v="12802"/>
    <s v="66.Dengue fever"/>
    <s v="พิชชาพร สุนทรวารี"/>
    <s v="550000717"/>
    <s v="หญิง"/>
    <n v="11"/>
    <n v="0"/>
    <s v="นักเรียน"/>
    <s v="82"/>
    <x v="1"/>
    <x v="4"/>
    <x v="3"/>
    <x v="3"/>
    <s v="หนองฮี"/>
    <d v="2022-06-06T00:00:00"/>
    <d v="2022-06-06T00:00:00"/>
    <m/>
    <d v="2022-01-02T00:00:00"/>
    <x v="14"/>
    <n v="23"/>
  </r>
  <r>
    <n v="13328"/>
    <s v="66.Dengue fever"/>
    <s v="พิมพ์ชนก ใจดำ"/>
    <s v="560001186"/>
    <s v="หญิง"/>
    <n v="9"/>
    <n v="7"/>
    <s v="นักเรียน"/>
    <s v="10"/>
    <x v="8"/>
    <x v="30"/>
    <x v="3"/>
    <x v="3"/>
    <s v="หนองฮี"/>
    <d v="2022-06-13T00:00:00"/>
    <d v="2022-06-13T00:00:00"/>
    <m/>
    <d v="2022-01-02T00:00:00"/>
    <x v="5"/>
    <n v="24"/>
  </r>
  <r>
    <n v="14476"/>
    <s v="66.Dengue fever"/>
    <s v="พิสิทธิ์ มันละกา"/>
    <s v="504566"/>
    <s v="ชาย"/>
    <n v="17"/>
    <n v="9"/>
    <s v="นักเรียน"/>
    <s v="115"/>
    <x v="12"/>
    <x v="113"/>
    <x v="9"/>
    <x v="8"/>
    <s v="ร้อยเอ็ด"/>
    <d v="2022-06-21T00:00:00"/>
    <d v="2022-06-23T00:00:00"/>
    <m/>
    <d v="2022-01-02T00:00:00"/>
    <x v="3"/>
    <n v="25"/>
  </r>
  <r>
    <n v="7172"/>
    <s v="66.Dengue fever"/>
    <s v="พีรพงศ์ วงค์อามาตย์"/>
    <s v="5901152"/>
    <s v="ชาย"/>
    <n v="26"/>
    <n v="3"/>
    <s v="รับจ้าง,กรรมกร"/>
    <s v="5"/>
    <x v="12"/>
    <x v="114"/>
    <x v="69"/>
    <x v="4"/>
    <s v="จตุรพักตรพิมาน"/>
    <d v="2022-03-27T00:00:00"/>
    <d v="2022-03-27T00:00:00"/>
    <m/>
    <d v="2022-01-02T00:00:00"/>
    <x v="23"/>
    <n v="13"/>
  </r>
  <r>
    <n v="17250"/>
    <s v="66.Dengue fever"/>
    <s v="พูกฤชฏิกาญจน์ เฉลิมศาสตร์"/>
    <s v="5900874"/>
    <s v="หญิง"/>
    <n v="11"/>
    <n v="3"/>
    <s v="นักเรียน"/>
    <s v="18"/>
    <x v="1"/>
    <x v="115"/>
    <x v="70"/>
    <x v="15"/>
    <s v="โพธิ์ชัย"/>
    <d v="2022-07-29T00:00:00"/>
    <d v="2022-07-29T00:00:00"/>
    <m/>
    <d v="2022-01-02T00:00:00"/>
    <x v="1"/>
    <n v="30"/>
  </r>
  <r>
    <n v="16336"/>
    <s v="66.Dengue fever"/>
    <s v="พูลทรัพย์ นาเมืองรักษ์"/>
    <m/>
    <s v="ชาย"/>
    <n v="12"/>
    <n v="0"/>
    <s v="นักเรียน"/>
    <s v="2"/>
    <x v="16"/>
    <x v="116"/>
    <x v="46"/>
    <x v="14"/>
    <s v="เสลภูมิ"/>
    <d v="2022-07-15T00:00:00"/>
    <d v="2022-07-18T00:00:00"/>
    <m/>
    <d v="2022-01-02T00:00:00"/>
    <x v="2"/>
    <n v="28"/>
  </r>
  <r>
    <n v="15741"/>
    <s v="66.Dengue fever"/>
    <s v="เฟื่องรัตน์ โพธิ์พุ่ม"/>
    <s v="1153969"/>
    <s v="หญิง"/>
    <n v="2"/>
    <n v="7"/>
    <s v="ไม่ทราบอาชีพ/ในปกครอง"/>
    <s v="64"/>
    <x v="16"/>
    <x v="109"/>
    <x v="66"/>
    <x v="8"/>
    <s v="ร้อยเอ็ด"/>
    <d v="2022-07-10T00:00:00"/>
    <d v="2022-07-13T00:00:00"/>
    <m/>
    <d v="2022-01-02T00:00:00"/>
    <x v="10"/>
    <n v="28"/>
  </r>
  <r>
    <n v="13334"/>
    <s v="66.Dengue fever"/>
    <s v="ภัณฑิลา สีโท"/>
    <s v="630000254"/>
    <s v="หญิง"/>
    <n v="2"/>
    <n v="2"/>
    <s v="ไม่ทราบอาชีพ/ในปกครอง"/>
    <s v="47"/>
    <x v="9"/>
    <x v="13"/>
    <x v="3"/>
    <x v="3"/>
    <s v="หนองฮี"/>
    <d v="2022-06-14T00:00:00"/>
    <d v="2022-06-14T00:00:00"/>
    <m/>
    <d v="2022-01-02T00:00:00"/>
    <x v="5"/>
    <n v="24"/>
  </r>
  <r>
    <n v="12815"/>
    <s v="66.Dengue fever"/>
    <s v="ภัทรภรณ์ ประภายนต์"/>
    <s v="510004463"/>
    <s v="หญิง"/>
    <n v="13"/>
    <n v="5"/>
    <s v="นักเรียน"/>
    <s v="103"/>
    <x v="6"/>
    <x v="69"/>
    <x v="3"/>
    <x v="3"/>
    <s v="หนองฮี"/>
    <d v="2022-06-09T00:00:00"/>
    <d v="2022-06-09T00:00:00"/>
    <m/>
    <d v="2022-01-02T00:00:00"/>
    <x v="14"/>
    <n v="23"/>
  </r>
  <r>
    <n v="15623"/>
    <s v="66.Dengue fever"/>
    <s v="ภารดี ทองลา"/>
    <s v="16908"/>
    <s v="หญิง"/>
    <n v="26"/>
    <n v="3"/>
    <s v="รับจ้าง,กรรมกร"/>
    <s v="82"/>
    <x v="1"/>
    <x v="117"/>
    <x v="66"/>
    <x v="8"/>
    <s v="ร้อยเอ็ด"/>
    <d v="2022-07-06T00:00:00"/>
    <d v="2022-07-07T00:00:00"/>
    <m/>
    <d v="2022-01-02T00:00:00"/>
    <x v="12"/>
    <n v="27"/>
  </r>
  <r>
    <n v="12234"/>
    <s v="66.Dengue fever"/>
    <s v="ภารวี คำสอน"/>
    <s v="520003706"/>
    <s v="หญิง"/>
    <n v="12"/>
    <n v="7"/>
    <s v="นักเรียน"/>
    <s v="84"/>
    <x v="2"/>
    <x v="4"/>
    <x v="3"/>
    <x v="3"/>
    <s v="หนองฮี"/>
    <d v="2022-05-29T00:00:00"/>
    <d v="2022-05-29T00:00:00"/>
    <m/>
    <d v="2022-01-02T00:00:00"/>
    <x v="7"/>
    <n v="22"/>
  </r>
  <r>
    <n v="15280"/>
    <s v="66.Dengue fever"/>
    <s v="ภิญญามาศ สีตา"/>
    <m/>
    <s v="หญิง"/>
    <n v="3"/>
    <n v="0"/>
    <s v="ไม่ทราบอาชีพ/ในปกครอง"/>
    <s v="55"/>
    <x v="3"/>
    <x v="75"/>
    <x v="49"/>
    <x v="14"/>
    <s v="เสลภูมิ"/>
    <d v="2022-07-04T00:00:00"/>
    <d v="2022-07-09T00:00:00"/>
    <m/>
    <d v="2022-01-02T00:00:00"/>
    <x v="12"/>
    <n v="27"/>
  </r>
  <r>
    <n v="12237"/>
    <s v="66.Dengue fever"/>
    <s v="ภูพิพัฒน์ พละสาร"/>
    <s v="570000857"/>
    <s v="ชาย"/>
    <n v="8"/>
    <n v="11"/>
    <s v="นักเรียน"/>
    <s v="52"/>
    <x v="1"/>
    <x v="4"/>
    <x v="3"/>
    <x v="3"/>
    <s v="หนองฮี"/>
    <d v="2022-06-01T00:00:00"/>
    <d v="2022-06-01T00:00:00"/>
    <m/>
    <d v="2022-01-02T00:00:00"/>
    <x v="7"/>
    <n v="22"/>
  </r>
  <r>
    <n v="7911"/>
    <s v="66.Dengue fever"/>
    <s v="ภูริพัฒน์ คำยางจ้อง"/>
    <s v="6202059"/>
    <s v="ชาย"/>
    <n v="3"/>
    <n v="0"/>
    <s v="ไม่ทราบอาชีพ/ในปกครอง"/>
    <s v="2"/>
    <x v="16"/>
    <x v="118"/>
    <x v="7"/>
    <x v="6"/>
    <s v="ปทุมรัตต์"/>
    <d v="2022-04-04T00:00:00"/>
    <d v="2022-04-05T00:00:00"/>
    <m/>
    <d v="2022-01-02T00:00:00"/>
    <x v="8"/>
    <n v="14"/>
  </r>
  <r>
    <n v="10852"/>
    <s v="66.Dengue fever"/>
    <s v="ภูวเนศวร์ กิริยะ"/>
    <s v="580000510"/>
    <s v="ชาย"/>
    <n v="7"/>
    <n v="8"/>
    <s v="นักเรียน"/>
    <s v="83"/>
    <x v="2"/>
    <x v="4"/>
    <x v="3"/>
    <x v="3"/>
    <s v="หนองฮี"/>
    <d v="2022-05-18T00:00:00"/>
    <d v="2022-05-18T00:00:00"/>
    <m/>
    <d v="2022-01-02T00:00:00"/>
    <x v="13"/>
    <n v="20"/>
  </r>
  <r>
    <n v="17595"/>
    <s v="66.Dengue fever"/>
    <s v="มลฤดี ชมชื่น"/>
    <s v="480025746"/>
    <s v="หญิง"/>
    <n v="16"/>
    <n v="9"/>
    <s v="นักเรียน"/>
    <s v="69"/>
    <x v="10"/>
    <x v="68"/>
    <x v="5"/>
    <x v="5"/>
    <s v="พนมไพร"/>
    <d v="2022-07-31T00:00:00"/>
    <d v="2022-08-02T00:00:00"/>
    <m/>
    <d v="2022-01-02T00:00:00"/>
    <x v="9"/>
    <n v="31"/>
  </r>
  <r>
    <n v="18465"/>
    <s v="66.Dengue fever"/>
    <s v="มหารัตน์ ปัตตะศรี"/>
    <s v="1287281"/>
    <s v="ชาย"/>
    <n v="11"/>
    <n v="0"/>
    <s v="นักเรียน"/>
    <s v="88"/>
    <x v="0"/>
    <x v="3"/>
    <x v="1"/>
    <x v="1"/>
    <s v="ร้อยเอ็ด"/>
    <d v="2022-07-26T00:00:00"/>
    <d v="2022-07-30T00:00:00"/>
    <m/>
    <d v="2022-01-02T00:00:00"/>
    <x v="1"/>
    <n v="30"/>
  </r>
  <r>
    <n v="18470"/>
    <s v="66.Dengue fever"/>
    <s v="มังกร ไสสนิท"/>
    <s v="907463"/>
    <s v="ชาย"/>
    <n v="12"/>
    <n v="4"/>
    <s v="นักเรียน"/>
    <s v="94"/>
    <x v="1"/>
    <x v="1"/>
    <x v="1"/>
    <x v="1"/>
    <s v="ร้อยเอ็ด"/>
    <d v="2022-07-30T00:00:00"/>
    <d v="2022-08-01T00:00:00"/>
    <m/>
    <d v="2022-01-02T00:00:00"/>
    <x v="9"/>
    <n v="30"/>
  </r>
  <r>
    <n v="15027"/>
    <s v="66.Dengue fever"/>
    <s v="มัญชุพร ประทุมดวง"/>
    <s v="818066"/>
    <s v="หญิง"/>
    <n v="12"/>
    <n v="3"/>
    <s v="นักเรียน"/>
    <s v="102"/>
    <x v="0"/>
    <x v="3"/>
    <x v="1"/>
    <x v="1"/>
    <s v="ร้อยเอ็ด"/>
    <d v="2022-06-26T00:00:00"/>
    <d v="2022-06-30T00:00:00"/>
    <m/>
    <d v="2022-01-02T00:00:00"/>
    <x v="11"/>
    <n v="26"/>
  </r>
  <r>
    <n v="15618"/>
    <s v="66.Dengue fever"/>
    <s v="มัยมูน่า นูรีน ตุนการ่า"/>
    <s v="1035484"/>
    <s v="หญิง"/>
    <n v="6"/>
    <n v="0"/>
    <s v="นักเรียน"/>
    <s v="123"/>
    <x v="0"/>
    <x v="3"/>
    <x v="1"/>
    <x v="1"/>
    <s v="ร้อยเอ็ด"/>
    <d v="2022-06-26T00:00:00"/>
    <d v="2022-06-27T00:00:00"/>
    <m/>
    <d v="2022-01-02T00:00:00"/>
    <x v="11"/>
    <n v="26"/>
  </r>
  <r>
    <n v="15170"/>
    <s v="66.Dengue fever"/>
    <s v="มานพ น่วมหนู"/>
    <s v="520000431"/>
    <s v="ชาย"/>
    <n v="13"/>
    <n v="4"/>
    <s v="นักเรียน"/>
    <s v="26"/>
    <x v="0"/>
    <x v="78"/>
    <x v="3"/>
    <x v="3"/>
    <s v="หนองฮี"/>
    <d v="2022-07-05T00:00:00"/>
    <d v="2022-07-05T00:00:00"/>
    <m/>
    <d v="2022-01-02T00:00:00"/>
    <x v="12"/>
    <n v="27"/>
  </r>
  <r>
    <n v="13863"/>
    <s v="66.Dengue fever"/>
    <s v="มาลิณี สีงาม"/>
    <s v="560001584"/>
    <s v="หญิง"/>
    <n v="12"/>
    <n v="0"/>
    <s v="นักเรียน"/>
    <s v="68"/>
    <x v="0"/>
    <x v="78"/>
    <x v="3"/>
    <x v="3"/>
    <s v="หนองฮี"/>
    <d v="2022-06-22T00:00:00"/>
    <d v="2022-06-22T00:00:00"/>
    <m/>
    <d v="2022-01-02T00:00:00"/>
    <x v="3"/>
    <n v="25"/>
  </r>
  <r>
    <n v="11621"/>
    <s v="66.Dengue fever"/>
    <s v="มินทิตา นามเคน"/>
    <s v="540002227"/>
    <s v="หญิง"/>
    <n v="10"/>
    <n v="10"/>
    <s v="นักเรียน"/>
    <s v="39"/>
    <x v="2"/>
    <x v="4"/>
    <x v="3"/>
    <x v="3"/>
    <s v="หนองฮี"/>
    <d v="2022-05-27T00:00:00"/>
    <d v="2022-05-27T00:00:00"/>
    <m/>
    <d v="2022-01-02T00:00:00"/>
    <x v="4"/>
    <n v="21"/>
  </r>
  <r>
    <n v="17696"/>
    <s v="66.Dengue fever"/>
    <s v="ยศวริต ยอดแก้วขาว"/>
    <s v="510146847"/>
    <s v="ชาย"/>
    <n v="13"/>
    <n v="8"/>
    <s v="นักเรียน"/>
    <s v="412"/>
    <x v="0"/>
    <x v="119"/>
    <x v="11"/>
    <x v="9"/>
    <s v="สุวรรณภูมิ"/>
    <d v="2022-07-12T00:00:00"/>
    <d v="2022-07-16T00:00:00"/>
    <m/>
    <d v="2022-01-02T00:00:00"/>
    <x v="10"/>
    <n v="28"/>
  </r>
  <r>
    <n v="12606"/>
    <s v="66.Dengue fever"/>
    <s v="รชต เหมไธสง"/>
    <s v="773522"/>
    <s v="ชาย"/>
    <n v="12"/>
    <n v="11"/>
    <s v="นักเรียน"/>
    <s v="21/8"/>
    <x v="3"/>
    <x v="120"/>
    <x v="14"/>
    <x v="8"/>
    <s v="ร้อยเอ็ด"/>
    <d v="2022-06-02T00:00:00"/>
    <d v="2022-06-04T00:00:00"/>
    <m/>
    <d v="2022-01-02T00:00:00"/>
    <x v="7"/>
    <n v="22"/>
  </r>
  <r>
    <n v="18392"/>
    <s v="66.Dengue fever"/>
    <s v="รพีภัทร นารถสีทา"/>
    <s v="5702963"/>
    <s v="ชาย"/>
    <n v="9"/>
    <n v="9"/>
    <s v="นักเรียน"/>
    <s v="44"/>
    <x v="12"/>
    <x v="70"/>
    <x v="38"/>
    <x v="15"/>
    <s v="โพธิ์ชัย"/>
    <d v="2022-08-04T00:00:00"/>
    <d v="2022-08-07T00:00:00"/>
    <m/>
    <d v="2022-01-02T00:00:00"/>
    <x v="6"/>
    <n v="31"/>
  </r>
  <r>
    <n v="525"/>
    <s v="66.Dengue fever"/>
    <s v="รมิณญา บุญเรือง"/>
    <m/>
    <s v="หญิง"/>
    <n v="0"/>
    <n v="11"/>
    <s v="ไม่ทราบอาชีพ/ในปกครอง"/>
    <s v="36"/>
    <x v="1"/>
    <x v="106"/>
    <x v="18"/>
    <x v="10"/>
    <s v="ร้อยเอ็ดธนบุรี"/>
    <d v="2022-01-08T00:00:00"/>
    <d v="2022-01-09T00:00:00"/>
    <m/>
    <d v="2022-01-02T00:00:00"/>
    <x v="24"/>
    <n v="1"/>
  </r>
  <r>
    <n v="9835"/>
    <s v="66.Dengue fever"/>
    <s v="รัชรินทร์ ค้อชากูล"/>
    <s v="000109338"/>
    <s v="หญิง"/>
    <n v="19"/>
    <n v="0"/>
    <s v="นักเรียน"/>
    <s v="24"/>
    <x v="0"/>
    <x v="74"/>
    <x v="48"/>
    <x v="14"/>
    <s v="เสลภูมิ"/>
    <d v="2022-05-05T00:00:00"/>
    <d v="2022-05-05T00:00:00"/>
    <m/>
    <d v="2022-01-02T00:00:00"/>
    <x v="20"/>
    <n v="18"/>
  </r>
  <r>
    <n v="13998"/>
    <s v="66.Dengue fever"/>
    <s v="รัฐภูมิ จีนโก๊ว"/>
    <s v="729358"/>
    <s v="ชาย"/>
    <n v="14"/>
    <n v="9"/>
    <s v="นักเรียน"/>
    <s v="52/1  ผดุงพานิช"/>
    <x v="0"/>
    <x v="105"/>
    <x v="14"/>
    <x v="8"/>
    <s v="ร้อยเอ็ด"/>
    <d v="2022-06-20T00:00:00"/>
    <d v="2022-06-21T00:00:00"/>
    <m/>
    <d v="2022-01-02T00:00:00"/>
    <x v="3"/>
    <n v="25"/>
  </r>
  <r>
    <n v="14859"/>
    <s v="66.Dengue fever"/>
    <s v="รัฐภูมิ บุตราช"/>
    <s v="5712053"/>
    <s v="ชาย"/>
    <n v="13"/>
    <n v="2"/>
    <s v="นักเรียน"/>
    <s v="210"/>
    <x v="12"/>
    <x v="71"/>
    <x v="41"/>
    <x v="4"/>
    <s v="จตุรพักตรพิมาน"/>
    <d v="2022-07-02T00:00:00"/>
    <d v="2022-07-02T00:00:00"/>
    <m/>
    <d v="2022-01-02T00:00:00"/>
    <x v="11"/>
    <n v="26"/>
  </r>
  <r>
    <n v="14271"/>
    <s v="66.Dengue fever"/>
    <s v="รุ่งนิยม ปัดทุม"/>
    <s v="000013096"/>
    <s v="ชาย"/>
    <n v="52"/>
    <n v="0"/>
    <s v="เกษตร"/>
    <s v="1"/>
    <x v="9"/>
    <x v="35"/>
    <x v="25"/>
    <x v="12"/>
    <s v="ทุ่งเขาหลวง"/>
    <d v="2022-06-27T00:00:00"/>
    <d v="2022-06-30T00:00:00"/>
    <m/>
    <d v="2022-01-02T00:00:00"/>
    <x v="11"/>
    <n v="26"/>
  </r>
  <r>
    <n v="5554"/>
    <s v="66.Dengue fever"/>
    <s v="รุจิรา สินสุพรรณ์"/>
    <s v="6204639"/>
    <s v="หญิง"/>
    <n v="8"/>
    <n v="8"/>
    <s v="นักเรียน"/>
    <s v="130"/>
    <x v="9"/>
    <x v="121"/>
    <x v="71"/>
    <x v="10"/>
    <s v="เกษตรวิสัย"/>
    <d v="2022-02-25T00:00:00"/>
    <d v="2022-02-28T00:00:00"/>
    <m/>
    <d v="2022-01-02T00:00:00"/>
    <x v="25"/>
    <n v="8"/>
  </r>
  <r>
    <n v="10234"/>
    <s v="66.Dengue fever"/>
    <s v="ฤทธิ์ชวี บัวที"/>
    <s v="560000053"/>
    <s v="ชาย"/>
    <n v="9"/>
    <n v="3"/>
    <s v="นักเรียน"/>
    <s v="89"/>
    <x v="2"/>
    <x v="4"/>
    <x v="3"/>
    <x v="3"/>
    <s v="หนองฮี"/>
    <d v="2022-05-01T00:00:00"/>
    <d v="2022-05-01T00:00:00"/>
    <m/>
    <d v="2022-01-02T00:00:00"/>
    <x v="20"/>
    <n v="18"/>
  </r>
  <r>
    <n v="13338"/>
    <s v="66.Dengue fever"/>
    <s v="ลัภย์ยศ ไชยา"/>
    <s v="550002650"/>
    <s v="ชาย"/>
    <n v="9"/>
    <n v="8"/>
    <s v="นักเรียน"/>
    <s v="127"/>
    <x v="1"/>
    <x v="4"/>
    <x v="3"/>
    <x v="3"/>
    <s v="หนองฮี"/>
    <d v="2022-06-15T00:00:00"/>
    <d v="2022-06-15T00:00:00"/>
    <m/>
    <d v="2022-01-02T00:00:00"/>
    <x v="5"/>
    <n v="24"/>
  </r>
  <r>
    <n v="12537"/>
    <s v="66.Dengue fever"/>
    <s v="วชิรญา พลสว่าง"/>
    <s v="5603355"/>
    <s v="หญิง"/>
    <n v="8"/>
    <n v="11"/>
    <s v="นักเรียน"/>
    <s v="64"/>
    <x v="12"/>
    <x v="122"/>
    <x v="12"/>
    <x v="10"/>
    <s v="เกษตรวิสัย"/>
    <d v="2022-06-05T00:00:00"/>
    <d v="2022-06-10T00:00:00"/>
    <m/>
    <d v="2022-01-02T00:00:00"/>
    <x v="14"/>
    <n v="23"/>
  </r>
  <r>
    <n v="15620"/>
    <s v="66.Dengue fever"/>
    <s v="วรกานต์ จันทร์ภักดี"/>
    <s v="1191896"/>
    <s v="หญิง"/>
    <n v="8"/>
    <n v="10"/>
    <s v="นักเรียน"/>
    <s v="146/1  ผดุงพานิช"/>
    <x v="0"/>
    <x v="105"/>
    <x v="14"/>
    <x v="8"/>
    <s v="ร้อยเอ็ด"/>
    <d v="2022-06-30T00:00:00"/>
    <d v="2022-07-01T00:00:00"/>
    <m/>
    <d v="2022-01-02T00:00:00"/>
    <x v="11"/>
    <n v="26"/>
  </r>
  <r>
    <n v="10853"/>
    <s v="66.Dengue fever"/>
    <s v="วรชิต สัตย์ซ้ำ"/>
    <s v="500001956"/>
    <s v="ชาย"/>
    <n v="15"/>
    <n v="0"/>
    <s v="นักเรียน"/>
    <s v="118"/>
    <x v="1"/>
    <x v="4"/>
    <x v="3"/>
    <x v="3"/>
    <s v="หนองฮี"/>
    <d v="2022-05-20T00:00:00"/>
    <d v="2022-05-20T00:00:00"/>
    <m/>
    <d v="2022-01-02T00:00:00"/>
    <x v="13"/>
    <n v="20"/>
  </r>
  <r>
    <n v="13329"/>
    <s v="66.Dengue fever"/>
    <s v="วรพล ใจดำ"/>
    <s v="630000308"/>
    <s v="ชาย"/>
    <n v="3"/>
    <n v="5"/>
    <s v="ไม่ทราบอาชีพ/ในปกครอง"/>
    <s v="10"/>
    <x v="8"/>
    <x v="30"/>
    <x v="3"/>
    <x v="3"/>
    <s v="หนองฮี"/>
    <d v="2022-06-13T00:00:00"/>
    <d v="2022-06-13T00:00:00"/>
    <m/>
    <d v="2022-01-02T00:00:00"/>
    <x v="5"/>
    <n v="24"/>
  </r>
  <r>
    <n v="14753"/>
    <s v="66.Dengue fever"/>
    <s v="วรรณิดา สัตย์ซ้ำ"/>
    <s v="600000223"/>
    <s v="หญิง"/>
    <n v="5"/>
    <n v="10"/>
    <s v="ไม่ทราบอาชีพ/ในปกครอง"/>
    <s v="58"/>
    <x v="0"/>
    <x v="78"/>
    <x v="3"/>
    <x v="3"/>
    <s v="หนองฮี"/>
    <d v="2022-06-30T00:00:00"/>
    <d v="2022-06-30T00:00:00"/>
    <m/>
    <d v="2022-01-02T00:00:00"/>
    <x v="11"/>
    <n v="26"/>
  </r>
  <r>
    <n v="18464"/>
    <s v="66.Dengue fever"/>
    <s v="วรรณิษา ไชยแหม่ง"/>
    <s v="1287496"/>
    <s v="หญิง"/>
    <n v="6"/>
    <n v="10"/>
    <s v="นักเรียน"/>
    <s v="9/4  เนื่องประดิษฐ์"/>
    <x v="0"/>
    <x v="105"/>
    <x v="14"/>
    <x v="8"/>
    <s v="ร้อยเอ็ด"/>
    <d v="2022-07-30T00:00:00"/>
    <d v="2022-08-02T00:00:00"/>
    <m/>
    <d v="2022-01-02T00:00:00"/>
    <x v="9"/>
    <n v="30"/>
  </r>
  <r>
    <n v="13780"/>
    <s v="66.Dengue fever"/>
    <s v="วรวิช บุญนาดี"/>
    <m/>
    <s v="ชาย"/>
    <n v="13"/>
    <n v="0"/>
    <s v="นักเรียน"/>
    <s v="92"/>
    <x v="19"/>
    <x v="123"/>
    <x v="48"/>
    <x v="14"/>
    <s v="เสลภูมิ"/>
    <d v="2022-06-21T00:00:00"/>
    <d v="2022-06-23T00:00:00"/>
    <m/>
    <d v="2022-01-02T00:00:00"/>
    <x v="3"/>
    <n v="25"/>
  </r>
  <r>
    <n v="13335"/>
    <s v="66.Dengue fever"/>
    <s v="วรัญญา คำสอน"/>
    <s v="530002304"/>
    <s v="หญิง"/>
    <n v="12"/>
    <n v="0"/>
    <s v="นักเรียน"/>
    <s v="11"/>
    <x v="1"/>
    <x v="4"/>
    <x v="3"/>
    <x v="3"/>
    <s v="หนองฮี"/>
    <d v="2022-06-14T00:00:00"/>
    <d v="2022-06-14T00:00:00"/>
    <m/>
    <d v="2022-01-02T00:00:00"/>
    <x v="5"/>
    <n v="24"/>
  </r>
  <r>
    <n v="15434"/>
    <s v="66.Dengue fever"/>
    <s v="วรัญญา นาโสพิน"/>
    <s v="6406115"/>
    <s v="หญิง"/>
    <n v="14"/>
    <n v="0"/>
    <s v="นักเรียน"/>
    <s v="53"/>
    <x v="8"/>
    <x v="19"/>
    <x v="15"/>
    <x v="4"/>
    <s v="จตุรพักตรพิมาน"/>
    <d v="2022-07-07T00:00:00"/>
    <d v="2022-07-07T00:00:00"/>
    <m/>
    <d v="2022-01-02T00:00:00"/>
    <x v="12"/>
    <n v="27"/>
  </r>
  <r>
    <n v="11679"/>
    <s v="66.Dengue fever"/>
    <s v="วรัญญา ลำพาย"/>
    <s v="1158441"/>
    <s v="หญิง"/>
    <n v="11"/>
    <n v="3"/>
    <s v="นักเรียน"/>
    <s v="00"/>
    <x v="12"/>
    <x v="103"/>
    <x v="63"/>
    <x v="8"/>
    <s v="ร้อยเอ็ด"/>
    <d v="2022-05-23T00:00:00"/>
    <d v="2022-05-28T00:00:00"/>
    <m/>
    <d v="2022-01-02T00:00:00"/>
    <x v="4"/>
    <n v="21"/>
  </r>
  <r>
    <n v="15894"/>
    <s v="66.Dengue fever"/>
    <s v="วสัน สมดา"/>
    <m/>
    <s v="ชาย"/>
    <n v="7"/>
    <n v="0"/>
    <s v="นักเรียน"/>
    <s v="20"/>
    <x v="12"/>
    <x v="63"/>
    <x v="44"/>
    <x v="14"/>
    <s v="เสลภูมิ"/>
    <d v="2022-07-12T00:00:00"/>
    <d v="2022-07-14T00:00:00"/>
    <m/>
    <d v="2022-01-02T00:00:00"/>
    <x v="10"/>
    <n v="28"/>
  </r>
  <r>
    <n v="16385"/>
    <s v="66.Dengue fever"/>
    <s v="วัฒนศักดิ์ สังฆะมณี"/>
    <s v="5900363"/>
    <s v="ชาย"/>
    <n v="10"/>
    <n v="3"/>
    <s v="นักเรียน"/>
    <s v="154"/>
    <x v="5"/>
    <x v="124"/>
    <x v="72"/>
    <x v="4"/>
    <s v="จตุรพักตรพิมาน"/>
    <d v="2022-07-22T00:00:00"/>
    <d v="2022-07-22T00:00:00"/>
    <m/>
    <d v="2022-01-02T00:00:00"/>
    <x v="2"/>
    <n v="29"/>
  </r>
  <r>
    <n v="14756"/>
    <s v="66.Dengue fever"/>
    <s v="วันวิสา กองทอง"/>
    <s v="580000074"/>
    <s v="หญิง"/>
    <n v="10"/>
    <n v="8"/>
    <s v="นักเรียน"/>
    <s v="87"/>
    <x v="9"/>
    <x v="13"/>
    <x v="3"/>
    <x v="3"/>
    <s v="หนองฮี"/>
    <d v="2022-07-02T00:00:00"/>
    <d v="2022-07-02T00:00:00"/>
    <m/>
    <d v="2022-01-02T00:00:00"/>
    <x v="11"/>
    <n v="26"/>
  </r>
  <r>
    <n v="17719"/>
    <s v="66.Dengue fever"/>
    <s v="วิชัย ภูจูมแก้ว"/>
    <s v="5700927"/>
    <s v="ชาย"/>
    <n v="48"/>
    <n v="7"/>
    <s v="เกษตร"/>
    <s v="100"/>
    <x v="3"/>
    <x v="125"/>
    <x v="73"/>
    <x v="13"/>
    <s v="ศรีสมเด็จ"/>
    <d v="2022-07-21T00:00:00"/>
    <d v="2022-07-25T00:00:00"/>
    <m/>
    <d v="2022-01-02T00:00:00"/>
    <x v="1"/>
    <n v="29"/>
  </r>
  <r>
    <n v="138"/>
    <s v="66.Dengue fever"/>
    <s v="วิไลพร เชื้อดี"/>
    <s v="540000730"/>
    <s v="หญิง"/>
    <n v="27"/>
    <n v="4"/>
    <s v="รับจ้าง,กรรมกร"/>
    <s v="104"/>
    <x v="4"/>
    <x v="62"/>
    <x v="52"/>
    <x v="5"/>
    <s v="พนมไพร"/>
    <d v="2022-01-04T00:00:00"/>
    <d v="2022-01-04T00:00:00"/>
    <m/>
    <d v="2022-01-02T00:00:00"/>
    <x v="26"/>
    <n v="1"/>
  </r>
  <r>
    <n v="13345"/>
    <s v="66.Dengue fever"/>
    <s v="ศกลวรรณ ประภาเพชร"/>
    <s v="530004422"/>
    <s v="หญิง"/>
    <n v="11"/>
    <n v="7"/>
    <s v="นักเรียน"/>
    <s v="9"/>
    <x v="8"/>
    <x v="30"/>
    <x v="3"/>
    <x v="3"/>
    <s v="หนองฮี"/>
    <d v="2022-06-17T00:00:00"/>
    <d v="2022-06-17T00:00:00"/>
    <m/>
    <d v="2022-01-02T00:00:00"/>
    <x v="5"/>
    <n v="24"/>
  </r>
  <r>
    <n v="13342"/>
    <s v="66.Dengue fever"/>
    <s v="ศรินยา บุญปัญญา"/>
    <s v="570000418"/>
    <s v="หญิง"/>
    <n v="8"/>
    <n v="10"/>
    <s v="นักเรียน"/>
    <s v="26"/>
    <x v="1"/>
    <x v="4"/>
    <x v="3"/>
    <x v="3"/>
    <s v="หนองฮี"/>
    <d v="2022-06-16T00:00:00"/>
    <d v="2022-06-16T00:00:00"/>
    <m/>
    <d v="2022-01-02T00:00:00"/>
    <x v="5"/>
    <n v="24"/>
  </r>
  <r>
    <n v="13343"/>
    <s v="66.Dengue fever"/>
    <s v="ศศิกร บุญปัญญา"/>
    <s v="560002438"/>
    <s v="ชาย"/>
    <n v="8"/>
    <n v="10"/>
    <s v="นักเรียน"/>
    <s v="24"/>
    <x v="1"/>
    <x v="4"/>
    <x v="3"/>
    <x v="3"/>
    <s v="หนองฮี"/>
    <d v="2022-06-16T00:00:00"/>
    <d v="2022-06-16T00:00:00"/>
    <m/>
    <d v="2022-01-02T00:00:00"/>
    <x v="5"/>
    <n v="24"/>
  </r>
  <r>
    <n v="17695"/>
    <s v="66.Dengue fever"/>
    <s v="ศศิสุภา สมบัติ"/>
    <s v="580185649"/>
    <s v="หญิง"/>
    <n v="9"/>
    <n v="5"/>
    <s v="นักเรียน"/>
    <s v="1"/>
    <x v="8"/>
    <x v="12"/>
    <x v="10"/>
    <x v="9"/>
    <s v="สุวรรณภูมิ"/>
    <d v="2022-07-11T00:00:00"/>
    <d v="2022-07-15T00:00:00"/>
    <m/>
    <d v="2022-01-02T00:00:00"/>
    <x v="10"/>
    <n v="28"/>
  </r>
  <r>
    <n v="14169"/>
    <s v="66.Dengue fever"/>
    <s v="ศิรัญธร ศรีจุลฮาด"/>
    <m/>
    <s v="หญิง"/>
    <n v="17"/>
    <n v="0"/>
    <s v="นักเรียน"/>
    <s v="117"/>
    <x v="8"/>
    <x v="126"/>
    <x v="74"/>
    <x v="14"/>
    <s v="เสลภูมิ"/>
    <d v="2022-06-24T00:00:00"/>
    <d v="2022-06-26T00:00:00"/>
    <m/>
    <d v="2022-01-02T00:00:00"/>
    <x v="11"/>
    <n v="25"/>
  </r>
  <r>
    <n v="5556"/>
    <s v="66.Dengue fever"/>
    <s v="ศิราณี เกิดพันธ์"/>
    <s v="008638"/>
    <s v="หญิง"/>
    <n v="35"/>
    <n v="0"/>
    <s v="รับจ้าง,กรรมกร"/>
    <s v="48"/>
    <x v="3"/>
    <x v="127"/>
    <x v="71"/>
    <x v="10"/>
    <s v="เกษตรวิสัย"/>
    <d v="2022-01-15T00:00:00"/>
    <d v="2022-01-18T00:00:00"/>
    <m/>
    <d v="2022-01-02T00:00:00"/>
    <x v="18"/>
    <n v="2"/>
  </r>
  <r>
    <n v="15617"/>
    <s v="66.Dengue fever"/>
    <s v="ศิริวรรณ ธรรมสอน"/>
    <s v="998316"/>
    <s v="หญิง"/>
    <n v="9"/>
    <n v="8"/>
    <s v="นักเรียน"/>
    <s v="28"/>
    <x v="8"/>
    <x v="67"/>
    <x v="47"/>
    <x v="8"/>
    <s v="ร้อยเอ็ด"/>
    <d v="2022-07-02T00:00:00"/>
    <d v="2022-07-03T00:00:00"/>
    <m/>
    <d v="2022-01-02T00:00:00"/>
    <x v="12"/>
    <n v="26"/>
  </r>
  <r>
    <n v="12235"/>
    <s v="66.Dengue fever"/>
    <s v="ศุภกิจ กองคำ"/>
    <s v="650000107"/>
    <s v="ชาย"/>
    <n v="0"/>
    <n v="10"/>
    <s v="ไม่ทราบอาชีพ/ในปกครอง"/>
    <s v="18"/>
    <x v="2"/>
    <x v="4"/>
    <x v="3"/>
    <x v="3"/>
    <s v="หนองฮี"/>
    <d v="2022-05-30T00:00:00"/>
    <d v="2022-05-30T00:00:00"/>
    <m/>
    <d v="2022-01-02T00:00:00"/>
    <x v="7"/>
    <n v="22"/>
  </r>
  <r>
    <n v="14838"/>
    <s v="66.Dengue fever"/>
    <s v="ศุภชิต สิมชมภู"/>
    <m/>
    <s v="ชาย"/>
    <n v="31"/>
    <n v="0"/>
    <s v="รับจ้าง,กรรมกร"/>
    <s v="219"/>
    <x v="3"/>
    <x v="75"/>
    <x v="49"/>
    <x v="14"/>
    <s v="เสลภูมิ"/>
    <d v="2022-06-29T00:00:00"/>
    <d v="2022-07-02T00:00:00"/>
    <m/>
    <d v="2022-01-02T00:00:00"/>
    <x v="11"/>
    <n v="26"/>
  </r>
  <r>
    <n v="17599"/>
    <s v="66.Dengue fever"/>
    <s v="ศุภณัฐ จันทวงษ์"/>
    <s v="732667"/>
    <s v="ชาย"/>
    <n v="13"/>
    <n v="3"/>
    <s v="นักเรียน"/>
    <s v="14"/>
    <x v="3"/>
    <x v="128"/>
    <x v="75"/>
    <x v="8"/>
    <s v="ร้อยเอ็ด"/>
    <d v="2022-07-21T00:00:00"/>
    <d v="2022-07-26T00:00:00"/>
    <m/>
    <d v="2022-01-02T00:00:00"/>
    <x v="1"/>
    <n v="29"/>
  </r>
  <r>
    <n v="10854"/>
    <s v="66.Dengue fever"/>
    <s v="ศุภิสรา ใจดี"/>
    <s v="610000237"/>
    <s v="หญิง"/>
    <n v="4"/>
    <n v="2"/>
    <s v="ไม่ทราบอาชีพ/ในปกครอง"/>
    <s v="88"/>
    <x v="2"/>
    <x v="4"/>
    <x v="3"/>
    <x v="3"/>
    <s v="หนองฮี"/>
    <d v="2022-05-21T00:00:00"/>
    <d v="2022-05-21T00:00:00"/>
    <m/>
    <d v="2022-01-02T00:00:00"/>
    <x v="13"/>
    <n v="20"/>
  </r>
  <r>
    <n v="5553"/>
    <s v="66.Dengue fever"/>
    <s v="สมชัย สินสุพรรณ์"/>
    <s v="5601646"/>
    <s v="ชาย"/>
    <n v="11"/>
    <n v="9"/>
    <s v="นักเรียน"/>
    <s v="130"/>
    <x v="9"/>
    <x v="121"/>
    <x v="71"/>
    <x v="10"/>
    <s v="เกษตรวิสัย"/>
    <d v="2022-02-26T00:00:00"/>
    <d v="2022-02-28T00:00:00"/>
    <m/>
    <d v="2022-01-02T00:00:00"/>
    <x v="25"/>
    <n v="8"/>
  </r>
  <r>
    <n v="15233"/>
    <s v="66.Dengue fever"/>
    <s v="สมาน วิชารักษ์"/>
    <s v="51714"/>
    <s v="ชาย"/>
    <n v="52"/>
    <n v="0"/>
    <s v="เกษตร"/>
    <s v="202"/>
    <x v="16"/>
    <x v="129"/>
    <x v="76"/>
    <x v="0"/>
    <s v="อาจสามารถ"/>
    <d v="2022-06-05T00:00:00"/>
    <d v="2022-06-07T00:00:00"/>
    <m/>
    <d v="2022-01-02T00:00:00"/>
    <x v="14"/>
    <n v="23"/>
  </r>
  <r>
    <n v="15173"/>
    <s v="66.Dengue fever"/>
    <s v="สรภพ สัตย์ซ้ำ"/>
    <s v="520002612"/>
    <s v="ชาย"/>
    <n v="12"/>
    <n v="11"/>
    <s v="นักเรียน"/>
    <s v="44"/>
    <x v="0"/>
    <x v="78"/>
    <x v="3"/>
    <x v="3"/>
    <s v="หนองฮี"/>
    <d v="2022-07-06T00:00:00"/>
    <d v="2022-07-06T00:00:00"/>
    <m/>
    <d v="2022-01-02T00:00:00"/>
    <x v="12"/>
    <n v="27"/>
  </r>
  <r>
    <n v="13326"/>
    <s v="66.Dengue fever"/>
    <s v="สรวิชญ์ คำสอน"/>
    <s v="500003623"/>
    <s v="ชาย"/>
    <n v="14"/>
    <n v="10"/>
    <s v="นักเรียน"/>
    <s v="70"/>
    <x v="1"/>
    <x v="4"/>
    <x v="3"/>
    <x v="3"/>
    <s v="หนองฮี"/>
    <d v="2022-06-13T00:00:00"/>
    <d v="2022-06-13T00:00:00"/>
    <m/>
    <d v="2022-01-02T00:00:00"/>
    <x v="5"/>
    <n v="24"/>
  </r>
  <r>
    <n v="17307"/>
    <s v="66.Dengue fever"/>
    <s v="สรวิศ สีลาดเลา"/>
    <s v="5510717"/>
    <s v="ชาย"/>
    <n v="9"/>
    <n v="7"/>
    <s v="นักเรียน"/>
    <s v="10"/>
    <x v="4"/>
    <x v="130"/>
    <x v="41"/>
    <x v="4"/>
    <s v="จตุรพักตรพิมาน"/>
    <d v="2022-07-30T00:00:00"/>
    <d v="2022-07-30T00:00:00"/>
    <m/>
    <d v="2022-01-02T00:00:00"/>
    <x v="1"/>
    <n v="30"/>
  </r>
  <r>
    <n v="4954"/>
    <s v="66.Dengue fever"/>
    <s v="สัมฤทธิ์ กะการดี"/>
    <s v="430041101"/>
    <s v="ชาย"/>
    <n v="56"/>
    <n v="0"/>
    <s v="เกษตร"/>
    <s v="85"/>
    <x v="10"/>
    <x v="131"/>
    <x v="77"/>
    <x v="9"/>
    <s v="สุวรรณภูมิ"/>
    <d v="2022-01-24T00:00:00"/>
    <d v="2022-02-25T00:00:00"/>
    <m/>
    <d v="2022-01-02T00:00:00"/>
    <x v="21"/>
    <n v="4"/>
  </r>
  <r>
    <n v="13860"/>
    <s v="66.Dengue fever"/>
    <s v="สิทธา กู้พิมาย"/>
    <s v="520000571"/>
    <s v="ชาย"/>
    <n v="13"/>
    <n v="4"/>
    <s v="นักเรียน"/>
    <s v="50"/>
    <x v="1"/>
    <x v="4"/>
    <x v="3"/>
    <x v="3"/>
    <s v="หนองฮี"/>
    <d v="2022-06-21T00:00:00"/>
    <d v="2022-06-21T00:00:00"/>
    <m/>
    <d v="2022-01-02T00:00:00"/>
    <x v="3"/>
    <n v="25"/>
  </r>
  <r>
    <n v="13447"/>
    <s v="66.Dengue fever"/>
    <s v="สิทธิโชค สังรวม"/>
    <s v="000015083"/>
    <s v="ชาย"/>
    <n v="13"/>
    <n v="3"/>
    <s v="นักเรียน"/>
    <s v="120"/>
    <x v="9"/>
    <x v="35"/>
    <x v="25"/>
    <x v="12"/>
    <s v="ทุ่งเขาหลวง"/>
    <d v="2022-06-16T00:00:00"/>
    <d v="2022-06-20T00:00:00"/>
    <m/>
    <d v="2022-01-02T00:00:00"/>
    <x v="3"/>
    <n v="24"/>
  </r>
  <r>
    <n v="18463"/>
    <s v="66.Dengue fever"/>
    <s v="สิทธิโชติ อินอุ่นโชติ"/>
    <s v="935491"/>
    <s v="ชาย"/>
    <n v="8"/>
    <n v="9"/>
    <s v="นักเรียน"/>
    <s v="1/1"/>
    <x v="13"/>
    <x v="48"/>
    <x v="9"/>
    <x v="8"/>
    <s v="ร้อยเอ็ด"/>
    <d v="2022-07-28T00:00:00"/>
    <d v="2022-07-31T00:00:00"/>
    <m/>
    <d v="2022-01-02T00:00:00"/>
    <x v="9"/>
    <n v="30"/>
  </r>
  <r>
    <n v="13339"/>
    <s v="66.Dengue fever"/>
    <s v="สิรินธร เชื้อจิตร"/>
    <s v="470002137"/>
    <s v="หญิง"/>
    <n v="18"/>
    <n v="2"/>
    <s v="นักเรียน"/>
    <s v="74"/>
    <x v="1"/>
    <x v="4"/>
    <x v="3"/>
    <x v="3"/>
    <s v="หนองฮี"/>
    <d v="2022-06-15T00:00:00"/>
    <d v="2022-06-15T00:00:00"/>
    <m/>
    <d v="2022-01-02T00:00:00"/>
    <x v="5"/>
    <n v="24"/>
  </r>
  <r>
    <n v="13332"/>
    <s v="66.Dengue fever"/>
    <s v="สิริวิมล บุญสุวรรณ์"/>
    <s v="550001295"/>
    <s v="หญิง"/>
    <n v="10"/>
    <n v="1"/>
    <s v="นักเรียน"/>
    <s v="102"/>
    <x v="9"/>
    <x v="13"/>
    <x v="3"/>
    <x v="3"/>
    <s v="หนองฮี"/>
    <d v="2022-06-14T00:00:00"/>
    <d v="2022-06-14T00:00:00"/>
    <m/>
    <d v="2022-01-02T00:00:00"/>
    <x v="5"/>
    <n v="24"/>
  </r>
  <r>
    <n v="12812"/>
    <s v="66.Dengue fever"/>
    <s v="สุกฤตา เทียมคำ"/>
    <s v="600000141"/>
    <s v="หญิง"/>
    <n v="6"/>
    <n v="10"/>
    <s v="นักเรียน"/>
    <s v="12"/>
    <x v="8"/>
    <x v="30"/>
    <x v="3"/>
    <x v="3"/>
    <s v="หนองฮี"/>
    <d v="2022-06-08T00:00:00"/>
    <d v="2022-06-08T00:00:00"/>
    <m/>
    <d v="2022-01-02T00:00:00"/>
    <x v="14"/>
    <n v="23"/>
  </r>
  <r>
    <n v="12870"/>
    <s v="66.Dengue fever"/>
    <s v="สุจิตรา พึ่งสำเภา"/>
    <s v="743095"/>
    <s v="หญิง"/>
    <n v="14"/>
    <n v="9"/>
    <s v="นักเรียน"/>
    <s v="36"/>
    <x v="16"/>
    <x v="109"/>
    <x v="66"/>
    <x v="8"/>
    <s v="ร้อยเอ็ด"/>
    <d v="2022-06-05T00:00:00"/>
    <d v="2022-06-06T00:00:00"/>
    <m/>
    <d v="2022-01-02T00:00:00"/>
    <x v="14"/>
    <n v="23"/>
  </r>
  <r>
    <n v="17650"/>
    <s v="66.Dengue fever"/>
    <s v="สุชาริณี ศรีแดงก่ำ"/>
    <s v="490005086"/>
    <s v="หญิง"/>
    <n v="15"/>
    <n v="10"/>
    <s v="นักเรียน"/>
    <s v="85"/>
    <x v="3"/>
    <x v="132"/>
    <x v="5"/>
    <x v="5"/>
    <s v="พนมไพร"/>
    <d v="2022-08-04T00:00:00"/>
    <d v="2022-08-04T00:00:00"/>
    <m/>
    <d v="2022-01-02T00:00:00"/>
    <x v="9"/>
    <n v="31"/>
  </r>
  <r>
    <n v="13809"/>
    <s v="66.Dengue fever"/>
    <s v="สุธิดา ชื่นตา"/>
    <s v="1075112"/>
    <s v="หญิง"/>
    <n v="6"/>
    <n v="4"/>
    <s v="นักเรียน"/>
    <s v="123"/>
    <x v="0"/>
    <x v="3"/>
    <x v="1"/>
    <x v="1"/>
    <s v="ร้อยเอ็ด"/>
    <d v="2022-06-16T00:00:00"/>
    <d v="2022-06-21T00:00:00"/>
    <m/>
    <d v="2022-01-02T00:00:00"/>
    <x v="3"/>
    <n v="24"/>
  </r>
  <r>
    <n v="13340"/>
    <s v="66.Dengue fever"/>
    <s v="สุนิสา ดงบัง"/>
    <s v="560002644"/>
    <s v="หญิง"/>
    <n v="29"/>
    <n v="0"/>
    <s v="รับจ้าง,กรรมกร"/>
    <s v="2"/>
    <x v="2"/>
    <x v="4"/>
    <x v="3"/>
    <x v="3"/>
    <s v="หนองฮี"/>
    <d v="2022-06-15T00:00:00"/>
    <d v="2022-06-15T00:00:00"/>
    <m/>
    <d v="2022-01-02T00:00:00"/>
    <x v="5"/>
    <n v="24"/>
  </r>
  <r>
    <n v="13265"/>
    <s v="66.Dengue fever"/>
    <s v="สุพัตรา ไม่ลึกดี"/>
    <s v="794305"/>
    <s v="หญิง"/>
    <n v="12"/>
    <n v="5"/>
    <s v="นักเรียน"/>
    <s v="95/1"/>
    <x v="16"/>
    <x v="37"/>
    <x v="26"/>
    <x v="1"/>
    <s v="ร้อยเอ็ด"/>
    <d v="2022-06-08T00:00:00"/>
    <d v="2022-06-11T00:00:00"/>
    <m/>
    <d v="2022-01-02T00:00:00"/>
    <x v="14"/>
    <n v="23"/>
  </r>
  <r>
    <n v="11618"/>
    <s v="66.Dengue fever"/>
    <s v="สุพัตษา วงษารักษ์"/>
    <s v="620000629"/>
    <s v="หญิง"/>
    <n v="28"/>
    <n v="6"/>
    <s v="รับจ้าง,กรรมกร"/>
    <s v="158"/>
    <x v="16"/>
    <x v="84"/>
    <x v="3"/>
    <x v="3"/>
    <s v="หนองฮี"/>
    <d v="2022-05-25T00:00:00"/>
    <d v="2022-05-25T00:00:00"/>
    <m/>
    <d v="2022-01-02T00:00:00"/>
    <x v="4"/>
    <n v="21"/>
  </r>
  <r>
    <n v="2755"/>
    <s v="66.Dengue fever"/>
    <s v="สุพิชชา จันทัง"/>
    <s v="5904147"/>
    <s v="หญิง"/>
    <n v="8"/>
    <n v="0"/>
    <s v="นักเรียน"/>
    <s v="22"/>
    <x v="12"/>
    <x v="114"/>
    <x v="69"/>
    <x v="4"/>
    <s v="จตุรพักตรพิมาน"/>
    <d v="2022-01-24T00:00:00"/>
    <d v="2022-01-28T00:00:00"/>
    <m/>
    <d v="2022-01-02T00:00:00"/>
    <x v="17"/>
    <n v="4"/>
  </r>
  <r>
    <n v="12866"/>
    <s v="66.Dengue fever"/>
    <s v="สุภาวดี อารีเอื้อ"/>
    <s v="796136"/>
    <s v="หญิง"/>
    <n v="11"/>
    <n v="10"/>
    <s v="นักเรียน"/>
    <s v="10/2"/>
    <x v="16"/>
    <x v="37"/>
    <x v="26"/>
    <x v="1"/>
    <s v="ร้อยเอ็ด"/>
    <d v="2022-06-10T00:00:00"/>
    <d v="2022-06-10T00:00:00"/>
    <m/>
    <d v="2022-01-02T00:00:00"/>
    <x v="14"/>
    <n v="23"/>
  </r>
  <r>
    <n v="16329"/>
    <s v="66.Dengue fever"/>
    <s v="สุรพล พืชศรี"/>
    <s v="5204066"/>
    <s v="ชาย"/>
    <n v="13"/>
    <n v="7"/>
    <s v="นักเรียน"/>
    <s v="217"/>
    <x v="6"/>
    <x v="110"/>
    <x v="78"/>
    <x v="16"/>
    <s v="หนองพอก"/>
    <d v="2022-07-17T00:00:00"/>
    <d v="2022-07-22T00:00:00"/>
    <m/>
    <d v="2022-01-02T00:00:00"/>
    <x v="2"/>
    <n v="29"/>
  </r>
  <r>
    <n v="13996"/>
    <s v="66.Dengue fever"/>
    <s v="สูน อักษร"/>
    <s v="124963"/>
    <s v="หญิง"/>
    <n v="61"/>
    <n v="8"/>
    <s v="เกษตร"/>
    <s v="41"/>
    <x v="0"/>
    <x v="133"/>
    <x v="79"/>
    <x v="17"/>
    <s v="ร้อยเอ็ด"/>
    <d v="2022-06-20T00:00:00"/>
    <d v="2022-06-22T00:00:00"/>
    <m/>
    <d v="2022-01-02T00:00:00"/>
    <x v="3"/>
    <n v="25"/>
  </r>
  <r>
    <n v="12867"/>
    <s v="66.Dengue fever"/>
    <s v="เสกสรร อารีเอื้อ"/>
    <s v="756307"/>
    <s v="ชาย"/>
    <n v="12"/>
    <n v="8"/>
    <s v="นักเรียน"/>
    <s v="10/2"/>
    <x v="16"/>
    <x v="37"/>
    <x v="26"/>
    <x v="1"/>
    <s v="ร้อยเอ็ด"/>
    <d v="2022-06-10T00:00:00"/>
    <d v="2022-06-10T00:00:00"/>
    <m/>
    <d v="2022-01-02T00:00:00"/>
    <x v="14"/>
    <n v="23"/>
  </r>
  <r>
    <n v="13351"/>
    <s v="66.Dengue fever"/>
    <s v="เสมียน นะสูโฮ"/>
    <s v="4503770"/>
    <s v="ชาย"/>
    <n v="69"/>
    <n v="0"/>
    <s v="เกษตร"/>
    <s v="140"/>
    <x v="0"/>
    <x v="134"/>
    <x v="50"/>
    <x v="6"/>
    <s v="ปทุมรัตต์"/>
    <d v="2022-06-14T00:00:00"/>
    <d v="2022-06-17T00:00:00"/>
    <m/>
    <d v="2022-01-02T00:00:00"/>
    <x v="5"/>
    <n v="24"/>
  </r>
  <r>
    <n v="13058"/>
    <s v="66.Dengue fever"/>
    <s v="หทัยชนก ทิพประมวล"/>
    <s v="640007553"/>
    <s v="หญิง"/>
    <n v="12"/>
    <n v="3"/>
    <s v="นักเรียน"/>
    <s v="101"/>
    <x v="2"/>
    <x v="70"/>
    <x v="38"/>
    <x v="15"/>
    <s v="จุรีเวช"/>
    <d v="2022-06-15T00:00:00"/>
    <d v="2022-06-15T00:00:00"/>
    <m/>
    <d v="2022-01-02T00:00:00"/>
    <x v="5"/>
    <n v="24"/>
  </r>
  <r>
    <n v="14480"/>
    <s v="66.Dengue fever"/>
    <s v="เหนือเมฆ สุขเฉลิม"/>
    <s v="880897"/>
    <s v="ชาย"/>
    <n v="10"/>
    <n v="1"/>
    <s v="นักเรียน"/>
    <s v="2"/>
    <x v="0"/>
    <x v="15"/>
    <x v="12"/>
    <x v="8"/>
    <s v="ร้อยเอ็ด"/>
    <d v="2022-06-25T00:00:00"/>
    <d v="2022-06-27T00:00:00"/>
    <m/>
    <d v="2022-01-02T00:00:00"/>
    <x v="11"/>
    <n v="25"/>
  </r>
  <r>
    <n v="2761"/>
    <s v="66.Dengue fever"/>
    <s v="ใหม่ จำปี"/>
    <s v="1249550"/>
    <s v="ชาย"/>
    <n v="25"/>
    <n v="1"/>
    <s v="รับจ้าง,กรรมกร"/>
    <s v="3"/>
    <x v="12"/>
    <x v="135"/>
    <x v="14"/>
    <x v="8"/>
    <s v="ร้อยเอ็ด"/>
    <d v="2022-01-14T00:00:00"/>
    <d v="2022-01-18T00:00:00"/>
    <m/>
    <d v="2022-01-02T00:00:00"/>
    <x v="18"/>
    <n v="2"/>
  </r>
  <r>
    <n v="12817"/>
    <s v="66.Dengue fever"/>
    <s v="อดิศร สีงาม"/>
    <s v="550002842"/>
    <s v="ชาย"/>
    <n v="9"/>
    <n v="8"/>
    <s v="นักเรียน"/>
    <s v="72"/>
    <x v="2"/>
    <x v="4"/>
    <x v="3"/>
    <x v="3"/>
    <s v="หนองฮี"/>
    <d v="2022-06-09T00:00:00"/>
    <d v="2022-06-09T00:00:00"/>
    <m/>
    <d v="2022-01-02T00:00:00"/>
    <x v="14"/>
    <n v="23"/>
  </r>
  <r>
    <n v="12799"/>
    <s v="66.Dengue fever"/>
    <s v="อดิศักดิ์ วิชัย"/>
    <s v="580000330"/>
    <s v="ชาย"/>
    <n v="7"/>
    <n v="5"/>
    <s v="นักเรียน"/>
    <s v="26"/>
    <x v="1"/>
    <x v="4"/>
    <x v="3"/>
    <x v="3"/>
    <s v="หนองฮี"/>
    <d v="2022-06-06T00:00:00"/>
    <d v="2022-06-06T00:00:00"/>
    <m/>
    <d v="2022-01-02T00:00:00"/>
    <x v="14"/>
    <n v="23"/>
  </r>
  <r>
    <n v="17697"/>
    <s v="66.Dengue fever"/>
    <s v="อนันต์ จักรแก้ว"/>
    <s v="570181182"/>
    <s v="ชาย"/>
    <n v="7"/>
    <n v="11"/>
    <s v="นักเรียน"/>
    <s v="275"/>
    <x v="5"/>
    <x v="136"/>
    <x v="2"/>
    <x v="2"/>
    <s v="สุวรรณภูมิ"/>
    <d v="2022-07-12T00:00:00"/>
    <d v="2022-07-16T00:00:00"/>
    <m/>
    <d v="2022-01-02T00:00:00"/>
    <x v="10"/>
    <n v="28"/>
  </r>
  <r>
    <n v="12809"/>
    <s v="66.Dengue fever"/>
    <s v="อนาวิล สัณฐาน"/>
    <s v="590000921"/>
    <s v="ชาย"/>
    <n v="5"/>
    <n v="8"/>
    <s v="ไม่ทราบอาชีพ/ในปกครอง"/>
    <s v="81"/>
    <x v="2"/>
    <x v="4"/>
    <x v="3"/>
    <x v="3"/>
    <s v="หนองฮี"/>
    <d v="2022-06-07T00:00:00"/>
    <d v="2022-06-07T00:00:00"/>
    <m/>
    <d v="2022-01-02T00:00:00"/>
    <x v="14"/>
    <n v="23"/>
  </r>
  <r>
    <n v="14748"/>
    <s v="66.Dengue fever"/>
    <s v="อนุวัฒน์ ประภายนต์"/>
    <s v="580000855"/>
    <s v="ชาย"/>
    <n v="7"/>
    <n v="1"/>
    <s v="นักเรียน"/>
    <s v="3"/>
    <x v="8"/>
    <x v="30"/>
    <x v="3"/>
    <x v="3"/>
    <s v="หนองฮี"/>
    <d v="2022-06-27T00:00:00"/>
    <d v="2022-06-27T00:00:00"/>
    <m/>
    <d v="2022-01-02T00:00:00"/>
    <x v="11"/>
    <n v="26"/>
  </r>
  <r>
    <n v="12725"/>
    <s v="66.Dengue fever"/>
    <s v="อนุสรณ์ กำมะชัยคำ"/>
    <s v="929532"/>
    <s v="ชาย"/>
    <n v="8"/>
    <n v="9"/>
    <s v="นักเรียน"/>
    <s v="79"/>
    <x v="12"/>
    <x v="103"/>
    <x v="63"/>
    <x v="8"/>
    <s v="ร้อยเอ็ด"/>
    <d v="2022-06-09T00:00:00"/>
    <d v="2022-06-10T00:00:00"/>
    <m/>
    <d v="2022-01-02T00:00:00"/>
    <x v="14"/>
    <n v="23"/>
  </r>
  <r>
    <n v="14483"/>
    <s v="66.Dengue fever"/>
    <s v="อภัสนันท์ จันทนะ"/>
    <s v="857331"/>
    <s v="หญิง"/>
    <n v="10"/>
    <n v="8"/>
    <s v="นักเรียน"/>
    <s v="40/1"/>
    <x v="16"/>
    <x v="37"/>
    <x v="26"/>
    <x v="1"/>
    <s v="ร้อยเอ็ด"/>
    <d v="2022-06-24T00:00:00"/>
    <d v="2022-06-28T00:00:00"/>
    <m/>
    <d v="2022-01-02T00:00:00"/>
    <x v="11"/>
    <n v="25"/>
  </r>
  <r>
    <n v="13330"/>
    <s v="66.Dengue fever"/>
    <s v="อภิชาติ ใจดี"/>
    <s v="580000284"/>
    <s v="ชาย"/>
    <n v="7"/>
    <n v="8"/>
    <s v="นักเรียน"/>
    <s v="84"/>
    <x v="1"/>
    <x v="4"/>
    <x v="3"/>
    <x v="3"/>
    <s v="หนองฮี"/>
    <d v="2022-06-14T00:00:00"/>
    <d v="2022-06-14T00:00:00"/>
    <m/>
    <d v="2022-01-02T00:00:00"/>
    <x v="5"/>
    <n v="24"/>
  </r>
  <r>
    <n v="15171"/>
    <s v="66.Dengue fever"/>
    <s v="อภิสร พิศเพ็ง"/>
    <s v="560001784"/>
    <s v="ชาย"/>
    <n v="11"/>
    <n v="4"/>
    <s v="นักเรียน"/>
    <s v="93"/>
    <x v="1"/>
    <x v="4"/>
    <x v="3"/>
    <x v="3"/>
    <s v="หนองฮี"/>
    <d v="2022-07-05T00:00:00"/>
    <d v="2022-07-05T00:00:00"/>
    <m/>
    <d v="2022-01-02T00:00:00"/>
    <x v="12"/>
    <n v="27"/>
  </r>
  <r>
    <n v="13858"/>
    <s v="66.Dengue fever"/>
    <s v="อรชร คำสอน"/>
    <s v="450012688"/>
    <s v="หญิง"/>
    <n v="23"/>
    <n v="11"/>
    <s v="รับจ้าง,กรรมกร"/>
    <s v="100"/>
    <x v="1"/>
    <x v="4"/>
    <x v="3"/>
    <x v="3"/>
    <s v="หนองฮี"/>
    <d v="2022-06-19T00:00:00"/>
    <d v="2022-06-19T00:00:00"/>
    <m/>
    <d v="2022-01-02T00:00:00"/>
    <x v="3"/>
    <n v="25"/>
  </r>
  <r>
    <n v="16676"/>
    <s v="66.Dengue fever"/>
    <s v="อังคณา พันนา"/>
    <s v="141622"/>
    <s v="หญิง"/>
    <n v="24"/>
    <n v="2"/>
    <s v="เกษตร"/>
    <s v="8"/>
    <x v="2"/>
    <x v="137"/>
    <x v="80"/>
    <x v="1"/>
    <s v="ร้อยเอ็ด"/>
    <d v="2022-07-17T00:00:00"/>
    <d v="2022-07-21T00:00:00"/>
    <m/>
    <d v="2022-01-02T00:00:00"/>
    <x v="2"/>
    <n v="29"/>
  </r>
  <r>
    <n v="17694"/>
    <s v="66.Dengue fever"/>
    <s v="อัศนี แก้วเหล่ายูง"/>
    <s v="540160888"/>
    <s v="ชาย"/>
    <n v="12"/>
    <n v="10"/>
    <s v="นักเรียน"/>
    <s v="160"/>
    <x v="19"/>
    <x v="138"/>
    <x v="81"/>
    <x v="9"/>
    <s v="สุวรรณภูมิ"/>
    <d v="2022-07-01T00:00:00"/>
    <d v="2022-07-05T00:00:00"/>
    <m/>
    <d v="2022-01-02T00:00:00"/>
    <x v="12"/>
    <n v="26"/>
  </r>
  <r>
    <n v="13718"/>
    <s v="66.Dengue fever"/>
    <s v="อาคม ใต้เมืองปาก"/>
    <s v="5601385"/>
    <s v="ชาย"/>
    <n v="35"/>
    <n v="7"/>
    <s v="รับจ้าง,กรรมกร"/>
    <s v="13/1"/>
    <x v="12"/>
    <x v="139"/>
    <x v="67"/>
    <x v="4"/>
    <s v="จตุรพักตรพิมาน"/>
    <d v="2022-06-23T00:00:00"/>
    <d v="2022-06-23T00:00:00"/>
    <m/>
    <d v="2022-01-02T00:00:00"/>
    <x v="3"/>
    <n v="25"/>
  </r>
  <r>
    <n v="14965"/>
    <s v="66.Dengue fever"/>
    <s v="อาทิตย์ การิสุข"/>
    <s v="495065"/>
    <s v="ชาย"/>
    <n v="18"/>
    <n v="0"/>
    <s v="นักเรียน"/>
    <s v="129"/>
    <x v="0"/>
    <x v="3"/>
    <x v="1"/>
    <x v="1"/>
    <s v="ร้อยเอ็ด"/>
    <d v="2022-06-28T00:00:00"/>
    <d v="2022-07-01T00:00:00"/>
    <m/>
    <d v="2022-01-02T00:00:00"/>
    <x v="11"/>
    <n v="26"/>
  </r>
  <r>
    <n v="12226"/>
    <s v="66.Dengue fever"/>
    <s v="อารดา คำสอน"/>
    <s v="590000963"/>
    <s v="หญิง"/>
    <n v="7"/>
    <n v="6"/>
    <s v="นักเรียน"/>
    <s v="84"/>
    <x v="2"/>
    <x v="4"/>
    <x v="3"/>
    <x v="3"/>
    <s v="หนองฮี"/>
    <d v="2022-06-04T00:00:00"/>
    <d v="2022-06-04T00:00:00"/>
    <m/>
    <d v="2022-01-02T00:00:00"/>
    <x v="7"/>
    <n v="22"/>
  </r>
  <r>
    <n v="11619"/>
    <s v="66.Dengue fever"/>
    <s v="อารดา บ่อชล"/>
    <s v="540002358"/>
    <s v="หญิง"/>
    <n v="10"/>
    <n v="9"/>
    <s v="นักเรียน"/>
    <s v="6"/>
    <x v="1"/>
    <x v="4"/>
    <x v="3"/>
    <x v="3"/>
    <s v="หนองฮี"/>
    <d v="2022-05-25T00:00:00"/>
    <d v="2022-05-25T00:00:00"/>
    <m/>
    <d v="2022-01-02T00:00:00"/>
    <x v="4"/>
    <n v="21"/>
  </r>
  <r>
    <n v="16240"/>
    <s v="66.Dengue fever"/>
    <s v="เอกชัย ผิวเหลือง"/>
    <s v="5702590"/>
    <s v="ชาย"/>
    <n v="33"/>
    <n v="7"/>
    <s v="เกษตร"/>
    <s v="68"/>
    <x v="8"/>
    <x v="140"/>
    <x v="82"/>
    <x v="16"/>
    <s v="หนองพอก"/>
    <d v="2022-07-13T00:00:00"/>
    <d v="2022-07-14T00:00:00"/>
    <m/>
    <d v="2022-01-02T00:00:00"/>
    <x v="10"/>
    <n v="28"/>
  </r>
  <r>
    <n v="13862"/>
    <s v="66.Dengue fever"/>
    <s v="เอมิกา แผลงฤทธิ์"/>
    <s v="630000105"/>
    <s v="หญิง"/>
    <n v="3"/>
    <n v="0"/>
    <s v="ไม่ทราบอาชีพ/ในปกครอง"/>
    <s v="23"/>
    <x v="9"/>
    <x v="13"/>
    <x v="3"/>
    <x v="3"/>
    <s v="หนองฮี"/>
    <d v="2022-06-22T00:00:00"/>
    <d v="2022-06-22T00:00:00"/>
    <m/>
    <d v="2022-01-02T00:00:00"/>
    <x v="3"/>
    <n v="25"/>
  </r>
  <r>
    <n v="19190"/>
    <s v="66.Dengue fever"/>
    <s v="กวินธิดา ปรีวาสนา"/>
    <s v="560003209"/>
    <s v="หญิง"/>
    <n v="8"/>
    <n v="8"/>
    <s v="นักเรียน"/>
    <s v="39"/>
    <x v="0"/>
    <x v="6"/>
    <x v="5"/>
    <x v="5"/>
    <s v="พนมไพร"/>
    <d v="2022-08-11T00:00:00"/>
    <d v="2022-08-15T00:00:00"/>
    <m/>
    <d v="2022-01-02T00:00:00"/>
    <x v="22"/>
    <n v="32"/>
  </r>
  <r>
    <n v="19229"/>
    <s v="26.D.H.F."/>
    <s v="สวพงษ์ สุมังฆะเศษ"/>
    <s v="785694"/>
    <s v="ชาย"/>
    <n v="14"/>
    <n v="2"/>
    <s v="นักเรียน"/>
    <s v="54"/>
    <x v="16"/>
    <x v="141"/>
    <x v="75"/>
    <x v="8"/>
    <s v="ร้อยเอ็ด"/>
    <d v="2022-08-02T00:00:00"/>
    <d v="2022-08-06T00:00:00"/>
    <m/>
    <d v="2022-01-02T00:00:00"/>
    <x v="9"/>
    <n v="31"/>
  </r>
  <r>
    <n v="19341"/>
    <s v="26.D.H.F."/>
    <s v="ชาลิสา ศรพิมาย"/>
    <s v="540000686"/>
    <s v="หญิง"/>
    <n v="11"/>
    <n v="4"/>
    <s v="นักเรียน"/>
    <s v="20"/>
    <x v="8"/>
    <x v="30"/>
    <x v="3"/>
    <x v="3"/>
    <s v="หนองฮี"/>
    <d v="2022-08-08T00:00:00"/>
    <d v="2022-08-08T00:00:00"/>
    <m/>
    <d v="2022-01-02T00:00:00"/>
    <x v="6"/>
    <n v="32"/>
  </r>
  <r>
    <n v="19501"/>
    <s v="66.Dengue fever"/>
    <s v="เอกชัย โพนชัด"/>
    <s v="934356"/>
    <s v="ชาย"/>
    <n v="8"/>
    <n v="10"/>
    <s v="นักเรียน"/>
    <s v="101"/>
    <x v="3"/>
    <x v="142"/>
    <x v="13"/>
    <x v="8"/>
    <s v="ร้อยเอ็ด"/>
    <d v="2022-08-08T00:00:00"/>
    <d v="2022-08-13T00:00:00"/>
    <m/>
    <d v="2022-01-02T00:00:00"/>
    <x v="6"/>
    <n v="32"/>
  </r>
  <r>
    <n v="19502"/>
    <s v="66.Dengue fever"/>
    <s v="ณัฐวุฒิ พันอะนุ"/>
    <s v="99497"/>
    <s v="ชาย"/>
    <n v="24"/>
    <n v="9"/>
    <s v="รับจ้าง,กรรมกร"/>
    <s v="103"/>
    <x v="11"/>
    <x v="143"/>
    <x v="9"/>
    <x v="8"/>
    <s v="ร้อยเอ็ด"/>
    <d v="2022-08-01T00:00:00"/>
    <d v="2022-08-04T00:00:00"/>
    <m/>
    <d v="2022-01-02T00:00:00"/>
    <x v="9"/>
    <n v="31"/>
  </r>
  <r>
    <n v="19635"/>
    <s v="66.Dengue fever"/>
    <s v="วุฒธิชัย เทืองช้าง"/>
    <s v="5403775"/>
    <s v="ชาย"/>
    <n v="18"/>
    <n v="7"/>
    <s v="นักเรียน"/>
    <s v="15"/>
    <x v="3"/>
    <x v="144"/>
    <x v="69"/>
    <x v="4"/>
    <s v="จตุรพักตรพิมาน"/>
    <d v="2022-08-16T00:00:00"/>
    <d v="2022-08-16T00:00:00"/>
    <m/>
    <d v="2022-01-02T00:00:00"/>
    <x v="22"/>
    <n v="33"/>
  </r>
  <r>
    <n v="19687"/>
    <s v="66.Dengue fever"/>
    <s v="จรรภัทร มงคลวัลณ์"/>
    <s v="480020832"/>
    <s v="หญิง"/>
    <n v="48"/>
    <n v="8"/>
    <s v="รับจ้าง,กรรมกร"/>
    <s v="9"/>
    <x v="11"/>
    <x v="145"/>
    <x v="83"/>
    <x v="5"/>
    <s v="พนมไพร"/>
    <d v="2022-08-15T00:00:00"/>
    <d v="2022-08-18T00:00:00"/>
    <m/>
    <d v="2022-01-02T00:00:00"/>
    <x v="22"/>
    <n v="33"/>
  </r>
  <r>
    <n v="19688"/>
    <s v="66.Dengue fever"/>
    <s v="ณัฐชยา กลทิพย์"/>
    <s v="550002571"/>
    <s v="หญิง"/>
    <n v="13"/>
    <n v="7"/>
    <s v="นักเรียน"/>
    <s v="2"/>
    <x v="10"/>
    <x v="68"/>
    <x v="5"/>
    <x v="5"/>
    <s v="พนมไพร"/>
    <d v="2022-08-13T00:00:00"/>
    <d v="2022-08-17T00:00:00"/>
    <m/>
    <d v="2022-01-02T00:00:00"/>
    <x v="22"/>
    <n v="32"/>
  </r>
  <r>
    <n v="19689"/>
    <s v="66.Dengue fever"/>
    <s v="ณฐิกา นันทะใส"/>
    <s v="510001483"/>
    <s v="หญิง"/>
    <n v="14"/>
    <n v="3"/>
    <s v="นักเรียน"/>
    <s v="56"/>
    <x v="7"/>
    <x v="146"/>
    <x v="5"/>
    <x v="5"/>
    <s v="พนมไพร"/>
    <d v="2022-08-15T00:00:00"/>
    <d v="2022-08-17T00:00:00"/>
    <m/>
    <d v="2022-01-02T00:00:00"/>
    <x v="22"/>
    <n v="33"/>
  </r>
  <r>
    <n v="19859"/>
    <s v="26.D.H.F."/>
    <s v="ธีรเดช อเนกนวล"/>
    <s v="522823"/>
    <s v="ชาย"/>
    <n v="18"/>
    <n v="2"/>
    <s v="นักเรียน"/>
    <s v="94"/>
    <x v="1"/>
    <x v="1"/>
    <x v="1"/>
    <x v="1"/>
    <s v="ร้อยเอ็ด"/>
    <d v="2022-08-01T00:00:00"/>
    <d v="2022-08-02T00:00:00"/>
    <m/>
    <d v="2022-01-02T00:00:00"/>
    <x v="9"/>
    <n v="31"/>
  </r>
  <r>
    <n v="19860"/>
    <s v="66.Dengue fever"/>
    <s v="ธาษตรี กาไชย"/>
    <s v="832788"/>
    <s v="หญิง"/>
    <n v="24"/>
    <n v="7"/>
    <s v="อื่นๆ"/>
    <s v="293/123"/>
    <x v="16"/>
    <x v="147"/>
    <x v="84"/>
    <x v="8"/>
    <s v="ร้อยเอ็ด"/>
    <d v="2022-08-02T00:00:00"/>
    <d v="2022-08-06T00:00:00"/>
    <m/>
    <d v="2022-01-02T00:00:00"/>
    <x v="9"/>
    <n v="31"/>
  </r>
  <r>
    <n v="19861"/>
    <s v="66.Dengue fever"/>
    <s v="หัสดี วรฉัตร"/>
    <s v="576795"/>
    <s v="หญิง"/>
    <n v="22"/>
    <n v="6"/>
    <s v="รับจ้าง,กรรมกร"/>
    <s v="136"/>
    <x v="16"/>
    <x v="148"/>
    <x v="79"/>
    <x v="17"/>
    <s v="ร้อยเอ็ด"/>
    <d v="2022-07-27T00:00:00"/>
    <d v="2022-07-27T00:00:00"/>
    <m/>
    <d v="2022-01-02T00:00:00"/>
    <x v="1"/>
    <n v="30"/>
  </r>
  <r>
    <n v="19862"/>
    <s v="66.Dengue fever"/>
    <s v="พรประภา โพธิ์เงิน"/>
    <s v="1035693"/>
    <s v="หญิง"/>
    <n v="6"/>
    <n v="1"/>
    <s v="นักเรียน"/>
    <s v="94"/>
    <x v="15"/>
    <x v="149"/>
    <x v="26"/>
    <x v="1"/>
    <s v="ร้อยเอ็ด"/>
    <d v="2022-08-13T00:00:00"/>
    <d v="2022-08-16T00:00:00"/>
    <m/>
    <d v="2022-01-02T00:00:00"/>
    <x v="22"/>
    <n v="32"/>
  </r>
  <r>
    <n v="19863"/>
    <s v="26.D.H.F."/>
    <s v="พรกนก ไพบูลย์"/>
    <s v="1167658"/>
    <s v="หญิง"/>
    <n v="19"/>
    <n v="1"/>
    <s v="นักเรียน"/>
    <s v="74"/>
    <x v="4"/>
    <x v="150"/>
    <x v="85"/>
    <x v="1"/>
    <s v="ร้อยเอ็ด"/>
    <d v="2022-08-10T00:00:00"/>
    <d v="2022-08-13T00:00:00"/>
    <m/>
    <d v="2022-01-02T00:00:00"/>
    <x v="6"/>
    <n v="32"/>
  </r>
  <r>
    <n v="19901"/>
    <s v="66.Dengue fever"/>
    <s v="ชินดนัย จันทร์มหา"/>
    <s v="753880"/>
    <s v="ชาย"/>
    <n v="28"/>
    <n v="3"/>
    <s v="เกษตร"/>
    <s v="15"/>
    <x v="8"/>
    <x v="126"/>
    <x v="74"/>
    <x v="14"/>
    <s v="ร้อยเอ็ด"/>
    <d v="2022-08-08T00:00:00"/>
    <d v="2022-08-12T00:00:00"/>
    <m/>
    <d v="2022-01-02T00:00:00"/>
    <x v="6"/>
    <n v="32"/>
  </r>
  <r>
    <n v="20466"/>
    <s v="66.Dengue fever"/>
    <s v="ธันวาภรณ์ โพธิบุตร"/>
    <s v="520004820"/>
    <s v="หญิง"/>
    <n v="12"/>
    <n v="7"/>
    <s v="นักเรียน"/>
    <s v="77"/>
    <x v="6"/>
    <x v="151"/>
    <x v="86"/>
    <x v="3"/>
    <s v="หนองฮี"/>
    <d v="2022-08-15T00:00:00"/>
    <d v="2022-08-15T00:00:00"/>
    <m/>
    <d v="2022-01-02T00:00:00"/>
    <x v="22"/>
    <n v="33"/>
  </r>
  <r>
    <n v="20467"/>
    <s v="66.Dengue fever"/>
    <s v="รวิพล แสนปาง"/>
    <s v="520001622"/>
    <s v="ชาย"/>
    <n v="13"/>
    <n v="2"/>
    <s v="นักเรียน"/>
    <s v="48"/>
    <x v="4"/>
    <x v="7"/>
    <x v="6"/>
    <x v="3"/>
    <s v="หนองฮี"/>
    <d v="2022-08-17T00:00:00"/>
    <d v="2022-08-17T00:00:00"/>
    <m/>
    <d v="2022-01-02T00:00:00"/>
    <x v="22"/>
    <n v="33"/>
  </r>
  <r>
    <n v="20525"/>
    <s v="26.D.H.F."/>
    <s v="กฤษณพล บุตรโชติ"/>
    <s v="5502683"/>
    <s v="ชาย"/>
    <n v="15"/>
    <n v="8"/>
    <s v="นักเรียน"/>
    <s v="9"/>
    <x v="15"/>
    <x v="152"/>
    <x v="87"/>
    <x v="4"/>
    <s v="จตุรพักตรพิมาน"/>
    <d v="2022-08-21T00:00:00"/>
    <d v="2022-08-21T00:00:00"/>
    <m/>
    <d v="2022-01-02T00:00:00"/>
    <x v="27"/>
    <n v="34"/>
  </r>
  <r>
    <n v="20526"/>
    <s v="26.D.H.F."/>
    <s v="จันทิพย์ ปัญจขัน"/>
    <s v="5700350"/>
    <s v="หญิง"/>
    <n v="44"/>
    <n v="6"/>
    <s v="เกษตร"/>
    <s v="89"/>
    <x v="16"/>
    <x v="153"/>
    <x v="4"/>
    <x v="4"/>
    <s v="จตุรพักตรพิมาน"/>
    <d v="2022-08-20T00:00:00"/>
    <d v="2022-08-20T00:00:00"/>
    <m/>
    <d v="2022-01-02T00:00:00"/>
    <x v="22"/>
    <n v="33"/>
  </r>
  <r>
    <n v="20530"/>
    <s v="66.Dengue fever"/>
    <s v="เจษฎา สืบสุนทร"/>
    <s v="5606557"/>
    <s v="ชาย"/>
    <n v="15"/>
    <n v="6"/>
    <s v="นักเรียน"/>
    <s v="2"/>
    <x v="15"/>
    <x v="152"/>
    <x v="87"/>
    <x v="4"/>
    <s v="จตุรพักตรพิมาน"/>
    <d v="2022-08-18T00:00:00"/>
    <d v="2022-08-18T00:00:00"/>
    <m/>
    <d v="2022-01-02T00:00:00"/>
    <x v="22"/>
    <n v="33"/>
  </r>
  <r>
    <n v="20618"/>
    <s v="66.Dengue fever"/>
    <s v="อุบลรัก คูณศรี"/>
    <s v="380568"/>
    <s v="หญิง"/>
    <n v="52"/>
    <n v="3"/>
    <s v="เกษตร"/>
    <s v="154"/>
    <x v="6"/>
    <x v="69"/>
    <x v="3"/>
    <x v="3"/>
    <s v="ร้อยเอ็ด"/>
    <d v="2022-08-13T00:00:00"/>
    <d v="2022-08-14T00:00:00"/>
    <m/>
    <d v="2022-01-02T00:00:00"/>
    <x v="22"/>
    <n v="32"/>
  </r>
  <r>
    <n v="20619"/>
    <s v="26.D.H.F."/>
    <s v="สมชาย แสงเงิน"/>
    <s v="1235607"/>
    <s v="ชาย"/>
    <n v="44"/>
    <n v="0"/>
    <s v="รับจ้าง,กรรมกร"/>
    <s v="75"/>
    <x v="12"/>
    <x v="103"/>
    <x v="63"/>
    <x v="8"/>
    <s v="ร้อยเอ็ด"/>
    <d v="2022-08-15T00:00:00"/>
    <d v="2022-08-17T00:00:00"/>
    <m/>
    <d v="2022-01-02T00:00:00"/>
    <x v="22"/>
    <n v="33"/>
  </r>
  <r>
    <n v="20620"/>
    <s v="26.D.H.F."/>
    <s v="ชญาณ์นันท์ เวียงนนท์"/>
    <s v="908843"/>
    <s v="หญิง"/>
    <n v="9"/>
    <n v="6"/>
    <s v="นักเรียน"/>
    <s v="84"/>
    <x v="9"/>
    <x v="16"/>
    <x v="13"/>
    <x v="8"/>
    <s v="ร้อยเอ็ด"/>
    <d v="2022-08-10T00:00:00"/>
    <d v="2022-08-14T00:00:00"/>
    <m/>
    <d v="2022-01-02T00:00:00"/>
    <x v="22"/>
    <n v="32"/>
  </r>
  <r>
    <n v="20661"/>
    <s v="26.D.H.F."/>
    <s v="สุภัชญา หอมจันทร์"/>
    <s v="5309212"/>
    <s v="หญิง"/>
    <n v="11"/>
    <n v="7"/>
    <s v="นักเรียน"/>
    <s v="84"/>
    <x v="0"/>
    <x v="154"/>
    <x v="88"/>
    <x v="16"/>
    <s v="หนองพอก"/>
    <d v="2022-08-18T00:00:00"/>
    <d v="2022-08-20T00:00:00"/>
    <m/>
    <d v="2022-01-02T00:00:00"/>
    <x v="22"/>
    <n v="33"/>
  </r>
  <r>
    <n v="20734"/>
    <s v="66.Dengue fever"/>
    <s v="ณัฐพล โกกะบูรณ์"/>
    <s v="530002124"/>
    <s v="ชาย"/>
    <n v="12"/>
    <n v="3"/>
    <s v="นักเรียน"/>
    <s v="114"/>
    <x v="6"/>
    <x v="91"/>
    <x v="57"/>
    <x v="5"/>
    <s v="พนมไพร"/>
    <d v="2022-08-22T00:00:00"/>
    <d v="2022-08-23T00:00:00"/>
    <m/>
    <d v="2022-01-02T00:00:00"/>
    <x v="27"/>
    <n v="34"/>
  </r>
  <r>
    <n v="20735"/>
    <s v="66.Dengue fever"/>
    <s v="กิตตินันท์ รัตนพืช"/>
    <s v="580002068"/>
    <s v="ชาย"/>
    <n v="7"/>
    <n v="9"/>
    <s v="นักเรียน"/>
    <s v="100"/>
    <x v="3"/>
    <x v="132"/>
    <x v="5"/>
    <x v="5"/>
    <s v="พนมไพร"/>
    <d v="2022-08-19T00:00:00"/>
    <d v="2022-08-23T00:00:00"/>
    <m/>
    <d v="2022-01-02T00:00:00"/>
    <x v="27"/>
    <n v="33"/>
  </r>
  <r>
    <n v="20736"/>
    <s v="66.Dengue fever"/>
    <s v="กนกวรรณ นันทะใส"/>
    <s v="560002825"/>
    <s v="หญิง"/>
    <n v="11"/>
    <n v="4"/>
    <s v="นักเรียน"/>
    <s v="54"/>
    <x v="7"/>
    <x v="146"/>
    <x v="5"/>
    <x v="5"/>
    <s v="พนมไพร"/>
    <d v="2022-08-21T00:00:00"/>
    <d v="2022-08-23T00:00:00"/>
    <m/>
    <d v="2022-01-02T00:00:00"/>
    <x v="27"/>
    <n v="34"/>
  </r>
  <r>
    <n v="20768"/>
    <s v="66.Dengue fever"/>
    <s v="ฤภาวดี สมทรง"/>
    <s v="5904009"/>
    <s v="หญิง"/>
    <n v="31"/>
    <n v="1"/>
    <s v="รับจ้าง,กรรมกร"/>
    <s v="75"/>
    <x v="19"/>
    <x v="19"/>
    <x v="40"/>
    <x v="11"/>
    <s v="จังหาร"/>
    <d v="2022-08-20T00:00:00"/>
    <d v="2022-08-24T00:00:00"/>
    <m/>
    <d v="2022-01-02T00:00:00"/>
    <x v="27"/>
    <n v="33"/>
  </r>
  <r>
    <n v="20824"/>
    <s v="66.Dengue fever"/>
    <s v="ปภาวิชญ์ วิระศักดิ์"/>
    <s v="630000548"/>
    <s v="ชาย"/>
    <n v="2"/>
    <n v="5"/>
    <s v="ไม่ทราบอาชีพ/ในปกครอง"/>
    <s v="86"/>
    <x v="4"/>
    <x v="9"/>
    <x v="2"/>
    <x v="2"/>
    <s v="สุวรรณภูมิ"/>
    <d v="2022-06-26T00:00:00"/>
    <d v="2022-07-01T00:00:00"/>
    <m/>
    <d v="2022-01-02T00:00:00"/>
    <x v="11"/>
    <n v="26"/>
  </r>
  <r>
    <n v="20825"/>
    <s v="26.D.H.F."/>
    <s v="อัษฎาวุธ สวนมอญ"/>
    <s v="470106601"/>
    <s v="ชาย"/>
    <n v="18"/>
    <n v="0"/>
    <s v="นักเรียน"/>
    <s v="52"/>
    <x v="2"/>
    <x v="155"/>
    <x v="89"/>
    <x v="9"/>
    <s v="สุวรรณภูมิ"/>
    <d v="2022-07-31T00:00:00"/>
    <d v="2022-08-03T00:00:00"/>
    <m/>
    <d v="2022-01-02T00:00:00"/>
    <x v="9"/>
    <n v="31"/>
  </r>
  <r>
    <n v="20826"/>
    <s v="26.D.H.F."/>
    <s v="ปรวรรตน์ คำสงค์"/>
    <s v="590194327"/>
    <s v="ชาย"/>
    <n v="15"/>
    <n v="7"/>
    <s v="นักเรียน"/>
    <s v="53"/>
    <x v="11"/>
    <x v="156"/>
    <x v="2"/>
    <x v="2"/>
    <s v="สุวรรณภูมิ"/>
    <d v="2022-08-04T00:00:00"/>
    <d v="2022-08-06T00:00:00"/>
    <m/>
    <d v="2022-01-02T00:00:00"/>
    <x v="9"/>
    <n v="31"/>
  </r>
  <r>
    <n v="20827"/>
    <s v="66.Dengue fever"/>
    <s v="กฤษ ไชยภูริสกุล"/>
    <s v="570181294"/>
    <s v="ชาย"/>
    <n v="10"/>
    <n v="7"/>
    <s v="นักเรียน"/>
    <s v="219"/>
    <x v="12"/>
    <x v="27"/>
    <x v="22"/>
    <x v="9"/>
    <s v="สุวรรณภูมิ"/>
    <d v="2022-08-16T00:00:00"/>
    <d v="2022-08-19T00:00:00"/>
    <m/>
    <d v="2022-01-02T00:00:00"/>
    <x v="22"/>
    <n v="33"/>
  </r>
  <r>
    <n v="20828"/>
    <s v="66.Dengue fever"/>
    <s v="ธนกร ทองเทียม"/>
    <s v="620001289"/>
    <s v="ชาย"/>
    <n v="3"/>
    <n v="6"/>
    <s v="ไม่ทราบอาชีพ/ในปกครอง"/>
    <s v="112"/>
    <x v="2"/>
    <x v="156"/>
    <x v="90"/>
    <x v="9"/>
    <s v="สุวรรณภูมิ"/>
    <d v="2022-08-16T00:00:00"/>
    <d v="2022-08-19T00:00:00"/>
    <m/>
    <d v="2022-01-02T00:00:00"/>
    <x v="22"/>
    <n v="33"/>
  </r>
  <r>
    <n v="20829"/>
    <s v="66.Dengue fever"/>
    <s v="ญาณเทพ ขานน้ำคำ"/>
    <s v="560173695"/>
    <s v="ชาย"/>
    <n v="9"/>
    <n v="11"/>
    <s v="นักเรียน"/>
    <s v="59"/>
    <x v="0"/>
    <x v="63"/>
    <x v="65"/>
    <x v="9"/>
    <s v="สุวรรณภูมิ"/>
    <d v="2022-08-16T00:00:00"/>
    <d v="2022-08-19T00:00:00"/>
    <m/>
    <d v="2022-01-02T00:00:00"/>
    <x v="22"/>
    <n v="33"/>
  </r>
  <r>
    <n v="20830"/>
    <s v="66.Dengue fever"/>
    <s v="ลำดวน เชื้อจีน"/>
    <s v="430045154"/>
    <s v="หญิง"/>
    <n v="42"/>
    <n v="8"/>
    <s v="เกษตร"/>
    <s v="73"/>
    <x v="9"/>
    <x v="157"/>
    <x v="60"/>
    <x v="9"/>
    <s v="สุวรรณภูมิ"/>
    <d v="2022-08-02T00:00:00"/>
    <d v="2022-08-05T00:00:00"/>
    <m/>
    <d v="2022-01-02T00:00:00"/>
    <x v="9"/>
    <n v="31"/>
  </r>
  <r>
    <n v="20831"/>
    <s v="26.D.H.F."/>
    <s v="สุนันท์ มวลศรี"/>
    <s v="440064098"/>
    <s v="ชาย"/>
    <n v="42"/>
    <n v="2"/>
    <s v="เกษตร"/>
    <s v="138"/>
    <x v="0"/>
    <x v="63"/>
    <x v="65"/>
    <x v="9"/>
    <s v="สุวรรณภูมิ"/>
    <d v="2022-08-04T00:00:00"/>
    <d v="2022-08-06T00:00:00"/>
    <m/>
    <d v="2022-01-02T00:00:00"/>
    <x v="9"/>
    <n v="31"/>
  </r>
  <r>
    <n v="20863"/>
    <s v="26.D.H.F."/>
    <s v="ยุทธชัย วังอ่อน"/>
    <s v="000029322"/>
    <s v="ชาย"/>
    <n v="14"/>
    <n v="2"/>
    <s v="นักเรียน"/>
    <s v="66"/>
    <x v="0"/>
    <x v="158"/>
    <x v="2"/>
    <x v="2"/>
    <s v="โพนทราย"/>
    <d v="2022-08-24T00:00:00"/>
    <d v="2022-08-24T00:00:00"/>
    <m/>
    <d v="2022-01-02T00:00:00"/>
    <x v="27"/>
    <n v="34"/>
  </r>
  <r>
    <n v="20925"/>
    <s v="26.D.H.F."/>
    <s v="จักรกฤษณ์ โภคาเทพ"/>
    <s v="1063541"/>
    <s v="ชาย"/>
    <n v="5"/>
    <n v="4"/>
    <s v="ไม่ทราบอาชีพ/ในปกครอง"/>
    <s v="13/1"/>
    <x v="4"/>
    <x v="159"/>
    <x v="9"/>
    <x v="8"/>
    <s v="ร้อยเอ็ด"/>
    <d v="2022-08-11T00:00:00"/>
    <d v="2022-08-15T00:00:00"/>
    <m/>
    <d v="2022-01-02T00:00:00"/>
    <x v="22"/>
    <n v="32"/>
  </r>
  <r>
    <n v="21101"/>
    <s v="66.Dengue fever"/>
    <s v="ภูมินทร์ เพ็งพันธ์"/>
    <m/>
    <s v="ชาย"/>
    <n v="14"/>
    <n v="0"/>
    <s v="นักเรียน"/>
    <s v="105"/>
    <x v="4"/>
    <x v="160"/>
    <x v="48"/>
    <x v="14"/>
    <s v="เสลภูมิ"/>
    <d v="2022-08-19T00:00:00"/>
    <d v="2022-08-24T00:00:00"/>
    <m/>
    <d v="2022-01-02T00:00:00"/>
    <x v="27"/>
    <n v="33"/>
  </r>
  <r>
    <n v="21106"/>
    <s v="66.Dengue fever"/>
    <s v="ศักดิ์ธวุธ ชัยวงษ์"/>
    <s v="570004946"/>
    <s v="ชาย"/>
    <n v="12"/>
    <n v="4"/>
    <s v="นักเรียน"/>
    <s v="317/2"/>
    <x v="8"/>
    <x v="161"/>
    <x v="14"/>
    <x v="8"/>
    <s v="จุรีเวช"/>
    <d v="2022-08-17T00:00:00"/>
    <d v="2022-08-17T00:00:00"/>
    <m/>
    <d v="2022-01-02T00:00:00"/>
    <x v="22"/>
    <n v="33"/>
  </r>
  <r>
    <n v="21173"/>
    <s v="66.Dengue fever"/>
    <s v="สุทธิกานต์ บุตะกะ"/>
    <s v="5507437"/>
    <s v="หญิง"/>
    <n v="10"/>
    <n v="0"/>
    <s v="นักเรียน"/>
    <s v="3"/>
    <x v="15"/>
    <x v="152"/>
    <x v="87"/>
    <x v="4"/>
    <s v="จตุรพักตรพิมาน"/>
    <d v="2022-08-23T00:00:00"/>
    <d v="2022-08-23T00:00:00"/>
    <m/>
    <d v="2022-01-02T00:00:00"/>
    <x v="27"/>
    <n v="34"/>
  </r>
  <r>
    <n v="21334"/>
    <s v="26.D.H.F."/>
    <s v="ธนพงษ์ ศรีโยธี"/>
    <s v="656439"/>
    <s v="ชาย"/>
    <n v="21"/>
    <n v="7"/>
    <s v="รับจ้าง,กรรมกร"/>
    <s v="356/12"/>
    <x v="16"/>
    <x v="162"/>
    <x v="14"/>
    <x v="8"/>
    <s v="ร้อยเอ็ด"/>
    <d v="2022-08-16T00:00:00"/>
    <d v="2022-08-18T00:00:00"/>
    <m/>
    <d v="2022-01-02T00:00:00"/>
    <x v="22"/>
    <n v="33"/>
  </r>
  <r>
    <n v="21335"/>
    <s v="26.D.H.F."/>
    <s v="วีรดา ชุมสิทธิ์"/>
    <s v="943656"/>
    <s v="หญิง"/>
    <n v="8"/>
    <n v="7"/>
    <s v="นักเรียน"/>
    <s v="17/7  ราชการดำเนิน"/>
    <x v="14"/>
    <x v="163"/>
    <x v="14"/>
    <x v="8"/>
    <s v="ร้อยเอ็ด"/>
    <d v="2022-08-14T00:00:00"/>
    <d v="2022-08-20T00:00:00"/>
    <m/>
    <d v="2022-01-02T00:00:00"/>
    <x v="22"/>
    <n v="33"/>
  </r>
  <r>
    <n v="21437"/>
    <s v="26.D.H.F."/>
    <s v="ไข  ชวนอาจ"/>
    <s v="500000998"/>
    <s v="หญิง"/>
    <n v="68"/>
    <n v="9"/>
    <s v="เกษตร"/>
    <s v="78"/>
    <x v="7"/>
    <x v="164"/>
    <x v="91"/>
    <x v="5"/>
    <s v="พนมไพร"/>
    <d v="2022-08-26T00:00:00"/>
    <d v="2022-08-29T00:00:00"/>
    <m/>
    <d v="2022-01-02T00:00:00"/>
    <x v="28"/>
    <n v="34"/>
  </r>
  <r>
    <n v="21527"/>
    <s v="26.D.H.F."/>
    <s v="ภูริพัฒน์ อุ่นอุดม"/>
    <s v="5405781"/>
    <s v="ชาย"/>
    <n v="16"/>
    <n v="4"/>
    <s v="นักเรียน"/>
    <s v="28"/>
    <x v="4"/>
    <x v="165"/>
    <x v="92"/>
    <x v="15"/>
    <s v="โพธิ์ชัย"/>
    <d v="2022-08-22T00:00:00"/>
    <d v="2022-08-22T00:00:00"/>
    <m/>
    <d v="2022-01-02T00:00:00"/>
    <x v="27"/>
    <n v="34"/>
  </r>
  <r>
    <n v="21561"/>
    <s v="66.Dengue fever"/>
    <s v="อารยา ดวงทอง"/>
    <s v="580000097"/>
    <s v="หญิง"/>
    <n v="7"/>
    <n v="9"/>
    <s v="นักเรียน"/>
    <s v="9"/>
    <x v="11"/>
    <x v="84"/>
    <x v="3"/>
    <x v="3"/>
    <s v="หนองฮี"/>
    <d v="2022-08-22T00:00:00"/>
    <d v="2022-08-22T00:00:00"/>
    <m/>
    <d v="2022-01-02T00:00:00"/>
    <x v="27"/>
    <n v="34"/>
  </r>
  <r>
    <n v="21562"/>
    <s v="66.Dengue fever"/>
    <s v="ปาลิตา ศรพิมาย"/>
    <s v="500005782"/>
    <s v="หญิง"/>
    <n v="14"/>
    <n v="8"/>
    <s v="นักเรียน"/>
    <s v="20"/>
    <x v="8"/>
    <x v="30"/>
    <x v="3"/>
    <x v="3"/>
    <s v="หนองฮี"/>
    <d v="2022-08-22T00:00:00"/>
    <d v="2022-08-22T00:00:00"/>
    <m/>
    <d v="2022-01-02T00:00:00"/>
    <x v="27"/>
    <n v="34"/>
  </r>
  <r>
    <n v="21563"/>
    <s v="66.Dengue fever"/>
    <s v="ธนณัฏฐ์ ภักดีเจริญ"/>
    <s v="520004850"/>
    <s v="ชาย"/>
    <n v="12"/>
    <n v="7"/>
    <s v="นักเรียน"/>
    <s v="146"/>
    <x v="11"/>
    <x v="84"/>
    <x v="3"/>
    <x v="3"/>
    <s v="หนองฮี"/>
    <d v="2022-08-26T00:00:00"/>
    <d v="2022-08-26T00:00:00"/>
    <m/>
    <d v="2022-01-02T00:00:00"/>
    <x v="27"/>
    <n v="34"/>
  </r>
  <r>
    <n v="21619"/>
    <s v="26.D.H.F."/>
    <s v="ณัฐรินีย์ คุณประโยชน์"/>
    <s v="6201860"/>
    <s v="หญิง"/>
    <n v="2"/>
    <n v="9"/>
    <s v="ไม่ทราบอาชีพ/ในปกครอง"/>
    <s v="112"/>
    <x v="9"/>
    <x v="23"/>
    <x v="19"/>
    <x v="11"/>
    <s v="จังหาร"/>
    <d v="2022-08-27T00:00:00"/>
    <d v="2022-08-28T00:00:00"/>
    <m/>
    <d v="2022-01-02T00:00:00"/>
    <x v="28"/>
    <n v="34"/>
  </r>
  <r>
    <n v="21699"/>
    <s v="66.Dengue fever"/>
    <s v="ปุณยพร เทียนมา"/>
    <s v="534322"/>
    <s v="หญิง"/>
    <n v="17"/>
    <n v="4"/>
    <s v="นักเรียน"/>
    <s v="78"/>
    <x v="9"/>
    <x v="23"/>
    <x v="19"/>
    <x v="11"/>
    <s v="ร้อยเอ็ด"/>
    <d v="2022-08-21T00:00:00"/>
    <d v="2022-08-25T00:00:00"/>
    <m/>
    <d v="2022-01-02T00:00:00"/>
    <x v="27"/>
    <n v="34"/>
  </r>
  <r>
    <n v="21700"/>
    <s v="66.Dengue fever"/>
    <s v="ธนาภรณ์ จันทคัด"/>
    <s v="864894"/>
    <s v="หญิง"/>
    <n v="12"/>
    <n v="2"/>
    <s v="นักเรียน"/>
    <s v="103"/>
    <x v="0"/>
    <x v="3"/>
    <x v="1"/>
    <x v="1"/>
    <s v="ร้อยเอ็ด"/>
    <d v="2022-08-18T00:00:00"/>
    <d v="2022-08-20T00:00:00"/>
    <m/>
    <d v="2022-01-02T00:00:00"/>
    <x v="22"/>
    <n v="33"/>
  </r>
  <r>
    <n v="21701"/>
    <s v="66.Dengue fever"/>
    <s v="ณัฏฐกิตติ์ วินทะไชย"/>
    <s v="1043239"/>
    <s v="ชาย"/>
    <n v="5"/>
    <n v="11"/>
    <s v="ไม่ทราบอาชีพ/ในปกครอง"/>
    <s v="141"/>
    <x v="3"/>
    <x v="166"/>
    <x v="19"/>
    <x v="11"/>
    <s v="ร้อยเอ็ด"/>
    <d v="2022-08-18T00:00:00"/>
    <d v="2022-08-21T00:00:00"/>
    <m/>
    <d v="2022-01-02T00:00:00"/>
    <x v="27"/>
    <n v="33"/>
  </r>
  <r>
    <n v="21790"/>
    <s v="66.Dengue fever"/>
    <s v="กฤษาณภัค พันอาด"/>
    <s v="1104334"/>
    <s v="ชาย"/>
    <n v="4"/>
    <n v="4"/>
    <s v="ไม่ทราบอาชีพ/ในปกครอง"/>
    <s v="53"/>
    <x v="3"/>
    <x v="142"/>
    <x v="13"/>
    <x v="8"/>
    <s v="ร้อยเอ็ด"/>
    <d v="2022-08-21T00:00:00"/>
    <d v="2022-08-24T00:00:00"/>
    <m/>
    <d v="2022-01-02T00:00:00"/>
    <x v="27"/>
    <n v="34"/>
  </r>
  <r>
    <n v="21791"/>
    <s v="66.Dengue fever"/>
    <s v="จิรภัทร ชะลอ"/>
    <s v="983095"/>
    <s v="ชาย"/>
    <n v="7"/>
    <n v="7"/>
    <s v="นักเรียน"/>
    <s v="83"/>
    <x v="12"/>
    <x v="167"/>
    <x v="93"/>
    <x v="17"/>
    <s v="ร้อยเอ็ด"/>
    <d v="2022-08-23T00:00:00"/>
    <d v="2022-08-26T00:00:00"/>
    <m/>
    <d v="2022-01-02T00:00:00"/>
    <x v="27"/>
    <n v="34"/>
  </r>
  <r>
    <n v="21792"/>
    <s v="66.Dengue fever"/>
    <s v="ณัฐวศา สีงาม"/>
    <s v="961611"/>
    <s v="หญิง"/>
    <n v="8"/>
    <n v="2"/>
    <s v="นักเรียน"/>
    <s v="58/4"/>
    <x v="4"/>
    <x v="168"/>
    <x v="84"/>
    <x v="8"/>
    <s v="ร้อยเอ็ด"/>
    <d v="2022-08-21T00:00:00"/>
    <d v="2022-08-24T00:00:00"/>
    <m/>
    <d v="2022-01-02T00:00:00"/>
    <x v="27"/>
    <n v="34"/>
  </r>
  <r>
    <n v="21836"/>
    <s v="26.D.H.F."/>
    <s v="ณภัทร มณีกัญญ์"/>
    <s v="1061095"/>
    <s v="หญิง"/>
    <n v="13"/>
    <n v="4"/>
    <s v="นักเรียน"/>
    <s v="130/1"/>
    <x v="14"/>
    <x v="169"/>
    <x v="9"/>
    <x v="8"/>
    <s v="ร้อยเอ็ด"/>
    <d v="2022-08-17T00:00:00"/>
    <d v="2022-08-22T00:00:00"/>
    <m/>
    <d v="2022-01-02T00:00:00"/>
    <x v="27"/>
    <n v="33"/>
  </r>
  <r>
    <n v="22130"/>
    <s v="66.Dengue fever"/>
    <s v="อัฐภิญญา จอกลอย"/>
    <s v="6500766"/>
    <s v="หญิง"/>
    <n v="6"/>
    <n v="7"/>
    <s v="นักเรียน"/>
    <s v="9"/>
    <x v="16"/>
    <x v="153"/>
    <x v="4"/>
    <x v="4"/>
    <s v="จตุรพักตรพิมาน"/>
    <d v="2022-08-29T00:00:00"/>
    <d v="2022-08-29T00:00:00"/>
    <m/>
    <d v="2022-01-02T00:00:00"/>
    <x v="28"/>
    <n v="35"/>
  </r>
  <r>
    <n v="22153"/>
    <s v="26.D.H.F."/>
    <s v="ธีรวัฒน์ เจริญดี"/>
    <s v="5902112"/>
    <s v="ชาย"/>
    <n v="8"/>
    <n v="0"/>
    <s v="นักเรียน"/>
    <s v="140"/>
    <x v="13"/>
    <x v="170"/>
    <x v="62"/>
    <x v="6"/>
    <s v="ปทุมรัตต์"/>
    <d v="2022-08-28T00:00:00"/>
    <d v="2022-09-01T00:00:00"/>
    <m/>
    <d v="2022-01-02T00:00:00"/>
    <x v="28"/>
    <n v="35"/>
  </r>
  <r>
    <n v="22154"/>
    <s v="66.Dengue fever"/>
    <s v="อาริญา อุปสาร"/>
    <s v="560001601"/>
    <s v="หญิง"/>
    <n v="9"/>
    <n v="2"/>
    <s v="นักเรียน"/>
    <s v="15"/>
    <x v="0"/>
    <x v="171"/>
    <x v="36"/>
    <x v="5"/>
    <s v="พนมไพร"/>
    <d v="2022-09-01T00:00:00"/>
    <d v="2022-09-01T00:00:00"/>
    <m/>
    <d v="2022-01-02T00:00:00"/>
    <x v="28"/>
    <n v="35"/>
  </r>
  <r>
    <n v="22155"/>
    <s v="66.Dengue fever"/>
    <s v="ตรีสรา ศรีพรม"/>
    <s v="510000513"/>
    <s v="หญิง"/>
    <n v="15"/>
    <n v="2"/>
    <s v="นักเรียน"/>
    <s v="111"/>
    <x v="3"/>
    <x v="132"/>
    <x v="5"/>
    <x v="5"/>
    <s v="พนมไพร"/>
    <d v="2022-09-01T00:00:00"/>
    <d v="2022-09-01T00:00:00"/>
    <m/>
    <d v="2022-01-02T00:00:00"/>
    <x v="28"/>
    <n v="35"/>
  </r>
  <r>
    <n v="22156"/>
    <s v="26.D.H.F."/>
    <s v="ณัฐนิชา สุภษร"/>
    <s v="530000405"/>
    <s v="หญิง"/>
    <n v="14"/>
    <n v="3"/>
    <s v="นักเรียน"/>
    <s v="59"/>
    <x v="3"/>
    <x v="132"/>
    <x v="5"/>
    <x v="5"/>
    <s v="พนมไพร"/>
    <d v="2022-09-02T00:00:00"/>
    <d v="2022-09-02T00:00:00"/>
    <m/>
    <d v="2022-01-02T00:00:00"/>
    <x v="28"/>
    <n v="35"/>
  </r>
  <r>
    <n v="22258"/>
    <s v="26.D.H.F."/>
    <s v="วรินทร ศรีพิทักษ์"/>
    <s v="5406159"/>
    <s v="หญิง"/>
    <n v="10"/>
    <n v="11"/>
    <s v="นักเรียน"/>
    <s v="85"/>
    <x v="0"/>
    <x v="154"/>
    <x v="88"/>
    <x v="16"/>
    <s v="หนองพอก"/>
    <d v="2022-08-26T00:00:00"/>
    <d v="2022-09-01T00:00:00"/>
    <m/>
    <d v="2022-01-02T00:00:00"/>
    <x v="28"/>
    <n v="34"/>
  </r>
  <r>
    <n v="22274"/>
    <s v="66.Dengue fever"/>
    <s v="สุพัฒตา สุดาทิพย์"/>
    <s v="000017422"/>
    <s v="หญิง"/>
    <n v="12"/>
    <n v="2"/>
    <s v="นักเรียน"/>
    <s v="55/2"/>
    <x v="2"/>
    <x v="172"/>
    <x v="37"/>
    <x v="12"/>
    <s v="ทุ่งเขาหลวง"/>
    <d v="2022-09-01T00:00:00"/>
    <d v="2022-09-01T00:00:00"/>
    <m/>
    <d v="2022-01-02T00:00:00"/>
    <x v="28"/>
    <n v="35"/>
  </r>
  <r>
    <n v="22277"/>
    <s v="66.Dengue fever"/>
    <s v="กัญญาวีร์ ศรีพรม"/>
    <s v="520002751"/>
    <s v="หญิง"/>
    <n v="13"/>
    <n v="1"/>
    <s v="นักเรียน"/>
    <s v="111"/>
    <x v="3"/>
    <x v="132"/>
    <x v="5"/>
    <x v="5"/>
    <s v="พนมไพร"/>
    <d v="2022-09-03T00:00:00"/>
    <d v="2022-09-03T00:00:00"/>
    <m/>
    <d v="2022-01-02T00:00:00"/>
    <x v="28"/>
    <n v="35"/>
  </r>
  <r>
    <n v="22278"/>
    <s v="66.Dengue fever"/>
    <s v="จีรนันต์ จำปาหอม"/>
    <s v="540000203"/>
    <s v="หญิง"/>
    <n v="14"/>
    <n v="1"/>
    <s v="นักเรียน"/>
    <s v="65"/>
    <x v="1"/>
    <x v="173"/>
    <x v="56"/>
    <x v="5"/>
    <s v="พนมไพร"/>
    <d v="2022-09-03T00:00:00"/>
    <d v="2022-09-03T00:00:00"/>
    <m/>
    <d v="2022-01-02T00:00:00"/>
    <x v="28"/>
    <n v="35"/>
  </r>
  <r>
    <n v="22280"/>
    <s v="66.Dengue fever"/>
    <s v="เบญญาพร อุ่นสำโรง"/>
    <s v="640003649"/>
    <s v="หญิง"/>
    <n v="12"/>
    <n v="8"/>
    <s v="นักเรียน"/>
    <s v="179"/>
    <x v="3"/>
    <x v="132"/>
    <x v="5"/>
    <x v="5"/>
    <s v="พนมไพร"/>
    <d v="2022-09-03T00:00:00"/>
    <d v="2022-09-03T00:00:00"/>
    <m/>
    <d v="2022-01-02T00:00:00"/>
    <x v="28"/>
    <n v="35"/>
  </r>
  <r>
    <n v="22283"/>
    <s v="26.D.H.F."/>
    <s v="นัยนา มนตรีพิลา"/>
    <s v="92150"/>
    <s v="หญิง"/>
    <n v="35"/>
    <n v="6"/>
    <s v="รับจ้าง,กรรมกร"/>
    <s v="2/1"/>
    <x v="1"/>
    <x v="1"/>
    <x v="1"/>
    <x v="1"/>
    <s v="ร้อยเอ็ด"/>
    <d v="2022-08-22T00:00:00"/>
    <d v="2022-08-25T00:00:00"/>
    <m/>
    <d v="2022-01-02T00:00:00"/>
    <x v="27"/>
    <n v="34"/>
  </r>
  <r>
    <n v="22405"/>
    <s v="66.Dengue fever"/>
    <s v="ปิยะณัฐ พิมูลมี"/>
    <s v="594278"/>
    <s v="ชาย"/>
    <n v="33"/>
    <n v="7"/>
    <s v="รับจ้าง,กรรมกร"/>
    <s v="10/1"/>
    <x v="8"/>
    <x v="174"/>
    <x v="94"/>
    <x v="8"/>
    <s v="ร้อยเอ็ด"/>
    <d v="2022-08-27T00:00:00"/>
    <d v="2022-09-01T00:00:00"/>
    <m/>
    <d v="2022-01-02T00:00:00"/>
    <x v="28"/>
    <n v="34"/>
  </r>
  <r>
    <n v="22406"/>
    <s v="66.Dengue fever"/>
    <s v="ละมุล ศิริพานิช"/>
    <s v="494502"/>
    <s v="หญิง"/>
    <n v="65"/>
    <n v="5"/>
    <s v="อื่นๆ"/>
    <s v="58/8"/>
    <x v="8"/>
    <x v="161"/>
    <x v="14"/>
    <x v="8"/>
    <s v="ร้อยเอ็ด"/>
    <d v="2022-08-29T00:00:00"/>
    <d v="2022-08-31T00:00:00"/>
    <m/>
    <d v="2022-01-02T00:00:00"/>
    <x v="28"/>
    <n v="35"/>
  </r>
  <r>
    <n v="22470"/>
    <s v="66.Dengue fever"/>
    <s v="สุกัญญา ผมงาม"/>
    <s v="530004139"/>
    <s v="หญิง"/>
    <n v="11"/>
    <n v="11"/>
    <s v="นักเรียน"/>
    <s v="203"/>
    <x v="7"/>
    <x v="146"/>
    <x v="5"/>
    <x v="5"/>
    <s v="พนมไพร"/>
    <d v="2022-09-04T00:00:00"/>
    <d v="2022-09-04T00:00:00"/>
    <m/>
    <d v="2022-01-02T00:00:00"/>
    <x v="29"/>
    <n v="36"/>
  </r>
  <r>
    <n v="22471"/>
    <s v="66.Dengue fever"/>
    <s v="ยุทธภูมิ หดกระโทก"/>
    <s v="630001178"/>
    <s v="ชาย"/>
    <n v="19"/>
    <n v="7"/>
    <s v="นักเรียน"/>
    <s v="23"/>
    <x v="7"/>
    <x v="146"/>
    <x v="5"/>
    <x v="5"/>
    <s v="พนมไพร"/>
    <d v="2022-09-05T00:00:00"/>
    <d v="2022-09-05T00:00:00"/>
    <m/>
    <d v="2022-01-02T00:00:00"/>
    <x v="29"/>
    <n v="36"/>
  </r>
  <r>
    <n v="22557"/>
    <s v="26.D.H.F."/>
    <s v="สังวาล แน่นอุดร"/>
    <s v="618475"/>
    <s v="หญิง"/>
    <n v="48"/>
    <n v="3"/>
    <s v="เกษตร"/>
    <s v="15"/>
    <x v="3"/>
    <x v="175"/>
    <x v="31"/>
    <x v="11"/>
    <s v="ร้อยเอ็ด"/>
    <d v="2022-08-26T00:00:00"/>
    <d v="2022-08-30T00:00:00"/>
    <m/>
    <d v="2022-01-02T00:00:00"/>
    <x v="28"/>
    <n v="34"/>
  </r>
  <r>
    <n v="22620"/>
    <s v="26.D.H.F."/>
    <s v="อัศนัย ลามี"/>
    <s v="530001905"/>
    <s v="ชาย"/>
    <n v="12"/>
    <n v="4"/>
    <s v="นักเรียน"/>
    <s v="125"/>
    <x v="8"/>
    <x v="176"/>
    <x v="17"/>
    <x v="9"/>
    <s v="หนองฮี"/>
    <d v="2022-09-03T00:00:00"/>
    <d v="2022-09-03T00:00:00"/>
    <m/>
    <d v="2022-01-02T00:00:00"/>
    <x v="28"/>
    <n v="35"/>
  </r>
  <r>
    <n v="22628"/>
    <s v="66.Dengue fever"/>
    <s v="สิทธิศักดิ์ วิเศษวงษา"/>
    <s v="540000063"/>
    <s v="ชาย"/>
    <n v="11"/>
    <n v="7"/>
    <s v="นักเรียน"/>
    <s v="29"/>
    <x v="11"/>
    <x v="177"/>
    <x v="6"/>
    <x v="3"/>
    <s v="หนองฮี"/>
    <d v="2022-08-29T00:00:00"/>
    <d v="2022-08-29T00:00:00"/>
    <m/>
    <d v="2022-01-02T00:00:00"/>
    <x v="28"/>
    <n v="35"/>
  </r>
  <r>
    <n v="22629"/>
    <s v="66.Dengue fever"/>
    <s v="อนัญญา วิเศษวงษา"/>
    <s v="520002420"/>
    <s v="หญิง"/>
    <n v="14"/>
    <n v="0"/>
    <s v="นักเรียน"/>
    <s v="5"/>
    <x v="9"/>
    <x v="65"/>
    <x v="6"/>
    <x v="3"/>
    <s v="หนองฮี"/>
    <d v="2022-08-29T00:00:00"/>
    <d v="2022-08-29T00:00:00"/>
    <m/>
    <d v="2022-01-02T00:00:00"/>
    <x v="28"/>
    <n v="35"/>
  </r>
  <r>
    <n v="22630"/>
    <s v="66.Dengue fever"/>
    <s v="ชินดนัย วงศ์ณรัตน์"/>
    <s v="580000612"/>
    <s v="ชาย"/>
    <n v="7"/>
    <n v="0"/>
    <s v="นักเรียน"/>
    <s v="109"/>
    <x v="9"/>
    <x v="65"/>
    <x v="6"/>
    <x v="3"/>
    <s v="หนองฮี"/>
    <d v="2022-08-30T00:00:00"/>
    <d v="2022-08-30T00:00:00"/>
    <m/>
    <d v="2022-01-02T00:00:00"/>
    <x v="28"/>
    <n v="35"/>
  </r>
  <r>
    <n v="22665"/>
    <s v="66.Dengue fever"/>
    <s v="ธนคุณ บัวศิริ"/>
    <s v="550002109"/>
    <s v="ชาย"/>
    <n v="10"/>
    <n v="1"/>
    <s v="นักเรียน"/>
    <s v="77"/>
    <x v="1"/>
    <x v="178"/>
    <x v="91"/>
    <x v="5"/>
    <s v="พนมไพร"/>
    <d v="2022-09-01T00:00:00"/>
    <d v="2022-09-06T00:00:00"/>
    <m/>
    <d v="2022-01-02T00:00:00"/>
    <x v="29"/>
    <n v="35"/>
  </r>
  <r>
    <n v="22868"/>
    <s v="66.Dengue fever"/>
    <s v="ดาวิทย์ รัตนภักดี"/>
    <s v="000013793"/>
    <s v="ชาย"/>
    <n v="14"/>
    <n v="4"/>
    <s v="นักเรียน"/>
    <s v="52"/>
    <x v="16"/>
    <x v="179"/>
    <x v="33"/>
    <x v="12"/>
    <s v="ทุ่งเขาหลวง"/>
    <d v="2022-09-05T00:00:00"/>
    <d v="2022-09-05T00:00:00"/>
    <m/>
    <d v="2022-01-02T00:00:00"/>
    <x v="29"/>
    <n v="36"/>
  </r>
  <r>
    <n v="22843"/>
    <s v="66.Dengue fever"/>
    <s v="อนุรักษ์ นิลเขตร์"/>
    <s v="5810419"/>
    <s v="ชาย"/>
    <n v="18"/>
    <n v="0"/>
    <s v="นักเรียน"/>
    <s v="92"/>
    <x v="16"/>
    <x v="180"/>
    <x v="15"/>
    <x v="4"/>
    <s v="จตุรพักตรพิมาน"/>
    <d v="2022-09-06T00:00:00"/>
    <d v="2022-09-06T00:00:00"/>
    <m/>
    <d v="2022-01-02T00:00:00"/>
    <x v="29"/>
    <n v="36"/>
  </r>
  <r>
    <n v="22882"/>
    <s v="26.D.H.F."/>
    <s v="พัชริดา เลาะหะนะ"/>
    <s v="560002855"/>
    <s v="หญิง"/>
    <n v="8"/>
    <n v="10"/>
    <s v="นักเรียน"/>
    <s v="104"/>
    <x v="0"/>
    <x v="6"/>
    <x v="5"/>
    <x v="5"/>
    <s v="พนมไพร"/>
    <d v="2022-09-06T00:00:00"/>
    <d v="2022-09-07T00:00:00"/>
    <m/>
    <d v="2022-01-02T00:00:00"/>
    <x v="29"/>
    <n v="36"/>
  </r>
  <r>
    <n v="22956"/>
    <s v="66.Dengue fever"/>
    <s v="นันท์ณภัทร ศรีชนะ"/>
    <s v="1023231"/>
    <s v="หญิง"/>
    <n v="6"/>
    <n v="10"/>
    <s v="นักเรียน"/>
    <s v="102"/>
    <x v="15"/>
    <x v="149"/>
    <x v="26"/>
    <x v="1"/>
    <s v="ร้อยเอ็ด"/>
    <d v="2022-09-01T00:00:00"/>
    <d v="2022-09-05T00:00:00"/>
    <m/>
    <d v="2022-01-02T00:00:00"/>
    <x v="29"/>
    <n v="35"/>
  </r>
  <r>
    <n v="23036"/>
    <s v="66.Dengue fever"/>
    <s v="ภาวิณีย์ บุสดี"/>
    <s v="590000902"/>
    <s v="หญิง"/>
    <n v="6"/>
    <n v="6"/>
    <s v="นักเรียน"/>
    <s v="49"/>
    <x v="8"/>
    <x v="181"/>
    <x v="95"/>
    <x v="5"/>
    <s v="พนมไพร"/>
    <d v="2022-09-03T00:00:00"/>
    <d v="2022-09-08T00:00:00"/>
    <m/>
    <d v="2022-01-02T00:00:00"/>
    <x v="29"/>
    <n v="35"/>
  </r>
  <r>
    <n v="23047"/>
    <s v="66.Dengue fever"/>
    <s v="เบญจวรรณ  แสนเลิง"/>
    <s v="105153"/>
    <s v="หญิง"/>
    <n v="9"/>
    <n v="0"/>
    <s v="นักเรียน"/>
    <s v="125"/>
    <x v="14"/>
    <x v="31"/>
    <x v="0"/>
    <x v="0"/>
    <s v="อาจสามารถ"/>
    <d v="2022-09-01T00:00:00"/>
    <d v="2022-09-08T00:00:00"/>
    <m/>
    <d v="2022-01-02T00:00:00"/>
    <x v="29"/>
    <n v="35"/>
  </r>
  <r>
    <n v="23110"/>
    <s v="66.Dengue fever"/>
    <s v="พิมวิภา วรรณดร"/>
    <m/>
    <s v="หญิง"/>
    <n v="11"/>
    <n v="0"/>
    <s v="นักเรียน"/>
    <s v="138"/>
    <x v="7"/>
    <x v="182"/>
    <x v="96"/>
    <x v="14"/>
    <s v="เสลภูมิ"/>
    <d v="2022-09-04T00:00:00"/>
    <d v="2022-09-06T00:00:00"/>
    <m/>
    <d v="2022-01-02T00:00:00"/>
    <x v="29"/>
    <n v="36"/>
  </r>
  <r>
    <n v="23272"/>
    <s v="66.Dengue fever"/>
    <s v="พัชรพล มาหาร"/>
    <s v="6400028"/>
    <s v="ชาย"/>
    <n v="1"/>
    <n v="7"/>
    <s v="ไม่ทราบอาชีพ/ในปกครอง"/>
    <s v="11"/>
    <x v="2"/>
    <x v="183"/>
    <x v="97"/>
    <x v="10"/>
    <s v="เกษตรวิสัย"/>
    <d v="2022-08-31T00:00:00"/>
    <d v="2022-09-01T00:00:00"/>
    <m/>
    <d v="2022-01-02T00:00:00"/>
    <x v="28"/>
    <n v="35"/>
  </r>
  <r>
    <n v="23615"/>
    <s v="66.Dengue fever"/>
    <s v="หนูเพิ่ม ศรีโคตา"/>
    <s v="41266"/>
    <s v="หญิง"/>
    <n v="82"/>
    <n v="2"/>
    <s v="อื่นๆ"/>
    <s v="34/1"/>
    <x v="2"/>
    <x v="26"/>
    <x v="29"/>
    <x v="8"/>
    <s v="ร้อยเอ็ด"/>
    <d v="2022-09-01T00:00:00"/>
    <d v="2022-09-04T00:00:00"/>
    <m/>
    <d v="2022-01-02T00:00:00"/>
    <x v="29"/>
    <n v="35"/>
  </r>
  <r>
    <n v="23616"/>
    <s v="26.D.H.F."/>
    <s v="ชลธิชา บุสพันธ์"/>
    <s v="569513"/>
    <s v="หญิง"/>
    <n v="16"/>
    <n v="8"/>
    <s v="นักเรียน"/>
    <s v="22"/>
    <x v="3"/>
    <x v="130"/>
    <x v="29"/>
    <x v="8"/>
    <s v="ร้อยเอ็ด"/>
    <d v="2022-08-29T00:00:00"/>
    <d v="2022-09-02T00:00:00"/>
    <m/>
    <d v="2022-01-02T00:00:00"/>
    <x v="28"/>
    <n v="35"/>
  </r>
  <r>
    <n v="23617"/>
    <s v="66.Dengue fever"/>
    <s v="ณิชาภัทร ศิลปะกิจ"/>
    <s v="742898"/>
    <s v="หญิง"/>
    <n v="30"/>
    <n v="1"/>
    <s v="รับจ้าง,กรรมกร"/>
    <s v="254 13"/>
    <x v="10"/>
    <x v="184"/>
    <x v="9"/>
    <x v="8"/>
    <s v="ร้อยเอ็ด"/>
    <d v="2022-08-31T00:00:00"/>
    <d v="2022-09-04T00:00:00"/>
    <m/>
    <d v="2022-01-02T00:00:00"/>
    <x v="29"/>
    <n v="35"/>
  </r>
  <r>
    <n v="23618"/>
    <s v="66.Dengue fever"/>
    <s v="สมบูรณ์ โนนจันทร์ศรี"/>
    <s v="288754"/>
    <s v="หญิง"/>
    <n v="55"/>
    <n v="0"/>
    <s v="เกษตร"/>
    <s v="7"/>
    <x v="12"/>
    <x v="185"/>
    <x v="98"/>
    <x v="8"/>
    <s v="ร้อยเอ็ด"/>
    <d v="2022-08-27T00:00:00"/>
    <d v="2022-09-09T00:00:00"/>
    <m/>
    <d v="2022-01-02T00:00:00"/>
    <x v="29"/>
    <n v="34"/>
  </r>
  <r>
    <n v="23619"/>
    <s v="66.Dengue fever"/>
    <s v="ณัฐนิชา สัภษร"/>
    <s v="1233712"/>
    <s v="หญิง"/>
    <n v="14"/>
    <n v="0"/>
    <s v="นักเรียน"/>
    <s v="39"/>
    <x v="3"/>
    <x v="132"/>
    <x v="5"/>
    <x v="5"/>
    <s v="ร้อยเอ็ด"/>
    <d v="2022-08-30T00:00:00"/>
    <d v="2022-09-02T00:00:00"/>
    <m/>
    <d v="2022-01-02T00:00:00"/>
    <x v="28"/>
    <n v="35"/>
  </r>
  <r>
    <n v="23620"/>
    <s v="66.Dengue fever"/>
    <s v="ทิวากร โพธิ์โสภา"/>
    <s v="817156"/>
    <s v="ชาย"/>
    <n v="11"/>
    <n v="8"/>
    <s v="นักเรียน"/>
    <s v="30"/>
    <x v="4"/>
    <x v="186"/>
    <x v="78"/>
    <x v="16"/>
    <s v="ร้อยเอ็ด"/>
    <d v="2022-09-02T00:00:00"/>
    <d v="2022-09-05T00:00:00"/>
    <m/>
    <d v="2022-01-02T00:00:00"/>
    <x v="29"/>
    <n v="35"/>
  </r>
  <r>
    <n v="23621"/>
    <s v="66.Dengue fever"/>
    <s v="วงศกร นามไพร"/>
    <s v="888682"/>
    <s v="ชาย"/>
    <n v="10"/>
    <n v="1"/>
    <s v="นักเรียน"/>
    <s v="46"/>
    <x v="4"/>
    <x v="187"/>
    <x v="13"/>
    <x v="8"/>
    <s v="ร้อยเอ็ด"/>
    <d v="2022-09-08T00:00:00"/>
    <d v="2022-09-09T00:00:00"/>
    <m/>
    <d v="2022-01-02T00:00:00"/>
    <x v="29"/>
    <n v="36"/>
  </r>
  <r>
    <n v="23622"/>
    <s v="66.Dengue fever"/>
    <s v="ภัทรวดี มรรควิน"/>
    <s v="969904"/>
    <s v="หญิง"/>
    <n v="16"/>
    <n v="7"/>
    <s v="นักเรียน"/>
    <s v="211"/>
    <x v="13"/>
    <x v="188"/>
    <x v="99"/>
    <x v="17"/>
    <s v="ร้อยเอ็ด"/>
    <d v="2022-09-01T00:00:00"/>
    <d v="2022-09-08T00:00:00"/>
    <m/>
    <d v="2022-01-02T00:00:00"/>
    <x v="29"/>
    <n v="35"/>
  </r>
  <r>
    <n v="23623"/>
    <s v="66.Dengue fever"/>
    <s v="ชิดชนก ศรีใส"/>
    <s v="21120"/>
    <s v="หญิง"/>
    <n v="48"/>
    <n v="10"/>
    <s v="บุคลากรสาธารณสุข"/>
    <s v="385/52"/>
    <x v="15"/>
    <x v="36"/>
    <x v="14"/>
    <x v="8"/>
    <s v="ร้อยเอ็ด"/>
    <d v="2022-09-06T00:00:00"/>
    <d v="2022-09-08T00:00:00"/>
    <m/>
    <d v="2022-01-02T00:00:00"/>
    <x v="29"/>
    <n v="36"/>
  </r>
  <r>
    <n v="23624"/>
    <s v="26.D.H.F."/>
    <s v="วีรภัทร ทองเกตุ"/>
    <s v="865270"/>
    <s v="ชาย"/>
    <n v="17"/>
    <n v="8"/>
    <s v="รับจ้าง,กรรมกร"/>
    <s v="26"/>
    <x v="9"/>
    <x v="189"/>
    <x v="100"/>
    <x v="0"/>
    <s v="ร้อยเอ็ด"/>
    <d v="2022-09-03T00:00:00"/>
    <d v="2022-09-07T00:00:00"/>
    <m/>
    <d v="2022-01-02T00:00:00"/>
    <x v="29"/>
    <n v="35"/>
  </r>
  <r>
    <n v="23625"/>
    <s v="66.Dengue fever"/>
    <s v="อิสริยา เพ็งอารีย์"/>
    <s v="308362"/>
    <s v="หญิง"/>
    <n v="26"/>
    <n v="9"/>
    <s v="รับจ้าง,กรรมกร"/>
    <s v="149"/>
    <x v="16"/>
    <x v="190"/>
    <x v="94"/>
    <x v="8"/>
    <s v="ร้อยเอ็ด"/>
    <d v="2022-08-27T00:00:00"/>
    <d v="2022-08-31T00:00:00"/>
    <m/>
    <d v="2022-01-02T00:00:00"/>
    <x v="28"/>
    <n v="34"/>
  </r>
  <r>
    <n v="23626"/>
    <s v="66.Dengue fever"/>
    <s v="ชัยทรัพย์ พลเวียง"/>
    <s v="916437"/>
    <s v="ชาย"/>
    <n v="9"/>
    <n v="4"/>
    <s v="นักเรียน"/>
    <s v="12"/>
    <x v="0"/>
    <x v="3"/>
    <x v="1"/>
    <x v="1"/>
    <s v="ร้อยเอ็ด"/>
    <d v="2022-08-29T00:00:00"/>
    <d v="2022-09-02T00:00:00"/>
    <m/>
    <d v="2022-01-02T00:00:00"/>
    <x v="28"/>
    <n v="35"/>
  </r>
  <r>
    <n v="23627"/>
    <s v="66.Dengue fever"/>
    <s v="มณทิชา บุสพันธ์"/>
    <s v="675270"/>
    <s v="หญิง"/>
    <n v="14"/>
    <n v="8"/>
    <s v="นักเรียน"/>
    <s v="22"/>
    <x v="3"/>
    <x v="130"/>
    <x v="29"/>
    <x v="8"/>
    <s v="ร้อยเอ็ด"/>
    <d v="2022-08-28T00:00:00"/>
    <d v="2022-09-02T00:00:00"/>
    <m/>
    <d v="2022-01-02T00:00:00"/>
    <x v="28"/>
    <n v="35"/>
  </r>
  <r>
    <n v="23628"/>
    <s v="66.Dengue fever"/>
    <s v="วัฒนพงษ์ สมัครมิตร"/>
    <s v="589113"/>
    <s v="ชาย"/>
    <n v="48"/>
    <n v="9"/>
    <s v="เกษตร"/>
    <s v="213"/>
    <x v="0"/>
    <x v="191"/>
    <x v="99"/>
    <x v="17"/>
    <s v="ร้อยเอ็ด"/>
    <d v="2022-09-06T00:00:00"/>
    <d v="2022-09-10T00:00:00"/>
    <m/>
    <d v="2022-01-02T00:00:00"/>
    <x v="29"/>
    <n v="36"/>
  </r>
  <r>
    <n v="23860"/>
    <s v="66.Dengue fever"/>
    <s v="โทพล ผลอ้อ"/>
    <s v="450009627"/>
    <s v="ชาย"/>
    <n v="23"/>
    <n v="5"/>
    <s v="รับจ้าง,กรรมกร"/>
    <s v="24"/>
    <x v="0"/>
    <x v="25"/>
    <x v="6"/>
    <x v="3"/>
    <s v="หนองฮี"/>
    <d v="2022-09-06T00:00:00"/>
    <d v="2022-09-06T00:00:00"/>
    <m/>
    <d v="2022-01-02T00:00:00"/>
    <x v="29"/>
    <n v="36"/>
  </r>
  <r>
    <n v="23882"/>
    <s v="66.Dengue fever"/>
    <s v="ศราวุธ ศรีทัศน์"/>
    <s v="470006978"/>
    <s v="ชาย"/>
    <n v="30"/>
    <n v="8"/>
    <s v="รับจ้าง,กรรมกร"/>
    <s v="138"/>
    <x v="3"/>
    <x v="192"/>
    <x v="101"/>
    <x v="5"/>
    <s v="พนมไพร"/>
    <d v="2022-09-08T00:00:00"/>
    <d v="2022-09-14T00:00:00"/>
    <m/>
    <d v="2022-01-02T00:00:00"/>
    <x v="30"/>
    <n v="36"/>
  </r>
  <r>
    <n v="23886"/>
    <s v="27.D.H.F.shock syndrome"/>
    <s v="ละออง ก้อนคำ"/>
    <s v="580000150"/>
    <s v="หญิง"/>
    <n v="57"/>
    <n v="3"/>
    <s v="เกษตร"/>
    <s v="37"/>
    <x v="1"/>
    <x v="193"/>
    <x v="83"/>
    <x v="5"/>
    <s v="พนมไพร"/>
    <d v="2022-09-13T00:00:00"/>
    <d v="2022-09-14T00:00:00"/>
    <m/>
    <d v="2022-01-02T00:00:00"/>
    <x v="30"/>
    <n v="37"/>
  </r>
  <r>
    <n v="23900"/>
    <s v="66.Dengue fever"/>
    <s v="มณีรัตน์ สุวรรณศรี"/>
    <s v="5906714"/>
    <s v="หญิง"/>
    <n v="32"/>
    <n v="4"/>
    <s v="รับจ้าง,กรรมกร"/>
    <s v="110"/>
    <x v="6"/>
    <x v="194"/>
    <x v="102"/>
    <x v="11"/>
    <s v="จังหาร"/>
    <d v="2022-09-12T00:00:00"/>
    <d v="2022-09-14T00:00:00"/>
    <m/>
    <d v="2022-01-02T00:00:00"/>
    <x v="30"/>
    <n v="37"/>
  </r>
  <r>
    <n v="23998"/>
    <s v="66.Dengue fever"/>
    <s v="กมลรัตน์ ชินอาจ"/>
    <s v="1071683"/>
    <s v="หญิง"/>
    <n v="5"/>
    <n v="2"/>
    <s v="ไม่ทราบอาชีพ/ในปกครอง"/>
    <s v="146"/>
    <x v="1"/>
    <x v="195"/>
    <x v="13"/>
    <x v="8"/>
    <s v="ร้อยเอ็ด"/>
    <d v="2022-09-09T00:00:00"/>
    <d v="2022-09-12T00:00:00"/>
    <m/>
    <d v="2022-01-02T00:00:00"/>
    <x v="30"/>
    <n v="36"/>
  </r>
  <r>
    <n v="23996"/>
    <s v="66.Dengue fever"/>
    <s v="ณัฐณิชา ศิริวรรณ"/>
    <s v="927722"/>
    <s v="หญิง"/>
    <n v="9"/>
    <n v="1"/>
    <s v="นักเรียน"/>
    <s v="50"/>
    <x v="3"/>
    <x v="196"/>
    <x v="103"/>
    <x v="17"/>
    <s v="ร้อยเอ็ด"/>
    <d v="2022-09-07T00:00:00"/>
    <d v="2022-09-12T00:00:00"/>
    <m/>
    <d v="2022-01-02T00:00:00"/>
    <x v="30"/>
    <n v="36"/>
  </r>
  <r>
    <n v="23997"/>
    <s v="66.Dengue fever"/>
    <s v="สมศักดิ์ ประสาทเกตุ"/>
    <s v="635323"/>
    <s v="ชาย"/>
    <n v="27"/>
    <n v="11"/>
    <s v="รับจ้าง,กรรมกร"/>
    <s v="44"/>
    <x v="11"/>
    <x v="143"/>
    <x v="9"/>
    <x v="8"/>
    <s v="ร้อยเอ็ด"/>
    <d v="2022-09-10T00:00:00"/>
    <d v="2022-09-12T00:00:00"/>
    <m/>
    <d v="2022-01-02T00:00:00"/>
    <x v="30"/>
    <n v="36"/>
  </r>
  <r>
    <n v="24067"/>
    <s v="66.Dengue fever"/>
    <s v="ขวัญชนก สิงห์ภักดี"/>
    <s v="5802581"/>
    <s v="หญิง"/>
    <n v="9"/>
    <n v="8"/>
    <s v="นักเรียน"/>
    <s v="14"/>
    <x v="1"/>
    <x v="53"/>
    <x v="38"/>
    <x v="15"/>
    <s v="โพธิ์ชัย"/>
    <d v="2022-09-12T00:00:00"/>
    <d v="2022-09-12T00:00:00"/>
    <m/>
    <d v="2022-01-02T00:00:00"/>
    <x v="30"/>
    <n v="37"/>
  </r>
  <r>
    <n v="24070"/>
    <s v="26.D.H.F."/>
    <s v="เจือจันทร์ เภาพันธ์"/>
    <s v="640006154"/>
    <s v="หญิง"/>
    <n v="63"/>
    <n v="6"/>
    <s v="ค้าขาย"/>
    <s v="160"/>
    <x v="9"/>
    <x v="65"/>
    <x v="6"/>
    <x v="3"/>
    <s v="สุวรรณภูมิ"/>
    <d v="2022-09-09T00:00:00"/>
    <d v="2022-09-10T00:00:00"/>
    <m/>
    <d v="2022-01-02T00:00:00"/>
    <x v="29"/>
    <n v="36"/>
  </r>
  <r>
    <n v="24071"/>
    <s v="66.Dengue fever"/>
    <s v="ยศสรัล กระแสโสม"/>
    <s v="600200578"/>
    <s v="ชาย"/>
    <n v="4"/>
    <n v="11"/>
    <s v="ไม่ทราบอาชีพ/ในปกครอง"/>
    <s v="76"/>
    <x v="19"/>
    <x v="197"/>
    <x v="10"/>
    <x v="9"/>
    <s v="สุวรรณภูมิ"/>
    <d v="2022-09-05T00:00:00"/>
    <d v="2022-09-09T00:00:00"/>
    <m/>
    <d v="2022-01-02T00:00:00"/>
    <x v="29"/>
    <n v="36"/>
  </r>
  <r>
    <n v="24072"/>
    <s v="66.Dengue fever"/>
    <s v="ศุภกร ละอองดิน"/>
    <s v="500132876"/>
    <s v="ชาย"/>
    <n v="15"/>
    <n v="6"/>
    <s v="นักเรียน"/>
    <s v="69"/>
    <x v="1"/>
    <x v="108"/>
    <x v="65"/>
    <x v="9"/>
    <s v="สุวรรณภูมิ"/>
    <d v="2022-07-26T00:00:00"/>
    <d v="2022-07-30T00:00:00"/>
    <m/>
    <d v="2022-01-02T00:00:00"/>
    <x v="1"/>
    <n v="30"/>
  </r>
  <r>
    <n v="24073"/>
    <s v="66.Dengue fever"/>
    <s v="กสิเดช บุราไกร"/>
    <s v="580187925"/>
    <s v="ชาย"/>
    <n v="6"/>
    <n v="10"/>
    <s v="นักเรียน"/>
    <s v="50"/>
    <x v="1"/>
    <x v="108"/>
    <x v="65"/>
    <x v="9"/>
    <s v="สุวรรณภูมิ"/>
    <d v="2022-07-31T00:00:00"/>
    <d v="2022-08-01T00:00:00"/>
    <m/>
    <d v="2022-01-02T00:00:00"/>
    <x v="9"/>
    <n v="31"/>
  </r>
  <r>
    <n v="24074"/>
    <s v="26.D.H.F."/>
    <s v="นิรมล ตางจงราช"/>
    <s v="650010557"/>
    <s v="หญิง"/>
    <n v="26"/>
    <n v="6"/>
    <s v="รับจ้าง,กรรมกร"/>
    <s v="188"/>
    <x v="0"/>
    <x v="63"/>
    <x v="65"/>
    <x v="9"/>
    <s v="สุวรรณภูมิ"/>
    <d v="2022-07-31T00:00:00"/>
    <d v="2022-08-03T00:00:00"/>
    <m/>
    <d v="2022-01-02T00:00:00"/>
    <x v="9"/>
    <n v="31"/>
  </r>
  <r>
    <n v="24075"/>
    <s v="66.Dengue fever"/>
    <s v="ธีระพัฒน์ อานไมล์"/>
    <s v="580184396"/>
    <s v="ชาย"/>
    <n v="8"/>
    <n v="4"/>
    <s v="นักเรียน"/>
    <s v="9"/>
    <x v="0"/>
    <x v="63"/>
    <x v="65"/>
    <x v="9"/>
    <s v="สุวรรณภูมิ"/>
    <d v="2022-07-31T00:00:00"/>
    <d v="2022-08-03T00:00:00"/>
    <m/>
    <d v="2022-01-02T00:00:00"/>
    <x v="9"/>
    <n v="31"/>
  </r>
  <r>
    <n v="24076"/>
    <s v="26.D.H.F."/>
    <s v="ภานรินทร์ มวลศรี"/>
    <s v="530156373"/>
    <s v="ชาย"/>
    <n v="12"/>
    <n v="3"/>
    <s v="นักเรียน"/>
    <s v="138"/>
    <x v="0"/>
    <x v="63"/>
    <x v="65"/>
    <x v="9"/>
    <s v="สุวรรณภูมิ"/>
    <d v="2022-08-11T00:00:00"/>
    <d v="2022-08-14T00:00:00"/>
    <m/>
    <d v="2022-01-02T00:00:00"/>
    <x v="22"/>
    <n v="32"/>
  </r>
  <r>
    <n v="24077"/>
    <s v="66.Dengue fever"/>
    <s v="วชิรพล สุทธิสน"/>
    <s v="610205611"/>
    <s v="ชาย"/>
    <n v="4"/>
    <n v="0"/>
    <s v="ไม่ทราบอาชีพ/ในปกครอง"/>
    <s v="105"/>
    <x v="1"/>
    <x v="108"/>
    <x v="65"/>
    <x v="9"/>
    <s v="สุวรรณภูมิ"/>
    <d v="2022-08-04T00:00:00"/>
    <d v="2022-08-06T00:00:00"/>
    <m/>
    <d v="2022-01-02T00:00:00"/>
    <x v="9"/>
    <n v="31"/>
  </r>
  <r>
    <n v="24078"/>
    <s v="66.Dengue fever"/>
    <s v="กรวิชญ์ ประโม"/>
    <s v="540164066"/>
    <s v="ชาย"/>
    <n v="11"/>
    <n v="0"/>
    <s v="นักเรียน"/>
    <s v="128"/>
    <x v="0"/>
    <x v="63"/>
    <x v="65"/>
    <x v="9"/>
    <s v="สุวรรณภูมิ"/>
    <d v="2022-08-18T00:00:00"/>
    <d v="2022-08-20T00:00:00"/>
    <m/>
    <d v="2022-01-02T00:00:00"/>
    <x v="22"/>
    <n v="33"/>
  </r>
  <r>
    <n v="24079"/>
    <s v="26.D.H.F."/>
    <s v="สิทธิศักดิ์ อรรคฮาด"/>
    <s v="470104586"/>
    <s v="ชาย"/>
    <n v="18"/>
    <n v="2"/>
    <s v="นักเรียน"/>
    <s v="141"/>
    <x v="8"/>
    <x v="12"/>
    <x v="10"/>
    <x v="9"/>
    <s v="สุวรรณภูมิ"/>
    <d v="2022-08-14T00:00:00"/>
    <d v="2022-08-18T00:00:00"/>
    <m/>
    <d v="2022-01-02T00:00:00"/>
    <x v="22"/>
    <n v="33"/>
  </r>
  <r>
    <n v="24080"/>
    <s v="66.Dengue fever"/>
    <s v="ภูมิพัฒน์ ทองเทียม"/>
    <s v="580185103"/>
    <s v="ชาย"/>
    <n v="7"/>
    <n v="8"/>
    <s v="นักเรียน"/>
    <s v="112"/>
    <x v="2"/>
    <x v="156"/>
    <x v="90"/>
    <x v="9"/>
    <s v="สุวรรณภูมิ"/>
    <d v="2022-08-14T00:00:00"/>
    <d v="2022-08-17T00:00:00"/>
    <m/>
    <d v="2022-01-02T00:00:00"/>
    <x v="22"/>
    <n v="33"/>
  </r>
  <r>
    <n v="24081"/>
    <s v="26.D.H.F."/>
    <s v="แพรพลอย ไกรทอง"/>
    <s v="650009739"/>
    <s v="หญิง"/>
    <n v="10"/>
    <n v="2"/>
    <s v="นักเรียน"/>
    <s v="178"/>
    <x v="12"/>
    <x v="27"/>
    <x v="22"/>
    <x v="9"/>
    <s v="สุวรรณภูมิ"/>
    <d v="2022-08-21T00:00:00"/>
    <d v="2022-08-23T00:00:00"/>
    <m/>
    <d v="2022-01-02T00:00:00"/>
    <x v="27"/>
    <n v="34"/>
  </r>
  <r>
    <n v="24082"/>
    <s v="66.Dengue fever"/>
    <s v="ธัญกร สุรวงค์เสรี"/>
    <s v="430035579"/>
    <s v="ชาย"/>
    <n v="28"/>
    <n v="2"/>
    <s v="รับจ้าง,กรรมกร"/>
    <s v="67"/>
    <x v="12"/>
    <x v="27"/>
    <x v="22"/>
    <x v="9"/>
    <s v="สุวรรณภูมิ"/>
    <d v="2022-08-21T00:00:00"/>
    <d v="2022-08-23T00:00:00"/>
    <m/>
    <d v="2022-01-02T00:00:00"/>
    <x v="27"/>
    <n v="34"/>
  </r>
  <r>
    <n v="24097"/>
    <s v="66.Dengue fever"/>
    <s v="ยุทธภูมิ  แก้วคูณ"/>
    <s v="520002158"/>
    <s v="ชาย"/>
    <n v="16"/>
    <n v="0"/>
    <s v="นักเรียน"/>
    <s v="8"/>
    <x v="3"/>
    <x v="132"/>
    <x v="5"/>
    <x v="5"/>
    <s v="พนมไพร"/>
    <d v="2022-09-12T00:00:00"/>
    <d v="2022-09-15T00:00:00"/>
    <m/>
    <d v="2022-01-02T00:00:00"/>
    <x v="30"/>
    <n v="37"/>
  </r>
  <r>
    <n v="24228"/>
    <s v="66.Dengue fever"/>
    <s v="สุมินตรา สิงธิมาศ"/>
    <s v="570002380"/>
    <s v="หญิง"/>
    <n v="8"/>
    <n v="9"/>
    <s v="นักเรียน"/>
    <s v="200"/>
    <x v="3"/>
    <x v="132"/>
    <x v="5"/>
    <x v="5"/>
    <s v="พนมไพร"/>
    <d v="2022-09-14T00:00:00"/>
    <d v="2022-09-15T00:00:00"/>
    <m/>
    <d v="2022-01-02T00:00:00"/>
    <x v="30"/>
    <n v="37"/>
  </r>
  <r>
    <n v="24292"/>
    <s v="66.Dengue fever"/>
    <s v="ธนกฤต สุรคาย"/>
    <s v="1070183"/>
    <s v="ชาย"/>
    <n v="5"/>
    <n v="3"/>
    <s v="ไม่ทราบอาชีพ/ในปกครอง"/>
    <s v="99"/>
    <x v="16"/>
    <x v="25"/>
    <x v="104"/>
    <x v="14"/>
    <s v="ร้อยเอ็ด"/>
    <d v="2022-09-12T00:00:00"/>
    <d v="2022-09-15T00:00:00"/>
    <m/>
    <d v="2022-01-02T00:00:00"/>
    <x v="30"/>
    <n v="37"/>
  </r>
  <r>
    <n v="24476"/>
    <s v="66.Dengue fever"/>
    <s v="จันทกานต์ จันทร์มนตรี"/>
    <s v="570001017"/>
    <s v="หญิง"/>
    <n v="8"/>
    <n v="5"/>
    <s v="นักเรียน"/>
    <s v="5"/>
    <x v="3"/>
    <x v="132"/>
    <x v="5"/>
    <x v="5"/>
    <s v="พนมไพร"/>
    <d v="2022-09-15T00:00:00"/>
    <d v="2022-09-18T00:00:00"/>
    <m/>
    <d v="2022-01-02T00:00:00"/>
    <x v="31"/>
    <n v="37"/>
  </r>
  <r>
    <n v="24553"/>
    <s v="26.D.H.F."/>
    <s v="ภัทราพร พรมแพน"/>
    <s v="5903668"/>
    <s v="หญิง"/>
    <n v="20"/>
    <n v="0"/>
    <s v="เกษตร"/>
    <s v="123"/>
    <x v="0"/>
    <x v="198"/>
    <x v="105"/>
    <x v="6"/>
    <s v="ปทุมรัตต์"/>
    <d v="2022-09-12T00:00:00"/>
    <d v="2022-09-15T00:00:00"/>
    <m/>
    <d v="2022-01-02T00:00:00"/>
    <x v="30"/>
    <n v="37"/>
  </r>
  <r>
    <n v="24563"/>
    <s v="66.Dengue fever"/>
    <s v="อนุรักษ์ กุลยะ"/>
    <s v="510001985"/>
    <s v="ชาย"/>
    <n v="14"/>
    <n v="3"/>
    <s v="นักเรียน"/>
    <s v="26"/>
    <x v="4"/>
    <x v="199"/>
    <x v="5"/>
    <x v="5"/>
    <s v="พนมไพร"/>
    <d v="2022-09-16T00:00:00"/>
    <d v="2022-09-19T00:00:00"/>
    <m/>
    <d v="2022-01-02T00:00:00"/>
    <x v="31"/>
    <n v="37"/>
  </r>
  <r>
    <n v="24565"/>
    <s v="26.D.H.F."/>
    <s v="ชุติกาญจน์ ทำพิลา"/>
    <s v="500000931"/>
    <s v="หญิง"/>
    <n v="15"/>
    <n v="6"/>
    <s v="นักเรียน"/>
    <s v="99"/>
    <x v="16"/>
    <x v="200"/>
    <x v="6"/>
    <x v="3"/>
    <s v="พนมไพร"/>
    <d v="2022-09-14T00:00:00"/>
    <d v="2022-09-19T00:00:00"/>
    <m/>
    <d v="2022-01-02T00:00:00"/>
    <x v="31"/>
    <n v="37"/>
  </r>
  <r>
    <n v="24665"/>
    <s v="66.Dengue fever"/>
    <s v="ชนาภัทร จันทะสอน"/>
    <m/>
    <s v="หญิง"/>
    <n v="15"/>
    <n v="0"/>
    <s v="นักเรียน"/>
    <s v="136"/>
    <x v="7"/>
    <x v="182"/>
    <x v="96"/>
    <x v="14"/>
    <s v="เสลภูมิ"/>
    <d v="2022-09-13T00:00:00"/>
    <d v="2022-09-17T00:00:00"/>
    <m/>
    <d v="2022-01-02T00:00:00"/>
    <x v="30"/>
    <n v="37"/>
  </r>
  <r>
    <n v="24893"/>
    <s v="66.Dengue fever"/>
    <s v="เฉลิมพร เส็งนา"/>
    <s v="510002732"/>
    <s v="หญิง"/>
    <n v="42"/>
    <n v="9"/>
    <s v="เกษตร"/>
    <s v="101"/>
    <x v="9"/>
    <x v="201"/>
    <x v="106"/>
    <x v="5"/>
    <s v="พนมไพร"/>
    <d v="2022-09-19T00:00:00"/>
    <d v="2022-09-21T00:00:00"/>
    <m/>
    <d v="2022-01-02T00:00:00"/>
    <x v="31"/>
    <n v="38"/>
  </r>
  <r>
    <n v="24894"/>
    <s v="66.Dengue fever"/>
    <s v="อนุชิต กุลยะ"/>
    <s v="500003150"/>
    <s v="ชาย"/>
    <n v="15"/>
    <n v="2"/>
    <s v="นักเรียน"/>
    <s v="26"/>
    <x v="4"/>
    <x v="199"/>
    <x v="5"/>
    <x v="5"/>
    <s v="พนมไพร"/>
    <d v="2022-09-17T00:00:00"/>
    <d v="2022-09-20T00:00:00"/>
    <m/>
    <d v="2022-01-02T00:00:00"/>
    <x v="31"/>
    <n v="37"/>
  </r>
  <r>
    <n v="25090"/>
    <s v="26.D.H.F."/>
    <s v="วิทวัส วรรณพฤกษ์"/>
    <s v="000013679"/>
    <s v="ชาย"/>
    <n v="39"/>
    <n v="9"/>
    <s v="รับจ้าง,กรรมกร"/>
    <s v="29"/>
    <x v="16"/>
    <x v="179"/>
    <x v="33"/>
    <x v="12"/>
    <s v="ทุ่งเขาหลวง"/>
    <d v="2022-09-10T00:00:00"/>
    <d v="2022-09-15T00:00:00"/>
    <m/>
    <d v="2022-01-02T00:00:00"/>
    <x v="30"/>
    <n v="36"/>
  </r>
  <r>
    <n v="25104"/>
    <s v="26.D.H.F."/>
    <s v="เจษฏา ศรีศิริ"/>
    <s v="000015780"/>
    <s v="ชาย"/>
    <n v="19"/>
    <n v="11"/>
    <s v="นักเรียน"/>
    <s v="51"/>
    <x v="15"/>
    <x v="202"/>
    <x v="25"/>
    <x v="12"/>
    <s v="ทุ่งเขาหลวง"/>
    <d v="2022-09-12T00:00:00"/>
    <d v="2022-09-15T00:00:00"/>
    <m/>
    <d v="2022-01-02T00:00:00"/>
    <x v="30"/>
    <n v="37"/>
  </r>
  <r>
    <n v="25133"/>
    <s v="26.D.H.F."/>
    <s v="ณัฐวุฒิ บุญวิเศษ"/>
    <s v="674759"/>
    <s v="ชาย"/>
    <n v="14"/>
    <n v="11"/>
    <s v="นักเรียน"/>
    <s v="83/2"/>
    <x v="15"/>
    <x v="187"/>
    <x v="12"/>
    <x v="8"/>
    <s v="ร้อยเอ็ด"/>
    <d v="2022-09-15T00:00:00"/>
    <d v="2022-09-19T00:00:00"/>
    <m/>
    <d v="2022-01-02T00:00:00"/>
    <x v="31"/>
    <n v="37"/>
  </r>
  <r>
    <n v="25134"/>
    <s v="66.Dengue fever"/>
    <s v="รัตนาพร คุยลำเจียม"/>
    <s v="541643"/>
    <s v="หญิง"/>
    <n v="19"/>
    <n v="1"/>
    <s v="นักเรียน"/>
    <s v="99"/>
    <x v="3"/>
    <x v="203"/>
    <x v="51"/>
    <x v="1"/>
    <s v="ร้อยเอ็ด"/>
    <d v="2022-09-14T00:00:00"/>
    <d v="2022-09-19T00:00:00"/>
    <m/>
    <d v="2022-01-02T00:00:00"/>
    <x v="31"/>
    <n v="37"/>
  </r>
  <r>
    <n v="25489"/>
    <s v="66.Dengue fever"/>
    <s v="พีระพัฒน์ นนทภา"/>
    <s v="818558"/>
    <s v="ชาย"/>
    <n v="11"/>
    <n v="8"/>
    <s v="นักเรียน"/>
    <s v="113"/>
    <x v="1"/>
    <x v="1"/>
    <x v="1"/>
    <x v="1"/>
    <s v="ร้อยเอ็ด"/>
    <d v="2022-09-18T00:00:00"/>
    <d v="2022-09-22T00:00:00"/>
    <m/>
    <d v="2022-01-02T00:00:00"/>
    <x v="31"/>
    <n v="38"/>
  </r>
  <r>
    <n v="25714"/>
    <s v="66.Dengue fever"/>
    <s v="ทัคศกร มณีกัญย์"/>
    <m/>
    <s v="ชาย"/>
    <n v="8"/>
    <n v="0"/>
    <s v="นักเรียน"/>
    <s v="1"/>
    <x v="15"/>
    <x v="204"/>
    <x v="35"/>
    <x v="14"/>
    <s v="เสลภูมิ"/>
    <d v="2022-09-22T00:00:00"/>
    <d v="2022-09-24T00:00:00"/>
    <m/>
    <d v="2022-01-02T00:00:00"/>
    <x v="31"/>
    <n v="38"/>
  </r>
  <r>
    <n v="25680"/>
    <s v="66.Dengue fever"/>
    <s v="วรนุช วงสุโท"/>
    <s v="5907022"/>
    <s v="หญิง"/>
    <n v="18"/>
    <n v="2"/>
    <s v="นักเรียน"/>
    <s v="35"/>
    <x v="12"/>
    <x v="205"/>
    <x v="92"/>
    <x v="15"/>
    <s v="โพธิ์ชัย"/>
    <d v="2022-09-20T00:00:00"/>
    <d v="2022-09-23T00:00:00"/>
    <m/>
    <d v="2022-01-02T00:00:00"/>
    <x v="31"/>
    <n v="38"/>
  </r>
  <r>
    <n v="25886"/>
    <s v="66.Dengue fever"/>
    <s v="ธีรโชติ สิงธีมาศ"/>
    <s v="1293211"/>
    <s v="ชาย"/>
    <n v="7"/>
    <n v="4"/>
    <s v="นักเรียน"/>
    <s v="5"/>
    <x v="3"/>
    <x v="132"/>
    <x v="5"/>
    <x v="5"/>
    <s v="ร้อยเอ็ด"/>
    <d v="2022-09-18T00:00:00"/>
    <d v="2022-09-23T00:00:00"/>
    <m/>
    <d v="2022-01-02T00:00:00"/>
    <x v="31"/>
    <n v="38"/>
  </r>
  <r>
    <n v="25887"/>
    <s v="66.Dengue fever"/>
    <s v="บุญสร้าง หวายฤทธิ์"/>
    <s v="19761"/>
    <s v="หญิง"/>
    <n v="63"/>
    <n v="10"/>
    <s v="ข้าราชการ"/>
    <s v="468"/>
    <x v="16"/>
    <x v="147"/>
    <x v="84"/>
    <x v="8"/>
    <s v="ร้อยเอ็ด"/>
    <d v="2022-09-22T00:00:00"/>
    <d v="2022-09-23T00:00:00"/>
    <m/>
    <d v="2022-01-02T00:00:00"/>
    <x v="31"/>
    <n v="38"/>
  </r>
  <r>
    <n v="25888"/>
    <s v="26.D.H.F."/>
    <s v="อรอนงค์ พิมพา"/>
    <s v="608624"/>
    <s v="หญิง"/>
    <n v="24"/>
    <n v="0"/>
    <s v="รับจ้าง,กรรมกร"/>
    <s v="19"/>
    <x v="16"/>
    <x v="206"/>
    <x v="1"/>
    <x v="1"/>
    <s v="ร้อยเอ็ด"/>
    <d v="2022-09-20T00:00:00"/>
    <d v="2022-09-21T00:00:00"/>
    <m/>
    <d v="2022-01-02T00:00:00"/>
    <x v="31"/>
    <n v="38"/>
  </r>
  <r>
    <n v="26160"/>
    <s v="26.D.H.F."/>
    <s v="กชพรรณ รักบุญ"/>
    <s v="580188312"/>
    <s v="หญิง"/>
    <n v="6"/>
    <n v="11"/>
    <s v="นักเรียน"/>
    <s v="9"/>
    <x v="9"/>
    <x v="207"/>
    <x v="2"/>
    <x v="2"/>
    <s v="สุวรรณภูมิ"/>
    <d v="2022-08-30T00:00:00"/>
    <d v="2022-08-31T00:00:00"/>
    <m/>
    <d v="2022-01-02T00:00:00"/>
    <x v="28"/>
    <n v="35"/>
  </r>
  <r>
    <n v="26161"/>
    <s v="26.D.H.F."/>
    <s v="ธีรพงษ์ วิชัย"/>
    <s v="550171796"/>
    <s v="ชาย"/>
    <n v="17"/>
    <n v="11"/>
    <s v="นักเรียน"/>
    <s v="64"/>
    <x v="4"/>
    <x v="208"/>
    <x v="107"/>
    <x v="9"/>
    <s v="สุวรรณภูมิ"/>
    <d v="2022-08-21T00:00:00"/>
    <d v="2022-08-25T00:00:00"/>
    <m/>
    <d v="2022-01-02T00:00:00"/>
    <x v="27"/>
    <n v="34"/>
  </r>
  <r>
    <n v="26166"/>
    <s v="66.Dengue fever"/>
    <s v="ณัฐพล เงินยิ่ง"/>
    <s v="510145998"/>
    <s v="ชาย"/>
    <n v="13"/>
    <n v="11"/>
    <s v="นักเรียน"/>
    <s v="82"/>
    <x v="1"/>
    <x v="209"/>
    <x v="10"/>
    <x v="9"/>
    <s v="สุวรรณภูมิ"/>
    <d v="2022-08-18T00:00:00"/>
    <d v="2022-08-24T00:00:00"/>
    <m/>
    <d v="2022-01-02T00:00:00"/>
    <x v="27"/>
    <n v="33"/>
  </r>
  <r>
    <n v="26224"/>
    <s v="26.D.H.F."/>
    <s v="สุวนีย์ ไพรพนม"/>
    <s v="1292979"/>
    <s v="หญิง"/>
    <n v="24"/>
    <n v="0"/>
    <s v="รับจ้าง,กรรมกร"/>
    <s v="19"/>
    <x v="16"/>
    <x v="206"/>
    <x v="1"/>
    <x v="1"/>
    <s v="ร้อยเอ็ด"/>
    <d v="2022-09-20T00:00:00"/>
    <d v="2022-09-21T00:00:00"/>
    <m/>
    <d v="2022-01-02T00:00:00"/>
    <x v="31"/>
    <n v="38"/>
  </r>
  <r>
    <n v="26335"/>
    <s v="66.Dengue fever"/>
    <s v="ศุภาพิชญ์ มีอิน"/>
    <s v="5807639"/>
    <s v="หญิง"/>
    <n v="7"/>
    <n v="6"/>
    <s v="นักเรียน"/>
    <s v="136"/>
    <x v="9"/>
    <x v="210"/>
    <x v="108"/>
    <x v="4"/>
    <s v="จตุรพักตรพิมาน"/>
    <d v="2022-09-30T00:00:00"/>
    <d v="2022-09-30T00:00:00"/>
    <m/>
    <d v="2022-01-02T00:00:00"/>
    <x v="32"/>
    <n v="39"/>
  </r>
  <r>
    <n v="26359"/>
    <s v="26.D.H.F."/>
    <s v="กฤษฎา หล่าจันทึก"/>
    <s v="935253"/>
    <s v="ชาย"/>
    <n v="18"/>
    <n v="0"/>
    <s v="นักเรียน"/>
    <s v="29"/>
    <x v="16"/>
    <x v="211"/>
    <x v="64"/>
    <x v="5"/>
    <s v="ร้อยเอ็ด"/>
    <d v="2022-09-17T00:00:00"/>
    <d v="2022-09-22T00:00:00"/>
    <m/>
    <d v="2022-01-02T00:00:00"/>
    <x v="31"/>
    <n v="37"/>
  </r>
  <r>
    <n v="26463"/>
    <s v="66.Dengue fever"/>
    <s v="รจนา สุระศร"/>
    <s v="590001747"/>
    <s v="หญิง"/>
    <n v="39"/>
    <n v="5"/>
    <s v="รับจ้าง,กรรมกร"/>
    <s v="10"/>
    <x v="16"/>
    <x v="211"/>
    <x v="64"/>
    <x v="5"/>
    <s v="พนมไพร"/>
    <d v="2022-10-01T00:00:00"/>
    <d v="2022-10-01T00:00:00"/>
    <m/>
    <d v="2022-01-02T00:00:00"/>
    <x v="32"/>
    <n v="39"/>
  </r>
  <r>
    <n v="26551"/>
    <s v="66.Dengue fever"/>
    <s v="รัตตนา สุวะโก"/>
    <s v="6000925"/>
    <s v="หญิง"/>
    <n v="27"/>
    <n v="7"/>
    <s v="เกษตร"/>
    <s v="38"/>
    <x v="19"/>
    <x v="212"/>
    <x v="28"/>
    <x v="6"/>
    <s v="ปทุมรัตต์"/>
    <d v="2022-10-03T00:00:00"/>
    <d v="2022-10-03T00:00:00"/>
    <m/>
    <d v="2022-01-02T00:00:00"/>
    <x v="33"/>
    <n v="40"/>
  </r>
  <r>
    <n v="26643"/>
    <s v="66.Dengue fever"/>
    <s v="สมัย ลำพองชาติ"/>
    <s v="295685"/>
    <s v="ชาย"/>
    <n v="85"/>
    <n v="0"/>
    <s v="เกษตร"/>
    <s v="91"/>
    <x v="7"/>
    <x v="213"/>
    <x v="93"/>
    <x v="17"/>
    <s v="ร้อยเอ็ด"/>
    <d v="2022-09-26T00:00:00"/>
    <d v="2022-09-28T00:00:00"/>
    <m/>
    <d v="2022-01-02T00:00:00"/>
    <x v="32"/>
    <n v="39"/>
  </r>
  <r>
    <n v="26644"/>
    <s v="66.Dengue fever"/>
    <s v="เสฏฐวุฒิ โพธิสาร"/>
    <s v="984374"/>
    <s v="ชาย"/>
    <n v="7"/>
    <n v="8"/>
    <s v="นักเรียน"/>
    <s v="53"/>
    <x v="8"/>
    <x v="214"/>
    <x v="75"/>
    <x v="8"/>
    <s v="ร้อยเอ็ด"/>
    <d v="2022-09-27T00:00:00"/>
    <d v="2022-09-29T00:00:00"/>
    <m/>
    <d v="2022-01-02T00:00:00"/>
    <x v="32"/>
    <n v="39"/>
  </r>
  <r>
    <n v="26645"/>
    <s v="66.Dengue fever"/>
    <s v="นนทกร ศรีหาเวช"/>
    <s v="1039482"/>
    <s v="ชาย"/>
    <n v="13"/>
    <n v="0"/>
    <s v="นักเรียน"/>
    <s v="21"/>
    <x v="2"/>
    <x v="89"/>
    <x v="12"/>
    <x v="8"/>
    <s v="ร้อยเอ็ด"/>
    <d v="2022-09-25T00:00:00"/>
    <d v="2022-09-28T00:00:00"/>
    <m/>
    <d v="2022-01-02T00:00:00"/>
    <x v="32"/>
    <n v="39"/>
  </r>
  <r>
    <n v="26646"/>
    <s v="66.Dengue fever"/>
    <s v="พรพิมล สุทธิประภา"/>
    <s v="139395"/>
    <s v="หญิง"/>
    <n v="24"/>
    <n v="4"/>
    <s v="รับจ้าง,กรรมกร"/>
    <s v="44"/>
    <x v="9"/>
    <x v="215"/>
    <x v="109"/>
    <x v="14"/>
    <s v="ร้อยเอ็ด"/>
    <d v="2022-09-25T00:00:00"/>
    <d v="2022-09-28T00:00:00"/>
    <m/>
    <d v="2022-01-02T00:00:00"/>
    <x v="32"/>
    <n v="39"/>
  </r>
  <r>
    <n v="26647"/>
    <s v="66.Dengue fever"/>
    <s v="ธนเกียรติ นาจรูญ"/>
    <s v="834125"/>
    <s v="ชาย"/>
    <n v="11"/>
    <n v="5"/>
    <s v="นักเรียน"/>
    <s v="37"/>
    <x v="3"/>
    <x v="216"/>
    <x v="110"/>
    <x v="11"/>
    <s v="ร้อยเอ็ด"/>
    <d v="2022-09-25T00:00:00"/>
    <d v="2022-09-28T00:00:00"/>
    <m/>
    <d v="2022-01-02T00:00:00"/>
    <x v="32"/>
    <n v="39"/>
  </r>
  <r>
    <n v="27183"/>
    <s v="66.Dengue fever"/>
    <s v="อนุวัฒน์ ไชยเสนา"/>
    <s v="0115596"/>
    <s v="ชาย"/>
    <n v="20"/>
    <n v="0"/>
    <s v="นักเรียน"/>
    <s v="59"/>
    <x v="16"/>
    <x v="217"/>
    <x v="18"/>
    <x v="10"/>
    <s v="เกษตรวิสัย"/>
    <d v="2022-07-05T00:00:00"/>
    <d v="2022-07-10T00:00:00"/>
    <m/>
    <d v="2022-01-02T00:00:00"/>
    <x v="10"/>
    <n v="27"/>
  </r>
  <r>
    <n v="27157"/>
    <s v="66.Dengue fever"/>
    <s v="บุญล้อม วันนิจ"/>
    <s v="1158774"/>
    <s v="ชาย"/>
    <n v="46"/>
    <n v="10"/>
    <s v="รับจ้าง,กรรมกร"/>
    <s v="157"/>
    <x v="15"/>
    <x v="187"/>
    <x v="12"/>
    <x v="8"/>
    <s v="ร้อยเอ็ด"/>
    <d v="2022-10-01T00:00:00"/>
    <d v="2022-10-04T00:00:00"/>
    <m/>
    <d v="2022-01-02T00:00:00"/>
    <x v="33"/>
    <n v="39"/>
  </r>
  <r>
    <n v="27158"/>
    <s v="66.Dengue fever"/>
    <s v="พงษ์พิพัฒน์ ธรรมราษฎร์"/>
    <s v="582158"/>
    <s v="ชาย"/>
    <n v="16"/>
    <n v="6"/>
    <s v="นักเรียน"/>
    <s v="90"/>
    <x v="0"/>
    <x v="218"/>
    <x v="29"/>
    <x v="8"/>
    <s v="ร้อยเอ็ด"/>
    <d v="2022-10-02T00:00:00"/>
    <d v="2022-10-04T00:00:00"/>
    <m/>
    <d v="2022-01-02T00:00:00"/>
    <x v="33"/>
    <n v="40"/>
  </r>
  <r>
    <n v="27178"/>
    <s v="26.D.H.F."/>
    <s v="นพดา ผดุงกิจ"/>
    <s v="46047"/>
    <s v="หญิง"/>
    <n v="49"/>
    <n v="0"/>
    <s v="เกษตร"/>
    <s v="1"/>
    <x v="10"/>
    <x v="219"/>
    <x v="18"/>
    <x v="10"/>
    <s v="เกษตรวิสัย"/>
    <d v="2022-07-01T00:00:00"/>
    <d v="2022-07-07T00:00:00"/>
    <m/>
    <d v="2022-01-02T00:00:00"/>
    <x v="12"/>
    <n v="26"/>
  </r>
  <r>
    <n v="27179"/>
    <s v="26.D.H.F."/>
    <s v="นิภาภรณ์ หอมไกล"/>
    <s v="5603614"/>
    <s v="หญิง"/>
    <n v="39"/>
    <n v="0"/>
    <s v="รับจ้าง,กรรมกร"/>
    <s v="40"/>
    <x v="2"/>
    <x v="220"/>
    <x v="7"/>
    <x v="6"/>
    <s v="เกษตรวิสัย"/>
    <d v="2022-06-16T00:00:00"/>
    <d v="2022-06-21T00:00:00"/>
    <m/>
    <d v="2022-01-02T00:00:00"/>
    <x v="3"/>
    <n v="24"/>
  </r>
  <r>
    <n v="27180"/>
    <s v="66.Dengue fever"/>
    <s v="ทักษิณ ไชยเสนา"/>
    <s v="0163550"/>
    <s v="ชาย"/>
    <n v="14"/>
    <n v="0"/>
    <s v="นักเรียน"/>
    <s v="59"/>
    <x v="16"/>
    <x v="217"/>
    <x v="18"/>
    <x v="10"/>
    <s v="เกษตรวิสัย"/>
    <d v="2022-07-06T00:00:00"/>
    <d v="2022-07-09T00:00:00"/>
    <m/>
    <d v="2022-01-02T00:00:00"/>
    <x v="12"/>
    <n v="27"/>
  </r>
  <r>
    <n v="27181"/>
    <s v="66.Dengue fever"/>
    <s v="สุนันทา เสนปอภาร"/>
    <s v="0072673"/>
    <s v="หญิง"/>
    <n v="26"/>
    <n v="0"/>
    <s v="รับจ้าง,กรรมกร"/>
    <s v="156"/>
    <x v="8"/>
    <x v="221"/>
    <x v="111"/>
    <x v="10"/>
    <s v="เกษตรวิสัย"/>
    <d v="2022-07-09T00:00:00"/>
    <d v="2022-07-10T00:00:00"/>
    <m/>
    <d v="2022-01-02T00:00:00"/>
    <x v="10"/>
    <n v="27"/>
  </r>
  <r>
    <n v="27182"/>
    <s v="66.Dengue fever"/>
    <s v="สุวนันท์ ลุนศร"/>
    <s v="5402485"/>
    <s v="หญิง"/>
    <n v="11"/>
    <n v="0"/>
    <s v="นักเรียน"/>
    <s v="162"/>
    <x v="19"/>
    <x v="98"/>
    <x v="62"/>
    <x v="6"/>
    <s v="เกษตรวิสัย"/>
    <d v="2022-07-09T00:00:00"/>
    <d v="2022-07-11T00:00:00"/>
    <m/>
    <d v="2022-01-02T00:00:00"/>
    <x v="10"/>
    <n v="27"/>
  </r>
  <r>
    <n v="27281"/>
    <s v="66.Dengue fever"/>
    <s v="ชนิสรา ละคร"/>
    <s v="560174548"/>
    <s v="หญิง"/>
    <n v="9"/>
    <n v="5"/>
    <s v="นักเรียน"/>
    <s v="171"/>
    <x v="6"/>
    <x v="222"/>
    <x v="11"/>
    <x v="9"/>
    <s v="สุวรรณภูมิ"/>
    <d v="2022-09-04T00:00:00"/>
    <d v="2022-09-09T00:00:00"/>
    <m/>
    <d v="2022-01-02T00:00:00"/>
    <x v="29"/>
    <n v="36"/>
  </r>
  <r>
    <n v="27282"/>
    <s v="66.Dengue fever"/>
    <s v="เดชาธร ละคร"/>
    <s v="550166949"/>
    <s v="ชาย"/>
    <n v="10"/>
    <n v="8"/>
    <s v="นักเรียน"/>
    <s v="171"/>
    <x v="6"/>
    <x v="222"/>
    <x v="11"/>
    <x v="9"/>
    <s v="สุวรรณภูมิ"/>
    <d v="2022-09-12T00:00:00"/>
    <d v="2022-09-15T00:00:00"/>
    <m/>
    <d v="2022-01-02T00:00:00"/>
    <x v="30"/>
    <n v="37"/>
  </r>
  <r>
    <n v="27283"/>
    <s v="66.Dengue fever"/>
    <s v="ณิชา ทองโพธิ์"/>
    <s v="620000514"/>
    <s v="หญิง"/>
    <n v="4"/>
    <n v="6"/>
    <s v="ไม่ทราบอาชีพ/ในปกครอง"/>
    <s v="193"/>
    <x v="9"/>
    <x v="223"/>
    <x v="22"/>
    <x v="9"/>
    <s v="สุวรรณภูมิ"/>
    <d v="2022-09-09T00:00:00"/>
    <d v="2022-09-12T00:00:00"/>
    <m/>
    <d v="2022-01-02T00:00:00"/>
    <x v="30"/>
    <n v="36"/>
  </r>
  <r>
    <n v="27334"/>
    <s v="66.Dengue fever"/>
    <s v="รัชนี พรมจันทร์"/>
    <m/>
    <s v="หญิง"/>
    <n v="4"/>
    <n v="0"/>
    <s v="ไม่ทราบอาชีพ/ในปกครอง"/>
    <s v="42"/>
    <x v="0"/>
    <x v="224"/>
    <x v="35"/>
    <x v="14"/>
    <s v="เสลภูมิ"/>
    <d v="2022-10-01T00:00:00"/>
    <d v="2022-10-03T00:00:00"/>
    <m/>
    <d v="2022-01-02T00:00:00"/>
    <x v="33"/>
    <n v="39"/>
  </r>
  <r>
    <n v="27362"/>
    <s v="66.Dengue fever"/>
    <s v="ศศินีย์ คำสิงห์"/>
    <s v="5704156"/>
    <s v="หญิง"/>
    <n v="8"/>
    <n v="0"/>
    <s v="นักเรียน"/>
    <s v="11"/>
    <x v="15"/>
    <x v="38"/>
    <x v="27"/>
    <x v="10"/>
    <s v="เกษตรวิสัย"/>
    <d v="2022-07-11T00:00:00"/>
    <d v="2022-07-15T00:00:00"/>
    <m/>
    <d v="2022-01-02T00:00:00"/>
    <x v="10"/>
    <n v="28"/>
  </r>
  <r>
    <n v="27363"/>
    <s v="66.Dengue fever"/>
    <s v="ภูริชญา หลักคำ"/>
    <s v="6104012"/>
    <s v="ชาย"/>
    <n v="4"/>
    <n v="0"/>
    <s v="ไม่ทราบอาชีพ/ในปกครอง"/>
    <s v="245"/>
    <x v="8"/>
    <x v="12"/>
    <x v="10"/>
    <x v="9"/>
    <s v="เกษตรวิสัย"/>
    <d v="2022-07-13T00:00:00"/>
    <d v="2022-07-16T00:00:00"/>
    <m/>
    <d v="2022-01-02T00:00:00"/>
    <x v="10"/>
    <n v="28"/>
  </r>
  <r>
    <n v="27364"/>
    <s v="66.Dengue fever"/>
    <s v="อภิชาต อาจสังข์"/>
    <s v="127338"/>
    <s v="ชาย"/>
    <n v="18"/>
    <n v="0"/>
    <s v="นักเรียน"/>
    <s v="55"/>
    <x v="11"/>
    <x v="22"/>
    <x v="18"/>
    <x v="10"/>
    <s v="เกษตรวิสัย"/>
    <d v="2022-07-18T00:00:00"/>
    <d v="2022-07-19T00:00:00"/>
    <m/>
    <d v="2022-01-02T00:00:00"/>
    <x v="2"/>
    <n v="29"/>
  </r>
  <r>
    <n v="27365"/>
    <s v="66.Dengue fever"/>
    <s v="ไอริน มงคลดี"/>
    <s v="5700325"/>
    <s v="หญิง"/>
    <n v="9"/>
    <n v="0"/>
    <s v="นักเรียน"/>
    <s v="243"/>
    <x v="3"/>
    <x v="225"/>
    <x v="18"/>
    <x v="10"/>
    <s v="เกษตรวิสัย"/>
    <d v="2022-07-27T00:00:00"/>
    <d v="2022-07-30T00:00:00"/>
    <m/>
    <d v="2022-01-02T00:00:00"/>
    <x v="1"/>
    <n v="30"/>
  </r>
  <r>
    <n v="27366"/>
    <s v="66.Dengue fever"/>
    <s v="สุกัญญา มูลทรัพย์"/>
    <s v="5501689"/>
    <s v="หญิง"/>
    <n v="10"/>
    <n v="0"/>
    <s v="นักเรียน"/>
    <s v="84"/>
    <x v="16"/>
    <x v="226"/>
    <x v="27"/>
    <x v="10"/>
    <s v="เกษตรวิสัย"/>
    <d v="2022-07-28T00:00:00"/>
    <d v="2022-08-02T00:00:00"/>
    <m/>
    <d v="2022-01-02T00:00:00"/>
    <x v="9"/>
    <n v="30"/>
  </r>
  <r>
    <n v="27367"/>
    <s v="66.Dengue fever"/>
    <s v="สุภาวดี สีชื่น"/>
    <s v="5702651"/>
    <s v="หญิง"/>
    <n v="9"/>
    <n v="0"/>
    <s v="นักเรียน"/>
    <s v="156"/>
    <x v="8"/>
    <x v="221"/>
    <x v="111"/>
    <x v="10"/>
    <s v="เกษตรวิสัย"/>
    <d v="2022-08-08T00:00:00"/>
    <d v="2022-08-09T00:00:00"/>
    <m/>
    <d v="2022-01-02T00:00:00"/>
    <x v="6"/>
    <n v="32"/>
  </r>
  <r>
    <n v="27455"/>
    <s v="66.Dengue fever"/>
    <s v="วงศกร ทรงพระ"/>
    <s v="560000184"/>
    <s v="ชาย"/>
    <n v="10"/>
    <n v="2"/>
    <s v="นักเรียน"/>
    <s v="3"/>
    <x v="1"/>
    <x v="227"/>
    <x v="112"/>
    <x v="5"/>
    <s v="พนมไพร"/>
    <d v="2022-10-04T00:00:00"/>
    <d v="2022-10-06T00:00:00"/>
    <m/>
    <d v="2022-01-02T00:00:00"/>
    <x v="33"/>
    <n v="40"/>
  </r>
  <r>
    <n v="27456"/>
    <s v="66.Dengue fever"/>
    <s v="ศุภโชค เนียรมงคล"/>
    <s v="550001484"/>
    <s v="ชาย"/>
    <n v="11"/>
    <n v="8"/>
    <s v="นักเรียน"/>
    <s v="105"/>
    <x v="4"/>
    <x v="199"/>
    <x v="5"/>
    <x v="5"/>
    <s v="พนมไพร"/>
    <d v="2022-10-04T00:00:00"/>
    <d v="2022-10-06T00:00:00"/>
    <m/>
    <d v="2022-01-02T00:00:00"/>
    <x v="33"/>
    <n v="40"/>
  </r>
  <r>
    <n v="27457"/>
    <s v="66.Dengue fever"/>
    <s v="เอกปริน พันโนลิด"/>
    <s v="600001547"/>
    <s v="ชาย"/>
    <n v="5"/>
    <n v="3"/>
    <s v="ไม่ทราบอาชีพ/ในปกครอง"/>
    <s v="28"/>
    <x v="4"/>
    <x v="199"/>
    <x v="5"/>
    <x v="5"/>
    <s v="พนมไพร"/>
    <d v="2022-10-02T00:00:00"/>
    <d v="2022-10-06T00:00:00"/>
    <m/>
    <d v="2022-01-02T00:00:00"/>
    <x v="33"/>
    <n v="40"/>
  </r>
  <r>
    <n v="27581"/>
    <s v="26.D.H.F."/>
    <s v="จรรยา ครองดง"/>
    <s v="450006858"/>
    <s v="หญิง"/>
    <n v="46"/>
    <n v="7"/>
    <s v="เกษตร"/>
    <s v="5"/>
    <x v="5"/>
    <x v="228"/>
    <x v="6"/>
    <x v="3"/>
    <s v="หนองฮี"/>
    <d v="2022-10-08T00:00:00"/>
    <d v="2022-10-08T00:00:00"/>
    <m/>
    <d v="2022-01-02T00:00:00"/>
    <x v="33"/>
    <n v="40"/>
  </r>
  <r>
    <n v="27807"/>
    <s v="26.D.H.F."/>
    <s v="ชญานันท์ เมืองศิริ"/>
    <s v="590193126"/>
    <s v="หญิง"/>
    <n v="10"/>
    <n v="8"/>
    <s v="นักเรียน"/>
    <s v="5"/>
    <x v="8"/>
    <x v="12"/>
    <x v="10"/>
    <x v="9"/>
    <s v="สุวรรณภูมิ"/>
    <d v="2022-09-17T00:00:00"/>
    <d v="2022-09-19T00:00:00"/>
    <m/>
    <d v="2022-01-02T00:00:00"/>
    <x v="31"/>
    <n v="37"/>
  </r>
  <r>
    <n v="27810"/>
    <s v="66.Dengue fever"/>
    <s v="เกียรติศักดิ์ ยะไวทย์"/>
    <s v="420027813"/>
    <s v="ชาย"/>
    <n v="26"/>
    <n v="0"/>
    <s v="รับจ้าง,กรรมกร"/>
    <s v="60"/>
    <x v="15"/>
    <x v="229"/>
    <x v="11"/>
    <x v="9"/>
    <s v="สุวรรณภูมิ"/>
    <d v="2022-09-16T00:00:00"/>
    <d v="2022-09-18T00:00:00"/>
    <m/>
    <d v="2022-01-02T00:00:00"/>
    <x v="31"/>
    <n v="37"/>
  </r>
  <r>
    <n v="27811"/>
    <s v="66.Dengue fever"/>
    <s v="อรวรรณ แจ่มใส"/>
    <s v="570179769"/>
    <s v="หญิง"/>
    <n v="8"/>
    <n v="3"/>
    <s v="นักเรียน"/>
    <s v="36"/>
    <x v="12"/>
    <x v="27"/>
    <x v="22"/>
    <x v="9"/>
    <s v="สุวรรณภูมิ"/>
    <d v="2022-08-24T00:00:00"/>
    <d v="2022-08-29T00:00:00"/>
    <m/>
    <d v="2022-01-02T00:00:00"/>
    <x v="28"/>
    <n v="34"/>
  </r>
  <r>
    <n v="27812"/>
    <s v="66.Dengue fever"/>
    <s v="เอกชัย ประมาณ"/>
    <s v="560176121"/>
    <s v="ชาย"/>
    <n v="10"/>
    <n v="10"/>
    <s v="นักเรียน"/>
    <s v="16"/>
    <x v="8"/>
    <x v="12"/>
    <x v="10"/>
    <x v="9"/>
    <s v="สุวรรณภูมิ"/>
    <d v="2022-09-03T00:00:00"/>
    <d v="2022-09-06T00:00:00"/>
    <m/>
    <d v="2022-01-02T00:00:00"/>
    <x v="29"/>
    <n v="35"/>
  </r>
  <r>
    <n v="27888"/>
    <s v="66.Dengue fever"/>
    <s v="ปพัชชา ศิริโสด"/>
    <s v="590001727"/>
    <s v="หญิง"/>
    <n v="6"/>
    <n v="3"/>
    <s v="นักเรียน"/>
    <s v="54"/>
    <x v="8"/>
    <x v="230"/>
    <x v="36"/>
    <x v="5"/>
    <s v="พนมไพร"/>
    <d v="2022-10-05T00:00:00"/>
    <d v="2022-10-10T00:00:00"/>
    <m/>
    <d v="2022-01-02T00:00:00"/>
    <x v="34"/>
    <n v="40"/>
  </r>
  <r>
    <n v="27889"/>
    <s v="66.Dengue fever"/>
    <s v="บัณฑิต สาริกา"/>
    <s v="470001164"/>
    <s v="ชาย"/>
    <n v="44"/>
    <n v="7"/>
    <s v="เกษตร"/>
    <s v="24"/>
    <x v="1"/>
    <x v="231"/>
    <x v="106"/>
    <x v="5"/>
    <s v="พนมไพร"/>
    <d v="2022-10-06T00:00:00"/>
    <d v="2022-10-09T00:00:00"/>
    <m/>
    <d v="2022-01-02T00:00:00"/>
    <x v="34"/>
    <n v="40"/>
  </r>
  <r>
    <n v="28047"/>
    <s v="66.Dengue fever"/>
    <s v="ผิน พนมเขตร"/>
    <s v="5806569"/>
    <s v="หญิง"/>
    <n v="74"/>
    <n v="9"/>
    <s v="เกษตร"/>
    <s v="62"/>
    <x v="3"/>
    <x v="144"/>
    <x v="69"/>
    <x v="4"/>
    <s v="จตุรพักตรพิมาน"/>
    <d v="2022-10-08T00:00:00"/>
    <d v="2022-10-08T00:00:00"/>
    <m/>
    <d v="2022-01-02T00:00:00"/>
    <x v="33"/>
    <n v="40"/>
  </r>
  <r>
    <n v="28270"/>
    <s v="66.Dengue fever"/>
    <s v="พัชริดา นุกันหา"/>
    <s v="460005524"/>
    <s v="หญิง"/>
    <n v="21"/>
    <n v="8"/>
    <s v="นักเรียน"/>
    <s v="5"/>
    <x v="6"/>
    <x v="91"/>
    <x v="57"/>
    <x v="5"/>
    <s v="พนมไพร"/>
    <d v="2022-10-10T00:00:00"/>
    <d v="2022-10-15T00:00:00"/>
    <m/>
    <d v="2022-01-02T00:00:00"/>
    <x v="34"/>
    <n v="41"/>
  </r>
  <r>
    <n v="28271"/>
    <s v="66.Dengue fever"/>
    <s v="จุฑามาศ  สงค์ศรีเรียง"/>
    <s v="450020438"/>
    <s v="หญิง"/>
    <n v="32"/>
    <n v="7"/>
    <s v="อื่นๆ"/>
    <s v="7"/>
    <x v="11"/>
    <x v="232"/>
    <x v="101"/>
    <x v="5"/>
    <s v="พนมไพร"/>
    <d v="2022-10-08T00:00:00"/>
    <d v="2022-10-08T00:00:00"/>
    <m/>
    <d v="2022-01-02T00:00:00"/>
    <x v="33"/>
    <n v="40"/>
  </r>
  <r>
    <n v="28272"/>
    <s v="66.Dengue fever"/>
    <s v="สาธิตา  โชคกิตติ์ธัญญา"/>
    <s v="560000185"/>
    <s v="หญิง"/>
    <n v="9"/>
    <n v="8"/>
    <s v="นักเรียน"/>
    <s v="184"/>
    <x v="10"/>
    <x v="233"/>
    <x v="91"/>
    <x v="5"/>
    <s v="พนมไพร"/>
    <d v="2022-10-05T00:00:00"/>
    <d v="2022-10-12T00:00:00"/>
    <m/>
    <d v="2022-01-02T00:00:00"/>
    <x v="34"/>
    <n v="40"/>
  </r>
  <r>
    <n v="28273"/>
    <s v="26.D.H.F."/>
    <s v="พิชญาภา  ดอนเส"/>
    <s v="109721"/>
    <s v="หญิง"/>
    <n v="7"/>
    <n v="0"/>
    <s v="นักเรียน"/>
    <s v="131"/>
    <x v="9"/>
    <x v="189"/>
    <x v="100"/>
    <x v="0"/>
    <s v="อาจสามารถ"/>
    <d v="2022-08-13T00:00:00"/>
    <d v="2022-08-14T00:00:00"/>
    <m/>
    <d v="2022-01-02T00:00:00"/>
    <x v="22"/>
    <n v="32"/>
  </r>
  <r>
    <n v="28274"/>
    <s v="26.D.H.F."/>
    <s v="จิตรกร  มณีฉาย"/>
    <s v="63037"/>
    <s v="ชาย"/>
    <n v="30"/>
    <n v="0"/>
    <s v="รับจ้าง,กรรมกร"/>
    <s v="10"/>
    <x v="19"/>
    <x v="234"/>
    <x v="45"/>
    <x v="0"/>
    <s v="อาจสามารถ"/>
    <d v="2022-09-08T00:00:00"/>
    <d v="2022-09-09T00:00:00"/>
    <m/>
    <d v="2022-01-02T00:00:00"/>
    <x v="29"/>
    <n v="36"/>
  </r>
  <r>
    <n v="28354"/>
    <s v="66.Dengue fever"/>
    <s v="อรยา บัวไข"/>
    <s v="6003960"/>
    <s v="หญิง"/>
    <n v="25"/>
    <n v="9"/>
    <s v="รับจ้าง,กรรมกร"/>
    <s v="49"/>
    <x v="15"/>
    <x v="235"/>
    <x v="62"/>
    <x v="6"/>
    <s v="ปทุมรัตต์"/>
    <d v="2022-10-17T00:00:00"/>
    <d v="2022-10-17T00:00:00"/>
    <m/>
    <d v="2022-01-02T00:00:00"/>
    <x v="35"/>
    <n v="42"/>
  </r>
  <r>
    <n v="28420"/>
    <s v="66.Dengue fever"/>
    <s v="ศิริลักษณ์ วงศ์ศรีแก้ว"/>
    <s v="1294450"/>
    <s v="หญิง"/>
    <n v="36"/>
    <n v="6"/>
    <s v="รับจ้าง,กรรมกร"/>
    <s v="183"/>
    <x v="1"/>
    <x v="37"/>
    <x v="94"/>
    <x v="8"/>
    <s v="ร้อยเอ็ด"/>
    <d v="2022-10-06T00:00:00"/>
    <d v="2022-10-11T00:00:00"/>
    <m/>
    <d v="2022-01-02T00:00:00"/>
    <x v="34"/>
    <n v="40"/>
  </r>
  <r>
    <n v="28421"/>
    <s v="66.Dengue fever"/>
    <s v="เกียรติศักดิ์ วงศ์สมศรี"/>
    <s v="933444"/>
    <s v="ชาย"/>
    <n v="9"/>
    <n v="0"/>
    <s v="นักเรียน"/>
    <s v="34"/>
    <x v="16"/>
    <x v="236"/>
    <x v="113"/>
    <x v="17"/>
    <s v="ร้อยเอ็ด"/>
    <d v="2022-10-09T00:00:00"/>
    <d v="2022-10-10T00:00:00"/>
    <m/>
    <d v="2022-01-02T00:00:00"/>
    <x v="34"/>
    <n v="41"/>
  </r>
  <r>
    <n v="28422"/>
    <s v="66.Dengue fever"/>
    <s v="มัลลิกา พละพันธ์"/>
    <s v="185852"/>
    <s v="หญิง"/>
    <n v="23"/>
    <n v="0"/>
    <s v="รับจ้าง,กรรมกร"/>
    <s v="11"/>
    <x v="0"/>
    <x v="16"/>
    <x v="13"/>
    <x v="8"/>
    <s v="ร้อยเอ็ด"/>
    <d v="2022-10-09T00:00:00"/>
    <d v="2022-10-12T00:00:00"/>
    <m/>
    <d v="2022-01-02T00:00:00"/>
    <x v="34"/>
    <n v="41"/>
  </r>
  <r>
    <n v="28423"/>
    <s v="66.Dengue fever"/>
    <s v="ปวีรยา อัญญะโพธิ์"/>
    <s v="65360"/>
    <s v="หญิง"/>
    <n v="32"/>
    <n v="0"/>
    <s v="รับจ้าง,กรรมกร"/>
    <s v="33"/>
    <x v="15"/>
    <x v="237"/>
    <x v="9"/>
    <x v="8"/>
    <s v="ร้อยเอ็ด"/>
    <d v="2022-10-09T00:00:00"/>
    <d v="2022-10-12T00:00:00"/>
    <m/>
    <d v="2022-01-02T00:00:00"/>
    <x v="34"/>
    <n v="41"/>
  </r>
  <r>
    <n v="28425"/>
    <s v="66.Dengue fever"/>
    <s v="ณัฐวัตร อ่อนจันทร์"/>
    <s v="1106588"/>
    <s v="ชาย"/>
    <n v="23"/>
    <n v="5"/>
    <s v="รับจ้าง,กรรมกร"/>
    <s v="112"/>
    <x v="4"/>
    <x v="199"/>
    <x v="5"/>
    <x v="5"/>
    <s v="ร้อยเอ็ด"/>
    <d v="2022-10-08T00:00:00"/>
    <d v="2022-10-13T00:00:00"/>
    <m/>
    <d v="2022-01-02T00:00:00"/>
    <x v="34"/>
    <n v="40"/>
  </r>
  <r>
    <n v="28493"/>
    <s v="26.D.H.F."/>
    <s v="ธีรเดช หงส์รัชดานนท์"/>
    <s v="530003704"/>
    <s v="ชาย"/>
    <n v="16"/>
    <n v="7"/>
    <s v="นักเรียน"/>
    <s v="50"/>
    <x v="6"/>
    <x v="83"/>
    <x v="54"/>
    <x v="3"/>
    <s v="หนองฮี"/>
    <d v="2022-10-12T00:00:00"/>
    <d v="2022-10-12T00:00:00"/>
    <m/>
    <d v="2022-01-02T00:00:00"/>
    <x v="34"/>
    <n v="41"/>
  </r>
  <r>
    <n v="28515"/>
    <s v="26.D.H.F."/>
    <s v="นิกร พลอ่อนสา"/>
    <s v="5602597"/>
    <s v="ชาย"/>
    <n v="69"/>
    <n v="10"/>
    <s v="เกษตร"/>
    <s v="15"/>
    <x v="1"/>
    <x v="238"/>
    <x v="4"/>
    <x v="4"/>
    <s v="จตุรพักตรพิมาน"/>
    <d v="2022-10-16T00:00:00"/>
    <d v="2022-10-16T00:00:00"/>
    <m/>
    <d v="2022-01-02T00:00:00"/>
    <x v="35"/>
    <n v="42"/>
  </r>
  <r>
    <n v="28608"/>
    <s v="66.Dengue fever"/>
    <s v="สุวรรณ จันทบัณฑิตย์"/>
    <s v="1266055"/>
    <s v="หญิง"/>
    <n v="44"/>
    <n v="2"/>
    <s v="รับจ้าง,กรรมกร"/>
    <s v="บ้านเช่า 2 เทวาภิบาล"/>
    <x v="14"/>
    <x v="163"/>
    <x v="14"/>
    <x v="8"/>
    <s v="ร้อยเอ็ด"/>
    <d v="2022-10-07T00:00:00"/>
    <d v="2022-10-10T00:00:00"/>
    <m/>
    <d v="2022-01-02T00:00:00"/>
    <x v="34"/>
    <n v="40"/>
  </r>
  <r>
    <n v="28660"/>
    <s v="66.Dengue fever"/>
    <s v="วินัย ธณะศรี"/>
    <s v="985578"/>
    <s v="ชาย"/>
    <n v="39"/>
    <n v="0"/>
    <s v="ข้าราชการ"/>
    <s v="34"/>
    <x v="12"/>
    <x v="185"/>
    <x v="98"/>
    <x v="8"/>
    <s v="ร้อยเอ็ด"/>
    <d v="2022-10-14T00:00:00"/>
    <d v="2022-10-15T00:00:00"/>
    <m/>
    <d v="2022-01-02T00:00:00"/>
    <x v="34"/>
    <n v="41"/>
  </r>
  <r>
    <n v="28742"/>
    <s v="66.Dengue fever"/>
    <s v="พีรวัฒน์  วินทะไชย"/>
    <s v="122994"/>
    <s v="ชาย"/>
    <n v="3"/>
    <n v="0"/>
    <s v="ไม่ทราบอาชีพ/ในปกครอง"/>
    <s v="90"/>
    <x v="2"/>
    <x v="239"/>
    <x v="114"/>
    <x v="0"/>
    <s v="อาจสามารถ"/>
    <d v="2022-08-15T00:00:00"/>
    <d v="2022-08-17T00:00:00"/>
    <m/>
    <d v="2022-01-02T00:00:00"/>
    <x v="22"/>
    <n v="33"/>
  </r>
  <r>
    <n v="28743"/>
    <s v="66.Dengue fever"/>
    <s v="กานต์พิชชา อุปแก้ว"/>
    <s v="101220"/>
    <s v="หญิง"/>
    <n v="11"/>
    <n v="0"/>
    <s v="นักเรียน"/>
    <s v="38"/>
    <x v="0"/>
    <x v="26"/>
    <x v="115"/>
    <x v="0"/>
    <s v="อาจสามารถ"/>
    <d v="2022-08-26T00:00:00"/>
    <d v="2022-08-28T00:00:00"/>
    <m/>
    <d v="2022-01-02T00:00:00"/>
    <x v="28"/>
    <n v="34"/>
  </r>
  <r>
    <n v="28803"/>
    <s v="66.Dengue fever"/>
    <s v="ชัยยา สรรพวุธ"/>
    <s v="460005758"/>
    <s v="ชาย"/>
    <n v="35"/>
    <n v="8"/>
    <s v="เกษตร"/>
    <s v="42"/>
    <x v="16"/>
    <x v="211"/>
    <x v="64"/>
    <x v="5"/>
    <s v="พนมไพร"/>
    <d v="2022-10-20T00:00:00"/>
    <d v="2022-10-20T00:00:00"/>
    <m/>
    <d v="2022-01-02T00:00:00"/>
    <x v="35"/>
    <n v="42"/>
  </r>
  <r>
    <n v="28919"/>
    <s v="66.Dengue fever"/>
    <s v="ใบ มูลมณี"/>
    <s v="5706220"/>
    <s v="ชาย"/>
    <n v="75"/>
    <n v="9"/>
    <s v="เกษตร"/>
    <s v="13"/>
    <x v="16"/>
    <x v="240"/>
    <x v="41"/>
    <x v="4"/>
    <s v="จตุรพักตรพิมาน"/>
    <d v="2022-10-17T00:00:00"/>
    <d v="2022-10-17T00:00:00"/>
    <m/>
    <d v="2022-01-02T00:00:00"/>
    <x v="35"/>
    <n v="42"/>
  </r>
  <r>
    <n v="28928"/>
    <s v="66.Dengue fever"/>
    <s v="สมชาย พรมราช"/>
    <s v="460007929"/>
    <s v="ชาย"/>
    <n v="49"/>
    <n v="9"/>
    <s v="เกษตร"/>
    <s v="59"/>
    <x v="6"/>
    <x v="192"/>
    <x v="101"/>
    <x v="5"/>
    <s v="พนมไพร"/>
    <d v="2022-10-15T00:00:00"/>
    <d v="2022-10-22T00:00:00"/>
    <m/>
    <d v="2022-01-02T00:00:00"/>
    <x v="35"/>
    <n v="41"/>
  </r>
  <r>
    <n v="28950"/>
    <s v="66.Dengue fever"/>
    <s v="กลวัธ อรัญมิตร"/>
    <s v="957866"/>
    <s v="ชาย"/>
    <n v="8"/>
    <n v="5"/>
    <s v="นักเรียน"/>
    <s v="124"/>
    <x v="16"/>
    <x v="190"/>
    <x v="94"/>
    <x v="8"/>
    <s v="ร้อยเอ็ด"/>
    <d v="2022-10-17T00:00:00"/>
    <d v="2022-10-19T00:00:00"/>
    <m/>
    <d v="2022-01-02T00:00:00"/>
    <x v="35"/>
    <n v="42"/>
  </r>
  <r>
    <n v="29271"/>
    <s v="66.Dengue fever"/>
    <s v="ศุภานัน  สาสอน"/>
    <s v="106633"/>
    <s v="หญิง"/>
    <n v="10"/>
    <n v="0"/>
    <s v="นักเรียน"/>
    <s v="191"/>
    <x v="9"/>
    <x v="189"/>
    <x v="100"/>
    <x v="0"/>
    <s v="อาจสามารถ"/>
    <d v="2022-08-30T00:00:00"/>
    <d v="2022-09-30T00:00:00"/>
    <m/>
    <d v="2022-01-02T00:00:00"/>
    <x v="32"/>
    <n v="35"/>
  </r>
  <r>
    <n v="29511"/>
    <s v="66.Dengue fever"/>
    <s v="โสวัตน์ พ้องเสียง"/>
    <s v="000013762"/>
    <s v="หญิง"/>
    <n v="79"/>
    <n v="4"/>
    <s v="เกษตร"/>
    <s v="100"/>
    <x v="8"/>
    <x v="202"/>
    <x v="25"/>
    <x v="12"/>
    <s v="ทุ่งเขาหลวง"/>
    <d v="2022-10-25T00:00:00"/>
    <d v="2022-10-25T00:00:00"/>
    <m/>
    <d v="2022-01-02T00:00:00"/>
    <x v="36"/>
    <n v="43"/>
  </r>
  <r>
    <n v="29537"/>
    <s v="26.D.H.F."/>
    <s v="วชิรวิทย์ ไชยสัตย์"/>
    <s v="1263131"/>
    <s v="ชาย"/>
    <n v="1"/>
    <n v="0"/>
    <s v="ไม่ทราบอาชีพ/ในปกครอง"/>
    <s v="113"/>
    <x v="2"/>
    <x v="241"/>
    <x v="71"/>
    <x v="10"/>
    <s v="ร้อยเอ็ด"/>
    <d v="2022-02-06T00:00:00"/>
    <d v="2022-02-08T00:00:00"/>
    <m/>
    <d v="2022-01-02T00:00:00"/>
    <x v="0"/>
    <n v="6"/>
  </r>
  <r>
    <n v="29594"/>
    <s v="66.Dengue fever"/>
    <s v="ลลิตาพร ประกาโส"/>
    <s v="5906383"/>
    <s v="หญิง"/>
    <n v="26"/>
    <n v="3"/>
    <s v="รับจ้าง,กรรมกร"/>
    <s v="51"/>
    <x v="2"/>
    <x v="242"/>
    <x v="30"/>
    <x v="11"/>
    <s v="จังหาร"/>
    <d v="2022-10-26T00:00:00"/>
    <d v="2022-10-28T00:00:00"/>
    <m/>
    <d v="2022-01-02T00:00:00"/>
    <x v="36"/>
    <n v="43"/>
  </r>
  <r>
    <n v="29819"/>
    <s v="66.Dengue fever"/>
    <s v="อัครเดช วงค์เบาะ"/>
    <s v="107283"/>
    <s v="ชาย"/>
    <n v="16"/>
    <n v="0"/>
    <s v="นักเรียน"/>
    <s v="113"/>
    <x v="14"/>
    <x v="31"/>
    <x v="0"/>
    <x v="0"/>
    <s v="อาจสามารถ"/>
    <d v="2022-09-14T00:00:00"/>
    <d v="2022-09-16T00:00:00"/>
    <m/>
    <d v="2022-01-02T00:00:00"/>
    <x v="30"/>
    <n v="37"/>
  </r>
  <r>
    <n v="29976"/>
    <s v="66.Dengue fever"/>
    <s v="เมขลา ไชยนาน"/>
    <s v="137985"/>
    <s v="หญิง"/>
    <n v="16"/>
    <n v="0"/>
    <s v="นักเรียน"/>
    <s v="74"/>
    <x v="0"/>
    <x v="26"/>
    <x v="115"/>
    <x v="0"/>
    <s v="อาจสามารถ"/>
    <d v="2022-09-10T00:00:00"/>
    <d v="2022-09-13T00:00:00"/>
    <m/>
    <d v="2022-01-02T00:00:00"/>
    <x v="30"/>
    <n v="36"/>
  </r>
  <r>
    <n v="29981"/>
    <s v="26.D.H.F."/>
    <s v="อรณิชา  สิงห์พลงาม"/>
    <s v="92290"/>
    <s v="หญิง"/>
    <n v="12"/>
    <n v="0"/>
    <s v="นักเรียน"/>
    <s v="116"/>
    <x v="0"/>
    <x v="0"/>
    <x v="0"/>
    <x v="0"/>
    <s v="อาจสามารถ"/>
    <d v="2022-02-08T00:00:00"/>
    <d v="2022-02-11T00:00:00"/>
    <m/>
    <d v="2022-01-02T00:00:00"/>
    <x v="0"/>
    <n v="6"/>
  </r>
  <r>
    <n v="30107"/>
    <s v="66.Dengue fever"/>
    <s v="ศุภโชค สุดตาชา"/>
    <m/>
    <s v="ชาย"/>
    <n v="12"/>
    <n v="0"/>
    <s v="นักเรียน"/>
    <s v="60"/>
    <x v="3"/>
    <x v="243"/>
    <x v="116"/>
    <x v="14"/>
    <s v="เสลภูมิ"/>
    <d v="2022-10-28T00:00:00"/>
    <d v="2022-11-01T00:00:00"/>
    <m/>
    <d v="2022-01-02T00:00:00"/>
    <x v="37"/>
    <n v="43"/>
  </r>
  <r>
    <n v="30108"/>
    <s v="66.Dengue fever"/>
    <s v="พรนภา อาทิตย์ตั้ง"/>
    <m/>
    <s v="หญิง"/>
    <n v="23"/>
    <n v="0"/>
    <s v="รับจ้าง,กรรมกร"/>
    <s v="23"/>
    <x v="9"/>
    <x v="244"/>
    <x v="117"/>
    <x v="14"/>
    <s v="เสลภูมิ"/>
    <d v="2022-10-27T00:00:00"/>
    <d v="2022-10-29T00:00:00"/>
    <m/>
    <d v="2022-01-02T00:00:00"/>
    <x v="36"/>
    <n v="43"/>
  </r>
  <r>
    <n v="30109"/>
    <s v="26.D.H.F."/>
    <s v="กุลริศา ทิพย์ประเสริฐ"/>
    <m/>
    <s v="หญิง"/>
    <n v="19"/>
    <n v="0"/>
    <s v="นักเรียน"/>
    <s v="67"/>
    <x v="6"/>
    <x v="243"/>
    <x v="116"/>
    <x v="14"/>
    <s v="เสลภูมิ"/>
    <d v="2022-10-25T00:00:00"/>
    <d v="2022-10-28T00:00:00"/>
    <m/>
    <d v="2022-01-02T00:00:00"/>
    <x v="36"/>
    <n v="43"/>
  </r>
  <r>
    <n v="30110"/>
    <s v="66.Dengue fever"/>
    <s v="ธนาชัย ประมาณ"/>
    <s v="560176325"/>
    <s v="ชาย"/>
    <n v="12"/>
    <n v="2"/>
    <s v="นักเรียน"/>
    <s v="16"/>
    <x v="8"/>
    <x v="12"/>
    <x v="10"/>
    <x v="9"/>
    <s v="สุวรรณภูมิ"/>
    <d v="2022-09-12T00:00:00"/>
    <d v="2022-09-17T00:00:00"/>
    <m/>
    <d v="2022-01-02T00:00:00"/>
    <x v="30"/>
    <n v="37"/>
  </r>
  <r>
    <n v="30111"/>
    <s v="66.Dengue fever"/>
    <s v="ธีระพล เขียวสนาม"/>
    <s v="440071916"/>
    <s v="ชาย"/>
    <n v="27"/>
    <n v="3"/>
    <s v="รับจ้าง,กรรมกร"/>
    <s v="57"/>
    <x v="8"/>
    <x v="245"/>
    <x v="90"/>
    <x v="9"/>
    <s v="สุวรรณภูมิ"/>
    <d v="2022-09-07T00:00:00"/>
    <d v="2022-09-09T00:00:00"/>
    <m/>
    <d v="2022-01-02T00:00:00"/>
    <x v="29"/>
    <n v="36"/>
  </r>
  <r>
    <n v="30119"/>
    <s v="66.Dengue fever"/>
    <s v="วินิจ บุญชรัสมิ์"/>
    <s v="420010121"/>
    <s v="หญิง"/>
    <n v="56"/>
    <n v="6"/>
    <s v="บุคลากรสาธารณสุข"/>
    <s v="143"/>
    <x v="16"/>
    <x v="246"/>
    <x v="11"/>
    <x v="9"/>
    <s v="สุวรรณภูมิ"/>
    <d v="2022-09-26T00:00:00"/>
    <d v="2022-09-27T00:00:00"/>
    <m/>
    <d v="2022-01-02T00:00:00"/>
    <x v="32"/>
    <n v="39"/>
  </r>
  <r>
    <n v="30251"/>
    <s v="66.Dengue fever"/>
    <s v="อุบล ประเสริฐสังข์"/>
    <s v="714761"/>
    <s v="หญิง"/>
    <n v="56"/>
    <n v="4"/>
    <s v="เกษตร"/>
    <s v="121"/>
    <x v="16"/>
    <x v="247"/>
    <x v="63"/>
    <x v="8"/>
    <s v="ร้อยเอ็ด"/>
    <d v="2022-10-27T00:00:00"/>
    <d v="2022-10-30T00:00:00"/>
    <m/>
    <d v="2022-01-02T00:00:00"/>
    <x v="37"/>
    <n v="43"/>
  </r>
  <r>
    <n v="30293"/>
    <s v="66.Dengue fever"/>
    <s v="อัญญารินทร์  หาญอาสา"/>
    <s v="130689"/>
    <s v="หญิง"/>
    <n v="11"/>
    <n v="0"/>
    <s v="นักเรียน"/>
    <s v="3"/>
    <x v="2"/>
    <x v="0"/>
    <x v="118"/>
    <x v="0"/>
    <s v="อาจสามารถ"/>
    <d v="2022-07-20T00:00:00"/>
    <d v="2022-07-22T00:00:00"/>
    <m/>
    <d v="2022-01-02T00:00:00"/>
    <x v="2"/>
    <n v="29"/>
  </r>
  <r>
    <n v="30321"/>
    <s v="66.Dengue fever"/>
    <s v="กัลยา สังฆะมณี"/>
    <s v="99949"/>
    <s v="หญิง"/>
    <n v="38"/>
    <n v="10"/>
    <s v="ครู"/>
    <s v="81"/>
    <x v="10"/>
    <x v="248"/>
    <x v="94"/>
    <x v="8"/>
    <s v="ร้อยเอ็ด"/>
    <d v="2022-10-28T00:00:00"/>
    <d v="2022-10-31T00:00:00"/>
    <m/>
    <d v="2022-01-02T00:00:00"/>
    <x v="37"/>
    <n v="43"/>
  </r>
  <r>
    <n v="30322"/>
    <s v="66.Dengue fever"/>
    <s v="แป นันโท"/>
    <s v="413965"/>
    <s v="หญิง"/>
    <n v="10"/>
    <n v="0"/>
    <s v="นักเรียน"/>
    <s v="108"/>
    <x v="4"/>
    <x v="32"/>
    <x v="93"/>
    <x v="17"/>
    <s v="ร้อยเอ็ด"/>
    <d v="2022-10-25T00:00:00"/>
    <d v="2022-11-01T00:00:00"/>
    <m/>
    <d v="2022-01-02T00:00:00"/>
    <x v="37"/>
    <n v="43"/>
  </r>
  <r>
    <n v="30391"/>
    <s v="66.Dengue fever"/>
    <s v="อติรุจ บุตรน้ำเพชร"/>
    <s v="580001294"/>
    <s v="ชาย"/>
    <n v="11"/>
    <n v="9"/>
    <s v="นักเรียน"/>
    <s v="94/1"/>
    <x v="8"/>
    <x v="249"/>
    <x v="91"/>
    <x v="5"/>
    <s v="พนมไพร"/>
    <d v="2022-10-29T00:00:00"/>
    <d v="2022-11-05T00:00:00"/>
    <m/>
    <d v="2022-01-02T00:00:00"/>
    <x v="37"/>
    <n v="43"/>
  </r>
  <r>
    <n v="30531"/>
    <s v="26.D.H.F."/>
    <s v="วุฒิชาติ  วิจิตโกศล"/>
    <s v="137834"/>
    <s v="ชาย"/>
    <n v="26"/>
    <n v="0"/>
    <s v="เกษตร"/>
    <s v="29"/>
    <x v="0"/>
    <x v="0"/>
    <x v="0"/>
    <x v="0"/>
    <s v="อาจสามารถ"/>
    <d v="2022-09-10T00:00:00"/>
    <d v="2022-09-13T00:00:00"/>
    <m/>
    <d v="2022-01-02T00:00:00"/>
    <x v="30"/>
    <n v="36"/>
  </r>
  <r>
    <n v="30682"/>
    <s v="66.Dengue fever"/>
    <s v="อภิชาติ ราชบุญเรือง"/>
    <s v="000005908"/>
    <s v="ชาย"/>
    <n v="18"/>
    <n v="4"/>
    <s v="นักเรียน"/>
    <s v="80"/>
    <x v="16"/>
    <x v="250"/>
    <x v="37"/>
    <x v="12"/>
    <s v="ทุ่งเขาหลวง"/>
    <d v="2022-11-05T00:00:00"/>
    <d v="2022-11-07T00:00:00"/>
    <m/>
    <d v="2022-01-02T00:00:00"/>
    <x v="38"/>
    <n v="44"/>
  </r>
  <r>
    <n v="30692"/>
    <s v="66.Dengue fever"/>
    <s v="ธนวัฒน์  ไกรวงษ์"/>
    <s v="79999"/>
    <s v="ชาย"/>
    <n v="17"/>
    <n v="0"/>
    <s v="นักเรียน"/>
    <s v="128"/>
    <x v="6"/>
    <x v="251"/>
    <x v="100"/>
    <x v="0"/>
    <s v="อาจสามารถ"/>
    <d v="2022-07-11T00:00:00"/>
    <d v="2022-07-14T00:00:00"/>
    <m/>
    <d v="2022-01-02T00:00:00"/>
    <x v="10"/>
    <n v="28"/>
  </r>
  <r>
    <n v="30784"/>
    <s v="66.Dengue fever"/>
    <s v="ธีรภัทร ปะทัง"/>
    <s v="4904241"/>
    <s v="ชาย"/>
    <n v="16"/>
    <n v="0"/>
    <s v="นักเรียน"/>
    <s v="182"/>
    <x v="6"/>
    <x v="252"/>
    <x v="50"/>
    <x v="6"/>
    <s v="ปทุมรัตต์"/>
    <d v="2022-11-10T00:00:00"/>
    <d v="2022-11-10T00:00:00"/>
    <m/>
    <d v="2022-01-02T00:00:00"/>
    <x v="38"/>
    <n v="45"/>
  </r>
  <r>
    <n v="30785"/>
    <s v="66.Dengue fever"/>
    <s v="จรัญญา บุราญรมย์"/>
    <s v="5404836"/>
    <s v="หญิง"/>
    <n v="12"/>
    <n v="0"/>
    <s v="นักเรียน"/>
    <s v="84"/>
    <x v="12"/>
    <x v="253"/>
    <x v="7"/>
    <x v="6"/>
    <s v="ปทุมรัตต์"/>
    <d v="2022-11-05T00:00:00"/>
    <d v="2022-11-07T00:00:00"/>
    <m/>
    <d v="2022-01-02T00:00:00"/>
    <x v="38"/>
    <n v="44"/>
  </r>
  <r>
    <n v="30850"/>
    <s v="66.Dengue fever"/>
    <s v="สำราญ ชายสวัสดิ์"/>
    <m/>
    <s v="ชาย"/>
    <n v="46"/>
    <n v="0"/>
    <s v="รับจ้าง,กรรมกร"/>
    <s v="20"/>
    <x v="3"/>
    <x v="254"/>
    <x v="46"/>
    <x v="14"/>
    <s v="เสลภูมิ"/>
    <d v="2022-10-30T00:00:00"/>
    <d v="2022-11-05T00:00:00"/>
    <m/>
    <d v="2022-01-02T00:00:00"/>
    <x v="37"/>
    <n v="44"/>
  </r>
  <r>
    <n v="30851"/>
    <s v="66.Dengue fever"/>
    <s v="ปุญญาพัฒน์ ทมโยธา"/>
    <m/>
    <s v="ชาย"/>
    <n v="14"/>
    <n v="0"/>
    <s v="นักเรียน"/>
    <s v="76"/>
    <x v="6"/>
    <x v="255"/>
    <x v="96"/>
    <x v="14"/>
    <s v="เสลภูมิ"/>
    <d v="2022-11-05T00:00:00"/>
    <d v="2022-11-05T00:00:00"/>
    <m/>
    <d v="2022-01-02T00:00:00"/>
    <x v="37"/>
    <n v="44"/>
  </r>
  <r>
    <n v="30852"/>
    <s v="26.D.H.F."/>
    <s v="แพรพลอย แสวงนอก"/>
    <m/>
    <s v="หญิง"/>
    <n v="27"/>
    <n v="0"/>
    <s v="รับจ้าง,กรรมกร"/>
    <s v="48"/>
    <x v="0"/>
    <x v="256"/>
    <x v="116"/>
    <x v="14"/>
    <s v="เสลภูมิ"/>
    <d v="2022-11-05T00:00:00"/>
    <d v="2022-11-05T00:00:00"/>
    <m/>
    <d v="2022-01-02T00:00:00"/>
    <x v="37"/>
    <n v="44"/>
  </r>
  <r>
    <n v="30853"/>
    <s v="66.Dengue fever"/>
    <s v="มณีรัตน์ นาเมืองรักษ์"/>
    <m/>
    <s v="หญิง"/>
    <n v="10"/>
    <n v="0"/>
    <s v="นักเรียน"/>
    <s v="20"/>
    <x v="6"/>
    <x v="243"/>
    <x v="116"/>
    <x v="14"/>
    <s v="เสลภูมิ"/>
    <d v="2022-10-30T00:00:00"/>
    <d v="2022-11-01T00:00:00"/>
    <m/>
    <d v="2022-01-02T00:00:00"/>
    <x v="37"/>
    <n v="44"/>
  </r>
  <r>
    <n v="30854"/>
    <s v="66.Dengue fever"/>
    <s v="นัฐพงษ์ ไกรกัญหา"/>
    <m/>
    <s v="ชาย"/>
    <n v="10"/>
    <n v="0"/>
    <s v="นักเรียน"/>
    <s v="55"/>
    <x v="9"/>
    <x v="244"/>
    <x v="117"/>
    <x v="14"/>
    <s v="เสลภูมิ"/>
    <d v="2022-10-30T00:00:00"/>
    <d v="2022-11-01T00:00:00"/>
    <m/>
    <d v="2022-01-02T00:00:00"/>
    <x v="37"/>
    <n v="44"/>
  </r>
  <r>
    <n v="30921"/>
    <s v="66.Dengue fever"/>
    <s v="สุภาพร รังษีสกุล"/>
    <s v="000018709"/>
    <s v="หญิง"/>
    <n v="9"/>
    <n v="6"/>
    <s v="นักเรียน"/>
    <s v="90"/>
    <x v="6"/>
    <x v="257"/>
    <x v="33"/>
    <x v="12"/>
    <s v="ทุ่งเขาหลวง"/>
    <d v="2022-11-06T00:00:00"/>
    <d v="2022-11-10T00:00:00"/>
    <m/>
    <d v="2022-01-02T00:00:00"/>
    <x v="38"/>
    <n v="45"/>
  </r>
  <r>
    <n v="30958"/>
    <s v="66.Dengue fever"/>
    <s v="ปุญญพัฒน์ ทมโยธา"/>
    <s v="935563"/>
    <s v="ชาย"/>
    <n v="14"/>
    <n v="4"/>
    <s v="นักเรียน"/>
    <s v="76"/>
    <x v="6"/>
    <x v="255"/>
    <x v="96"/>
    <x v="14"/>
    <s v="ร้อยเอ็ด"/>
    <d v="2022-11-05T00:00:00"/>
    <d v="2022-11-06T00:00:00"/>
    <m/>
    <d v="2022-01-02T00:00:00"/>
    <x v="38"/>
    <n v="44"/>
  </r>
  <r>
    <n v="31071"/>
    <s v="66.Dengue fever"/>
    <s v="ชาญณรงค์ ทูลธรรม"/>
    <s v="000011826"/>
    <s v="ชาย"/>
    <n v="23"/>
    <n v="7"/>
    <s v="รับจ้าง,กรรมกร"/>
    <s v="10"/>
    <x v="11"/>
    <x v="258"/>
    <x v="37"/>
    <x v="12"/>
    <s v="ทุ่งเขาหลวง"/>
    <d v="2022-11-07T00:00:00"/>
    <d v="2022-11-11T00:00:00"/>
    <m/>
    <d v="2022-01-02T00:00:00"/>
    <x v="38"/>
    <n v="45"/>
  </r>
  <r>
    <n v="31321"/>
    <s v="66.Dengue fever"/>
    <s v="น้อย สีสะเหนียด"/>
    <s v="4452339"/>
    <s v="หญิง"/>
    <n v="50"/>
    <n v="9"/>
    <s v="เกษตร"/>
    <s v="1"/>
    <x v="3"/>
    <x v="259"/>
    <x v="119"/>
    <x v="6"/>
    <s v="ปทุมรัตต์"/>
    <d v="2022-11-11T00:00:00"/>
    <d v="2022-11-11T00:00:00"/>
    <m/>
    <d v="2022-01-02T00:00:00"/>
    <x v="38"/>
    <n v="45"/>
  </r>
  <r>
    <n v="31437"/>
    <s v="66.Dengue fever"/>
    <s v="ฉัตรชนก โคตะโน"/>
    <s v="1270139"/>
    <s v="หญิง"/>
    <n v="2"/>
    <n v="0"/>
    <s v="ไม่ทราบอาชีพ/ในปกครอง"/>
    <s v="4"/>
    <x v="12"/>
    <x v="260"/>
    <x v="94"/>
    <x v="8"/>
    <s v="ร้อยเอ็ด"/>
    <d v="2022-11-04T00:00:00"/>
    <d v="2022-11-06T00:00:00"/>
    <m/>
    <d v="2022-01-02T00:00:00"/>
    <x v="38"/>
    <n v="44"/>
  </r>
  <r>
    <n v="31438"/>
    <s v="66.Dengue fever"/>
    <s v="เตวิช ช่วยโพธิ์กลาง"/>
    <s v="1269907"/>
    <s v="ชาย"/>
    <n v="0"/>
    <n v="7"/>
    <s v="ไม่ทราบอาชีพ/ในปกครอง"/>
    <s v="171"/>
    <x v="5"/>
    <x v="261"/>
    <x v="9"/>
    <x v="8"/>
    <s v="ร้อยเอ็ด"/>
    <d v="2022-11-13T00:00:00"/>
    <d v="2022-11-13T00:00:00"/>
    <m/>
    <d v="2022-01-02T00:00:00"/>
    <x v="39"/>
    <n v="46"/>
  </r>
  <r>
    <n v="31522"/>
    <s v="26.D.H.F."/>
    <s v="จิรพัฒน์ สุขจิต"/>
    <s v="000185645"/>
    <s v="ชาย"/>
    <n v="9"/>
    <n v="1"/>
    <s v="นักเรียน"/>
    <s v="1"/>
    <x v="10"/>
    <x v="187"/>
    <x v="116"/>
    <x v="14"/>
    <s v="เสลภูมิ"/>
    <d v="2022-11-12T00:00:00"/>
    <d v="2022-11-12T00:00:00"/>
    <m/>
    <d v="2022-01-02T00:00:00"/>
    <x v="38"/>
    <n v="45"/>
  </r>
  <r>
    <n v="31603"/>
    <s v="66.Dengue fever"/>
    <s v="ยุภาพร โพธิสาร"/>
    <s v="6500243"/>
    <s v="หญิง"/>
    <n v="45"/>
    <n v="3"/>
    <s v="เกษตร"/>
    <s v="73/1"/>
    <x v="5"/>
    <x v="262"/>
    <x v="67"/>
    <x v="4"/>
    <s v="จตุรพักตรพิมาน"/>
    <d v="2022-11-15T00:00:00"/>
    <d v="2022-11-15T00:00:00"/>
    <m/>
    <d v="2022-01-02T00:00:00"/>
    <x v="39"/>
    <n v="46"/>
  </r>
  <r>
    <n v="31688"/>
    <s v="26.D.H.F."/>
    <s v="อนุสรณ์ จันทรนิด"/>
    <s v="763495"/>
    <s v="ชาย"/>
    <n v="12"/>
    <n v="11"/>
    <s v="นักเรียน"/>
    <s v="118/2"/>
    <x v="6"/>
    <x v="133"/>
    <x v="110"/>
    <x v="11"/>
    <s v="ร้อยเอ็ด"/>
    <d v="2022-11-10T00:00:00"/>
    <d v="2022-11-15T00:00:00"/>
    <m/>
    <d v="2022-01-02T00:00:00"/>
    <x v="39"/>
    <n v="45"/>
  </r>
  <r>
    <n v="31947"/>
    <s v="66.Dengue fever"/>
    <s v="วารุตจ์ณี เสาทอน"/>
    <s v="1158793"/>
    <s v="หญิง"/>
    <n v="2"/>
    <n v="9"/>
    <s v="ไม่ทราบอาชีพ/ในปกครอง"/>
    <s v="293/93"/>
    <x v="16"/>
    <x v="147"/>
    <x v="84"/>
    <x v="8"/>
    <s v="ร้อยเอ็ด"/>
    <d v="2022-11-08T00:00:00"/>
    <d v="2022-11-12T00:00:00"/>
    <m/>
    <d v="2022-01-02T00:00:00"/>
    <x v="38"/>
    <n v="45"/>
  </r>
  <r>
    <n v="31948"/>
    <s v="66.Dengue fever"/>
    <s v="สุมิตตา ธุลีจันทร์"/>
    <s v="564282"/>
    <s v="หญิง"/>
    <n v="30"/>
    <n v="0"/>
    <s v="รับจ้าง,กรรมกร"/>
    <s v="251"/>
    <x v="11"/>
    <x v="263"/>
    <x v="120"/>
    <x v="8"/>
    <s v="ร้อยเอ็ด"/>
    <d v="2022-11-07T00:00:00"/>
    <d v="2022-11-11T00:00:00"/>
    <m/>
    <d v="2022-01-02T00:00:00"/>
    <x v="38"/>
    <n v="45"/>
  </r>
  <r>
    <n v="31985"/>
    <s v="66.Dengue fever"/>
    <s v="คมกริช ศรีช่วย"/>
    <s v="490125141"/>
    <s v="ชาย"/>
    <n v="16"/>
    <n v="8"/>
    <s v="นักเรียน"/>
    <s v="224"/>
    <x v="19"/>
    <x v="197"/>
    <x v="10"/>
    <x v="9"/>
    <s v="สุวรรณภูมิ"/>
    <d v="2022-10-08T00:00:00"/>
    <d v="2022-10-12T00:00:00"/>
    <m/>
    <d v="2022-01-02T00:00:00"/>
    <x v="34"/>
    <n v="40"/>
  </r>
  <r>
    <n v="32232"/>
    <s v="66.Dengue fever"/>
    <s v="ปวีณา ขิปวัติ"/>
    <s v="500002777"/>
    <s v="หญิง"/>
    <n v="30"/>
    <n v="4"/>
    <s v="เกษตร"/>
    <s v="54"/>
    <x v="12"/>
    <x v="115"/>
    <x v="95"/>
    <x v="5"/>
    <s v="พนมไพร"/>
    <d v="2022-11-20T00:00:00"/>
    <d v="2022-11-22T00:00:00"/>
    <m/>
    <d v="2022-01-02T00:00:00"/>
    <x v="40"/>
    <n v="47"/>
  </r>
  <r>
    <n v="32571"/>
    <s v="66.Dengue fever"/>
    <s v="ปฎิหาร สุ่มมาตร"/>
    <s v="000249209"/>
    <s v="ชาย"/>
    <n v="5"/>
    <n v="6"/>
    <s v="ไม่ทราบอาชีพ/ในปกครอง"/>
    <s v="50"/>
    <x v="6"/>
    <x v="264"/>
    <x v="117"/>
    <x v="14"/>
    <s v="เสลภูมิ"/>
    <d v="2022-11-21T00:00:00"/>
    <d v="2022-11-21T00:00:00"/>
    <m/>
    <d v="2022-01-02T00:00:00"/>
    <x v="40"/>
    <n v="47"/>
  </r>
  <r>
    <n v="32572"/>
    <s v="66.Dengue fever"/>
    <s v="ปุณณภพ แก้วตาแสง"/>
    <s v="000195864"/>
    <s v="ชาย"/>
    <n v="7"/>
    <n v="9"/>
    <s v="นักเรียน"/>
    <s v="50"/>
    <x v="15"/>
    <x v="244"/>
    <x v="117"/>
    <x v="14"/>
    <s v="เสลภูมิ"/>
    <d v="2022-11-21T00:00:00"/>
    <d v="2022-11-21T00:00:00"/>
    <m/>
    <d v="2022-01-02T00:00:00"/>
    <x v="40"/>
    <n v="47"/>
  </r>
  <r>
    <n v="32726"/>
    <s v="26.D.H.F."/>
    <s v="ปณิดา พาลาสิทธิ์"/>
    <s v="1297908"/>
    <s v="หญิง"/>
    <n v="25"/>
    <n v="4"/>
    <s v="รับจ้าง,กรรมกร"/>
    <s v="153"/>
    <x v="1"/>
    <x v="265"/>
    <x v="100"/>
    <x v="0"/>
    <s v="ร้อยเอ็ด"/>
    <d v="2022-11-16T00:00:00"/>
    <d v="2022-11-20T00:00:00"/>
    <m/>
    <d v="2022-01-02T00:00:00"/>
    <x v="40"/>
    <n v="46"/>
  </r>
  <r>
    <n v="32727"/>
    <s v="66.Dengue fever"/>
    <s v="นราธิป อณุสรณ์"/>
    <s v="1073373"/>
    <s v="ชาย"/>
    <n v="5"/>
    <n v="4"/>
    <s v="ไม่ทราบอาชีพ/ในปกครอง"/>
    <s v="135"/>
    <x v="2"/>
    <x v="115"/>
    <x v="85"/>
    <x v="1"/>
    <s v="ร้อยเอ็ด"/>
    <d v="2022-11-20T00:00:00"/>
    <d v="2022-11-20T00:00:00"/>
    <m/>
    <d v="2022-01-02T00:00:00"/>
    <x v="40"/>
    <n v="47"/>
  </r>
  <r>
    <n v="32728"/>
    <s v="66.Dengue fever"/>
    <s v="พิเชษฐ์ ทิพย์มะณี"/>
    <s v="1183741"/>
    <s v="ชาย"/>
    <n v="53"/>
    <n v="8"/>
    <s v="เกษตร"/>
    <s v="2"/>
    <x v="9"/>
    <x v="266"/>
    <x v="82"/>
    <x v="17"/>
    <s v="ร้อยเอ็ด"/>
    <d v="2022-11-16T00:00:00"/>
    <d v="2022-11-20T00:00:00"/>
    <m/>
    <d v="2022-01-02T00:00:00"/>
    <x v="40"/>
    <n v="46"/>
  </r>
  <r>
    <n v="32729"/>
    <s v="26.D.H.F."/>
    <s v="ปาวินา ศิริแสน"/>
    <s v="497844"/>
    <s v="หญิง"/>
    <n v="40"/>
    <n v="8"/>
    <s v="รับจ้าง,กรรมกร"/>
    <s v="176"/>
    <x v="9"/>
    <x v="267"/>
    <x v="84"/>
    <x v="8"/>
    <s v="ร้อยเอ็ด"/>
    <d v="2022-11-16T00:00:00"/>
    <d v="2022-11-17T00:00:00"/>
    <m/>
    <d v="2022-01-02T00:00:00"/>
    <x v="39"/>
    <n v="46"/>
  </r>
  <r>
    <n v="32730"/>
    <s v="26.D.H.F."/>
    <s v="กมลชนก ภักตะไชย"/>
    <s v="49311"/>
    <s v="หญิง"/>
    <n v="26"/>
    <n v="0"/>
    <s v="รับจ้าง,กรรมกร"/>
    <s v="หอพักประภาวดี"/>
    <x v="10"/>
    <x v="268"/>
    <x v="121"/>
    <x v="15"/>
    <s v="ร้อยเอ็ด"/>
    <d v="2022-11-13T00:00:00"/>
    <d v="2022-11-16T00:00:00"/>
    <m/>
    <d v="2022-01-02T00:00:00"/>
    <x v="39"/>
    <n v="46"/>
  </r>
  <r>
    <n v="32731"/>
    <s v="26.D.H.F."/>
    <s v="อภิสิทธิ์ พลเรือน"/>
    <s v="871858"/>
    <s v="ชาย"/>
    <n v="24"/>
    <n v="0"/>
    <s v="รับจ้าง,กรรมกร"/>
    <s v="71"/>
    <x v="16"/>
    <x v="269"/>
    <x v="23"/>
    <x v="13"/>
    <s v="ร้อยเอ็ด"/>
    <d v="2022-11-15T00:00:00"/>
    <d v="2022-11-19T00:00:00"/>
    <m/>
    <d v="2022-01-02T00:00:00"/>
    <x v="39"/>
    <n v="46"/>
  </r>
  <r>
    <n v="33497"/>
    <s v="66.Dengue fever"/>
    <s v="สุกัญญา นาฮ่อม"/>
    <s v="1298057"/>
    <s v="หญิง"/>
    <n v="11"/>
    <n v="9"/>
    <s v="นักเรียน"/>
    <s v="124"/>
    <x v="3"/>
    <x v="132"/>
    <x v="5"/>
    <x v="5"/>
    <s v="ร้อยเอ็ด"/>
    <d v="2022-11-18T00:00:00"/>
    <d v="2022-11-22T00:00:00"/>
    <m/>
    <d v="2022-01-02T00:00:00"/>
    <x v="40"/>
    <n v="46"/>
  </r>
  <r>
    <n v="33619"/>
    <s v="66.Dengue fever"/>
    <s v="อภินันทวัฒน์ กัณหรักษ์"/>
    <s v="540000575"/>
    <s v="ชาย"/>
    <n v="12"/>
    <n v="5"/>
    <s v="นักเรียน"/>
    <s v="13"/>
    <x v="4"/>
    <x v="84"/>
    <x v="3"/>
    <x v="3"/>
    <s v="หนองฮี"/>
    <d v="2022-12-01T00:00:00"/>
    <d v="2022-12-01T00:00:00"/>
    <m/>
    <d v="2022-01-02T00:00:00"/>
    <x v="41"/>
    <n v="48"/>
  </r>
  <r>
    <n v="33671"/>
    <s v="66.Dengue fever"/>
    <s v="พรพิกุล สัตนันท์"/>
    <s v="610000258"/>
    <s v="หญิง"/>
    <n v="4"/>
    <n v="9"/>
    <s v="ไม่ทราบอาชีพ/ในปกครอง"/>
    <s v="99"/>
    <x v="3"/>
    <x v="270"/>
    <x v="83"/>
    <x v="5"/>
    <s v="พนมไพร"/>
    <d v="2022-12-01T00:00:00"/>
    <d v="2022-12-06T00:00:00"/>
    <m/>
    <d v="2022-01-02T00:00:00"/>
    <x v="42"/>
    <n v="48"/>
  </r>
  <r>
    <n v="34080"/>
    <s v="66.Dengue fever"/>
    <s v="วีระชัย ธรรมขันธ์"/>
    <s v="869783"/>
    <s v="ชาย"/>
    <n v="10"/>
    <n v="10"/>
    <s v="นักเรียน"/>
    <s v="128"/>
    <x v="4"/>
    <x v="130"/>
    <x v="12"/>
    <x v="8"/>
    <s v="ร้อยเอ็ด"/>
    <d v="2022-12-01T00:00:00"/>
    <d v="2022-12-05T00:00:00"/>
    <m/>
    <d v="2022-01-02T00:00:00"/>
    <x v="42"/>
    <n v="48"/>
  </r>
  <r>
    <n v="34127"/>
    <s v="27.D.H.F.shock syndrome"/>
    <s v="ยอดรัก พิมพ์บูลย์"/>
    <s v="000033064"/>
    <s v="ชาย"/>
    <n v="34"/>
    <n v="2"/>
    <s v="รับจ้าง,กรรมกร"/>
    <s v="133"/>
    <x v="8"/>
    <x v="24"/>
    <x v="20"/>
    <x v="12"/>
    <s v="ทุ่งเขาหลวง"/>
    <d v="2022-12-06T00:00:00"/>
    <d v="2022-12-09T00:00:00"/>
    <m/>
    <d v="2022-01-02T00:00:00"/>
    <x v="42"/>
    <n v="49"/>
  </r>
  <r>
    <n v="34128"/>
    <s v="66.Dengue fever"/>
    <s v="ปัญญาพร ณรงค์ชัย"/>
    <s v="000023191"/>
    <s v="หญิง"/>
    <n v="7"/>
    <n v="8"/>
    <s v="นักเรียน"/>
    <s v="108"/>
    <x v="12"/>
    <x v="271"/>
    <x v="122"/>
    <x v="12"/>
    <s v="ทุ่งเขาหลวง"/>
    <d v="2022-12-04T00:00:00"/>
    <d v="2022-12-09T00:00:00"/>
    <m/>
    <d v="2022-01-02T00:00:00"/>
    <x v="42"/>
    <n v="4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8" applyNumberFormats="0" applyBorderFormats="0" applyFontFormats="0" applyPatternFormats="0" applyAlignmentFormats="0" applyWidthHeightFormats="1" dataCaption="Data" updatedVersion="3" showMultipleLabel="0" showMemberPropertyTips="0" useAutoFormatting="1" itemPrintTitles="1" indent="127" compact="0" compactData="0" gridDropZones="1">
  <location ref="A4:AU447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21">
        <item x="18"/>
        <item x="6"/>
        <item x="3"/>
        <item x="8"/>
        <item x="9"/>
        <item sd="0" x="0"/>
        <item x="1"/>
        <item x="16"/>
        <item x="12"/>
        <item x="15"/>
        <item x="4"/>
        <item x="2"/>
        <item x="11"/>
        <item x="10"/>
        <item x="19"/>
        <item x="5"/>
        <item x="13"/>
        <item x="7"/>
        <item sd="0" x="14"/>
        <item x="17"/>
        <item t="default"/>
      </items>
    </pivotField>
    <pivotField axis="axisRow" compact="0" outline="0" subtotalTop="0" showAll="0" includeNewItemsInFilter="1" sortType="ascending">
      <items count="273">
        <item x="29"/>
        <item x="69"/>
        <item x="142"/>
        <item x="225"/>
        <item x="219"/>
        <item x="164"/>
        <item x="137"/>
        <item x="25"/>
        <item x="248"/>
        <item x="174"/>
        <item x="209"/>
        <item x="44"/>
        <item x="187"/>
        <item x="130"/>
        <item x="118"/>
        <item x="175"/>
        <item x="253"/>
        <item x="212"/>
        <item x="172"/>
        <item x="133"/>
        <item x="270"/>
        <item x="104"/>
        <item x="178"/>
        <item x="222"/>
        <item x="155"/>
        <item x="119"/>
        <item x="61"/>
        <item x="134"/>
        <item x="260"/>
        <item x="190"/>
        <item x="110"/>
        <item x="198"/>
        <item x="215"/>
        <item x="238"/>
        <item x="77"/>
        <item x="227"/>
        <item x="82"/>
        <item x="86"/>
        <item x="200"/>
        <item x="42"/>
        <item x="56"/>
        <item x="46"/>
        <item x="251"/>
        <item x="266"/>
        <item x="265"/>
        <item x="129"/>
        <item x="70"/>
        <item x="259"/>
        <item x="71"/>
        <item x="196"/>
        <item x="3"/>
        <item x="19"/>
        <item x="13"/>
        <item x="267"/>
        <item x="158"/>
        <item x="6"/>
        <item x="51"/>
        <item x="1"/>
        <item x="45"/>
        <item x="233"/>
        <item x="50"/>
        <item x="68"/>
        <item x="153"/>
        <item x="14"/>
        <item x="165"/>
        <item x="114"/>
        <item x="15"/>
        <item x="83"/>
        <item x="235"/>
        <item x="180"/>
        <item x="4"/>
        <item x="113"/>
        <item x="131"/>
        <item x="241"/>
        <item x="189"/>
        <item x="146"/>
        <item x="135"/>
        <item x="179"/>
        <item x="74"/>
        <item x="132"/>
        <item x="199"/>
        <item x="186"/>
        <item x="154"/>
        <item x="205"/>
        <item x="218"/>
        <item x="53"/>
        <item x="144"/>
        <item x="11"/>
        <item x="34"/>
        <item x="150"/>
        <item x="73"/>
        <item x="145"/>
        <item x="116"/>
        <item x="256"/>
        <item x="264"/>
        <item x="191"/>
        <item x="52"/>
        <item x="261"/>
        <item x="193"/>
        <item x="100"/>
        <item x="220"/>
        <item x="214"/>
        <item x="48"/>
        <item x="258"/>
        <item x="98"/>
        <item x="170"/>
        <item x="37"/>
        <item x="39"/>
        <item x="40"/>
        <item x="163"/>
        <item x="2"/>
        <item x="252"/>
        <item x="202"/>
        <item x="123"/>
        <item x="43"/>
        <item x="80"/>
        <item x="188"/>
        <item x="245"/>
        <item x="140"/>
        <item x="263"/>
        <item x="232"/>
        <item x="26"/>
        <item x="32"/>
        <item x="257"/>
        <item x="30"/>
        <item x="57"/>
        <item x="173"/>
        <item x="17"/>
        <item x="161"/>
        <item x="81"/>
        <item x="231"/>
        <item x="148"/>
        <item x="115"/>
        <item x="91"/>
        <item x="166"/>
        <item x="221"/>
        <item x="217"/>
        <item x="229"/>
        <item x="194"/>
        <item x="250"/>
        <item x="182"/>
        <item x="94"/>
        <item x="95"/>
        <item x="66"/>
        <item x="243"/>
        <item x="127"/>
        <item x="5"/>
        <item x="203"/>
        <item x="16"/>
        <item x="92"/>
        <item x="254"/>
        <item x="138"/>
        <item x="23"/>
        <item x="59"/>
        <item x="162"/>
        <item x="183"/>
        <item x="0"/>
        <item x="49"/>
        <item x="28"/>
        <item x="88"/>
        <item x="97"/>
        <item x="105"/>
        <item x="79"/>
        <item x="99"/>
        <item x="268"/>
        <item x="9"/>
        <item x="36"/>
        <item x="107"/>
        <item x="249"/>
        <item x="211"/>
        <item x="64"/>
        <item x="230"/>
        <item x="87"/>
        <item x="181"/>
        <item x="8"/>
        <item x="112"/>
        <item x="207"/>
        <item x="223"/>
        <item x="12"/>
        <item x="106"/>
        <item x="75"/>
        <item x="195"/>
        <item x="185"/>
        <item x="208"/>
        <item x="41"/>
        <item x="168"/>
        <item x="72"/>
        <item x="151"/>
        <item x="20"/>
        <item x="27"/>
        <item x="136"/>
        <item x="58"/>
        <item x="139"/>
        <item x="152"/>
        <item x="160"/>
        <item x="76"/>
        <item x="213"/>
        <item x="234"/>
        <item x="54"/>
        <item x="84"/>
        <item x="124"/>
        <item x="204"/>
        <item x="224"/>
        <item x="228"/>
        <item x="67"/>
        <item x="111"/>
        <item x="90"/>
        <item x="167"/>
        <item x="122"/>
        <item x="192"/>
        <item x="10"/>
        <item x="159"/>
        <item x="239"/>
        <item x="171"/>
        <item x="103"/>
        <item x="184"/>
        <item x="93"/>
        <item x="55"/>
        <item x="236"/>
        <item x="247"/>
        <item x="62"/>
        <item x="169"/>
        <item x="176"/>
        <item x="108"/>
        <item x="143"/>
        <item x="96"/>
        <item x="60"/>
        <item x="237"/>
        <item x="206"/>
        <item x="125"/>
        <item x="101"/>
        <item x="63"/>
        <item x="117"/>
        <item x="85"/>
        <item x="120"/>
        <item x="89"/>
        <item x="78"/>
        <item x="121"/>
        <item x="31"/>
        <item x="65"/>
        <item x="271"/>
        <item x="149"/>
        <item x="22"/>
        <item x="157"/>
        <item x="255"/>
        <item x="24"/>
        <item x="201"/>
        <item x="244"/>
        <item x="242"/>
        <item x="177"/>
        <item x="156"/>
        <item x="226"/>
        <item x="21"/>
        <item x="210"/>
        <item x="33"/>
        <item x="128"/>
        <item x="109"/>
        <item x="197"/>
        <item x="126"/>
        <item x="246"/>
        <item x="35"/>
        <item x="38"/>
        <item x="240"/>
        <item x="7"/>
        <item x="269"/>
        <item x="147"/>
        <item x="18"/>
        <item x="47"/>
        <item x="262"/>
        <item x="216"/>
        <item x="141"/>
        <item x="102"/>
        <item t="default"/>
      </items>
    </pivotField>
    <pivotField axis="axisRow" compact="0" outline="0" subtotalTop="0" showAll="0" includeNewItemsInFilter="1" sortType="descending">
      <items count="124">
        <item x="14"/>
        <item x="9"/>
        <item x="12"/>
        <item x="13"/>
        <item x="94"/>
        <item x="29"/>
        <item x="84"/>
        <item x="63"/>
        <item x="47"/>
        <item x="66"/>
        <item x="75"/>
        <item x="98"/>
        <item x="61"/>
        <item x="120"/>
        <item x="0"/>
        <item x="100"/>
        <item x="45"/>
        <item x="115"/>
        <item x="21"/>
        <item x="118"/>
        <item x="114"/>
        <item x="76"/>
        <item x="1"/>
        <item x="2"/>
        <item x="3"/>
        <item x="4"/>
        <item x="5"/>
        <item x="6"/>
        <item x="7"/>
        <item x="8"/>
        <item x="10"/>
        <item x="11"/>
        <item x="15"/>
        <item x="16"/>
        <item x="17"/>
        <item x="18"/>
        <item x="19"/>
        <item x="20"/>
        <item x="22"/>
        <item x="23"/>
        <item x="24"/>
        <item x="25"/>
        <item x="26"/>
        <item x="27"/>
        <item x="28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6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2"/>
        <item x="64"/>
        <item x="65"/>
        <item x="67"/>
        <item x="68"/>
        <item x="69"/>
        <item x="70"/>
        <item x="71"/>
        <item x="72"/>
        <item x="73"/>
        <item x="74"/>
        <item x="77"/>
        <item x="78"/>
        <item x="79"/>
        <item x="80"/>
        <item x="81"/>
        <item x="82"/>
        <item x="83"/>
        <item x="85"/>
        <item x="86"/>
        <item x="87"/>
        <item x="88"/>
        <item x="89"/>
        <item x="90"/>
        <item x="91"/>
        <item x="92"/>
        <item x="93"/>
        <item x="95"/>
        <item x="96"/>
        <item x="97"/>
        <item x="99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6"/>
        <item x="117"/>
        <item x="119"/>
        <item x="121"/>
        <item x="12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19">
        <item x="10"/>
        <item x="4"/>
        <item x="11"/>
        <item x="1"/>
        <item x="12"/>
        <item x="17"/>
        <item x="6"/>
        <item x="5"/>
        <item x="15"/>
        <item x="2"/>
        <item x="7"/>
        <item x="8"/>
        <item x="13"/>
        <item x="9"/>
        <item x="14"/>
        <item x="16"/>
        <item x="3"/>
        <item x="0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44">
        <item x="26"/>
        <item x="24"/>
        <item x="18"/>
        <item x="17"/>
        <item x="19"/>
        <item x="0"/>
        <item x="21"/>
        <item x="25"/>
        <item x="23"/>
        <item x="8"/>
        <item x="16"/>
        <item x="20"/>
        <item x="15"/>
        <item x="13"/>
        <item x="4"/>
        <item x="7"/>
        <item x="14"/>
        <item x="5"/>
        <item x="3"/>
        <item x="11"/>
        <item x="12"/>
        <item x="10"/>
        <item x="2"/>
        <item x="1"/>
        <item x="9"/>
        <item x="6"/>
        <item x="22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442">
    <i>
      <x/>
      <x v="35"/>
      <x v="3"/>
    </i>
    <i r="2">
      <x v="4"/>
    </i>
    <i r="2">
      <x v="136"/>
    </i>
    <i r="2">
      <x v="179"/>
    </i>
    <i r="2">
      <x v="242"/>
    </i>
    <i t="default" r="1">
      <x v="35"/>
    </i>
    <i r="1">
      <x v="81"/>
      <x v="73"/>
    </i>
    <i r="2">
      <x v="145"/>
    </i>
    <i r="2">
      <x v="237"/>
    </i>
    <i t="default" r="1">
      <x v="81"/>
    </i>
    <i r="1">
      <x v="43"/>
      <x v="172"/>
    </i>
    <i r="2">
      <x v="251"/>
    </i>
    <i r="2">
      <x v="261"/>
    </i>
    <i t="default" r="1">
      <x v="43"/>
    </i>
    <i r="1">
      <x v="115"/>
      <x v="135"/>
    </i>
    <i t="default" r="1">
      <x v="115"/>
    </i>
    <i r="1">
      <x v="2"/>
      <x v="208"/>
    </i>
    <i t="default" r="1">
      <x v="2"/>
    </i>
    <i r="1">
      <x v="103"/>
      <x v="155"/>
    </i>
    <i t="default" r="1">
      <x v="103"/>
    </i>
    <i t="default">
      <x/>
    </i>
    <i>
      <x v="1"/>
      <x v="25"/>
      <x v="30"/>
    </i>
    <i r="2">
      <x v="33"/>
    </i>
    <i r="2">
      <x v="62"/>
    </i>
    <i r="2">
      <x v="146"/>
    </i>
    <i t="default" r="1">
      <x v="25"/>
    </i>
    <i r="1">
      <x v="32"/>
      <x v="51"/>
    </i>
    <i r="2">
      <x v="69"/>
    </i>
    <i t="default" r="1">
      <x v="32"/>
    </i>
    <i r="1">
      <x v="56"/>
      <x v="13"/>
    </i>
    <i r="2">
      <x v="48"/>
    </i>
    <i r="2">
      <x v="125"/>
    </i>
    <i r="2">
      <x v="262"/>
    </i>
    <i t="default" r="1">
      <x v="56"/>
    </i>
    <i r="1">
      <x v="79"/>
      <x v="65"/>
    </i>
    <i r="2">
      <x v="86"/>
    </i>
    <i t="default" r="1">
      <x v="79"/>
    </i>
    <i r="1">
      <x v="94"/>
      <x v="193"/>
    </i>
    <i t="default" r="1">
      <x v="94"/>
    </i>
    <i r="1">
      <x v="77"/>
      <x v="192"/>
    </i>
    <i r="2">
      <x v="205"/>
    </i>
    <i r="2">
      <x v="268"/>
    </i>
    <i t="default" r="1">
      <x v="77"/>
    </i>
    <i r="1">
      <x v="47"/>
      <x v="11"/>
    </i>
    <i r="2">
      <x v="220"/>
    </i>
    <i t="default" r="1">
      <x v="47"/>
    </i>
    <i r="1">
      <x v="78"/>
      <x v="175"/>
    </i>
    <i t="default" r="1">
      <x v="78"/>
    </i>
    <i r="1">
      <x v="112"/>
      <x v="253"/>
    </i>
    <i t="default" r="1">
      <x v="112"/>
    </i>
    <i r="1">
      <x v="82"/>
      <x v="200"/>
    </i>
    <i t="default" r="1">
      <x v="82"/>
    </i>
    <i t="default">
      <x v="1"/>
    </i>
    <i>
      <x v="2"/>
      <x v="36"/>
      <x v="134"/>
    </i>
    <i r="2">
      <x v="152"/>
    </i>
    <i r="2">
      <x v="254"/>
    </i>
    <i t="default" r="1">
      <x v="36"/>
    </i>
    <i r="1">
      <x v="55"/>
      <x v="51"/>
    </i>
    <i r="2">
      <x v="217"/>
    </i>
    <i t="default" r="1">
      <x v="55"/>
    </i>
    <i r="1">
      <x v="114"/>
      <x v="19"/>
    </i>
    <i r="2">
      <x v="269"/>
    </i>
    <i t="default" r="1">
      <x v="114"/>
    </i>
    <i r="1">
      <x v="45"/>
      <x v="39"/>
    </i>
    <i r="2">
      <x v="248"/>
    </i>
    <i t="default" r="1">
      <x v="45"/>
    </i>
    <i r="1">
      <x v="46"/>
      <x v="15"/>
    </i>
    <i r="2">
      <x v="114"/>
    </i>
    <i t="default" r="1">
      <x v="46"/>
    </i>
    <i r="1">
      <x v="106"/>
      <x v="138"/>
    </i>
    <i t="default" r="1">
      <x v="106"/>
    </i>
    <i t="default">
      <x v="2"/>
    </i>
    <i>
      <x v="3"/>
      <x v="22"/>
      <x v="50"/>
    </i>
    <i r="2">
      <x v="57"/>
    </i>
    <i r="2">
      <x v="228"/>
    </i>
    <i r="2">
      <x v="266"/>
    </i>
    <i t="default" r="1">
      <x v="22"/>
    </i>
    <i r="1">
      <x v="42"/>
      <x v="106"/>
    </i>
    <i r="2">
      <x v="241"/>
    </i>
    <i t="default" r="1">
      <x v="42"/>
    </i>
    <i r="1">
      <x v="40"/>
      <x v="63"/>
    </i>
    <i r="2">
      <x v="96"/>
    </i>
    <i t="default" r="1">
      <x v="40"/>
    </i>
    <i r="1">
      <x v="92"/>
      <x v="89"/>
    </i>
    <i r="2">
      <x v="132"/>
    </i>
    <i t="default" r="1">
      <x v="92"/>
    </i>
    <i r="1">
      <x v="64"/>
      <x v="61"/>
    </i>
    <i r="2">
      <x v="147"/>
    </i>
    <i t="default" r="1">
      <x v="64"/>
    </i>
    <i r="1">
      <x v="88"/>
      <x v="6"/>
    </i>
    <i t="default" r="1">
      <x v="88"/>
    </i>
    <i t="default">
      <x v="3"/>
    </i>
    <i>
      <x v="4"/>
      <x v="41"/>
      <x v="112"/>
    </i>
    <i r="2">
      <x v="260"/>
    </i>
    <i t="default" r="1">
      <x v="41"/>
    </i>
    <i r="1">
      <x v="48"/>
      <x v="40"/>
    </i>
    <i r="2">
      <x v="41"/>
    </i>
    <i r="2">
      <x v="77"/>
    </i>
    <i r="2">
      <x v="123"/>
    </i>
    <i t="default" r="1">
      <x v="48"/>
    </i>
    <i r="1">
      <x v="52"/>
      <x v="18"/>
    </i>
    <i r="2">
      <x v="56"/>
    </i>
    <i r="2">
      <x v="103"/>
    </i>
    <i r="2">
      <x v="139"/>
    </i>
    <i t="default" r="1">
      <x v="52"/>
    </i>
    <i r="1">
      <x v="37"/>
      <x v="245"/>
    </i>
    <i t="default" r="1">
      <x v="37"/>
    </i>
    <i r="1">
      <x v="122"/>
      <x v="240"/>
    </i>
    <i t="default" r="1">
      <x v="122"/>
    </i>
    <i t="default">
      <x v="4"/>
    </i>
    <i>
      <x v="5"/>
      <x v="100"/>
      <x v="122"/>
    </i>
    <i r="2">
      <x v="196"/>
    </i>
    <i r="2">
      <x v="207"/>
    </i>
    <i t="default" r="1">
      <x v="100"/>
    </i>
    <i r="1">
      <x v="87"/>
      <x v="19"/>
    </i>
    <i r="2">
      <x v="131"/>
    </i>
    <i t="default" r="1">
      <x v="87"/>
    </i>
    <i r="1">
      <x v="104"/>
      <x v="95"/>
    </i>
    <i r="2">
      <x v="116"/>
    </i>
    <i t="default" r="1">
      <x v="104"/>
    </i>
    <i r="1">
      <x v="90"/>
      <x v="43"/>
    </i>
    <i t="default" r="1">
      <x v="90"/>
    </i>
    <i r="1">
      <x v="117"/>
      <x v="218"/>
    </i>
    <i t="default" r="1">
      <x v="117"/>
    </i>
    <i r="1">
      <x v="107"/>
      <x v="49"/>
    </i>
    <i t="default" r="1">
      <x v="107"/>
    </i>
    <i t="default">
      <x v="5"/>
    </i>
    <i>
      <x v="6"/>
      <x v="28"/>
      <x v="14"/>
    </i>
    <i r="2">
      <x v="16"/>
    </i>
    <i r="2">
      <x v="100"/>
    </i>
    <i r="2">
      <x v="174"/>
    </i>
    <i r="2">
      <x v="179"/>
    </i>
    <i t="default" r="1">
      <x v="28"/>
    </i>
    <i r="1">
      <x v="63"/>
      <x v="27"/>
    </i>
    <i r="2">
      <x v="34"/>
    </i>
    <i r="2">
      <x v="60"/>
    </i>
    <i r="2">
      <x v="111"/>
    </i>
    <i t="default" r="1">
      <x v="63"/>
    </i>
    <i r="1">
      <x v="74"/>
      <x v="68"/>
    </i>
    <i r="2">
      <x v="104"/>
    </i>
    <i r="2">
      <x v="105"/>
    </i>
    <i r="2">
      <x v="271"/>
    </i>
    <i t="default" r="1">
      <x v="74"/>
    </i>
    <i r="1">
      <x v="44"/>
      <x v="17"/>
    </i>
    <i r="2">
      <x v="107"/>
    </i>
    <i r="2">
      <x v="191"/>
    </i>
    <i t="default" r="1">
      <x v="44"/>
    </i>
    <i r="1">
      <x v="120"/>
      <x v="47"/>
    </i>
    <i t="default" r="1">
      <x v="120"/>
    </i>
    <i r="1">
      <x v="109"/>
      <x v="31"/>
    </i>
    <i t="default" r="1">
      <x v="109"/>
    </i>
    <i r="1">
      <x v="18"/>
      <x v="108"/>
    </i>
    <i t="default" r="1">
      <x v="18"/>
    </i>
    <i r="1">
      <x v="71"/>
      <x v="216"/>
    </i>
    <i t="default" r="1">
      <x v="71"/>
    </i>
    <i t="default">
      <x v="6"/>
    </i>
    <i>
      <x v="7"/>
      <x v="26"/>
      <x v="55"/>
    </i>
    <i r="2">
      <x v="61"/>
    </i>
    <i r="2">
      <x v="75"/>
    </i>
    <i r="2">
      <x v="79"/>
    </i>
    <i r="2">
      <x v="80"/>
    </i>
    <i r="2">
      <x v="90"/>
    </i>
    <i t="default" r="1">
      <x v="26"/>
    </i>
    <i r="1">
      <x v="51"/>
      <x v="60"/>
    </i>
    <i r="2">
      <x v="162"/>
    </i>
    <i r="2">
      <x v="163"/>
    </i>
    <i r="2">
      <x v="171"/>
    </i>
    <i r="2">
      <x v="213"/>
    </i>
    <i t="default" r="1">
      <x v="51"/>
    </i>
    <i r="1">
      <x v="98"/>
      <x v="5"/>
    </i>
    <i r="2">
      <x v="22"/>
    </i>
    <i r="2">
      <x v="59"/>
    </i>
    <i r="2">
      <x v="168"/>
    </i>
    <i t="default" r="1">
      <x v="98"/>
    </i>
    <i r="1">
      <x v="70"/>
      <x v="99"/>
    </i>
    <i r="2">
      <x v="133"/>
    </i>
    <i t="default" r="1">
      <x v="70"/>
    </i>
    <i r="1">
      <x v="75"/>
      <x v="21"/>
    </i>
    <i r="2">
      <x v="169"/>
    </i>
    <i t="default" r="1">
      <x v="75"/>
    </i>
    <i r="1">
      <x v="105"/>
      <x v="120"/>
    </i>
    <i r="2">
      <x v="209"/>
    </i>
    <i t="default" r="1">
      <x v="105"/>
    </i>
    <i r="1">
      <x v="65"/>
      <x v="129"/>
    </i>
    <i r="2">
      <x v="220"/>
    </i>
    <i r="2">
      <x v="230"/>
    </i>
    <i t="default" r="1">
      <x v="65"/>
    </i>
    <i r="1">
      <x v="91"/>
      <x v="20"/>
    </i>
    <i r="2">
      <x v="91"/>
    </i>
    <i r="2">
      <x v="98"/>
    </i>
    <i t="default" r="1">
      <x v="91"/>
    </i>
    <i r="1">
      <x v="69"/>
      <x v="126"/>
    </i>
    <i r="2">
      <x v="167"/>
    </i>
    <i r="2">
      <x v="235"/>
    </i>
    <i t="default" r="1">
      <x v="69"/>
    </i>
    <i r="1">
      <x v="101"/>
      <x v="132"/>
    </i>
    <i r="2">
      <x v="173"/>
    </i>
    <i t="default" r="1">
      <x v="101"/>
    </i>
    <i r="1">
      <x v="110"/>
      <x v="130"/>
    </i>
    <i r="2">
      <x v="246"/>
    </i>
    <i t="default" r="1">
      <x v="110"/>
    </i>
    <i r="1">
      <x v="68"/>
      <x v="37"/>
    </i>
    <i r="2">
      <x v="233"/>
    </i>
    <i t="default" r="1">
      <x v="68"/>
    </i>
    <i r="1">
      <x v="116"/>
      <x v="35"/>
    </i>
    <i t="default" r="1">
      <x v="116"/>
    </i>
    <i t="default">
      <x v="7"/>
    </i>
    <i>
      <x v="8"/>
      <x v="53"/>
      <x v="46"/>
    </i>
    <i r="2">
      <x v="85"/>
    </i>
    <i t="default" r="1">
      <x v="53"/>
    </i>
    <i r="1">
      <x v="99"/>
      <x v="64"/>
    </i>
    <i r="2">
      <x v="83"/>
    </i>
    <i t="default" r="1">
      <x v="99"/>
    </i>
    <i r="1">
      <x v="121"/>
      <x v="164"/>
    </i>
    <i t="default" r="1">
      <x v="121"/>
    </i>
    <i r="1">
      <x v="66"/>
      <x v="36"/>
    </i>
    <i t="default" r="1">
      <x v="66"/>
    </i>
    <i r="1">
      <x v="80"/>
      <x v="132"/>
    </i>
    <i t="default" r="1">
      <x v="80"/>
    </i>
    <i t="default">
      <x v="8"/>
    </i>
    <i>
      <x v="9"/>
      <x v="23"/>
      <x v="54"/>
    </i>
    <i r="2">
      <x v="110"/>
    </i>
    <i r="2">
      <x v="165"/>
    </i>
    <i r="2">
      <x v="176"/>
    </i>
    <i r="2">
      <x v="190"/>
    </i>
    <i r="2">
      <x v="250"/>
    </i>
    <i t="default" r="1">
      <x v="23"/>
    </i>
    <i t="default">
      <x v="9"/>
    </i>
    <i>
      <x v="10"/>
      <x v="29"/>
      <x v="210"/>
    </i>
    <i t="default" r="1">
      <x v="29"/>
    </i>
    <i r="1">
      <x v="49"/>
      <x v="267"/>
    </i>
    <i t="default" r="1">
      <x v="49"/>
    </i>
    <i r="1">
      <x v="33"/>
      <x v="188"/>
    </i>
    <i t="default" r="1">
      <x v="33"/>
    </i>
    <i t="default">
      <x v="10"/>
    </i>
    <i>
      <x v="11"/>
      <x/>
      <x v="76"/>
    </i>
    <i r="2">
      <x v="109"/>
    </i>
    <i r="2">
      <x v="127"/>
    </i>
    <i r="2">
      <x v="128"/>
    </i>
    <i r="2">
      <x v="149"/>
    </i>
    <i r="2">
      <x v="153"/>
    </i>
    <i r="2">
      <x v="154"/>
    </i>
    <i r="2">
      <x v="158"/>
    </i>
    <i r="2">
      <x v="159"/>
    </i>
    <i r="2">
      <x v="160"/>
    </i>
    <i r="2">
      <x v="161"/>
    </i>
    <i r="2">
      <x v="166"/>
    </i>
    <i r="2">
      <x v="234"/>
    </i>
    <i t="default" r="1">
      <x/>
    </i>
    <i r="1">
      <x v="1"/>
      <x v="71"/>
    </i>
    <i r="2">
      <x v="87"/>
    </i>
    <i r="2">
      <x v="88"/>
    </i>
    <i r="2">
      <x v="97"/>
    </i>
    <i r="2">
      <x v="102"/>
    </i>
    <i r="2">
      <x v="186"/>
    </i>
    <i r="2">
      <x v="211"/>
    </i>
    <i r="2">
      <x v="215"/>
    </i>
    <i r="2">
      <x v="221"/>
    </i>
    <i r="2">
      <x v="224"/>
    </i>
    <i r="2">
      <x v="227"/>
    </i>
    <i t="default" r="1">
      <x v="1"/>
    </i>
    <i r="1">
      <x v="2"/>
      <x v="12"/>
    </i>
    <i r="2">
      <x v="13"/>
    </i>
    <i r="2">
      <x v="66"/>
    </i>
    <i r="2">
      <x v="235"/>
    </i>
    <i t="default" r="1">
      <x v="2"/>
    </i>
    <i r="1">
      <x v="3"/>
      <x v="2"/>
    </i>
    <i r="2">
      <x v="12"/>
    </i>
    <i r="2">
      <x v="148"/>
    </i>
    <i r="2">
      <x v="181"/>
    </i>
    <i t="default" r="1">
      <x v="3"/>
    </i>
    <i r="1">
      <x v="4"/>
      <x v="8"/>
    </i>
    <i r="2">
      <x v="9"/>
    </i>
    <i r="2">
      <x v="28"/>
    </i>
    <i r="2">
      <x v="29"/>
    </i>
    <i r="2">
      <x v="106"/>
    </i>
    <i t="default" r="1">
      <x v="4"/>
    </i>
    <i r="1">
      <x v="5"/>
      <x v="13"/>
    </i>
    <i r="2">
      <x v="84"/>
    </i>
    <i r="2">
      <x v="121"/>
    </i>
    <i r="2">
      <x v="141"/>
    </i>
    <i r="2">
      <x v="184"/>
    </i>
    <i t="default" r="1">
      <x v="5"/>
    </i>
    <i r="1">
      <x v="7"/>
      <x v="214"/>
    </i>
    <i r="2">
      <x v="219"/>
    </i>
    <i t="default" r="1">
      <x v="7"/>
    </i>
    <i r="1">
      <x v="6"/>
      <x v="53"/>
    </i>
    <i r="2">
      <x v="185"/>
    </i>
    <i r="2">
      <x v="265"/>
    </i>
    <i t="default" r="1">
      <x v="6"/>
    </i>
    <i r="1">
      <x v="9"/>
      <x v="232"/>
    </i>
    <i r="2">
      <x v="256"/>
    </i>
    <i t="default" r="1">
      <x v="9"/>
    </i>
    <i r="1">
      <x v="8"/>
      <x v="204"/>
    </i>
    <i t="default" r="1">
      <x v="8"/>
    </i>
    <i r="1">
      <x v="10"/>
      <x v="101"/>
    </i>
    <i r="2">
      <x v="255"/>
    </i>
    <i r="2">
      <x v="270"/>
    </i>
    <i t="default" r="1">
      <x v="10"/>
    </i>
    <i r="1">
      <x v="11"/>
      <x v="182"/>
    </i>
    <i t="default" r="1">
      <x v="11"/>
    </i>
    <i r="1">
      <x v="13"/>
      <x v="119"/>
    </i>
    <i t="default" r="1">
      <x v="13"/>
    </i>
    <i r="1">
      <x v="12"/>
      <x v="104"/>
    </i>
    <i t="default" r="1">
      <x v="12"/>
    </i>
    <i t="default">
      <x v="11"/>
    </i>
    <i>
      <x v="12"/>
      <x v="39"/>
      <x/>
    </i>
    <i r="2">
      <x v="264"/>
    </i>
    <i t="default" r="1">
      <x v="39"/>
    </i>
    <i r="1">
      <x v="83"/>
      <x v="229"/>
    </i>
    <i t="default" r="1">
      <x v="83"/>
    </i>
    <i r="1">
      <x v="72"/>
      <x v="142"/>
    </i>
    <i t="default" r="1">
      <x v="72"/>
    </i>
    <i t="default">
      <x v="12"/>
    </i>
    <i>
      <x v="13"/>
      <x v="38"/>
      <x v="122"/>
    </i>
    <i r="2">
      <x v="177"/>
    </i>
    <i r="2">
      <x v="189"/>
    </i>
    <i r="2">
      <x v="226"/>
    </i>
    <i t="default" r="1">
      <x v="38"/>
    </i>
    <i r="1">
      <x v="30"/>
      <x v="10"/>
    </i>
    <i r="2">
      <x v="178"/>
    </i>
    <i r="2">
      <x v="257"/>
    </i>
    <i t="default" r="1">
      <x v="30"/>
    </i>
    <i r="1">
      <x v="76"/>
      <x v="223"/>
    </i>
    <i r="2">
      <x v="231"/>
    </i>
    <i t="default" r="1">
      <x v="76"/>
    </i>
    <i r="1">
      <x v="31"/>
      <x v="23"/>
    </i>
    <i r="2">
      <x v="25"/>
    </i>
    <i r="2">
      <x v="63"/>
    </i>
    <i r="2">
      <x v="137"/>
    </i>
    <i r="2">
      <x v="259"/>
    </i>
    <i t="default" r="1">
      <x v="31"/>
    </i>
    <i r="1">
      <x v="97"/>
      <x v="117"/>
    </i>
    <i r="2">
      <x v="250"/>
    </i>
    <i t="default" r="1">
      <x v="97"/>
    </i>
    <i r="1">
      <x v="34"/>
      <x v="222"/>
    </i>
    <i r="2">
      <x v="252"/>
    </i>
    <i t="default" r="1">
      <x v="34"/>
    </i>
    <i r="1">
      <x v="73"/>
      <x v="225"/>
    </i>
    <i r="2">
      <x v="243"/>
    </i>
    <i t="default" r="1">
      <x v="73"/>
    </i>
    <i r="1">
      <x v="96"/>
      <x v="24"/>
    </i>
    <i t="default" r="1">
      <x v="96"/>
    </i>
    <i r="1">
      <x v="89"/>
      <x v="151"/>
    </i>
    <i t="default" r="1">
      <x v="89"/>
    </i>
    <i r="1">
      <x v="111"/>
      <x v="183"/>
    </i>
    <i t="default" r="1">
      <x v="111"/>
    </i>
    <i r="1">
      <x v="85"/>
      <x v="72"/>
    </i>
    <i t="default" r="1">
      <x v="85"/>
    </i>
    <i t="default">
      <x v="13"/>
    </i>
    <i>
      <x v="14"/>
      <x v="118"/>
      <x v="12"/>
    </i>
    <i r="2">
      <x v="93"/>
    </i>
    <i r="2">
      <x v="144"/>
    </i>
    <i t="default" r="1">
      <x v="118"/>
    </i>
    <i r="1">
      <x v="61"/>
      <x v="78"/>
    </i>
    <i r="2">
      <x v="113"/>
    </i>
    <i r="2">
      <x v="194"/>
    </i>
    <i r="2">
      <x v="195"/>
    </i>
    <i t="default" r="1">
      <x v="61"/>
    </i>
    <i r="1">
      <x v="59"/>
      <x v="231"/>
    </i>
    <i t="default" r="1">
      <x v="59"/>
    </i>
    <i r="1">
      <x v="102"/>
      <x v="140"/>
    </i>
    <i r="2">
      <x v="244"/>
    </i>
    <i t="default" r="1">
      <x v="102"/>
    </i>
    <i r="1">
      <x v="119"/>
      <x v="94"/>
    </i>
    <i r="2">
      <x v="247"/>
    </i>
    <i t="default" r="1">
      <x v="119"/>
    </i>
    <i r="1">
      <x v="60"/>
      <x v="92"/>
    </i>
    <i r="2">
      <x v="143"/>
    </i>
    <i r="2">
      <x v="150"/>
    </i>
    <i t="default" r="1">
      <x v="60"/>
    </i>
    <i r="1">
      <x v="50"/>
      <x v="157"/>
    </i>
    <i r="2">
      <x v="201"/>
    </i>
    <i r="2">
      <x v="202"/>
    </i>
    <i t="default" r="1">
      <x v="50"/>
    </i>
    <i r="1">
      <x v="62"/>
      <x v="180"/>
    </i>
    <i t="default" r="1">
      <x v="62"/>
    </i>
    <i r="1">
      <x v="84"/>
      <x v="258"/>
    </i>
    <i t="default" r="1">
      <x v="84"/>
    </i>
    <i r="1">
      <x v="57"/>
      <x v="26"/>
    </i>
    <i t="default" r="1">
      <x v="57"/>
    </i>
    <i r="1">
      <x v="58"/>
      <x v="231"/>
    </i>
    <i t="default" r="1">
      <x v="58"/>
    </i>
    <i r="1">
      <x v="108"/>
      <x v="7"/>
    </i>
    <i t="default" r="1">
      <x v="108"/>
    </i>
    <i r="1">
      <x v="113"/>
      <x v="32"/>
    </i>
    <i t="default" r="1">
      <x v="113"/>
    </i>
    <i t="default">
      <x v="14"/>
    </i>
    <i>
      <x v="15"/>
      <x v="54"/>
      <x v="115"/>
    </i>
    <i r="2">
      <x v="198"/>
    </i>
    <i t="default" r="1">
      <x v="54"/>
    </i>
    <i r="1">
      <x v="95"/>
      <x v="82"/>
    </i>
    <i t="default" r="1">
      <x v="95"/>
    </i>
    <i r="1">
      <x v="86"/>
      <x v="30"/>
    </i>
    <i r="2">
      <x v="81"/>
    </i>
    <i t="default" r="1">
      <x v="86"/>
    </i>
    <i r="1">
      <x v="90"/>
      <x v="118"/>
    </i>
    <i t="default" r="1">
      <x v="90"/>
    </i>
    <i t="default">
      <x v="15"/>
    </i>
    <i>
      <x v="16"/>
      <x v="24"/>
      <x v="1"/>
    </i>
    <i r="2">
      <x v="52"/>
    </i>
    <i r="2">
      <x v="58"/>
    </i>
    <i r="2">
      <x v="70"/>
    </i>
    <i r="2">
      <x v="124"/>
    </i>
    <i r="2">
      <x v="199"/>
    </i>
    <i r="2">
      <x v="236"/>
    </i>
    <i t="default" r="1">
      <x v="24"/>
    </i>
    <i r="1">
      <x v="27"/>
      <x v="7"/>
    </i>
    <i r="2">
      <x v="38"/>
    </i>
    <i r="2">
      <x v="203"/>
    </i>
    <i r="2">
      <x v="206"/>
    </i>
    <i r="2">
      <x v="239"/>
    </i>
    <i r="2">
      <x v="249"/>
    </i>
    <i r="2">
      <x v="263"/>
    </i>
    <i t="default" r="1">
      <x v="27"/>
    </i>
    <i r="1">
      <x v="67"/>
      <x v="67"/>
    </i>
    <i t="default" r="1">
      <x v="67"/>
    </i>
    <i r="1">
      <x v="93"/>
      <x v="187"/>
    </i>
    <i t="default" r="1">
      <x v="93"/>
    </i>
    <i t="default">
      <x v="16"/>
    </i>
    <i>
      <x v="17"/>
      <x v="14"/>
      <x v="156"/>
    </i>
    <i r="2">
      <x v="238"/>
    </i>
    <i t="default" r="1">
      <x v="14"/>
    </i>
    <i r="1">
      <x v="15"/>
      <x v="42"/>
    </i>
    <i r="2">
      <x v="44"/>
    </i>
    <i r="2">
      <x v="74"/>
    </i>
    <i t="default" r="1">
      <x v="15"/>
    </i>
    <i r="1">
      <x v="16"/>
      <x v="170"/>
    </i>
    <i r="2">
      <x v="197"/>
    </i>
    <i t="default" r="1">
      <x v="16"/>
    </i>
    <i r="1">
      <x v="17"/>
      <x v="121"/>
    </i>
    <i t="default" r="1">
      <x v="17"/>
    </i>
    <i r="1">
      <x v="21"/>
      <x v="45"/>
    </i>
    <i t="default" r="1">
      <x v="21"/>
    </i>
    <i r="1">
      <x v="20"/>
      <x v="212"/>
    </i>
    <i t="default" r="1">
      <x v="20"/>
    </i>
    <i r="1">
      <x v="18"/>
      <x v="121"/>
    </i>
    <i t="default" r="1">
      <x v="18"/>
    </i>
    <i r="1">
      <x v="19"/>
      <x v="156"/>
    </i>
    <i t="default" r="1">
      <x v="19"/>
    </i>
    <i t="default">
      <x v="17"/>
    </i>
    <i t="grand">
      <x/>
    </i>
  </rowItems>
  <colFields count="1">
    <field x="18"/>
  </colFields>
  <colItems count="4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 t="grand">
      <x/>
    </i>
  </colItems>
  <dataFields count="1">
    <dataField name="ราย" fld="15" subtotal="count" baseField="0" baseItem="0"/>
  </dataFields>
  <formats count="24">
    <format dxfId="13">
      <pivotArea type="all" outline="0" fieldPosition="0"/>
    </format>
    <format dxfId="14">
      <pivotArea grandRow="1" outline="0" fieldPosition="0"/>
    </format>
    <format dxfId="15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6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7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8">
      <pivotArea grandCol="1" outline="0" fieldPosition="0"/>
    </format>
    <format dxfId="19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0">
      <pivotArea dataOnly="0" labelOnly="1" grandRow="1" outline="0" fieldPosition="0"/>
    </format>
    <format dxfId="21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2">
      <pivotArea grandRow="1" outline="0" fieldPosition="0"/>
    </format>
    <format dxfId="23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origin" dataOnly="0" labelOnly="1" outline="0" fieldPosition="0"/>
    </format>
    <format dxfId="8">
      <pivotArea field="12" type="button" dataOnly="0" labelOnly="1" outline="0" axis="axisRow" fieldPosition="0"/>
    </format>
    <format dxfId="7">
      <pivotArea field="11" type="button" dataOnly="0" labelOnly="1" outline="0" axis="axisRow" fieldPosition="1"/>
    </format>
    <format dxfId="6">
      <pivotArea field="10" type="button" dataOnly="0" labelOnly="1" outline="0" axis="axisRow" fieldPosition="2"/>
    </format>
    <format dxfId="5">
      <pivotArea field="18" type="button" dataOnly="0" labelOnly="1" outline="0" axis="axisCol" fieldPosition="0"/>
    </format>
    <format dxfId="4">
      <pivotArea type="topRight" dataOnly="0" labelOnly="1" outline="0" fieldPosition="0"/>
    </format>
    <format dxfId="3">
      <pivotArea dataOnly="0" labelOnly="1" outline="0" fieldPosition="0">
        <references count="1">
          <reference field="18" count="0"/>
        </references>
      </pivotArea>
    </format>
    <format dxfId="2">
      <pivotArea dataOnly="0" labelOnly="1" grandCol="1" outline="0" fieldPosition="0"/>
    </format>
    <format dxfId="1">
      <pivotArea dataOnly="0" outline="0" fieldPosition="0">
        <references count="1">
          <reference field="11" count="0" defaultSubtotal="1"/>
        </references>
      </pivotArea>
    </format>
    <format dxfId="0">
      <pivotArea dataOnly="0" outline="0" fieldPosition="0">
        <references count="1">
          <reference field="12" count="0" defaultSubtotal="1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workbookViewId="0">
      <selection sqref="A1:M1"/>
    </sheetView>
  </sheetViews>
  <sheetFormatPr defaultColWidth="9.09765625" defaultRowHeight="21.75"/>
  <cols>
    <col min="1" max="1" width="27.3984375" style="33" customWidth="1"/>
    <col min="2" max="2" width="7" style="33" customWidth="1"/>
    <col min="3" max="3" width="7.3984375" style="33" customWidth="1"/>
    <col min="4" max="4" width="7.59765625" style="33" customWidth="1"/>
    <col min="5" max="5" width="8" style="33" customWidth="1"/>
    <col min="6" max="6" width="7.8984375" style="33" customWidth="1"/>
    <col min="7" max="7" width="8.59765625" style="33" customWidth="1"/>
    <col min="8" max="10" width="8" style="33" customWidth="1"/>
    <col min="11" max="11" width="7.8984375" style="33" customWidth="1"/>
    <col min="12" max="12" width="7.3984375" style="33" customWidth="1"/>
    <col min="13" max="13" width="7.296875" style="33" customWidth="1"/>
    <col min="14" max="14" width="7.8984375" style="32" customWidth="1"/>
    <col min="15" max="15" width="9.09765625" style="33"/>
    <col min="16" max="16" width="12.8984375" style="33" customWidth="1"/>
    <col min="17" max="16384" width="9.09765625" style="33"/>
  </cols>
  <sheetData>
    <row r="1" spans="1:30" s="29" customFormat="1" ht="24">
      <c r="A1" s="344" t="s">
        <v>356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28"/>
    </row>
    <row r="2" spans="1:30" ht="24">
      <c r="A2" s="30"/>
      <c r="B2" s="30"/>
      <c r="C2" s="31" t="s">
        <v>706</v>
      </c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30" ht="24">
      <c r="A3" s="34" t="s">
        <v>72</v>
      </c>
      <c r="B3" s="34" t="s">
        <v>65</v>
      </c>
      <c r="C3" s="34" t="s">
        <v>66</v>
      </c>
      <c r="D3" s="34" t="s">
        <v>47</v>
      </c>
      <c r="E3" s="34" t="s">
        <v>48</v>
      </c>
      <c r="F3" s="34" t="s">
        <v>49</v>
      </c>
      <c r="G3" s="34" t="s">
        <v>50</v>
      </c>
      <c r="H3" s="34" t="s">
        <v>51</v>
      </c>
      <c r="I3" s="34" t="s">
        <v>52</v>
      </c>
      <c r="J3" s="34" t="s">
        <v>53</v>
      </c>
      <c r="K3" s="34" t="s">
        <v>54</v>
      </c>
      <c r="L3" s="34" t="s">
        <v>55</v>
      </c>
      <c r="M3" s="34" t="s">
        <v>56</v>
      </c>
      <c r="N3" s="35" t="s">
        <v>41</v>
      </c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</row>
    <row r="4" spans="1:30" ht="24">
      <c r="A4" s="37">
        <v>2560</v>
      </c>
      <c r="B4" s="38">
        <v>16</v>
      </c>
      <c r="C4" s="38">
        <v>9</v>
      </c>
      <c r="D4" s="38">
        <v>10</v>
      </c>
      <c r="E4" s="38">
        <v>24</v>
      </c>
      <c r="F4" s="38">
        <v>47</v>
      </c>
      <c r="G4" s="38">
        <v>186</v>
      </c>
      <c r="H4" s="38">
        <v>139</v>
      </c>
      <c r="I4" s="38">
        <v>115</v>
      </c>
      <c r="J4" s="38">
        <v>44</v>
      </c>
      <c r="K4" s="38">
        <v>18</v>
      </c>
      <c r="L4" s="38">
        <v>6</v>
      </c>
      <c r="M4" s="38">
        <v>3</v>
      </c>
      <c r="N4" s="39">
        <f t="shared" ref="N4:N13" si="0">SUM(B4:M4)</f>
        <v>617</v>
      </c>
      <c r="S4" s="40"/>
      <c r="T4" s="41"/>
    </row>
    <row r="5" spans="1:30" ht="24">
      <c r="A5" s="37">
        <v>2561</v>
      </c>
      <c r="B5" s="38">
        <v>5</v>
      </c>
      <c r="C5" s="38">
        <v>7</v>
      </c>
      <c r="D5" s="38">
        <v>6</v>
      </c>
      <c r="E5" s="38">
        <v>28</v>
      </c>
      <c r="F5" s="38">
        <v>184</v>
      </c>
      <c r="G5" s="38">
        <v>370</v>
      </c>
      <c r="H5" s="38">
        <v>269</v>
      </c>
      <c r="I5" s="38">
        <v>232</v>
      </c>
      <c r="J5" s="38">
        <v>132</v>
      </c>
      <c r="K5" s="38">
        <v>46</v>
      </c>
      <c r="L5" s="38">
        <v>52</v>
      </c>
      <c r="M5" s="38">
        <v>60</v>
      </c>
      <c r="N5" s="39">
        <f t="shared" si="0"/>
        <v>1391</v>
      </c>
      <c r="S5" s="40"/>
      <c r="T5" s="41"/>
    </row>
    <row r="6" spans="1:30" ht="24">
      <c r="A6" s="37">
        <v>2562</v>
      </c>
      <c r="B6" s="38">
        <v>49</v>
      </c>
      <c r="C6" s="38">
        <v>77</v>
      </c>
      <c r="D6" s="38">
        <v>82</v>
      </c>
      <c r="E6" s="38">
        <v>96</v>
      </c>
      <c r="F6" s="38">
        <v>275</v>
      </c>
      <c r="G6" s="38">
        <v>822</v>
      </c>
      <c r="H6" s="38">
        <v>863</v>
      </c>
      <c r="I6" s="38">
        <v>565</v>
      </c>
      <c r="J6" s="38">
        <v>462</v>
      </c>
      <c r="K6" s="38">
        <v>308</v>
      </c>
      <c r="L6" s="38">
        <v>142</v>
      </c>
      <c r="M6" s="38">
        <v>60</v>
      </c>
      <c r="N6" s="39">
        <f t="shared" si="0"/>
        <v>3801</v>
      </c>
      <c r="P6" s="40"/>
      <c r="S6" s="42"/>
      <c r="T6" s="41"/>
    </row>
    <row r="7" spans="1:30" ht="24">
      <c r="A7" s="37">
        <v>2563</v>
      </c>
      <c r="B7" s="38">
        <v>59</v>
      </c>
      <c r="C7" s="38">
        <v>49</v>
      </c>
      <c r="D7" s="38">
        <v>67</v>
      </c>
      <c r="E7" s="38">
        <v>126</v>
      </c>
      <c r="F7" s="38">
        <v>207</v>
      </c>
      <c r="G7" s="38">
        <v>228</v>
      </c>
      <c r="H7" s="38">
        <v>352</v>
      </c>
      <c r="I7" s="38">
        <v>296</v>
      </c>
      <c r="J7" s="38">
        <v>171</v>
      </c>
      <c r="K7" s="38">
        <v>49</v>
      </c>
      <c r="L7" s="38">
        <v>25</v>
      </c>
      <c r="M7" s="38">
        <v>9</v>
      </c>
      <c r="N7" s="39">
        <f t="shared" si="0"/>
        <v>1638</v>
      </c>
      <c r="P7" s="40"/>
      <c r="S7" s="42"/>
      <c r="T7" s="41"/>
    </row>
    <row r="8" spans="1:30" ht="24">
      <c r="A8" s="37">
        <v>2564</v>
      </c>
      <c r="B8" s="38">
        <v>5</v>
      </c>
      <c r="C8" s="38">
        <v>3</v>
      </c>
      <c r="D8" s="38">
        <v>6</v>
      </c>
      <c r="E8" s="38">
        <v>4</v>
      </c>
      <c r="F8" s="38">
        <v>19</v>
      </c>
      <c r="G8" s="38">
        <v>49</v>
      </c>
      <c r="H8" s="38">
        <v>29</v>
      </c>
      <c r="I8" s="38">
        <v>50</v>
      </c>
      <c r="J8" s="38">
        <v>59</v>
      </c>
      <c r="K8" s="38">
        <v>44</v>
      </c>
      <c r="L8" s="38">
        <v>6</v>
      </c>
      <c r="M8" s="38">
        <v>10</v>
      </c>
      <c r="N8" s="39">
        <f t="shared" si="0"/>
        <v>284</v>
      </c>
      <c r="P8" s="42"/>
      <c r="S8" s="42"/>
      <c r="T8" s="41"/>
    </row>
    <row r="9" spans="1:30" ht="24">
      <c r="A9" s="43" t="s">
        <v>334</v>
      </c>
      <c r="B9" s="44">
        <f>MEDIAN(B4:B8)</f>
        <v>16</v>
      </c>
      <c r="C9" s="44">
        <f t="shared" ref="C9:M9" si="1">MEDIAN(C4:C8)</f>
        <v>9</v>
      </c>
      <c r="D9" s="44">
        <f t="shared" si="1"/>
        <v>10</v>
      </c>
      <c r="E9" s="44">
        <f t="shared" si="1"/>
        <v>28</v>
      </c>
      <c r="F9" s="44">
        <f t="shared" si="1"/>
        <v>184</v>
      </c>
      <c r="G9" s="44">
        <f t="shared" si="1"/>
        <v>228</v>
      </c>
      <c r="H9" s="44">
        <f t="shared" si="1"/>
        <v>269</v>
      </c>
      <c r="I9" s="44">
        <f t="shared" si="1"/>
        <v>232</v>
      </c>
      <c r="J9" s="44">
        <f t="shared" si="1"/>
        <v>132</v>
      </c>
      <c r="K9" s="44">
        <f t="shared" si="1"/>
        <v>46</v>
      </c>
      <c r="L9" s="44">
        <f t="shared" si="1"/>
        <v>25</v>
      </c>
      <c r="M9" s="44">
        <f t="shared" si="1"/>
        <v>10</v>
      </c>
      <c r="N9" s="45">
        <f>SUM(B9:M9)</f>
        <v>1189</v>
      </c>
      <c r="O9" s="46"/>
      <c r="P9" s="47"/>
      <c r="S9" s="40"/>
      <c r="T9" s="41"/>
    </row>
    <row r="10" spans="1:30" ht="24">
      <c r="A10" s="48" t="s">
        <v>0</v>
      </c>
      <c r="B10" s="49">
        <f>MIN(B4:B8)</f>
        <v>5</v>
      </c>
      <c r="C10" s="49">
        <f t="shared" ref="C10:M10" si="2">MIN(C4:C8)</f>
        <v>3</v>
      </c>
      <c r="D10" s="49">
        <f t="shared" si="2"/>
        <v>6</v>
      </c>
      <c r="E10" s="49">
        <f t="shared" si="2"/>
        <v>4</v>
      </c>
      <c r="F10" s="49">
        <f t="shared" si="2"/>
        <v>19</v>
      </c>
      <c r="G10" s="49">
        <f t="shared" si="2"/>
        <v>49</v>
      </c>
      <c r="H10" s="49">
        <f t="shared" si="2"/>
        <v>29</v>
      </c>
      <c r="I10" s="49">
        <f t="shared" si="2"/>
        <v>50</v>
      </c>
      <c r="J10" s="49">
        <f t="shared" si="2"/>
        <v>44</v>
      </c>
      <c r="K10" s="49">
        <f t="shared" si="2"/>
        <v>18</v>
      </c>
      <c r="L10" s="49">
        <f t="shared" si="2"/>
        <v>6</v>
      </c>
      <c r="M10" s="49">
        <f t="shared" si="2"/>
        <v>3</v>
      </c>
      <c r="N10" s="50">
        <f>SUM(B10:M10)</f>
        <v>236</v>
      </c>
      <c r="O10" s="41"/>
      <c r="P10" s="41"/>
      <c r="S10" s="40"/>
      <c r="T10" s="41"/>
    </row>
    <row r="11" spans="1:30" ht="24">
      <c r="A11" s="51" t="s">
        <v>74</v>
      </c>
      <c r="B11" s="52">
        <f>(P11*B9)/N9</f>
        <v>12.8</v>
      </c>
      <c r="C11" s="52">
        <f>(P11*C9)/N9</f>
        <v>7.2000000000000011</v>
      </c>
      <c r="D11" s="52">
        <f>(P11*D9)/N9</f>
        <v>8</v>
      </c>
      <c r="E11" s="52">
        <f>(P11*E9)/N9</f>
        <v>22.400000000000002</v>
      </c>
      <c r="F11" s="52">
        <f>(P11*F9)/N9</f>
        <v>147.20000000000002</v>
      </c>
      <c r="G11" s="52">
        <f>(P11*G9)/N9</f>
        <v>182.4</v>
      </c>
      <c r="H11" s="52">
        <f>(P11*H9)/N9</f>
        <v>215.20000000000002</v>
      </c>
      <c r="I11" s="52">
        <f>(P11*I9)/N9</f>
        <v>185.60000000000002</v>
      </c>
      <c r="J11" s="52">
        <f>(P11*J9)/N9</f>
        <v>105.60000000000001</v>
      </c>
      <c r="K11" s="52">
        <f>(P11*K9)/N9</f>
        <v>36.800000000000004</v>
      </c>
      <c r="L11" s="52">
        <f>(P11*L9)/N9</f>
        <v>20</v>
      </c>
      <c r="M11" s="52">
        <f>(P11*M9)/N9</f>
        <v>8</v>
      </c>
      <c r="N11" s="53">
        <f t="shared" si="0"/>
        <v>951.2</v>
      </c>
      <c r="P11" s="54">
        <f>0.8*N9</f>
        <v>951.2</v>
      </c>
      <c r="Q11" s="55">
        <f>P11*100000/1305058</f>
        <v>72.8856495266877</v>
      </c>
      <c r="S11" s="40"/>
      <c r="T11" s="41"/>
    </row>
    <row r="12" spans="1:30" ht="24">
      <c r="A12" s="51" t="s">
        <v>335</v>
      </c>
      <c r="B12" s="52">
        <v>69</v>
      </c>
      <c r="C12" s="52">
        <v>61</v>
      </c>
      <c r="D12" s="52">
        <v>76</v>
      </c>
      <c r="E12" s="52">
        <v>95</v>
      </c>
      <c r="F12" s="52">
        <v>265</v>
      </c>
      <c r="G12" s="52">
        <v>519</v>
      </c>
      <c r="H12" s="52">
        <v>500</v>
      </c>
      <c r="I12" s="52">
        <v>488</v>
      </c>
      <c r="J12" s="52">
        <v>291</v>
      </c>
      <c r="K12" s="52">
        <v>152</v>
      </c>
      <c r="L12" s="52">
        <v>108</v>
      </c>
      <c r="M12" s="52">
        <v>68</v>
      </c>
      <c r="N12" s="53">
        <f t="shared" si="0"/>
        <v>2692</v>
      </c>
      <c r="O12" s="40"/>
      <c r="P12" s="41"/>
      <c r="Q12" s="56"/>
      <c r="S12" s="40"/>
      <c r="T12" s="41"/>
    </row>
    <row r="13" spans="1:30" s="61" customFormat="1" ht="24">
      <c r="A13" s="57">
        <v>2565</v>
      </c>
      <c r="B13" s="58">
        <v>16</v>
      </c>
      <c r="C13" s="58">
        <v>9</v>
      </c>
      <c r="D13" s="58">
        <v>1</v>
      </c>
      <c r="E13" s="58">
        <v>7</v>
      </c>
      <c r="F13" s="58">
        <v>32</v>
      </c>
      <c r="G13" s="58">
        <v>167</v>
      </c>
      <c r="H13" s="58">
        <v>101</v>
      </c>
      <c r="I13" s="57">
        <v>109</v>
      </c>
      <c r="J13" s="57">
        <v>76</v>
      </c>
      <c r="K13" s="57">
        <v>42</v>
      </c>
      <c r="L13" s="57">
        <v>26</v>
      </c>
      <c r="M13" s="57">
        <v>5</v>
      </c>
      <c r="N13" s="58">
        <f t="shared" si="0"/>
        <v>591</v>
      </c>
      <c r="O13" s="59"/>
      <c r="P13" s="60">
        <f>N9-21</f>
        <v>1168</v>
      </c>
      <c r="S13" s="59"/>
      <c r="T13" s="60"/>
    </row>
    <row r="14" spans="1:30" s="32" customFormat="1" ht="24">
      <c r="A14" s="62" t="s">
        <v>336</v>
      </c>
      <c r="B14" s="63">
        <f>B13</f>
        <v>16</v>
      </c>
      <c r="C14" s="63">
        <f>B13+C13</f>
        <v>25</v>
      </c>
      <c r="D14" s="63">
        <f>B13+C13+D13</f>
        <v>26</v>
      </c>
      <c r="E14" s="64">
        <f>SUM(B13:E13)</f>
        <v>33</v>
      </c>
      <c r="F14" s="64">
        <f>SUM(B13:F13)</f>
        <v>65</v>
      </c>
      <c r="G14" s="64">
        <f>SUM(B13:G13)</f>
        <v>232</v>
      </c>
      <c r="H14" s="64">
        <f>SUM(B13:H13)</f>
        <v>333</v>
      </c>
      <c r="I14" s="64">
        <f>SUM(B13:I13)</f>
        <v>442</v>
      </c>
      <c r="J14" s="64">
        <f>SUM(B13:J13)</f>
        <v>518</v>
      </c>
      <c r="K14" s="64">
        <f>SUM(B13:K13)</f>
        <v>560</v>
      </c>
      <c r="L14" s="64">
        <f>SUM(B13:L13)</f>
        <v>586</v>
      </c>
      <c r="M14" s="64">
        <f>SUM(B13:M13)</f>
        <v>591</v>
      </c>
      <c r="N14" s="65"/>
      <c r="P14" s="66"/>
      <c r="S14" s="40"/>
    </row>
    <row r="15" spans="1:30" s="32" customFormat="1" ht="24">
      <c r="A15" s="67"/>
      <c r="B15" s="68"/>
      <c r="C15" s="68"/>
      <c r="D15" s="69"/>
      <c r="E15" s="69"/>
      <c r="F15" s="68"/>
      <c r="G15" s="68"/>
      <c r="H15" s="68"/>
      <c r="I15" s="68"/>
      <c r="J15" s="68"/>
      <c r="K15" s="68"/>
      <c r="L15" s="68"/>
      <c r="M15" s="68"/>
      <c r="N15" s="68"/>
      <c r="P15" s="66"/>
      <c r="S15" s="40"/>
    </row>
    <row r="16" spans="1:30">
      <c r="A16" s="70" t="s">
        <v>337</v>
      </c>
      <c r="B16" s="71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3"/>
      <c r="O16" s="40"/>
      <c r="P16" s="42"/>
      <c r="S16" s="40"/>
    </row>
    <row r="17" spans="1:19" ht="24">
      <c r="A17" s="74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3"/>
      <c r="P17" s="41"/>
      <c r="R17" s="40"/>
      <c r="S17" s="40"/>
    </row>
    <row r="18" spans="1:19">
      <c r="A18" s="75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3"/>
      <c r="S18" s="40"/>
    </row>
    <row r="19" spans="1:19">
      <c r="A19" s="75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3"/>
    </row>
    <row r="20" spans="1:19">
      <c r="A20" s="75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3"/>
    </row>
    <row r="21" spans="1:19">
      <c r="A21" s="75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3"/>
    </row>
    <row r="22" spans="1:19">
      <c r="A22" s="75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3"/>
    </row>
    <row r="23" spans="1:19">
      <c r="A23" s="75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3"/>
    </row>
    <row r="24" spans="1:19">
      <c r="A24" s="75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3"/>
    </row>
    <row r="25" spans="1:19">
      <c r="A25" s="75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3"/>
    </row>
    <row r="26" spans="1:19">
      <c r="A26" s="75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3"/>
    </row>
    <row r="27" spans="1:19">
      <c r="A27" s="75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3"/>
    </row>
    <row r="28" spans="1:19">
      <c r="A28" s="75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3"/>
    </row>
    <row r="29" spans="1:19">
      <c r="A29" s="75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3"/>
    </row>
    <row r="30" spans="1:19">
      <c r="A30" s="75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3"/>
    </row>
    <row r="31" spans="1:19">
      <c r="D31" s="345"/>
      <c r="E31" s="345"/>
      <c r="F31" s="345"/>
      <c r="G31" s="345"/>
      <c r="H31" s="345"/>
      <c r="I31" s="345"/>
      <c r="J31" s="345"/>
      <c r="K31" s="345"/>
    </row>
    <row r="32" spans="1:19">
      <c r="D32" s="345"/>
      <c r="E32" s="345"/>
      <c r="F32" s="345"/>
      <c r="G32" s="345"/>
      <c r="H32" s="345"/>
      <c r="I32" s="345"/>
      <c r="J32" s="345"/>
      <c r="K32" s="345"/>
    </row>
    <row r="33" spans="3:14">
      <c r="D33" s="76"/>
      <c r="E33" s="76"/>
      <c r="F33" s="76"/>
      <c r="G33" s="76"/>
      <c r="H33" s="76"/>
      <c r="I33" s="76"/>
      <c r="J33" s="76"/>
      <c r="K33" s="76"/>
    </row>
    <row r="37" spans="3:14"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77"/>
    </row>
    <row r="38" spans="3:14">
      <c r="C38" s="36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topLeftCell="E1" zoomScale="90" zoomScaleNormal="90" workbookViewId="0">
      <selection activeCell="V5" sqref="V5:V26"/>
    </sheetView>
  </sheetViews>
  <sheetFormatPr defaultColWidth="9.09765625" defaultRowHeight="27.75"/>
  <cols>
    <col min="1" max="1" width="18" style="23" customWidth="1"/>
    <col min="2" max="2" width="5.8984375" style="23" customWidth="1"/>
    <col min="3" max="4" width="5.296875" style="23" customWidth="1"/>
    <col min="5" max="5" width="5.59765625" style="23" customWidth="1"/>
    <col min="6" max="6" width="5.296875" style="23" customWidth="1"/>
    <col min="7" max="7" width="6.09765625" style="23" customWidth="1"/>
    <col min="8" max="8" width="6" style="23" customWidth="1"/>
    <col min="9" max="9" width="6.296875" style="23" customWidth="1"/>
    <col min="10" max="11" width="5.296875" style="23" customWidth="1"/>
    <col min="12" max="13" width="5.69921875" style="23" customWidth="1"/>
    <col min="14" max="14" width="8" style="27" customWidth="1"/>
    <col min="15" max="15" width="9.69921875" style="23" customWidth="1"/>
    <col min="16" max="16" width="9.09765625" style="23" customWidth="1"/>
    <col min="17" max="17" width="4.59765625" style="23" customWidth="1"/>
    <col min="18" max="18" width="16.09765625" style="23" customWidth="1"/>
    <col min="19" max="20" width="11.3984375" style="23" customWidth="1"/>
    <col min="21" max="21" width="14.09765625" style="23" customWidth="1"/>
    <col min="22" max="22" width="11.8984375" style="23" customWidth="1"/>
    <col min="23" max="23" width="14.59765625" style="23" customWidth="1"/>
    <col min="24" max="16384" width="9.09765625" style="23"/>
  </cols>
  <sheetData>
    <row r="1" spans="1:26">
      <c r="A1" s="81" t="s">
        <v>357</v>
      </c>
      <c r="R1" s="349" t="s">
        <v>338</v>
      </c>
      <c r="S1" s="349"/>
      <c r="T1" s="349"/>
      <c r="U1" s="349"/>
      <c r="V1" s="349"/>
      <c r="W1" s="349"/>
    </row>
    <row r="2" spans="1:26">
      <c r="B2" s="82" t="s">
        <v>706</v>
      </c>
      <c r="R2" s="83"/>
      <c r="S2" s="83"/>
      <c r="T2" s="350" t="s">
        <v>347</v>
      </c>
      <c r="U2" s="351"/>
      <c r="V2" s="351"/>
      <c r="W2" s="352"/>
    </row>
    <row r="3" spans="1:26">
      <c r="A3" s="84" t="s">
        <v>9</v>
      </c>
      <c r="B3" s="346" t="s">
        <v>43</v>
      </c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8"/>
      <c r="N3" s="84" t="s">
        <v>41</v>
      </c>
      <c r="O3" s="84" t="s">
        <v>13</v>
      </c>
      <c r="R3" s="85" t="s">
        <v>9</v>
      </c>
      <c r="S3" s="85" t="s">
        <v>10</v>
      </c>
      <c r="T3" s="85" t="s">
        <v>11</v>
      </c>
      <c r="U3" s="85" t="s">
        <v>12</v>
      </c>
      <c r="V3" s="86" t="s">
        <v>13</v>
      </c>
      <c r="W3" s="86" t="s">
        <v>14</v>
      </c>
    </row>
    <row r="4" spans="1:26">
      <c r="A4" s="87"/>
      <c r="B4" s="88" t="s">
        <v>65</v>
      </c>
      <c r="C4" s="89" t="s">
        <v>66</v>
      </c>
      <c r="D4" s="89" t="s">
        <v>47</v>
      </c>
      <c r="E4" s="89" t="s">
        <v>48</v>
      </c>
      <c r="F4" s="89" t="s">
        <v>49</v>
      </c>
      <c r="G4" s="90" t="s">
        <v>50</v>
      </c>
      <c r="H4" s="90" t="s">
        <v>51</v>
      </c>
      <c r="I4" s="90" t="s">
        <v>52</v>
      </c>
      <c r="J4" s="90" t="s">
        <v>53</v>
      </c>
      <c r="K4" s="90" t="s">
        <v>54</v>
      </c>
      <c r="L4" s="90" t="s">
        <v>55</v>
      </c>
      <c r="M4" s="91" t="s">
        <v>56</v>
      </c>
      <c r="N4" s="92"/>
      <c r="O4" s="93" t="s">
        <v>20</v>
      </c>
      <c r="R4" s="94"/>
      <c r="S4" s="94"/>
      <c r="T4" s="94" t="s">
        <v>18</v>
      </c>
      <c r="U4" s="94" t="s">
        <v>18</v>
      </c>
      <c r="V4" s="85"/>
      <c r="W4" s="94" t="s">
        <v>19</v>
      </c>
    </row>
    <row r="5" spans="1:26">
      <c r="A5" s="95" t="s">
        <v>21</v>
      </c>
      <c r="B5" s="96">
        <v>1</v>
      </c>
      <c r="C5" s="96">
        <v>0</v>
      </c>
      <c r="D5" s="97">
        <v>0</v>
      </c>
      <c r="E5" s="96">
        <v>2</v>
      </c>
      <c r="F5" s="96">
        <v>4</v>
      </c>
      <c r="G5" s="96">
        <v>28</v>
      </c>
      <c r="H5" s="96">
        <v>16</v>
      </c>
      <c r="I5" s="96">
        <v>21</v>
      </c>
      <c r="J5" s="96">
        <v>9</v>
      </c>
      <c r="K5" s="96">
        <v>10</v>
      </c>
      <c r="L5" s="98">
        <v>5</v>
      </c>
      <c r="M5" s="96">
        <v>1</v>
      </c>
      <c r="N5" s="99">
        <f t="shared" ref="N5:N27" si="0">SUM(B5:M5)</f>
        <v>97</v>
      </c>
      <c r="O5" s="100">
        <f t="shared" ref="O5:O27" si="1">V5</f>
        <v>62.126520338429415</v>
      </c>
      <c r="R5" s="101" t="s">
        <v>21</v>
      </c>
      <c r="S5" s="102">
        <f>S6+S7</f>
        <v>156133</v>
      </c>
      <c r="T5" s="103">
        <f>T6+T7</f>
        <v>97</v>
      </c>
      <c r="U5" s="104">
        <v>0</v>
      </c>
      <c r="V5" s="105">
        <f>T5*100000/S5</f>
        <v>62.126520338429415</v>
      </c>
      <c r="W5" s="106">
        <v>0</v>
      </c>
      <c r="X5" s="107"/>
    </row>
    <row r="6" spans="1:26">
      <c r="A6" s="108" t="s">
        <v>57</v>
      </c>
      <c r="B6" s="109">
        <v>1</v>
      </c>
      <c r="C6" s="109">
        <v>0</v>
      </c>
      <c r="D6" s="109">
        <v>0</v>
      </c>
      <c r="E6" s="109">
        <v>1</v>
      </c>
      <c r="F6" s="109">
        <v>1</v>
      </c>
      <c r="G6" s="109">
        <v>9</v>
      </c>
      <c r="H6" s="109">
        <v>6</v>
      </c>
      <c r="I6" s="110">
        <v>5</v>
      </c>
      <c r="J6" s="111">
        <v>1</v>
      </c>
      <c r="K6" s="111">
        <v>1</v>
      </c>
      <c r="L6" s="111">
        <v>0</v>
      </c>
      <c r="M6" s="111">
        <v>0</v>
      </c>
      <c r="N6" s="112">
        <f t="shared" si="0"/>
        <v>25</v>
      </c>
      <c r="O6" s="113">
        <f t="shared" si="1"/>
        <v>72.350523817792435</v>
      </c>
      <c r="R6" s="114" t="s">
        <v>57</v>
      </c>
      <c r="S6" s="115">
        <v>34554</v>
      </c>
      <c r="T6" s="116">
        <f>N6</f>
        <v>25</v>
      </c>
      <c r="U6" s="117">
        <v>0</v>
      </c>
      <c r="V6" s="118">
        <f>T6*100000/S6</f>
        <v>72.350523817792435</v>
      </c>
      <c r="W6" s="106">
        <v>0</v>
      </c>
      <c r="X6" s="107"/>
    </row>
    <row r="7" spans="1:26">
      <c r="A7" s="108" t="s">
        <v>22</v>
      </c>
      <c r="B7" s="109">
        <v>0</v>
      </c>
      <c r="C7" s="109">
        <v>0</v>
      </c>
      <c r="D7" s="109">
        <v>0</v>
      </c>
      <c r="E7" s="109">
        <v>1</v>
      </c>
      <c r="F7" s="109">
        <v>3</v>
      </c>
      <c r="G7" s="109">
        <v>19</v>
      </c>
      <c r="H7" s="109">
        <v>10</v>
      </c>
      <c r="I7" s="110">
        <v>16</v>
      </c>
      <c r="J7" s="111">
        <v>8</v>
      </c>
      <c r="K7" s="111">
        <v>9</v>
      </c>
      <c r="L7" s="111">
        <v>5</v>
      </c>
      <c r="M7" s="111">
        <v>1</v>
      </c>
      <c r="N7" s="112">
        <f t="shared" si="0"/>
        <v>72</v>
      </c>
      <c r="O7" s="113">
        <f t="shared" si="1"/>
        <v>59.220753584089358</v>
      </c>
      <c r="R7" s="114" t="s">
        <v>22</v>
      </c>
      <c r="S7" s="115">
        <v>121579</v>
      </c>
      <c r="T7" s="116">
        <f t="shared" ref="T7:T26" si="2">N7</f>
        <v>72</v>
      </c>
      <c r="U7" s="117">
        <v>0</v>
      </c>
      <c r="V7" s="118">
        <f t="shared" ref="V7:V26" si="3">T7*100000/S7</f>
        <v>59.220753584089358</v>
      </c>
      <c r="W7" s="106">
        <v>0</v>
      </c>
      <c r="X7" s="107"/>
      <c r="Z7" s="119"/>
    </row>
    <row r="8" spans="1:26">
      <c r="A8" s="108" t="s">
        <v>23</v>
      </c>
      <c r="B8" s="109">
        <v>2</v>
      </c>
      <c r="C8" s="109">
        <v>3</v>
      </c>
      <c r="D8" s="109">
        <v>0</v>
      </c>
      <c r="E8" s="109">
        <v>0</v>
      </c>
      <c r="F8" s="109">
        <v>0</v>
      </c>
      <c r="G8" s="109">
        <v>4</v>
      </c>
      <c r="H8" s="109">
        <v>8</v>
      </c>
      <c r="I8" s="110">
        <v>2</v>
      </c>
      <c r="J8" s="111">
        <v>0</v>
      </c>
      <c r="K8" s="111">
        <v>0</v>
      </c>
      <c r="L8" s="111">
        <v>0</v>
      </c>
      <c r="M8" s="111">
        <v>0</v>
      </c>
      <c r="N8" s="112">
        <f t="shared" si="0"/>
        <v>19</v>
      </c>
      <c r="O8" s="113">
        <f t="shared" si="1"/>
        <v>19.319741725557986</v>
      </c>
      <c r="R8" s="120" t="s">
        <v>23</v>
      </c>
      <c r="S8" s="121">
        <v>98345</v>
      </c>
      <c r="T8" s="116">
        <f t="shared" si="2"/>
        <v>19</v>
      </c>
      <c r="U8" s="122">
        <v>0</v>
      </c>
      <c r="V8" s="118">
        <f t="shared" si="3"/>
        <v>19.319741725557986</v>
      </c>
      <c r="W8" s="106">
        <v>0</v>
      </c>
      <c r="X8" s="107"/>
      <c r="Z8" s="119"/>
    </row>
    <row r="9" spans="1:26">
      <c r="A9" s="108" t="s">
        <v>31</v>
      </c>
      <c r="B9" s="123">
        <v>3</v>
      </c>
      <c r="C9" s="123">
        <v>0</v>
      </c>
      <c r="D9" s="109">
        <v>0</v>
      </c>
      <c r="E9" s="123">
        <v>2</v>
      </c>
      <c r="F9" s="109">
        <v>4</v>
      </c>
      <c r="G9" s="109">
        <v>3</v>
      </c>
      <c r="H9" s="123">
        <v>2</v>
      </c>
      <c r="I9" s="110">
        <v>1</v>
      </c>
      <c r="J9" s="111">
        <v>1</v>
      </c>
      <c r="K9" s="111">
        <v>2</v>
      </c>
      <c r="L9" s="111">
        <v>3</v>
      </c>
      <c r="M9" s="111">
        <v>0</v>
      </c>
      <c r="N9" s="112">
        <f t="shared" si="0"/>
        <v>21</v>
      </c>
      <c r="O9" s="113">
        <f t="shared" si="1"/>
        <v>39.119986587433168</v>
      </c>
      <c r="R9" s="120" t="s">
        <v>31</v>
      </c>
      <c r="S9" s="121">
        <v>53681</v>
      </c>
      <c r="T9" s="116">
        <f t="shared" si="2"/>
        <v>21</v>
      </c>
      <c r="U9" s="122">
        <v>0</v>
      </c>
      <c r="V9" s="118">
        <f t="shared" si="3"/>
        <v>39.119986587433168</v>
      </c>
      <c r="W9" s="106">
        <f>U9*100/T9</f>
        <v>0</v>
      </c>
      <c r="X9" s="107"/>
      <c r="Z9" s="119"/>
    </row>
    <row r="10" spans="1:26">
      <c r="A10" s="108" t="s">
        <v>24</v>
      </c>
      <c r="B10" s="123">
        <v>1</v>
      </c>
      <c r="C10" s="123">
        <v>0</v>
      </c>
      <c r="D10" s="109">
        <v>1</v>
      </c>
      <c r="E10" s="123">
        <v>1</v>
      </c>
      <c r="F10" s="109">
        <v>2</v>
      </c>
      <c r="G10" s="109">
        <v>3</v>
      </c>
      <c r="H10" s="123">
        <v>9</v>
      </c>
      <c r="I10" s="110">
        <v>8</v>
      </c>
      <c r="J10" s="111">
        <v>2</v>
      </c>
      <c r="K10" s="111">
        <v>3</v>
      </c>
      <c r="L10" s="111">
        <v>1</v>
      </c>
      <c r="M10" s="111">
        <v>0</v>
      </c>
      <c r="N10" s="112">
        <f t="shared" si="0"/>
        <v>31</v>
      </c>
      <c r="O10" s="113">
        <f t="shared" si="1"/>
        <v>38.443413775143235</v>
      </c>
      <c r="R10" s="120" t="s">
        <v>24</v>
      </c>
      <c r="S10" s="121">
        <v>80638</v>
      </c>
      <c r="T10" s="116">
        <f t="shared" si="2"/>
        <v>31</v>
      </c>
      <c r="U10" s="122">
        <v>0</v>
      </c>
      <c r="V10" s="118">
        <f t="shared" si="3"/>
        <v>38.443413775143235</v>
      </c>
      <c r="W10" s="106">
        <v>0</v>
      </c>
      <c r="X10" s="107"/>
      <c r="Z10" s="119"/>
    </row>
    <row r="11" spans="1:26">
      <c r="A11" s="108" t="s">
        <v>25</v>
      </c>
      <c r="B11" s="123">
        <v>0</v>
      </c>
      <c r="C11" s="123">
        <v>0</v>
      </c>
      <c r="D11" s="109">
        <v>0</v>
      </c>
      <c r="E11" s="123">
        <v>0</v>
      </c>
      <c r="F11" s="109">
        <v>0</v>
      </c>
      <c r="G11" s="109">
        <v>1</v>
      </c>
      <c r="H11" s="123">
        <v>1</v>
      </c>
      <c r="I11" s="110">
        <v>1</v>
      </c>
      <c r="J11" s="111">
        <v>4</v>
      </c>
      <c r="K11" s="111">
        <v>2</v>
      </c>
      <c r="L11" s="111">
        <v>1</v>
      </c>
      <c r="M11" s="111">
        <v>0</v>
      </c>
      <c r="N11" s="112">
        <f t="shared" si="0"/>
        <v>10</v>
      </c>
      <c r="O11" s="113">
        <f t="shared" si="1"/>
        <v>14.625656326327643</v>
      </c>
      <c r="R11" s="120" t="s">
        <v>25</v>
      </c>
      <c r="S11" s="121">
        <v>68373</v>
      </c>
      <c r="T11" s="116">
        <f t="shared" si="2"/>
        <v>10</v>
      </c>
      <c r="U11" s="122">
        <v>0</v>
      </c>
      <c r="V11" s="118">
        <f t="shared" si="3"/>
        <v>14.625656326327643</v>
      </c>
      <c r="W11" s="106">
        <v>0</v>
      </c>
      <c r="Z11" s="119"/>
    </row>
    <row r="12" spans="1:26">
      <c r="A12" s="108" t="s">
        <v>26</v>
      </c>
      <c r="B12" s="123">
        <v>4</v>
      </c>
      <c r="C12" s="123">
        <v>0</v>
      </c>
      <c r="D12" s="109">
        <v>0</v>
      </c>
      <c r="E12" s="123">
        <v>1</v>
      </c>
      <c r="F12" s="109">
        <v>1</v>
      </c>
      <c r="G12" s="109">
        <v>4</v>
      </c>
      <c r="H12" s="123">
        <v>3</v>
      </c>
      <c r="I12" s="110">
        <v>20</v>
      </c>
      <c r="J12" s="111">
        <v>21</v>
      </c>
      <c r="K12" s="111">
        <v>13</v>
      </c>
      <c r="L12" s="111">
        <v>2</v>
      </c>
      <c r="M12" s="111">
        <v>1</v>
      </c>
      <c r="N12" s="112">
        <f t="shared" si="0"/>
        <v>70</v>
      </c>
      <c r="O12" s="113">
        <f t="shared" si="1"/>
        <v>95.375643785595557</v>
      </c>
      <c r="R12" s="120" t="s">
        <v>26</v>
      </c>
      <c r="S12" s="121">
        <v>73394</v>
      </c>
      <c r="T12" s="116">
        <f t="shared" si="2"/>
        <v>70</v>
      </c>
      <c r="U12" s="122">
        <v>0</v>
      </c>
      <c r="V12" s="118">
        <f t="shared" si="3"/>
        <v>95.375643785595557</v>
      </c>
      <c r="W12" s="106">
        <v>0</v>
      </c>
      <c r="Z12" s="119"/>
    </row>
    <row r="13" spans="1:26">
      <c r="A13" s="108" t="s">
        <v>27</v>
      </c>
      <c r="B13" s="123">
        <v>0</v>
      </c>
      <c r="C13" s="123">
        <v>0</v>
      </c>
      <c r="D13" s="109">
        <v>0</v>
      </c>
      <c r="E13" s="123">
        <v>0</v>
      </c>
      <c r="F13" s="109">
        <v>1</v>
      </c>
      <c r="G13" s="109">
        <v>2</v>
      </c>
      <c r="H13" s="123">
        <v>0</v>
      </c>
      <c r="I13" s="110">
        <v>0</v>
      </c>
      <c r="J13" s="111">
        <v>0</v>
      </c>
      <c r="K13" s="111">
        <v>0</v>
      </c>
      <c r="L13" s="111">
        <v>0</v>
      </c>
      <c r="M13" s="111">
        <v>0</v>
      </c>
      <c r="N13" s="112">
        <f t="shared" si="0"/>
        <v>3</v>
      </c>
      <c r="O13" s="113">
        <f t="shared" si="1"/>
        <v>2.7811512111913523</v>
      </c>
      <c r="R13" s="120" t="s">
        <v>27</v>
      </c>
      <c r="S13" s="121">
        <v>107869</v>
      </c>
      <c r="T13" s="116">
        <f t="shared" si="2"/>
        <v>3</v>
      </c>
      <c r="U13" s="122">
        <v>0</v>
      </c>
      <c r="V13" s="118">
        <f t="shared" si="3"/>
        <v>2.7811512111913523</v>
      </c>
      <c r="W13" s="106">
        <v>0</v>
      </c>
      <c r="Z13" s="119"/>
    </row>
    <row r="14" spans="1:26">
      <c r="A14" s="108" t="s">
        <v>34</v>
      </c>
      <c r="B14" s="123">
        <v>0</v>
      </c>
      <c r="C14" s="123">
        <v>0</v>
      </c>
      <c r="D14" s="109">
        <v>0</v>
      </c>
      <c r="E14" s="123">
        <v>0</v>
      </c>
      <c r="F14" s="109">
        <v>0</v>
      </c>
      <c r="G14" s="109">
        <v>4</v>
      </c>
      <c r="H14" s="123">
        <v>1</v>
      </c>
      <c r="I14" s="110">
        <v>4</v>
      </c>
      <c r="J14" s="111">
        <v>2</v>
      </c>
      <c r="K14" s="111">
        <v>0</v>
      </c>
      <c r="L14" s="111">
        <v>1</v>
      </c>
      <c r="M14" s="111">
        <v>0</v>
      </c>
      <c r="N14" s="112">
        <f t="shared" si="0"/>
        <v>12</v>
      </c>
      <c r="O14" s="113">
        <f t="shared" si="1"/>
        <v>20.761245674740483</v>
      </c>
      <c r="R14" s="120" t="s">
        <v>34</v>
      </c>
      <c r="S14" s="121">
        <v>57800</v>
      </c>
      <c r="T14" s="116">
        <f t="shared" si="2"/>
        <v>12</v>
      </c>
      <c r="U14" s="122">
        <v>0</v>
      </c>
      <c r="V14" s="118">
        <f t="shared" si="3"/>
        <v>20.761245674740483</v>
      </c>
      <c r="W14" s="106">
        <v>0</v>
      </c>
      <c r="Z14" s="119"/>
    </row>
    <row r="15" spans="1:26">
      <c r="A15" s="108" t="s">
        <v>32</v>
      </c>
      <c r="B15" s="123">
        <v>0</v>
      </c>
      <c r="C15" s="123">
        <v>0</v>
      </c>
      <c r="D15" s="109">
        <v>0</v>
      </c>
      <c r="E15" s="123">
        <v>0</v>
      </c>
      <c r="F15" s="109">
        <v>0</v>
      </c>
      <c r="G15" s="109">
        <v>0</v>
      </c>
      <c r="H15" s="123">
        <v>4</v>
      </c>
      <c r="I15" s="110">
        <v>2</v>
      </c>
      <c r="J15" s="111">
        <v>1</v>
      </c>
      <c r="K15" s="111">
        <v>0</v>
      </c>
      <c r="L15" s="111">
        <v>0</v>
      </c>
      <c r="M15" s="111">
        <v>0</v>
      </c>
      <c r="N15" s="112">
        <f t="shared" si="0"/>
        <v>7</v>
      </c>
      <c r="O15" s="113">
        <f t="shared" si="1"/>
        <v>10.657247689660947</v>
      </c>
      <c r="R15" s="120" t="s">
        <v>32</v>
      </c>
      <c r="S15" s="121">
        <v>65683</v>
      </c>
      <c r="T15" s="116">
        <f t="shared" si="2"/>
        <v>7</v>
      </c>
      <c r="U15" s="122">
        <v>0</v>
      </c>
      <c r="V15" s="118">
        <f t="shared" si="3"/>
        <v>10.657247689660947</v>
      </c>
      <c r="W15" s="106">
        <v>0</v>
      </c>
      <c r="Z15" s="119"/>
    </row>
    <row r="16" spans="1:26">
      <c r="A16" s="108" t="s">
        <v>28</v>
      </c>
      <c r="B16" s="123">
        <v>1</v>
      </c>
      <c r="C16" s="123">
        <v>0</v>
      </c>
      <c r="D16" s="109">
        <v>0</v>
      </c>
      <c r="E16" s="123">
        <v>0</v>
      </c>
      <c r="F16" s="109">
        <v>2</v>
      </c>
      <c r="G16" s="109">
        <v>7</v>
      </c>
      <c r="H16" s="123">
        <v>6</v>
      </c>
      <c r="I16" s="110">
        <v>3</v>
      </c>
      <c r="J16" s="111">
        <v>5</v>
      </c>
      <c r="K16" s="111">
        <v>7</v>
      </c>
      <c r="L16" s="111">
        <v>6</v>
      </c>
      <c r="M16" s="111">
        <v>0</v>
      </c>
      <c r="N16" s="112">
        <f t="shared" si="0"/>
        <v>37</v>
      </c>
      <c r="O16" s="113">
        <f t="shared" si="1"/>
        <v>30.448915771715427</v>
      </c>
      <c r="R16" s="120" t="s">
        <v>28</v>
      </c>
      <c r="S16" s="121">
        <v>121515</v>
      </c>
      <c r="T16" s="116">
        <f t="shared" si="2"/>
        <v>37</v>
      </c>
      <c r="U16" s="122">
        <v>0</v>
      </c>
      <c r="V16" s="118">
        <f t="shared" si="3"/>
        <v>30.448915771715427</v>
      </c>
      <c r="W16" s="106">
        <v>0</v>
      </c>
      <c r="Z16" s="119"/>
    </row>
    <row r="17" spans="1:26">
      <c r="A17" s="108" t="s">
        <v>29</v>
      </c>
      <c r="B17" s="123">
        <v>4</v>
      </c>
      <c r="C17" s="123">
        <v>4</v>
      </c>
      <c r="D17" s="109">
        <v>0</v>
      </c>
      <c r="E17" s="123">
        <v>0</v>
      </c>
      <c r="F17" s="109">
        <v>0</v>
      </c>
      <c r="G17" s="109">
        <v>3</v>
      </c>
      <c r="H17" s="123">
        <v>10</v>
      </c>
      <c r="I17" s="110">
        <v>17</v>
      </c>
      <c r="J17" s="111">
        <v>11</v>
      </c>
      <c r="K17" s="111">
        <v>1</v>
      </c>
      <c r="L17" s="111">
        <v>0</v>
      </c>
      <c r="M17" s="111">
        <v>0</v>
      </c>
      <c r="N17" s="112">
        <f t="shared" si="0"/>
        <v>50</v>
      </c>
      <c r="O17" s="113">
        <f t="shared" si="1"/>
        <v>42.946102641185313</v>
      </c>
      <c r="R17" s="120" t="s">
        <v>29</v>
      </c>
      <c r="S17" s="121">
        <v>116425</v>
      </c>
      <c r="T17" s="116">
        <f t="shared" si="2"/>
        <v>50</v>
      </c>
      <c r="U17" s="122">
        <v>0</v>
      </c>
      <c r="V17" s="118">
        <f t="shared" si="3"/>
        <v>42.946102641185313</v>
      </c>
      <c r="W17" s="106">
        <v>0</v>
      </c>
      <c r="Z17" s="119"/>
    </row>
    <row r="18" spans="1:26">
      <c r="A18" s="108" t="s">
        <v>33</v>
      </c>
      <c r="B18" s="123">
        <v>0</v>
      </c>
      <c r="C18" s="123">
        <v>0</v>
      </c>
      <c r="D18" s="109">
        <v>0</v>
      </c>
      <c r="E18" s="123">
        <v>0</v>
      </c>
      <c r="F18" s="109">
        <v>0</v>
      </c>
      <c r="G18" s="109">
        <v>0</v>
      </c>
      <c r="H18" s="123">
        <v>0</v>
      </c>
      <c r="I18" s="110">
        <v>0</v>
      </c>
      <c r="J18" s="111">
        <v>0</v>
      </c>
      <c r="K18" s="111">
        <v>0</v>
      </c>
      <c r="L18" s="111">
        <v>0</v>
      </c>
      <c r="M18" s="111">
        <v>0</v>
      </c>
      <c r="N18" s="112">
        <f t="shared" si="0"/>
        <v>0</v>
      </c>
      <c r="O18" s="113">
        <f t="shared" si="1"/>
        <v>0</v>
      </c>
      <c r="R18" s="120" t="s">
        <v>33</v>
      </c>
      <c r="S18" s="121">
        <v>23197</v>
      </c>
      <c r="T18" s="116">
        <f t="shared" si="2"/>
        <v>0</v>
      </c>
      <c r="U18" s="122">
        <v>0</v>
      </c>
      <c r="V18" s="118">
        <f t="shared" si="3"/>
        <v>0</v>
      </c>
      <c r="W18" s="106">
        <v>0</v>
      </c>
      <c r="Z18" s="119"/>
    </row>
    <row r="19" spans="1:26">
      <c r="A19" s="108" t="s">
        <v>58</v>
      </c>
      <c r="B19" s="123">
        <v>0</v>
      </c>
      <c r="C19" s="109">
        <v>0</v>
      </c>
      <c r="D19" s="109">
        <v>0</v>
      </c>
      <c r="E19" s="109">
        <v>0</v>
      </c>
      <c r="F19" s="109">
        <v>0</v>
      </c>
      <c r="G19" s="109">
        <v>3</v>
      </c>
      <c r="H19" s="109">
        <v>4</v>
      </c>
      <c r="I19" s="110">
        <v>3</v>
      </c>
      <c r="J19" s="111">
        <v>0</v>
      </c>
      <c r="K19" s="111">
        <v>0</v>
      </c>
      <c r="L19" s="111">
        <v>0</v>
      </c>
      <c r="M19" s="111">
        <v>0</v>
      </c>
      <c r="N19" s="112">
        <f t="shared" si="0"/>
        <v>10</v>
      </c>
      <c r="O19" s="113">
        <f t="shared" si="1"/>
        <v>35.707909301910377</v>
      </c>
      <c r="R19" s="120" t="s">
        <v>58</v>
      </c>
      <c r="S19" s="121">
        <v>28005</v>
      </c>
      <c r="T19" s="116">
        <f t="shared" si="2"/>
        <v>10</v>
      </c>
      <c r="U19" s="122">
        <v>0</v>
      </c>
      <c r="V19" s="118">
        <f t="shared" si="3"/>
        <v>35.707909301910377</v>
      </c>
      <c r="W19" s="106">
        <v>0</v>
      </c>
      <c r="Z19" s="119"/>
    </row>
    <row r="20" spans="1:26">
      <c r="A20" s="108" t="s">
        <v>30</v>
      </c>
      <c r="B20" s="123">
        <v>0</v>
      </c>
      <c r="C20" s="123">
        <v>2</v>
      </c>
      <c r="D20" s="109">
        <v>0</v>
      </c>
      <c r="E20" s="123">
        <v>1</v>
      </c>
      <c r="F20" s="109">
        <v>0</v>
      </c>
      <c r="G20" s="109">
        <v>3</v>
      </c>
      <c r="H20" s="123">
        <v>2</v>
      </c>
      <c r="I20" s="110">
        <v>4</v>
      </c>
      <c r="J20" s="111">
        <v>6</v>
      </c>
      <c r="K20" s="111">
        <v>0</v>
      </c>
      <c r="L20" s="111">
        <v>1</v>
      </c>
      <c r="M20" s="111">
        <v>0</v>
      </c>
      <c r="N20" s="112">
        <f t="shared" si="0"/>
        <v>19</v>
      </c>
      <c r="O20" s="113">
        <f t="shared" si="1"/>
        <v>25.501986470525072</v>
      </c>
      <c r="R20" s="120" t="s">
        <v>30</v>
      </c>
      <c r="S20" s="121">
        <v>74504</v>
      </c>
      <c r="T20" s="116">
        <f t="shared" si="2"/>
        <v>19</v>
      </c>
      <c r="U20" s="122">
        <v>0</v>
      </c>
      <c r="V20" s="118">
        <f t="shared" si="3"/>
        <v>25.501986470525072</v>
      </c>
      <c r="W20" s="106">
        <v>0</v>
      </c>
      <c r="Z20" s="119"/>
    </row>
    <row r="21" spans="1:26">
      <c r="A21" s="108" t="s">
        <v>35</v>
      </c>
      <c r="B21" s="123">
        <v>0</v>
      </c>
      <c r="C21" s="123">
        <v>0</v>
      </c>
      <c r="D21" s="109">
        <v>0</v>
      </c>
      <c r="E21" s="123">
        <v>0</v>
      </c>
      <c r="F21" s="109">
        <v>0</v>
      </c>
      <c r="G21" s="109">
        <v>0</v>
      </c>
      <c r="H21" s="123">
        <v>0</v>
      </c>
      <c r="I21" s="110">
        <v>0</v>
      </c>
      <c r="J21" s="111">
        <v>0</v>
      </c>
      <c r="K21" s="111">
        <v>0</v>
      </c>
      <c r="L21" s="111">
        <v>0</v>
      </c>
      <c r="M21" s="111">
        <v>0</v>
      </c>
      <c r="N21" s="112">
        <f t="shared" si="0"/>
        <v>0</v>
      </c>
      <c r="O21" s="113">
        <f t="shared" si="1"/>
        <v>0</v>
      </c>
      <c r="R21" s="120" t="s">
        <v>35</v>
      </c>
      <c r="S21" s="121">
        <v>22704</v>
      </c>
      <c r="T21" s="116">
        <f t="shared" si="2"/>
        <v>0</v>
      </c>
      <c r="U21" s="122">
        <v>0</v>
      </c>
      <c r="V21" s="118">
        <f t="shared" si="3"/>
        <v>0</v>
      </c>
      <c r="W21" s="106">
        <v>0</v>
      </c>
      <c r="Z21" s="119"/>
    </row>
    <row r="22" spans="1:26">
      <c r="A22" s="108" t="s">
        <v>59</v>
      </c>
      <c r="B22" s="123">
        <v>0</v>
      </c>
      <c r="C22" s="123">
        <v>0</v>
      </c>
      <c r="D22" s="109">
        <v>0</v>
      </c>
      <c r="E22" s="123">
        <v>0</v>
      </c>
      <c r="F22" s="109">
        <v>1</v>
      </c>
      <c r="G22" s="109">
        <v>1</v>
      </c>
      <c r="H22" s="123">
        <v>1</v>
      </c>
      <c r="I22" s="110">
        <v>0</v>
      </c>
      <c r="J22" s="111">
        <v>0</v>
      </c>
      <c r="K22" s="111">
        <v>0</v>
      </c>
      <c r="L22" s="111">
        <v>1</v>
      </c>
      <c r="M22" s="111">
        <v>0</v>
      </c>
      <c r="N22" s="112">
        <f t="shared" si="0"/>
        <v>4</v>
      </c>
      <c r="O22" s="113">
        <f t="shared" si="1"/>
        <v>10.849222924408039</v>
      </c>
      <c r="R22" s="124" t="s">
        <v>59</v>
      </c>
      <c r="S22" s="121">
        <v>36869</v>
      </c>
      <c r="T22" s="116">
        <f t="shared" si="2"/>
        <v>4</v>
      </c>
      <c r="U22" s="122">
        <v>0</v>
      </c>
      <c r="V22" s="118">
        <f t="shared" si="3"/>
        <v>10.849222924408039</v>
      </c>
      <c r="W22" s="106">
        <v>0</v>
      </c>
      <c r="Z22" s="119"/>
    </row>
    <row r="23" spans="1:26">
      <c r="A23" s="108" t="s">
        <v>60</v>
      </c>
      <c r="B23" s="123">
        <v>0</v>
      </c>
      <c r="C23" s="123">
        <v>0</v>
      </c>
      <c r="D23" s="109">
        <v>0</v>
      </c>
      <c r="E23" s="123">
        <v>0</v>
      </c>
      <c r="F23" s="109">
        <v>0</v>
      </c>
      <c r="G23" s="109">
        <v>1</v>
      </c>
      <c r="H23" s="123">
        <v>5</v>
      </c>
      <c r="I23" s="110">
        <v>5</v>
      </c>
      <c r="J23" s="111">
        <v>2</v>
      </c>
      <c r="K23" s="111">
        <v>1</v>
      </c>
      <c r="L23" s="111">
        <v>1</v>
      </c>
      <c r="M23" s="111">
        <v>0</v>
      </c>
      <c r="N23" s="112">
        <f t="shared" si="0"/>
        <v>15</v>
      </c>
      <c r="O23" s="113">
        <f t="shared" si="1"/>
        <v>31.857279388340235</v>
      </c>
      <c r="R23" s="124" t="s">
        <v>60</v>
      </c>
      <c r="S23" s="121">
        <v>47085</v>
      </c>
      <c r="T23" s="116">
        <f t="shared" si="2"/>
        <v>15</v>
      </c>
      <c r="U23" s="122">
        <v>0</v>
      </c>
      <c r="V23" s="118">
        <f t="shared" si="3"/>
        <v>31.857279388340235</v>
      </c>
      <c r="W23" s="106">
        <v>0</v>
      </c>
      <c r="Z23" s="119"/>
    </row>
    <row r="24" spans="1:26">
      <c r="A24" s="108" t="s">
        <v>61</v>
      </c>
      <c r="B24" s="123">
        <v>0</v>
      </c>
      <c r="C24" s="123">
        <v>0</v>
      </c>
      <c r="D24" s="109">
        <v>0</v>
      </c>
      <c r="E24" s="123">
        <v>0</v>
      </c>
      <c r="F24" s="109">
        <v>0</v>
      </c>
      <c r="G24" s="109">
        <v>17</v>
      </c>
      <c r="H24" s="123">
        <v>6</v>
      </c>
      <c r="I24" s="110">
        <v>7</v>
      </c>
      <c r="J24" s="111">
        <v>5</v>
      </c>
      <c r="K24" s="111">
        <v>0</v>
      </c>
      <c r="L24" s="111">
        <v>1</v>
      </c>
      <c r="M24" s="111">
        <v>0</v>
      </c>
      <c r="N24" s="112">
        <f t="shared" si="0"/>
        <v>36</v>
      </c>
      <c r="O24" s="113">
        <f t="shared" si="1"/>
        <v>129.48708725990937</v>
      </c>
      <c r="R24" s="124" t="s">
        <v>61</v>
      </c>
      <c r="S24" s="121">
        <v>27802</v>
      </c>
      <c r="T24" s="116">
        <f t="shared" si="2"/>
        <v>36</v>
      </c>
      <c r="U24" s="122">
        <v>0</v>
      </c>
      <c r="V24" s="118">
        <f t="shared" si="3"/>
        <v>129.48708725990937</v>
      </c>
      <c r="W24" s="106">
        <v>0</v>
      </c>
      <c r="Z24" s="119"/>
    </row>
    <row r="25" spans="1:26">
      <c r="A25" s="108" t="s">
        <v>62</v>
      </c>
      <c r="B25" s="123">
        <v>0</v>
      </c>
      <c r="C25" s="123">
        <v>0</v>
      </c>
      <c r="D25" s="109">
        <v>0</v>
      </c>
      <c r="E25" s="123">
        <v>0</v>
      </c>
      <c r="F25" s="109">
        <v>17</v>
      </c>
      <c r="G25" s="109">
        <v>77</v>
      </c>
      <c r="H25" s="123">
        <v>16</v>
      </c>
      <c r="I25" s="110">
        <v>11</v>
      </c>
      <c r="J25" s="111">
        <v>3</v>
      </c>
      <c r="K25" s="111">
        <v>2</v>
      </c>
      <c r="L25" s="111">
        <v>0</v>
      </c>
      <c r="M25" s="111">
        <v>1</v>
      </c>
      <c r="N25" s="112">
        <f t="shared" si="0"/>
        <v>127</v>
      </c>
      <c r="O25" s="113">
        <f t="shared" si="1"/>
        <v>509.93776350130497</v>
      </c>
      <c r="R25" s="124" t="s">
        <v>62</v>
      </c>
      <c r="S25" s="121">
        <v>24905</v>
      </c>
      <c r="T25" s="116">
        <f t="shared" si="2"/>
        <v>127</v>
      </c>
      <c r="U25" s="122">
        <v>0</v>
      </c>
      <c r="V25" s="118">
        <f t="shared" si="3"/>
        <v>509.93776350130497</v>
      </c>
      <c r="W25" s="106">
        <v>0</v>
      </c>
      <c r="Z25" s="119"/>
    </row>
    <row r="26" spans="1:26">
      <c r="A26" s="125" t="s">
        <v>63</v>
      </c>
      <c r="B26" s="123">
        <v>0</v>
      </c>
      <c r="C26" s="123">
        <v>0</v>
      </c>
      <c r="D26" s="123">
        <v>0</v>
      </c>
      <c r="E26" s="123">
        <v>0</v>
      </c>
      <c r="F26" s="109">
        <v>0</v>
      </c>
      <c r="G26" s="109">
        <v>6</v>
      </c>
      <c r="H26" s="123">
        <v>7</v>
      </c>
      <c r="I26" s="110">
        <v>0</v>
      </c>
      <c r="J26" s="126">
        <v>4</v>
      </c>
      <c r="K26" s="126">
        <v>1</v>
      </c>
      <c r="L26" s="126">
        <v>3</v>
      </c>
      <c r="M26" s="126">
        <v>2</v>
      </c>
      <c r="N26" s="112">
        <f t="shared" si="0"/>
        <v>23</v>
      </c>
      <c r="O26" s="127">
        <f t="shared" si="1"/>
        <v>97.28037897051982</v>
      </c>
      <c r="R26" s="128" t="s">
        <v>63</v>
      </c>
      <c r="S26" s="121">
        <v>23643</v>
      </c>
      <c r="T26" s="116">
        <f t="shared" si="2"/>
        <v>23</v>
      </c>
      <c r="U26" s="129">
        <v>0</v>
      </c>
      <c r="V26" s="118">
        <f t="shared" si="3"/>
        <v>97.28037897051982</v>
      </c>
      <c r="W26" s="106">
        <v>0</v>
      </c>
      <c r="Z26" s="119"/>
    </row>
    <row r="27" spans="1:26" s="133" customFormat="1">
      <c r="A27" s="130" t="s">
        <v>64</v>
      </c>
      <c r="B27" s="131">
        <f t="shared" ref="B27:M27" si="4">SUM(B6:B26)</f>
        <v>16</v>
      </c>
      <c r="C27" s="131">
        <f t="shared" si="4"/>
        <v>9</v>
      </c>
      <c r="D27" s="131">
        <f t="shared" si="4"/>
        <v>1</v>
      </c>
      <c r="E27" s="131">
        <f t="shared" si="4"/>
        <v>7</v>
      </c>
      <c r="F27" s="131">
        <f t="shared" si="4"/>
        <v>32</v>
      </c>
      <c r="G27" s="131">
        <f t="shared" si="4"/>
        <v>167</v>
      </c>
      <c r="H27" s="131">
        <f t="shared" si="4"/>
        <v>101</v>
      </c>
      <c r="I27" s="131">
        <f t="shared" si="4"/>
        <v>109</v>
      </c>
      <c r="J27" s="131">
        <f t="shared" si="4"/>
        <v>76</v>
      </c>
      <c r="K27" s="131">
        <f t="shared" si="4"/>
        <v>42</v>
      </c>
      <c r="L27" s="131">
        <f t="shared" si="4"/>
        <v>26</v>
      </c>
      <c r="M27" s="131">
        <f t="shared" si="4"/>
        <v>5</v>
      </c>
      <c r="N27" s="131">
        <f t="shared" si="0"/>
        <v>591</v>
      </c>
      <c r="O27" s="132">
        <f t="shared" si="1"/>
        <v>45.163804763979002</v>
      </c>
      <c r="R27" s="130" t="s">
        <v>64</v>
      </c>
      <c r="S27" s="131">
        <f>SUM(S6:S26)</f>
        <v>1308570</v>
      </c>
      <c r="T27" s="131">
        <f>SUM(T6:T26)</f>
        <v>591</v>
      </c>
      <c r="U27" s="131">
        <f>SUM(U6:U26)</f>
        <v>0</v>
      </c>
      <c r="V27" s="132">
        <f>T27*100000/S27</f>
        <v>45.163804763979002</v>
      </c>
      <c r="W27" s="132">
        <f>U27*100/T27</f>
        <v>0</v>
      </c>
    </row>
    <row r="28" spans="1:26" s="133" customFormat="1">
      <c r="A28" s="134"/>
      <c r="N28" s="81"/>
      <c r="S28" s="81" t="s">
        <v>5</v>
      </c>
      <c r="T28" s="135"/>
    </row>
    <row r="29" spans="1:26">
      <c r="S29" s="23" t="s">
        <v>5</v>
      </c>
    </row>
    <row r="30" spans="1:26">
      <c r="S30" s="23" t="s">
        <v>5</v>
      </c>
    </row>
    <row r="31" spans="1:26">
      <c r="S31" s="23" t="s">
        <v>5</v>
      </c>
    </row>
    <row r="32" spans="1:26">
      <c r="S32" s="23" t="s">
        <v>5</v>
      </c>
    </row>
    <row r="33" spans="19:19">
      <c r="S33" s="23" t="s">
        <v>5</v>
      </c>
    </row>
    <row r="34" spans="19:19">
      <c r="S34" s="23" t="s">
        <v>5</v>
      </c>
    </row>
    <row r="35" spans="19:19">
      <c r="S35" s="23" t="s">
        <v>5</v>
      </c>
    </row>
    <row r="36" spans="19:19">
      <c r="S36" s="23" t="s">
        <v>5</v>
      </c>
    </row>
    <row r="37" spans="19:19">
      <c r="S37" s="23" t="s">
        <v>5</v>
      </c>
    </row>
    <row r="38" spans="19:19">
      <c r="S38" s="23" t="s">
        <v>5</v>
      </c>
    </row>
    <row r="39" spans="19:19">
      <c r="S39" s="23" t="s">
        <v>5</v>
      </c>
    </row>
    <row r="40" spans="19:19">
      <c r="S40" s="23" t="s">
        <v>5</v>
      </c>
    </row>
    <row r="41" spans="19:19">
      <c r="S41" s="23" t="s">
        <v>5</v>
      </c>
    </row>
    <row r="42" spans="19:19">
      <c r="S42" s="23" t="s">
        <v>5</v>
      </c>
    </row>
    <row r="43" spans="19:19">
      <c r="S43" s="23" t="s">
        <v>5</v>
      </c>
    </row>
    <row r="44" spans="19:19">
      <c r="S44" s="23" t="s">
        <v>5</v>
      </c>
    </row>
    <row r="45" spans="19:19">
      <c r="S45" s="23" t="s">
        <v>5</v>
      </c>
    </row>
    <row r="46" spans="19:19">
      <c r="S46" s="23" t="s">
        <v>5</v>
      </c>
    </row>
    <row r="47" spans="19:19">
      <c r="S47" s="23" t="s">
        <v>5</v>
      </c>
    </row>
    <row r="48" spans="19:19">
      <c r="S48" s="23" t="s">
        <v>5</v>
      </c>
    </row>
    <row r="49" spans="19:19">
      <c r="S49" s="23" t="s">
        <v>5</v>
      </c>
    </row>
    <row r="50" spans="19:19">
      <c r="S50" s="23" t="s">
        <v>5</v>
      </c>
    </row>
    <row r="51" spans="19:19">
      <c r="S51" s="23" t="s">
        <v>5</v>
      </c>
    </row>
    <row r="52" spans="19:19">
      <c r="S52" s="23" t="s">
        <v>5</v>
      </c>
    </row>
    <row r="53" spans="19:19">
      <c r="S53" s="23" t="s">
        <v>5</v>
      </c>
    </row>
    <row r="54" spans="19:19">
      <c r="S54" s="23" t="s">
        <v>5</v>
      </c>
    </row>
    <row r="55" spans="19:19">
      <c r="S55" s="23" t="s">
        <v>5</v>
      </c>
    </row>
    <row r="56" spans="19:19">
      <c r="S56" s="23" t="s">
        <v>5</v>
      </c>
    </row>
    <row r="57" spans="19:19">
      <c r="S57" s="23" t="s">
        <v>5</v>
      </c>
    </row>
    <row r="58" spans="19:19">
      <c r="S58" s="23" t="s">
        <v>5</v>
      </c>
    </row>
    <row r="59" spans="19:19">
      <c r="S59" s="23" t="s">
        <v>5</v>
      </c>
    </row>
    <row r="60" spans="19:19">
      <c r="S60" s="23" t="s">
        <v>5</v>
      </c>
    </row>
    <row r="61" spans="19:19">
      <c r="S61" s="23" t="s">
        <v>5</v>
      </c>
    </row>
    <row r="62" spans="19:19">
      <c r="S62" s="23" t="s">
        <v>5</v>
      </c>
    </row>
    <row r="63" spans="19:19">
      <c r="S63" s="23" t="s">
        <v>5</v>
      </c>
    </row>
    <row r="64" spans="19:19">
      <c r="S64" s="23" t="s">
        <v>5</v>
      </c>
    </row>
    <row r="65" spans="19:19">
      <c r="S65" s="23" t="s">
        <v>5</v>
      </c>
    </row>
    <row r="66" spans="19:19">
      <c r="S66" s="23" t="s">
        <v>5</v>
      </c>
    </row>
    <row r="67" spans="19:19">
      <c r="S67" s="23" t="s">
        <v>5</v>
      </c>
    </row>
    <row r="68" spans="19:19">
      <c r="S68" s="23" t="s">
        <v>5</v>
      </c>
    </row>
    <row r="69" spans="19:19">
      <c r="S69" s="23" t="s">
        <v>5</v>
      </c>
    </row>
    <row r="70" spans="19:19">
      <c r="S70" s="23" t="s">
        <v>5</v>
      </c>
    </row>
    <row r="71" spans="19:19">
      <c r="S71" s="23" t="s">
        <v>5</v>
      </c>
    </row>
    <row r="72" spans="19:19">
      <c r="S72" s="23" t="s">
        <v>5</v>
      </c>
    </row>
    <row r="73" spans="19:19">
      <c r="S73" s="23" t="s">
        <v>5</v>
      </c>
    </row>
    <row r="74" spans="19:19">
      <c r="S74" s="23" t="s">
        <v>5</v>
      </c>
    </row>
    <row r="75" spans="19:19">
      <c r="S75" s="23" t="s">
        <v>5</v>
      </c>
    </row>
    <row r="76" spans="19:19">
      <c r="S76" s="23" t="s">
        <v>5</v>
      </c>
    </row>
    <row r="77" spans="19:19">
      <c r="S77" s="23" t="s">
        <v>5</v>
      </c>
    </row>
    <row r="78" spans="19:19">
      <c r="S78" s="23" t="s">
        <v>5</v>
      </c>
    </row>
    <row r="79" spans="19:19">
      <c r="S79" s="23" t="s">
        <v>5</v>
      </c>
    </row>
    <row r="80" spans="19:19">
      <c r="S80" s="23" t="s">
        <v>5</v>
      </c>
    </row>
    <row r="81" spans="19:19">
      <c r="S81" s="23" t="s">
        <v>5</v>
      </c>
    </row>
    <row r="82" spans="19:19">
      <c r="S82" s="23" t="s">
        <v>5</v>
      </c>
    </row>
    <row r="83" spans="19:19">
      <c r="S83" s="23" t="s">
        <v>5</v>
      </c>
    </row>
    <row r="84" spans="19:19">
      <c r="S84" s="23" t="s">
        <v>5</v>
      </c>
    </row>
    <row r="85" spans="19:19">
      <c r="S85" s="23" t="s">
        <v>5</v>
      </c>
    </row>
    <row r="86" spans="19:19">
      <c r="S86" s="23" t="s">
        <v>5</v>
      </c>
    </row>
    <row r="87" spans="19:19">
      <c r="S87" s="23" t="s">
        <v>5</v>
      </c>
    </row>
    <row r="88" spans="19:19">
      <c r="S88" s="23" t="s">
        <v>5</v>
      </c>
    </row>
    <row r="89" spans="19:19">
      <c r="S89" s="23" t="s">
        <v>5</v>
      </c>
    </row>
    <row r="90" spans="19:19">
      <c r="S90" s="23" t="s">
        <v>5</v>
      </c>
    </row>
    <row r="91" spans="19:19">
      <c r="S91" s="23" t="s">
        <v>5</v>
      </c>
    </row>
    <row r="92" spans="19:19">
      <c r="S92" s="23" t="s">
        <v>5</v>
      </c>
    </row>
    <row r="93" spans="19:19">
      <c r="S93" s="23" t="s">
        <v>5</v>
      </c>
    </row>
    <row r="94" spans="19:19">
      <c r="S94" s="23" t="s">
        <v>5</v>
      </c>
    </row>
    <row r="95" spans="19:19">
      <c r="S95" s="23" t="s">
        <v>5</v>
      </c>
    </row>
    <row r="96" spans="19:19">
      <c r="S96" s="23" t="s">
        <v>5</v>
      </c>
    </row>
    <row r="97" spans="19:19">
      <c r="S97" s="23" t="s">
        <v>5</v>
      </c>
    </row>
    <row r="98" spans="19:19">
      <c r="S98" s="23" t="s">
        <v>5</v>
      </c>
    </row>
    <row r="99" spans="19:19">
      <c r="S99" s="23" t="s">
        <v>5</v>
      </c>
    </row>
    <row r="100" spans="19:19">
      <c r="S100" s="23" t="s">
        <v>5</v>
      </c>
    </row>
    <row r="101" spans="19:19">
      <c r="S101" s="23" t="s">
        <v>5</v>
      </c>
    </row>
    <row r="102" spans="19:19">
      <c r="S102" s="23" t="s">
        <v>5</v>
      </c>
    </row>
    <row r="103" spans="19:19">
      <c r="S103" s="23" t="s">
        <v>5</v>
      </c>
    </row>
    <row r="104" spans="19:19">
      <c r="S104" s="23" t="s">
        <v>5</v>
      </c>
    </row>
    <row r="105" spans="19:19">
      <c r="S105" s="23" t="s">
        <v>5</v>
      </c>
    </row>
    <row r="106" spans="19:19">
      <c r="S106" s="23" t="s">
        <v>5</v>
      </c>
    </row>
    <row r="107" spans="19:19">
      <c r="S107" s="23" t="s">
        <v>5</v>
      </c>
    </row>
    <row r="108" spans="19:19">
      <c r="S108" s="23" t="s">
        <v>5</v>
      </c>
    </row>
    <row r="109" spans="19:19">
      <c r="S109" s="23" t="s">
        <v>5</v>
      </c>
    </row>
    <row r="110" spans="19:19">
      <c r="S110" s="23" t="s">
        <v>5</v>
      </c>
    </row>
    <row r="111" spans="19:19">
      <c r="S111" s="23" t="s">
        <v>5</v>
      </c>
    </row>
    <row r="112" spans="19:19">
      <c r="S112" s="23" t="s">
        <v>5</v>
      </c>
    </row>
    <row r="113" spans="19:19">
      <c r="S113" s="23" t="s">
        <v>5</v>
      </c>
    </row>
    <row r="114" spans="19:19">
      <c r="S114" s="23" t="s">
        <v>5</v>
      </c>
    </row>
    <row r="115" spans="19:19">
      <c r="S115" s="23" t="s">
        <v>5</v>
      </c>
    </row>
    <row r="116" spans="19:19">
      <c r="S116" s="23" t="s">
        <v>5</v>
      </c>
    </row>
    <row r="117" spans="19:19">
      <c r="S117" s="23" t="s">
        <v>5</v>
      </c>
    </row>
    <row r="118" spans="19:19">
      <c r="S118" s="23" t="s">
        <v>5</v>
      </c>
    </row>
    <row r="119" spans="19:19">
      <c r="S119" s="23" t="s">
        <v>5</v>
      </c>
    </row>
    <row r="120" spans="19:19">
      <c r="S120" s="23" t="s">
        <v>5</v>
      </c>
    </row>
    <row r="121" spans="19:19">
      <c r="S121" s="23" t="s">
        <v>5</v>
      </c>
    </row>
    <row r="122" spans="19:19">
      <c r="S122" s="23" t="s">
        <v>5</v>
      </c>
    </row>
    <row r="123" spans="19:19">
      <c r="S123" s="23" t="s">
        <v>5</v>
      </c>
    </row>
    <row r="124" spans="19:19">
      <c r="S124" s="23" t="s">
        <v>5</v>
      </c>
    </row>
    <row r="125" spans="19:19">
      <c r="S125" s="23" t="s">
        <v>5</v>
      </c>
    </row>
    <row r="126" spans="19:19">
      <c r="S126" s="23" t="s">
        <v>5</v>
      </c>
    </row>
    <row r="127" spans="19:19">
      <c r="S127" s="23" t="s">
        <v>5</v>
      </c>
    </row>
    <row r="128" spans="19:19">
      <c r="S128" s="23" t="s">
        <v>5</v>
      </c>
    </row>
    <row r="129" spans="19:19">
      <c r="S129" s="23" t="s">
        <v>5</v>
      </c>
    </row>
    <row r="130" spans="19:19">
      <c r="S130" s="23" t="s">
        <v>5</v>
      </c>
    </row>
    <row r="131" spans="19:19">
      <c r="S131" s="23" t="s">
        <v>5</v>
      </c>
    </row>
    <row r="132" spans="19:19">
      <c r="S132" s="23" t="s">
        <v>5</v>
      </c>
    </row>
    <row r="133" spans="19:19">
      <c r="S133" s="23" t="s">
        <v>5</v>
      </c>
    </row>
    <row r="134" spans="19:19">
      <c r="S134" s="23" t="s">
        <v>5</v>
      </c>
    </row>
    <row r="135" spans="19:19">
      <c r="S135" s="23" t="s">
        <v>5</v>
      </c>
    </row>
    <row r="136" spans="19:19">
      <c r="S136" s="23" t="s">
        <v>5</v>
      </c>
    </row>
    <row r="137" spans="19:19">
      <c r="S137" s="23" t="s">
        <v>5</v>
      </c>
    </row>
    <row r="138" spans="19:19">
      <c r="S138" s="23" t="s">
        <v>5</v>
      </c>
    </row>
    <row r="139" spans="19:19">
      <c r="S139" s="23" t="s">
        <v>5</v>
      </c>
    </row>
    <row r="140" spans="19:19">
      <c r="S140" s="23" t="s">
        <v>5</v>
      </c>
    </row>
    <row r="141" spans="19:19">
      <c r="S141" s="23" t="s">
        <v>5</v>
      </c>
    </row>
    <row r="142" spans="19:19">
      <c r="S142" s="23" t="s">
        <v>5</v>
      </c>
    </row>
    <row r="143" spans="19:19">
      <c r="S143" s="23" t="s">
        <v>5</v>
      </c>
    </row>
    <row r="144" spans="19:19">
      <c r="S144" s="23" t="s">
        <v>5</v>
      </c>
    </row>
    <row r="145" spans="19:19">
      <c r="S145" s="23" t="s">
        <v>5</v>
      </c>
    </row>
    <row r="146" spans="19:19">
      <c r="S146" s="23" t="s">
        <v>5</v>
      </c>
    </row>
    <row r="147" spans="19:19">
      <c r="S147" s="23" t="s">
        <v>5</v>
      </c>
    </row>
    <row r="148" spans="19:19">
      <c r="S148" s="23" t="s">
        <v>5</v>
      </c>
    </row>
    <row r="149" spans="19:19">
      <c r="S149" s="23" t="s">
        <v>5</v>
      </c>
    </row>
    <row r="150" spans="19:19">
      <c r="S150" s="23" t="s">
        <v>5</v>
      </c>
    </row>
    <row r="151" spans="19:19">
      <c r="S151" s="23" t="s">
        <v>5</v>
      </c>
    </row>
    <row r="152" spans="19:19">
      <c r="S152" s="23" t="s">
        <v>5</v>
      </c>
    </row>
    <row r="153" spans="19:19">
      <c r="S153" s="23" t="s">
        <v>5</v>
      </c>
    </row>
    <row r="154" spans="19:19">
      <c r="S154" s="23" t="s">
        <v>5</v>
      </c>
    </row>
    <row r="155" spans="19:19">
      <c r="S155" s="23" t="s">
        <v>5</v>
      </c>
    </row>
    <row r="156" spans="19:19">
      <c r="S156" s="23" t="s">
        <v>5</v>
      </c>
    </row>
    <row r="157" spans="19:19">
      <c r="S157" s="23" t="s">
        <v>5</v>
      </c>
    </row>
    <row r="158" spans="19:19">
      <c r="S158" s="23" t="s">
        <v>5</v>
      </c>
    </row>
    <row r="159" spans="19:19">
      <c r="S159" s="23" t="s">
        <v>5</v>
      </c>
    </row>
    <row r="160" spans="19:19">
      <c r="S160" s="23" t="s">
        <v>5</v>
      </c>
    </row>
    <row r="161" spans="19:19">
      <c r="S161" s="23" t="s">
        <v>5</v>
      </c>
    </row>
    <row r="162" spans="19:19">
      <c r="S162" s="23" t="s">
        <v>5</v>
      </c>
    </row>
    <row r="163" spans="19:19">
      <c r="S163" s="23" t="s">
        <v>5</v>
      </c>
    </row>
    <row r="164" spans="19:19">
      <c r="S164" s="23" t="s">
        <v>5</v>
      </c>
    </row>
    <row r="165" spans="19:19">
      <c r="S165" s="23" t="s">
        <v>5</v>
      </c>
    </row>
    <row r="166" spans="19:19">
      <c r="S166" s="23" t="s">
        <v>5</v>
      </c>
    </row>
    <row r="167" spans="19:19">
      <c r="S167" s="23" t="s">
        <v>5</v>
      </c>
    </row>
    <row r="168" spans="19:19">
      <c r="S168" s="23" t="s">
        <v>5</v>
      </c>
    </row>
    <row r="169" spans="19:19">
      <c r="S169" s="23" t="s">
        <v>5</v>
      </c>
    </row>
    <row r="170" spans="19:19">
      <c r="S170" s="23" t="s">
        <v>5</v>
      </c>
    </row>
    <row r="171" spans="19:19">
      <c r="S171" s="23" t="s">
        <v>5</v>
      </c>
    </row>
    <row r="172" spans="19:19">
      <c r="S172" s="23" t="s">
        <v>5</v>
      </c>
    </row>
    <row r="173" spans="19:19">
      <c r="S173" s="23" t="s">
        <v>5</v>
      </c>
    </row>
    <row r="174" spans="19:19">
      <c r="S174" s="23" t="s">
        <v>5</v>
      </c>
    </row>
    <row r="175" spans="19:19">
      <c r="S175" s="23" t="s">
        <v>5</v>
      </c>
    </row>
    <row r="176" spans="19:19">
      <c r="S176" s="23" t="s">
        <v>5</v>
      </c>
    </row>
    <row r="177" spans="19:19">
      <c r="S177" s="23" t="s">
        <v>5</v>
      </c>
    </row>
    <row r="178" spans="19:19">
      <c r="S178" s="23" t="s">
        <v>5</v>
      </c>
    </row>
    <row r="179" spans="19:19">
      <c r="S179" s="23" t="s">
        <v>5</v>
      </c>
    </row>
    <row r="180" spans="19:19">
      <c r="S180" s="23" t="s">
        <v>5</v>
      </c>
    </row>
    <row r="181" spans="19:19">
      <c r="S181" s="23" t="s">
        <v>5</v>
      </c>
    </row>
    <row r="182" spans="19:19">
      <c r="S182" s="23" t="s">
        <v>5</v>
      </c>
    </row>
    <row r="183" spans="19:19">
      <c r="S183" s="23" t="s">
        <v>5</v>
      </c>
    </row>
    <row r="184" spans="19:19">
      <c r="S184" s="23" t="s">
        <v>5</v>
      </c>
    </row>
    <row r="185" spans="19:19">
      <c r="S185" s="23" t="s">
        <v>5</v>
      </c>
    </row>
    <row r="186" spans="19:19">
      <c r="S186" s="23" t="s">
        <v>5</v>
      </c>
    </row>
    <row r="187" spans="19:19">
      <c r="S187" s="23" t="s">
        <v>5</v>
      </c>
    </row>
    <row r="188" spans="19:19">
      <c r="S188" s="23" t="s">
        <v>5</v>
      </c>
    </row>
    <row r="189" spans="19:19">
      <c r="S189" s="23" t="s">
        <v>5</v>
      </c>
    </row>
    <row r="190" spans="19:19">
      <c r="S190" s="23" t="s">
        <v>5</v>
      </c>
    </row>
    <row r="191" spans="19:19">
      <c r="S191" s="23" t="s">
        <v>5</v>
      </c>
    </row>
    <row r="192" spans="19:19">
      <c r="S192" s="23" t="s">
        <v>5</v>
      </c>
    </row>
    <row r="193" spans="19:19">
      <c r="S193" s="23" t="s">
        <v>5</v>
      </c>
    </row>
    <row r="194" spans="19:19">
      <c r="S194" s="23" t="s">
        <v>5</v>
      </c>
    </row>
    <row r="195" spans="19:19">
      <c r="S195" s="23" t="s">
        <v>5</v>
      </c>
    </row>
    <row r="196" spans="19:19">
      <c r="S196" s="23" t="s">
        <v>5</v>
      </c>
    </row>
    <row r="197" spans="19:19">
      <c r="S197" s="23" t="s">
        <v>5</v>
      </c>
    </row>
    <row r="198" spans="19:19">
      <c r="S198" s="23" t="s">
        <v>5</v>
      </c>
    </row>
    <row r="199" spans="19:19">
      <c r="S199" s="23" t="s">
        <v>5</v>
      </c>
    </row>
    <row r="200" spans="19:19">
      <c r="S200" s="23" t="s">
        <v>5</v>
      </c>
    </row>
    <row r="201" spans="19:19">
      <c r="S201" s="23" t="s">
        <v>5</v>
      </c>
    </row>
    <row r="202" spans="19:19">
      <c r="S202" s="23" t="s">
        <v>5</v>
      </c>
    </row>
    <row r="203" spans="19:19">
      <c r="S203" s="23" t="s">
        <v>5</v>
      </c>
    </row>
    <row r="204" spans="19:19">
      <c r="S204" s="23" t="s">
        <v>5</v>
      </c>
    </row>
    <row r="205" spans="19:19">
      <c r="S205" s="23" t="s">
        <v>5</v>
      </c>
    </row>
    <row r="206" spans="19:19">
      <c r="S206" s="23" t="s">
        <v>5</v>
      </c>
    </row>
    <row r="207" spans="19:19">
      <c r="S207" s="23" t="s">
        <v>5</v>
      </c>
    </row>
    <row r="208" spans="19:19">
      <c r="S208" s="23" t="s">
        <v>5</v>
      </c>
    </row>
    <row r="209" spans="19:19">
      <c r="S209" s="23" t="s">
        <v>5</v>
      </c>
    </row>
    <row r="210" spans="19:19">
      <c r="S210" s="23" t="s">
        <v>5</v>
      </c>
    </row>
    <row r="211" spans="19:19">
      <c r="S211" s="23" t="s">
        <v>5</v>
      </c>
    </row>
    <row r="212" spans="19:19">
      <c r="S212" s="23" t="s">
        <v>5</v>
      </c>
    </row>
    <row r="213" spans="19:19">
      <c r="S213" s="23" t="s">
        <v>5</v>
      </c>
    </row>
    <row r="214" spans="19:19">
      <c r="S214" s="23" t="s">
        <v>5</v>
      </c>
    </row>
    <row r="215" spans="19:19">
      <c r="S215" s="23" t="s">
        <v>5</v>
      </c>
    </row>
    <row r="216" spans="19:19">
      <c r="S216" s="23" t="s">
        <v>5</v>
      </c>
    </row>
    <row r="217" spans="19:19">
      <c r="S217" s="23" t="s">
        <v>5</v>
      </c>
    </row>
    <row r="218" spans="19:19">
      <c r="S218" s="23" t="s">
        <v>5</v>
      </c>
    </row>
    <row r="219" spans="19:19">
      <c r="S219" s="23" t="s">
        <v>5</v>
      </c>
    </row>
    <row r="220" spans="19:19">
      <c r="S220" s="23" t="s">
        <v>5</v>
      </c>
    </row>
    <row r="221" spans="19:19">
      <c r="S221" s="23" t="s">
        <v>5</v>
      </c>
    </row>
    <row r="222" spans="19:19">
      <c r="S222" s="23" t="s">
        <v>5</v>
      </c>
    </row>
    <row r="223" spans="19:19">
      <c r="S223" s="23" t="s">
        <v>5</v>
      </c>
    </row>
    <row r="224" spans="19:19">
      <c r="S224" s="23" t="s">
        <v>5</v>
      </c>
    </row>
    <row r="225" spans="19:19">
      <c r="S225" s="23" t="s">
        <v>5</v>
      </c>
    </row>
    <row r="226" spans="19:19">
      <c r="S226" s="23" t="s">
        <v>5</v>
      </c>
    </row>
    <row r="227" spans="19:19">
      <c r="S227" s="23" t="s">
        <v>5</v>
      </c>
    </row>
    <row r="228" spans="19:19">
      <c r="S228" s="23" t="s">
        <v>5</v>
      </c>
    </row>
    <row r="229" spans="19:19">
      <c r="S229" s="23" t="s">
        <v>5</v>
      </c>
    </row>
    <row r="230" spans="19:19">
      <c r="S230" s="23" t="s">
        <v>5</v>
      </c>
    </row>
    <row r="231" spans="19:19">
      <c r="S231" s="23" t="s">
        <v>5</v>
      </c>
    </row>
    <row r="232" spans="19:19">
      <c r="S232" s="23" t="s">
        <v>5</v>
      </c>
    </row>
    <row r="233" spans="19:19">
      <c r="S233" s="23" t="s">
        <v>5</v>
      </c>
    </row>
    <row r="234" spans="19:19">
      <c r="S234" s="23" t="s">
        <v>5</v>
      </c>
    </row>
    <row r="235" spans="19:19">
      <c r="S235" s="23" t="s">
        <v>5</v>
      </c>
    </row>
    <row r="236" spans="19:19">
      <c r="S236" s="23" t="s">
        <v>5</v>
      </c>
    </row>
    <row r="237" spans="19:19">
      <c r="S237" s="23" t="s">
        <v>5</v>
      </c>
    </row>
    <row r="238" spans="19:19">
      <c r="S238" s="23" t="s">
        <v>5</v>
      </c>
    </row>
    <row r="239" spans="19:19">
      <c r="S239" s="23" t="s">
        <v>5</v>
      </c>
    </row>
    <row r="240" spans="19:19">
      <c r="S240" s="23" t="s">
        <v>5</v>
      </c>
    </row>
    <row r="241" spans="19:19">
      <c r="S241" s="23" t="s">
        <v>5</v>
      </c>
    </row>
    <row r="242" spans="19:19">
      <c r="S242" s="23" t="s">
        <v>5</v>
      </c>
    </row>
    <row r="243" spans="19:19">
      <c r="S243" s="23" t="s">
        <v>5</v>
      </c>
    </row>
    <row r="244" spans="19:19">
      <c r="S244" s="23" t="s">
        <v>5</v>
      </c>
    </row>
    <row r="245" spans="19:19">
      <c r="S245" s="23" t="s">
        <v>5</v>
      </c>
    </row>
    <row r="246" spans="19:19">
      <c r="S246" s="23" t="s">
        <v>5</v>
      </c>
    </row>
    <row r="247" spans="19:19">
      <c r="S247" s="23" t="s">
        <v>5</v>
      </c>
    </row>
    <row r="248" spans="19:19">
      <c r="S248" s="23" t="s">
        <v>5</v>
      </c>
    </row>
    <row r="249" spans="19:19">
      <c r="S249" s="23" t="s">
        <v>5</v>
      </c>
    </row>
    <row r="250" spans="19:19">
      <c r="S250" s="23" t="s">
        <v>5</v>
      </c>
    </row>
    <row r="251" spans="19:19">
      <c r="S251" s="23" t="s">
        <v>5</v>
      </c>
    </row>
    <row r="252" spans="19:19">
      <c r="S252" s="23" t="s">
        <v>5</v>
      </c>
    </row>
    <row r="253" spans="19:19">
      <c r="S253" s="23" t="s">
        <v>5</v>
      </c>
    </row>
    <row r="254" spans="19:19">
      <c r="S254" s="23" t="s">
        <v>5</v>
      </c>
    </row>
    <row r="255" spans="19:19">
      <c r="S255" s="23" t="s">
        <v>5</v>
      </c>
    </row>
    <row r="256" spans="19:19">
      <c r="S256" s="23" t="s">
        <v>5</v>
      </c>
    </row>
    <row r="257" spans="19:19">
      <c r="S257" s="23" t="s">
        <v>5</v>
      </c>
    </row>
    <row r="258" spans="19:19">
      <c r="S258" s="23" t="s">
        <v>5</v>
      </c>
    </row>
    <row r="259" spans="19:19">
      <c r="S259" s="23" t="s">
        <v>5</v>
      </c>
    </row>
    <row r="260" spans="19:19">
      <c r="S260" s="23" t="s">
        <v>5</v>
      </c>
    </row>
    <row r="261" spans="19:19">
      <c r="S261" s="23" t="s">
        <v>5</v>
      </c>
    </row>
    <row r="262" spans="19:19">
      <c r="S262" s="23" t="s">
        <v>5</v>
      </c>
    </row>
    <row r="263" spans="19:19">
      <c r="S263" s="23" t="s">
        <v>5</v>
      </c>
    </row>
    <row r="264" spans="19:19">
      <c r="S264" s="23" t="s">
        <v>5</v>
      </c>
    </row>
    <row r="265" spans="19:19">
      <c r="S265" s="23" t="s">
        <v>5</v>
      </c>
    </row>
    <row r="266" spans="19:19">
      <c r="S266" s="23" t="s">
        <v>5</v>
      </c>
    </row>
    <row r="267" spans="19:19">
      <c r="S267" s="23" t="s">
        <v>5</v>
      </c>
    </row>
    <row r="268" spans="19:19">
      <c r="S268" s="23" t="s">
        <v>5</v>
      </c>
    </row>
    <row r="269" spans="19:19">
      <c r="S269" s="23" t="s">
        <v>5</v>
      </c>
    </row>
    <row r="270" spans="19:19">
      <c r="S270" s="23" t="s">
        <v>5</v>
      </c>
    </row>
    <row r="271" spans="19:19">
      <c r="S271" s="23" t="s">
        <v>5</v>
      </c>
    </row>
    <row r="272" spans="19:19">
      <c r="S272" s="23" t="s">
        <v>5</v>
      </c>
    </row>
    <row r="273" spans="19:19">
      <c r="S273" s="23" t="s">
        <v>5</v>
      </c>
    </row>
    <row r="274" spans="19:19">
      <c r="S274" s="23" t="s">
        <v>5</v>
      </c>
    </row>
    <row r="275" spans="19:19">
      <c r="S275" s="23" t="s">
        <v>5</v>
      </c>
    </row>
    <row r="276" spans="19:19">
      <c r="S276" s="23" t="s">
        <v>5</v>
      </c>
    </row>
    <row r="277" spans="19:19">
      <c r="S277" s="23" t="s">
        <v>5</v>
      </c>
    </row>
    <row r="278" spans="19:19">
      <c r="S278" s="23" t="s">
        <v>5</v>
      </c>
    </row>
    <row r="279" spans="19:19">
      <c r="S279" s="23" t="s">
        <v>5</v>
      </c>
    </row>
    <row r="280" spans="19:19">
      <c r="S280" s="23" t="s">
        <v>5</v>
      </c>
    </row>
    <row r="281" spans="19:19">
      <c r="S281" s="23" t="s">
        <v>5</v>
      </c>
    </row>
    <row r="282" spans="19:19">
      <c r="S282" s="23" t="s">
        <v>5</v>
      </c>
    </row>
    <row r="283" spans="19:19">
      <c r="S283" s="23" t="s">
        <v>5</v>
      </c>
    </row>
    <row r="284" spans="19:19">
      <c r="S284" s="23" t="s">
        <v>5</v>
      </c>
    </row>
    <row r="285" spans="19:19">
      <c r="S285" s="23" t="s">
        <v>5</v>
      </c>
    </row>
    <row r="286" spans="19:19">
      <c r="S286" s="23" t="s">
        <v>5</v>
      </c>
    </row>
    <row r="287" spans="19:19">
      <c r="S287" s="23" t="s">
        <v>5</v>
      </c>
    </row>
    <row r="288" spans="19:19">
      <c r="S288" s="23" t="s">
        <v>5</v>
      </c>
    </row>
    <row r="289" spans="19:19">
      <c r="S289" s="23" t="s">
        <v>5</v>
      </c>
    </row>
    <row r="290" spans="19:19">
      <c r="S290" s="23" t="s">
        <v>5</v>
      </c>
    </row>
    <row r="291" spans="19:19">
      <c r="S291" s="23" t="s">
        <v>5</v>
      </c>
    </row>
    <row r="292" spans="19:19">
      <c r="S292" s="23" t="s">
        <v>5</v>
      </c>
    </row>
    <row r="293" spans="19:19">
      <c r="S293" s="23" t="s">
        <v>5</v>
      </c>
    </row>
    <row r="294" spans="19:19">
      <c r="S294" s="23" t="s">
        <v>5</v>
      </c>
    </row>
    <row r="295" spans="19:19">
      <c r="S295" s="23" t="s">
        <v>5</v>
      </c>
    </row>
    <row r="296" spans="19:19">
      <c r="S296" s="23" t="s">
        <v>5</v>
      </c>
    </row>
    <row r="297" spans="19:19">
      <c r="S297" s="23" t="s">
        <v>5</v>
      </c>
    </row>
    <row r="298" spans="19:19">
      <c r="S298" s="23" t="s">
        <v>5</v>
      </c>
    </row>
    <row r="299" spans="19:19">
      <c r="S299" s="23" t="s">
        <v>5</v>
      </c>
    </row>
    <row r="300" spans="19:19">
      <c r="S300" s="23" t="s">
        <v>5</v>
      </c>
    </row>
    <row r="301" spans="19:19">
      <c r="S301" s="23" t="s">
        <v>5</v>
      </c>
    </row>
    <row r="302" spans="19:19">
      <c r="S302" s="23" t="s">
        <v>5</v>
      </c>
    </row>
    <row r="303" spans="19:19">
      <c r="S303" s="23" t="s">
        <v>5</v>
      </c>
    </row>
    <row r="304" spans="19:19">
      <c r="S304" s="23" t="s">
        <v>5</v>
      </c>
    </row>
    <row r="305" spans="19:19">
      <c r="S305" s="23" t="s">
        <v>5</v>
      </c>
    </row>
    <row r="306" spans="19:19">
      <c r="S306" s="23" t="s">
        <v>5</v>
      </c>
    </row>
    <row r="307" spans="19:19">
      <c r="S307" s="23" t="s">
        <v>5</v>
      </c>
    </row>
    <row r="308" spans="19:19">
      <c r="S308" s="23" t="s">
        <v>5</v>
      </c>
    </row>
    <row r="309" spans="19:19">
      <c r="S309" s="23" t="s">
        <v>5</v>
      </c>
    </row>
    <row r="310" spans="19:19">
      <c r="S310" s="23" t="s">
        <v>5</v>
      </c>
    </row>
    <row r="311" spans="19:19">
      <c r="S311" s="23" t="s">
        <v>5</v>
      </c>
    </row>
    <row r="312" spans="19:19">
      <c r="S312" s="23" t="s">
        <v>5</v>
      </c>
    </row>
    <row r="313" spans="19:19">
      <c r="S313" s="23" t="s">
        <v>5</v>
      </c>
    </row>
    <row r="314" spans="19:19">
      <c r="S314" s="23" t="s">
        <v>5</v>
      </c>
    </row>
    <row r="315" spans="19:19">
      <c r="S315" s="23" t="s">
        <v>5</v>
      </c>
    </row>
    <row r="316" spans="19:19">
      <c r="S316" s="23" t="s">
        <v>5</v>
      </c>
    </row>
    <row r="317" spans="19:19">
      <c r="S317" s="23" t="s">
        <v>5</v>
      </c>
    </row>
    <row r="318" spans="19:19">
      <c r="S318" s="23" t="s">
        <v>5</v>
      </c>
    </row>
    <row r="319" spans="19:19">
      <c r="S319" s="23" t="s">
        <v>5</v>
      </c>
    </row>
    <row r="320" spans="19:19">
      <c r="S320" s="23" t="s">
        <v>5</v>
      </c>
    </row>
    <row r="321" spans="19:19">
      <c r="S321" s="23" t="s">
        <v>5</v>
      </c>
    </row>
    <row r="322" spans="19:19">
      <c r="S322" s="23" t="s">
        <v>5</v>
      </c>
    </row>
    <row r="323" spans="19:19">
      <c r="S323" s="23" t="s">
        <v>5</v>
      </c>
    </row>
    <row r="324" spans="19:19">
      <c r="S324" s="23" t="s">
        <v>5</v>
      </c>
    </row>
    <row r="325" spans="19:19">
      <c r="S325" s="23" t="s">
        <v>5</v>
      </c>
    </row>
    <row r="326" spans="19:19">
      <c r="S326" s="23" t="s">
        <v>5</v>
      </c>
    </row>
    <row r="327" spans="19:19">
      <c r="S327" s="23" t="s">
        <v>5</v>
      </c>
    </row>
    <row r="328" spans="19:19">
      <c r="S328" s="23" t="s">
        <v>5</v>
      </c>
    </row>
    <row r="329" spans="19:19">
      <c r="S329" s="23" t="s">
        <v>5</v>
      </c>
    </row>
    <row r="330" spans="19:19">
      <c r="S330" s="23" t="s">
        <v>5</v>
      </c>
    </row>
    <row r="331" spans="19:19">
      <c r="S331" s="23" t="s">
        <v>5</v>
      </c>
    </row>
    <row r="332" spans="19:19">
      <c r="S332" s="23" t="s">
        <v>5</v>
      </c>
    </row>
    <row r="333" spans="19:19">
      <c r="S333" s="23" t="s">
        <v>5</v>
      </c>
    </row>
    <row r="334" spans="19:19">
      <c r="S334" s="23" t="s">
        <v>5</v>
      </c>
    </row>
    <row r="335" spans="19:19">
      <c r="S335" s="23" t="s">
        <v>5</v>
      </c>
    </row>
    <row r="336" spans="19:19">
      <c r="S336" s="23" t="s">
        <v>5</v>
      </c>
    </row>
    <row r="337" spans="19:19">
      <c r="S337" s="23" t="s">
        <v>5</v>
      </c>
    </row>
    <row r="338" spans="19:19">
      <c r="S338" s="23" t="s">
        <v>5</v>
      </c>
    </row>
    <row r="339" spans="19:19">
      <c r="S339" s="23" t="s">
        <v>5</v>
      </c>
    </row>
    <row r="340" spans="19:19">
      <c r="S340" s="23" t="s">
        <v>5</v>
      </c>
    </row>
    <row r="341" spans="19:19">
      <c r="S341" s="23" t="s">
        <v>5</v>
      </c>
    </row>
    <row r="342" spans="19:19">
      <c r="S342" s="23" t="s">
        <v>5</v>
      </c>
    </row>
    <row r="343" spans="19:19">
      <c r="S343" s="23" t="s">
        <v>5</v>
      </c>
    </row>
    <row r="344" spans="19:19">
      <c r="S344" s="23" t="s">
        <v>5</v>
      </c>
    </row>
    <row r="345" spans="19:19">
      <c r="S345" s="23" t="s">
        <v>5</v>
      </c>
    </row>
    <row r="346" spans="19:19">
      <c r="S346" s="23" t="s">
        <v>5</v>
      </c>
    </row>
    <row r="347" spans="19:19">
      <c r="S347" s="23" t="s">
        <v>5</v>
      </c>
    </row>
    <row r="348" spans="19:19">
      <c r="S348" s="23" t="s">
        <v>5</v>
      </c>
    </row>
    <row r="349" spans="19:19">
      <c r="S349" s="23" t="s">
        <v>5</v>
      </c>
    </row>
    <row r="350" spans="19:19">
      <c r="S350" s="23" t="s">
        <v>5</v>
      </c>
    </row>
    <row r="351" spans="19:19">
      <c r="S351" s="23" t="s">
        <v>5</v>
      </c>
    </row>
    <row r="352" spans="19:19">
      <c r="S352" s="23" t="s">
        <v>5</v>
      </c>
    </row>
    <row r="353" spans="19:19">
      <c r="S353" s="23" t="s">
        <v>5</v>
      </c>
    </row>
    <row r="354" spans="19:19">
      <c r="S354" s="23" t="s">
        <v>5</v>
      </c>
    </row>
    <row r="355" spans="19:19">
      <c r="S355" s="23" t="s">
        <v>5</v>
      </c>
    </row>
    <row r="356" spans="19:19">
      <c r="S356" s="23" t="s">
        <v>5</v>
      </c>
    </row>
    <row r="357" spans="19:19">
      <c r="S357" s="23" t="s">
        <v>5</v>
      </c>
    </row>
    <row r="358" spans="19:19">
      <c r="S358" s="23" t="s">
        <v>5</v>
      </c>
    </row>
    <row r="359" spans="19:19">
      <c r="S359" s="23" t="s">
        <v>5</v>
      </c>
    </row>
    <row r="360" spans="19:19">
      <c r="S360" s="23" t="s">
        <v>5</v>
      </c>
    </row>
    <row r="361" spans="19:19">
      <c r="S361" s="23" t="s">
        <v>5</v>
      </c>
    </row>
    <row r="362" spans="19:19">
      <c r="S362" s="23" t="s">
        <v>5</v>
      </c>
    </row>
    <row r="363" spans="19:19">
      <c r="S363" s="23" t="s">
        <v>5</v>
      </c>
    </row>
    <row r="364" spans="19:19">
      <c r="S364" s="23" t="s">
        <v>5</v>
      </c>
    </row>
    <row r="365" spans="19:19">
      <c r="S365" s="23" t="s">
        <v>5</v>
      </c>
    </row>
    <row r="366" spans="19:19">
      <c r="S366" s="23" t="s">
        <v>5</v>
      </c>
    </row>
    <row r="367" spans="19:19">
      <c r="S367" s="23" t="s">
        <v>5</v>
      </c>
    </row>
    <row r="368" spans="19:19">
      <c r="S368" s="23" t="s">
        <v>5</v>
      </c>
    </row>
    <row r="369" spans="19:19">
      <c r="S369" s="23" t="s">
        <v>5</v>
      </c>
    </row>
    <row r="370" spans="19:19">
      <c r="S370" s="23" t="s">
        <v>5</v>
      </c>
    </row>
    <row r="371" spans="19:19">
      <c r="S371" s="23" t="s">
        <v>5</v>
      </c>
    </row>
    <row r="372" spans="19:19">
      <c r="S372" s="23" t="s">
        <v>5</v>
      </c>
    </row>
    <row r="373" spans="19:19">
      <c r="S373" s="23" t="s">
        <v>5</v>
      </c>
    </row>
    <row r="374" spans="19:19">
      <c r="S374" s="23" t="s">
        <v>5</v>
      </c>
    </row>
    <row r="375" spans="19:19">
      <c r="S375" s="23" t="s">
        <v>5</v>
      </c>
    </row>
    <row r="376" spans="19:19">
      <c r="S376" s="23" t="s">
        <v>5</v>
      </c>
    </row>
    <row r="377" spans="19:19">
      <c r="S377" s="23" t="s">
        <v>5</v>
      </c>
    </row>
    <row r="378" spans="19:19">
      <c r="S378" s="23" t="s">
        <v>5</v>
      </c>
    </row>
    <row r="379" spans="19:19">
      <c r="S379" s="23" t="s">
        <v>5</v>
      </c>
    </row>
    <row r="380" spans="19:19">
      <c r="S380" s="23" t="s">
        <v>5</v>
      </c>
    </row>
    <row r="381" spans="19:19">
      <c r="S381" s="23" t="s">
        <v>5</v>
      </c>
    </row>
    <row r="382" spans="19:19">
      <c r="S382" s="23" t="s">
        <v>5</v>
      </c>
    </row>
    <row r="383" spans="19:19">
      <c r="S383" s="23" t="s">
        <v>5</v>
      </c>
    </row>
    <row r="384" spans="19:19">
      <c r="S384" s="23" t="s">
        <v>5</v>
      </c>
    </row>
    <row r="385" spans="19:19">
      <c r="S385" s="23" t="s">
        <v>5</v>
      </c>
    </row>
    <row r="386" spans="19:19">
      <c r="S386" s="23" t="s">
        <v>5</v>
      </c>
    </row>
    <row r="387" spans="19:19">
      <c r="S387" s="23" t="s">
        <v>5</v>
      </c>
    </row>
    <row r="388" spans="19:19">
      <c r="S388" s="23" t="s">
        <v>5</v>
      </c>
    </row>
    <row r="389" spans="19:19">
      <c r="S389" s="23" t="s">
        <v>5</v>
      </c>
    </row>
    <row r="390" spans="19:19">
      <c r="S390" s="23" t="s">
        <v>5</v>
      </c>
    </row>
    <row r="391" spans="19:19">
      <c r="S391" s="23" t="s">
        <v>5</v>
      </c>
    </row>
    <row r="392" spans="19:19">
      <c r="S392" s="23" t="s">
        <v>5</v>
      </c>
    </row>
    <row r="393" spans="19:19">
      <c r="S393" s="23" t="s">
        <v>5</v>
      </c>
    </row>
    <row r="394" spans="19:19">
      <c r="S394" s="23" t="s">
        <v>5</v>
      </c>
    </row>
    <row r="395" spans="19:19">
      <c r="S395" s="23" t="s">
        <v>5</v>
      </c>
    </row>
    <row r="396" spans="19:19">
      <c r="S396" s="23" t="s">
        <v>5</v>
      </c>
    </row>
    <row r="397" spans="19:19">
      <c r="S397" s="23" t="s">
        <v>5</v>
      </c>
    </row>
    <row r="398" spans="19:19">
      <c r="S398" s="23" t="s">
        <v>5</v>
      </c>
    </row>
    <row r="399" spans="19:19">
      <c r="S399" s="23" t="s">
        <v>5</v>
      </c>
    </row>
    <row r="400" spans="19:19">
      <c r="S400" s="23" t="s">
        <v>5</v>
      </c>
    </row>
    <row r="401" spans="19:19">
      <c r="S401" s="23" t="s">
        <v>5</v>
      </c>
    </row>
    <row r="402" spans="19:19">
      <c r="S402" s="23" t="s">
        <v>5</v>
      </c>
    </row>
    <row r="403" spans="19:19">
      <c r="S403" s="23" t="s">
        <v>5</v>
      </c>
    </row>
    <row r="404" spans="19:19">
      <c r="S404" s="23" t="s">
        <v>5</v>
      </c>
    </row>
    <row r="405" spans="19:19">
      <c r="S405" s="23" t="s">
        <v>5</v>
      </c>
    </row>
    <row r="406" spans="19:19">
      <c r="S406" s="23" t="s">
        <v>5</v>
      </c>
    </row>
    <row r="407" spans="19:19">
      <c r="S407" s="23" t="s">
        <v>5</v>
      </c>
    </row>
    <row r="408" spans="19:19">
      <c r="S408" s="23" t="s">
        <v>5</v>
      </c>
    </row>
    <row r="409" spans="19:19">
      <c r="S409" s="23" t="s">
        <v>5</v>
      </c>
    </row>
    <row r="410" spans="19:19">
      <c r="S410" s="23" t="s">
        <v>5</v>
      </c>
    </row>
    <row r="411" spans="19:19">
      <c r="S411" s="23" t="s">
        <v>5</v>
      </c>
    </row>
    <row r="412" spans="19:19">
      <c r="S412" s="23" t="s">
        <v>5</v>
      </c>
    </row>
    <row r="413" spans="19:19">
      <c r="S413" s="23" t="s">
        <v>5</v>
      </c>
    </row>
    <row r="414" spans="19:19">
      <c r="S414" s="23" t="s">
        <v>5</v>
      </c>
    </row>
    <row r="415" spans="19:19">
      <c r="S415" s="23" t="s">
        <v>5</v>
      </c>
    </row>
    <row r="416" spans="19:19">
      <c r="S416" s="23" t="s">
        <v>5</v>
      </c>
    </row>
    <row r="417" spans="19:19">
      <c r="S417" s="23" t="s">
        <v>5</v>
      </c>
    </row>
    <row r="418" spans="19:19">
      <c r="S418" s="23" t="s">
        <v>5</v>
      </c>
    </row>
    <row r="419" spans="19:19">
      <c r="S419" s="23" t="s">
        <v>5</v>
      </c>
    </row>
    <row r="420" spans="19:19">
      <c r="S420" s="23" t="s">
        <v>5</v>
      </c>
    </row>
    <row r="421" spans="19:19">
      <c r="S421" s="23" t="s">
        <v>5</v>
      </c>
    </row>
    <row r="422" spans="19:19">
      <c r="S422" s="23" t="s">
        <v>5</v>
      </c>
    </row>
    <row r="423" spans="19:19">
      <c r="S423" s="23" t="s">
        <v>5</v>
      </c>
    </row>
    <row r="424" spans="19:19">
      <c r="S424" s="23" t="s">
        <v>5</v>
      </c>
    </row>
    <row r="425" spans="19:19">
      <c r="S425" s="23" t="s">
        <v>5</v>
      </c>
    </row>
    <row r="426" spans="19:19">
      <c r="S426" s="23" t="s">
        <v>5</v>
      </c>
    </row>
    <row r="427" spans="19:19">
      <c r="S427" s="23" t="s">
        <v>5</v>
      </c>
    </row>
    <row r="428" spans="19:19">
      <c r="S428" s="23" t="s">
        <v>5</v>
      </c>
    </row>
    <row r="429" spans="19:19">
      <c r="S429" s="23" t="s">
        <v>5</v>
      </c>
    </row>
    <row r="430" spans="19:19">
      <c r="S430" s="23" t="s">
        <v>5</v>
      </c>
    </row>
    <row r="431" spans="19:19">
      <c r="S431" s="23" t="s">
        <v>5</v>
      </c>
    </row>
    <row r="432" spans="19:19">
      <c r="S432" s="23" t="s">
        <v>5</v>
      </c>
    </row>
    <row r="433" spans="19:19">
      <c r="S433" s="23" t="s">
        <v>5</v>
      </c>
    </row>
    <row r="434" spans="19:19">
      <c r="S434" s="23" t="s">
        <v>5</v>
      </c>
    </row>
    <row r="435" spans="19:19">
      <c r="S435" s="23" t="s">
        <v>5</v>
      </c>
    </row>
    <row r="436" spans="19:19">
      <c r="S436" s="23" t="s">
        <v>5</v>
      </c>
    </row>
    <row r="437" spans="19:19">
      <c r="S437" s="23" t="s">
        <v>5</v>
      </c>
    </row>
    <row r="438" spans="19:19">
      <c r="S438" s="23" t="s">
        <v>5</v>
      </c>
    </row>
    <row r="439" spans="19:19">
      <c r="S439" s="23" t="s">
        <v>5</v>
      </c>
    </row>
    <row r="440" spans="19:19">
      <c r="S440" s="23" t="s">
        <v>5</v>
      </c>
    </row>
    <row r="441" spans="19:19">
      <c r="S441" s="23" t="s">
        <v>5</v>
      </c>
    </row>
    <row r="442" spans="19:19">
      <c r="S442" s="23" t="s">
        <v>5</v>
      </c>
    </row>
    <row r="443" spans="19:19">
      <c r="S443" s="23" t="s">
        <v>5</v>
      </c>
    </row>
    <row r="444" spans="19:19">
      <c r="S444" s="23" t="s">
        <v>5</v>
      </c>
    </row>
    <row r="445" spans="19:19">
      <c r="S445" s="23" t="s">
        <v>5</v>
      </c>
    </row>
    <row r="446" spans="19:19">
      <c r="S446" s="23" t="s">
        <v>5</v>
      </c>
    </row>
    <row r="447" spans="19:19">
      <c r="S447" s="23" t="s">
        <v>5</v>
      </c>
    </row>
    <row r="448" spans="19:19">
      <c r="S448" s="23" t="s">
        <v>5</v>
      </c>
    </row>
    <row r="449" spans="19:19">
      <c r="S449" s="23" t="s">
        <v>5</v>
      </c>
    </row>
    <row r="450" spans="19:19">
      <c r="S450" s="23" t="s">
        <v>5</v>
      </c>
    </row>
    <row r="451" spans="19:19">
      <c r="S451" s="23" t="s">
        <v>5</v>
      </c>
    </row>
    <row r="452" spans="19:19">
      <c r="S452" s="23" t="s">
        <v>5</v>
      </c>
    </row>
    <row r="453" spans="19:19">
      <c r="S453" s="23" t="s">
        <v>5</v>
      </c>
    </row>
    <row r="454" spans="19:19">
      <c r="S454" s="23" t="s">
        <v>5</v>
      </c>
    </row>
    <row r="455" spans="19:19">
      <c r="S455" s="23" t="s">
        <v>5</v>
      </c>
    </row>
    <row r="456" spans="19:19">
      <c r="S456" s="23" t="s">
        <v>5</v>
      </c>
    </row>
    <row r="457" spans="19:19">
      <c r="S457" s="23" t="s">
        <v>5</v>
      </c>
    </row>
    <row r="458" spans="19:19">
      <c r="S458" s="23" t="s">
        <v>5</v>
      </c>
    </row>
    <row r="459" spans="19:19">
      <c r="S459" s="23" t="s">
        <v>5</v>
      </c>
    </row>
    <row r="460" spans="19:19">
      <c r="S460" s="23" t="s">
        <v>5</v>
      </c>
    </row>
    <row r="461" spans="19:19">
      <c r="S461" s="23" t="s">
        <v>5</v>
      </c>
    </row>
    <row r="462" spans="19:19">
      <c r="S462" s="23" t="s">
        <v>5</v>
      </c>
    </row>
    <row r="463" spans="19:19">
      <c r="S463" s="23" t="s">
        <v>5</v>
      </c>
    </row>
    <row r="464" spans="19:19">
      <c r="S464" s="23" t="s">
        <v>5</v>
      </c>
    </row>
    <row r="465" spans="19:19">
      <c r="S465" s="23" t="s">
        <v>5</v>
      </c>
    </row>
    <row r="466" spans="19:19">
      <c r="S466" s="23" t="s">
        <v>5</v>
      </c>
    </row>
    <row r="467" spans="19:19">
      <c r="S467" s="23" t="s">
        <v>5</v>
      </c>
    </row>
    <row r="468" spans="19:19">
      <c r="S468" s="23" t="s">
        <v>5</v>
      </c>
    </row>
    <row r="469" spans="19:19">
      <c r="S469" s="23" t="s">
        <v>5</v>
      </c>
    </row>
    <row r="470" spans="19:19">
      <c r="S470" s="23" t="s">
        <v>5</v>
      </c>
    </row>
    <row r="471" spans="19:19">
      <c r="S471" s="23" t="s">
        <v>5</v>
      </c>
    </row>
    <row r="472" spans="19:19">
      <c r="S472" s="23" t="s">
        <v>5</v>
      </c>
    </row>
    <row r="473" spans="19:19">
      <c r="S473" s="23" t="s">
        <v>5</v>
      </c>
    </row>
    <row r="474" spans="19:19">
      <c r="S474" s="23" t="s">
        <v>5</v>
      </c>
    </row>
    <row r="475" spans="19:19">
      <c r="S475" s="23" t="s">
        <v>5</v>
      </c>
    </row>
    <row r="476" spans="19:19">
      <c r="S476" s="23" t="s">
        <v>5</v>
      </c>
    </row>
    <row r="477" spans="19:19">
      <c r="S477" s="23" t="s">
        <v>5</v>
      </c>
    </row>
    <row r="478" spans="19:19">
      <c r="S478" s="23" t="s">
        <v>5</v>
      </c>
    </row>
    <row r="479" spans="19:19">
      <c r="S479" s="23" t="s">
        <v>5</v>
      </c>
    </row>
    <row r="480" spans="19:19">
      <c r="S480" s="23" t="s">
        <v>5</v>
      </c>
    </row>
    <row r="481" spans="19:19">
      <c r="S481" s="23" t="s">
        <v>5</v>
      </c>
    </row>
    <row r="482" spans="19:19">
      <c r="S482" s="23" t="s">
        <v>5</v>
      </c>
    </row>
    <row r="483" spans="19:19">
      <c r="S483" s="23" t="s">
        <v>5</v>
      </c>
    </row>
    <row r="484" spans="19:19">
      <c r="S484" s="23" t="s">
        <v>5</v>
      </c>
    </row>
    <row r="485" spans="19:19">
      <c r="S485" s="23" t="s">
        <v>5</v>
      </c>
    </row>
    <row r="486" spans="19:19">
      <c r="S486" s="23" t="s">
        <v>5</v>
      </c>
    </row>
    <row r="487" spans="19:19">
      <c r="S487" s="23" t="s">
        <v>5</v>
      </c>
    </row>
    <row r="488" spans="19:19">
      <c r="S488" s="23" t="s">
        <v>5</v>
      </c>
    </row>
    <row r="489" spans="19:19">
      <c r="S489" s="23" t="s">
        <v>5</v>
      </c>
    </row>
    <row r="490" spans="19:19">
      <c r="S490" s="23" t="s">
        <v>5</v>
      </c>
    </row>
    <row r="491" spans="19:19">
      <c r="S491" s="23" t="s">
        <v>5</v>
      </c>
    </row>
    <row r="492" spans="19:19">
      <c r="S492" s="23" t="s">
        <v>5</v>
      </c>
    </row>
    <row r="493" spans="19:19">
      <c r="S493" s="23" t="s">
        <v>5</v>
      </c>
    </row>
    <row r="494" spans="19:19">
      <c r="S494" s="23" t="s">
        <v>5</v>
      </c>
    </row>
    <row r="495" spans="19:19">
      <c r="S495" s="23" t="s">
        <v>5</v>
      </c>
    </row>
    <row r="496" spans="19:19">
      <c r="S496" s="23" t="s">
        <v>5</v>
      </c>
    </row>
    <row r="497" spans="19:19">
      <c r="S497" s="23" t="s">
        <v>5</v>
      </c>
    </row>
    <row r="498" spans="19:19">
      <c r="S498" s="23" t="s">
        <v>5</v>
      </c>
    </row>
    <row r="499" spans="19:19">
      <c r="S499" s="23" t="s">
        <v>5</v>
      </c>
    </row>
    <row r="500" spans="19:19">
      <c r="S500" s="23" t="s">
        <v>5</v>
      </c>
    </row>
    <row r="501" spans="19:19">
      <c r="S501" s="23" t="s">
        <v>5</v>
      </c>
    </row>
    <row r="502" spans="19:19">
      <c r="S502" s="23" t="s">
        <v>5</v>
      </c>
    </row>
    <row r="503" spans="19:19">
      <c r="S503" s="23" t="s">
        <v>5</v>
      </c>
    </row>
    <row r="504" spans="19:19">
      <c r="S504" s="23" t="s">
        <v>5</v>
      </c>
    </row>
    <row r="505" spans="19:19">
      <c r="S505" s="23" t="s">
        <v>5</v>
      </c>
    </row>
    <row r="506" spans="19:19">
      <c r="S506" s="23" t="s">
        <v>5</v>
      </c>
    </row>
    <row r="507" spans="19:19">
      <c r="S507" s="23" t="s">
        <v>5</v>
      </c>
    </row>
    <row r="508" spans="19:19">
      <c r="S508" s="23" t="s">
        <v>5</v>
      </c>
    </row>
    <row r="509" spans="19:19">
      <c r="S509" s="23" t="s">
        <v>5</v>
      </c>
    </row>
    <row r="510" spans="19:19">
      <c r="S510" s="23" t="s">
        <v>5</v>
      </c>
    </row>
    <row r="511" spans="19:19">
      <c r="S511" s="23" t="s">
        <v>5</v>
      </c>
    </row>
    <row r="512" spans="19:19">
      <c r="S512" s="23" t="s">
        <v>5</v>
      </c>
    </row>
    <row r="513" spans="19:19">
      <c r="S513" s="23" t="s">
        <v>5</v>
      </c>
    </row>
    <row r="514" spans="19:19">
      <c r="S514" s="23" t="s">
        <v>5</v>
      </c>
    </row>
    <row r="515" spans="19:19">
      <c r="S515" s="23" t="s">
        <v>5</v>
      </c>
    </row>
    <row r="516" spans="19:19">
      <c r="S516" s="23" t="s">
        <v>5</v>
      </c>
    </row>
    <row r="517" spans="19:19">
      <c r="S517" s="23" t="s">
        <v>5</v>
      </c>
    </row>
    <row r="518" spans="19:19">
      <c r="S518" s="23" t="s">
        <v>5</v>
      </c>
    </row>
    <row r="519" spans="19:19">
      <c r="S519" s="23" t="s">
        <v>5</v>
      </c>
    </row>
    <row r="520" spans="19:19">
      <c r="S520" s="23" t="s">
        <v>5</v>
      </c>
    </row>
    <row r="521" spans="19:19">
      <c r="S521" s="23" t="s">
        <v>5</v>
      </c>
    </row>
    <row r="522" spans="19:19">
      <c r="S522" s="23" t="s">
        <v>5</v>
      </c>
    </row>
    <row r="523" spans="19:19">
      <c r="S523" s="23" t="s">
        <v>5</v>
      </c>
    </row>
    <row r="524" spans="19:19">
      <c r="S524" s="23" t="s">
        <v>5</v>
      </c>
    </row>
    <row r="525" spans="19:19">
      <c r="S525" s="23" t="s">
        <v>5</v>
      </c>
    </row>
    <row r="526" spans="19:19">
      <c r="S526" s="23" t="s">
        <v>5</v>
      </c>
    </row>
    <row r="527" spans="19:19">
      <c r="S527" s="23" t="s">
        <v>5</v>
      </c>
    </row>
    <row r="528" spans="19:19">
      <c r="S528" s="23" t="s">
        <v>5</v>
      </c>
    </row>
    <row r="529" spans="19:19">
      <c r="S529" s="23" t="s">
        <v>5</v>
      </c>
    </row>
    <row r="530" spans="19:19">
      <c r="S530" s="23" t="s">
        <v>5</v>
      </c>
    </row>
    <row r="531" spans="19:19">
      <c r="S531" s="23" t="s">
        <v>5</v>
      </c>
    </row>
    <row r="532" spans="19:19">
      <c r="S532" s="23" t="s">
        <v>5</v>
      </c>
    </row>
    <row r="533" spans="19:19">
      <c r="S533" s="23" t="s">
        <v>5</v>
      </c>
    </row>
    <row r="534" spans="19:19">
      <c r="S534" s="23" t="s">
        <v>5</v>
      </c>
    </row>
    <row r="535" spans="19:19">
      <c r="S535" s="23" t="s">
        <v>5</v>
      </c>
    </row>
    <row r="536" spans="19:19">
      <c r="S536" s="23" t="s">
        <v>5</v>
      </c>
    </row>
    <row r="537" spans="19:19">
      <c r="S537" s="23" t="s">
        <v>5</v>
      </c>
    </row>
    <row r="538" spans="19:19">
      <c r="S538" s="23" t="s">
        <v>5</v>
      </c>
    </row>
    <row r="539" spans="19:19">
      <c r="S539" s="23" t="s">
        <v>5</v>
      </c>
    </row>
    <row r="540" spans="19:19">
      <c r="S540" s="23" t="s">
        <v>5</v>
      </c>
    </row>
    <row r="541" spans="19:19">
      <c r="S541" s="23" t="s">
        <v>5</v>
      </c>
    </row>
    <row r="542" spans="19:19">
      <c r="S542" s="23" t="s">
        <v>5</v>
      </c>
    </row>
    <row r="543" spans="19:19">
      <c r="S543" s="23" t="s">
        <v>5</v>
      </c>
    </row>
    <row r="544" spans="19:19">
      <c r="S544" s="23" t="s">
        <v>5</v>
      </c>
    </row>
    <row r="545" spans="19:19">
      <c r="S545" s="23" t="s">
        <v>5</v>
      </c>
    </row>
    <row r="546" spans="19:19">
      <c r="S546" s="23" t="s">
        <v>5</v>
      </c>
    </row>
    <row r="547" spans="19:19">
      <c r="S547" s="23" t="s">
        <v>5</v>
      </c>
    </row>
    <row r="548" spans="19:19">
      <c r="S548" s="23" t="s">
        <v>5</v>
      </c>
    </row>
    <row r="549" spans="19:19">
      <c r="S549" s="23" t="s">
        <v>5</v>
      </c>
    </row>
    <row r="550" spans="19:19">
      <c r="S550" s="23" t="s">
        <v>5</v>
      </c>
    </row>
    <row r="551" spans="19:19">
      <c r="S551" s="23" t="s">
        <v>5</v>
      </c>
    </row>
    <row r="552" spans="19:19">
      <c r="S552" s="23" t="s">
        <v>5</v>
      </c>
    </row>
    <row r="553" spans="19:19">
      <c r="S553" s="23" t="s">
        <v>5</v>
      </c>
    </row>
    <row r="554" spans="19:19">
      <c r="S554" s="23" t="s">
        <v>5</v>
      </c>
    </row>
    <row r="555" spans="19:19">
      <c r="S555" s="23" t="s">
        <v>5</v>
      </c>
    </row>
    <row r="556" spans="19:19">
      <c r="S556" s="23" t="s">
        <v>5</v>
      </c>
    </row>
    <row r="557" spans="19:19">
      <c r="S557" s="23" t="s">
        <v>5</v>
      </c>
    </row>
    <row r="558" spans="19:19">
      <c r="S558" s="23" t="s">
        <v>5</v>
      </c>
    </row>
    <row r="559" spans="19:19">
      <c r="S559" s="23" t="s">
        <v>5</v>
      </c>
    </row>
    <row r="560" spans="19:19">
      <c r="S560" s="23" t="s">
        <v>5</v>
      </c>
    </row>
    <row r="561" spans="19:19">
      <c r="S561" s="23" t="s">
        <v>5</v>
      </c>
    </row>
    <row r="562" spans="19:19">
      <c r="S562" s="23" t="s">
        <v>5</v>
      </c>
    </row>
    <row r="563" spans="19:19">
      <c r="S563" s="23" t="s">
        <v>5</v>
      </c>
    </row>
    <row r="564" spans="19:19">
      <c r="S564" s="23" t="s">
        <v>5</v>
      </c>
    </row>
    <row r="565" spans="19:19">
      <c r="S565" s="23" t="s">
        <v>5</v>
      </c>
    </row>
    <row r="566" spans="19:19">
      <c r="S566" s="23" t="s">
        <v>5</v>
      </c>
    </row>
    <row r="567" spans="19:19">
      <c r="S567" s="23" t="s">
        <v>5</v>
      </c>
    </row>
    <row r="568" spans="19:19">
      <c r="S568" s="23" t="s">
        <v>5</v>
      </c>
    </row>
    <row r="569" spans="19:19">
      <c r="S569" s="23" t="s">
        <v>5</v>
      </c>
    </row>
    <row r="570" spans="19:19">
      <c r="S570" s="23" t="s">
        <v>5</v>
      </c>
    </row>
    <row r="571" spans="19:19">
      <c r="S571" s="23" t="s">
        <v>5</v>
      </c>
    </row>
    <row r="572" spans="19:19">
      <c r="S572" s="23" t="s">
        <v>5</v>
      </c>
    </row>
    <row r="573" spans="19:19">
      <c r="S573" s="23" t="s">
        <v>5</v>
      </c>
    </row>
    <row r="574" spans="19:19">
      <c r="S574" s="23" t="s">
        <v>5</v>
      </c>
    </row>
    <row r="575" spans="19:19">
      <c r="S575" s="23" t="s">
        <v>5</v>
      </c>
    </row>
    <row r="576" spans="19:19">
      <c r="S576" s="23" t="s">
        <v>5</v>
      </c>
    </row>
    <row r="577" spans="19:19">
      <c r="S577" s="23" t="s">
        <v>5</v>
      </c>
    </row>
    <row r="578" spans="19:19">
      <c r="S578" s="23" t="s">
        <v>5</v>
      </c>
    </row>
    <row r="579" spans="19:19">
      <c r="S579" s="23" t="s">
        <v>5</v>
      </c>
    </row>
    <row r="580" spans="19:19">
      <c r="S580" s="23" t="s">
        <v>5</v>
      </c>
    </row>
    <row r="581" spans="19:19">
      <c r="S581" s="23" t="s">
        <v>5</v>
      </c>
    </row>
    <row r="582" spans="19:19">
      <c r="S582" s="23" t="s">
        <v>5</v>
      </c>
    </row>
    <row r="583" spans="19:19">
      <c r="S583" s="23" t="s">
        <v>5</v>
      </c>
    </row>
    <row r="584" spans="19:19">
      <c r="S584" s="23" t="s">
        <v>5</v>
      </c>
    </row>
    <row r="585" spans="19:19">
      <c r="S585" s="23" t="s">
        <v>5</v>
      </c>
    </row>
    <row r="586" spans="19:19">
      <c r="S586" s="23" t="s">
        <v>5</v>
      </c>
    </row>
    <row r="587" spans="19:19">
      <c r="S587" s="23" t="s">
        <v>5</v>
      </c>
    </row>
    <row r="588" spans="19:19">
      <c r="S588" s="23" t="s">
        <v>5</v>
      </c>
    </row>
    <row r="589" spans="19:19">
      <c r="S589" s="23" t="s">
        <v>5</v>
      </c>
    </row>
    <row r="590" spans="19:19">
      <c r="S590" s="23" t="s">
        <v>5</v>
      </c>
    </row>
    <row r="591" spans="19:19">
      <c r="S591" s="23" t="s">
        <v>5</v>
      </c>
    </row>
    <row r="592" spans="19:19">
      <c r="S592" s="23" t="s">
        <v>5</v>
      </c>
    </row>
    <row r="593" spans="19:19">
      <c r="S593" s="23" t="s">
        <v>5</v>
      </c>
    </row>
    <row r="594" spans="19:19">
      <c r="S594" s="23" t="s">
        <v>5</v>
      </c>
    </row>
    <row r="595" spans="19:19">
      <c r="S595" s="23" t="s">
        <v>5</v>
      </c>
    </row>
    <row r="596" spans="19:19">
      <c r="S596" s="23" t="s">
        <v>5</v>
      </c>
    </row>
    <row r="597" spans="19:19">
      <c r="S597" s="23" t="s">
        <v>5</v>
      </c>
    </row>
    <row r="598" spans="19:19">
      <c r="S598" s="23" t="s">
        <v>5</v>
      </c>
    </row>
    <row r="599" spans="19:19">
      <c r="S599" s="23" t="s">
        <v>5</v>
      </c>
    </row>
    <row r="600" spans="19:19">
      <c r="S600" s="23" t="s">
        <v>5</v>
      </c>
    </row>
    <row r="601" spans="19:19">
      <c r="S601" s="23" t="s">
        <v>5</v>
      </c>
    </row>
    <row r="602" spans="19:19">
      <c r="S602" s="23" t="s">
        <v>5</v>
      </c>
    </row>
    <row r="603" spans="19:19">
      <c r="S603" s="23" t="s">
        <v>5</v>
      </c>
    </row>
    <row r="604" spans="19:19">
      <c r="S604" s="23" t="s">
        <v>5</v>
      </c>
    </row>
    <row r="605" spans="19:19">
      <c r="S605" s="23" t="s">
        <v>5</v>
      </c>
    </row>
    <row r="606" spans="19:19">
      <c r="S606" s="23" t="s">
        <v>5</v>
      </c>
    </row>
    <row r="607" spans="19:19">
      <c r="S607" s="23" t="s">
        <v>5</v>
      </c>
    </row>
    <row r="608" spans="19:19">
      <c r="S608" s="23" t="s">
        <v>5</v>
      </c>
    </row>
    <row r="609" spans="19:19">
      <c r="S609" s="23" t="s">
        <v>5</v>
      </c>
    </row>
    <row r="610" spans="19:19">
      <c r="S610" s="23" t="s">
        <v>5</v>
      </c>
    </row>
    <row r="611" spans="19:19">
      <c r="S611" s="23" t="s">
        <v>5</v>
      </c>
    </row>
    <row r="612" spans="19:19">
      <c r="S612" s="23" t="s">
        <v>5</v>
      </c>
    </row>
    <row r="613" spans="19:19">
      <c r="S613" s="23" t="s">
        <v>5</v>
      </c>
    </row>
    <row r="614" spans="19:19">
      <c r="S614" s="23" t="s">
        <v>5</v>
      </c>
    </row>
    <row r="615" spans="19:19">
      <c r="S615" s="23" t="s">
        <v>5</v>
      </c>
    </row>
    <row r="616" spans="19:19">
      <c r="S616" s="23" t="s">
        <v>5</v>
      </c>
    </row>
    <row r="617" spans="19:19">
      <c r="S617" s="23" t="s">
        <v>5</v>
      </c>
    </row>
    <row r="618" spans="19:19">
      <c r="S618" s="23" t="s">
        <v>5</v>
      </c>
    </row>
    <row r="619" spans="19:19">
      <c r="S619" s="23" t="s">
        <v>5</v>
      </c>
    </row>
    <row r="620" spans="19:19">
      <c r="S620" s="23" t="s">
        <v>5</v>
      </c>
    </row>
    <row r="621" spans="19:19">
      <c r="S621" s="23" t="s">
        <v>5</v>
      </c>
    </row>
    <row r="622" spans="19:19">
      <c r="S622" s="23" t="s">
        <v>5</v>
      </c>
    </row>
    <row r="623" spans="19:19">
      <c r="S623" s="23" t="s">
        <v>5</v>
      </c>
    </row>
    <row r="624" spans="19:19">
      <c r="S624" s="23" t="s">
        <v>5</v>
      </c>
    </row>
    <row r="625" spans="19:19">
      <c r="S625" s="23" t="s">
        <v>5</v>
      </c>
    </row>
    <row r="626" spans="19:19">
      <c r="S626" s="23" t="s">
        <v>5</v>
      </c>
    </row>
    <row r="627" spans="19:19">
      <c r="S627" s="23" t="s">
        <v>5</v>
      </c>
    </row>
    <row r="628" spans="19:19">
      <c r="S628" s="23" t="s">
        <v>5</v>
      </c>
    </row>
    <row r="629" spans="19:19">
      <c r="S629" s="23" t="s">
        <v>5</v>
      </c>
    </row>
    <row r="630" spans="19:19">
      <c r="S630" s="23" t="s">
        <v>5</v>
      </c>
    </row>
    <row r="631" spans="19:19">
      <c r="S631" s="23" t="s">
        <v>5</v>
      </c>
    </row>
    <row r="632" spans="19:19">
      <c r="S632" s="23" t="s">
        <v>5</v>
      </c>
    </row>
    <row r="633" spans="19:19">
      <c r="S633" s="23" t="s">
        <v>5</v>
      </c>
    </row>
    <row r="634" spans="19:19">
      <c r="S634" s="23" t="s">
        <v>5</v>
      </c>
    </row>
    <row r="635" spans="19:19">
      <c r="S635" s="23" t="s">
        <v>5</v>
      </c>
    </row>
    <row r="636" spans="19:19">
      <c r="S636" s="23" t="s">
        <v>5</v>
      </c>
    </row>
    <row r="637" spans="19:19">
      <c r="S637" s="23" t="s">
        <v>5</v>
      </c>
    </row>
    <row r="638" spans="19:19">
      <c r="S638" s="23" t="s">
        <v>5</v>
      </c>
    </row>
    <row r="639" spans="19:19">
      <c r="S639" s="23" t="s">
        <v>5</v>
      </c>
    </row>
    <row r="640" spans="19:19">
      <c r="S640" s="23" t="s">
        <v>5</v>
      </c>
    </row>
    <row r="641" spans="19:19">
      <c r="S641" s="23" t="s">
        <v>5</v>
      </c>
    </row>
    <row r="642" spans="19:19">
      <c r="S642" s="23" t="s">
        <v>5</v>
      </c>
    </row>
    <row r="643" spans="19:19">
      <c r="S643" s="23" t="s">
        <v>5</v>
      </c>
    </row>
    <row r="644" spans="19:19">
      <c r="S644" s="23" t="s">
        <v>5</v>
      </c>
    </row>
    <row r="645" spans="19:19">
      <c r="S645" s="23" t="s">
        <v>5</v>
      </c>
    </row>
    <row r="646" spans="19:19">
      <c r="S646" s="23" t="s">
        <v>5</v>
      </c>
    </row>
    <row r="647" spans="19:19">
      <c r="S647" s="23" t="s">
        <v>5</v>
      </c>
    </row>
    <row r="648" spans="19:19">
      <c r="S648" s="23" t="s">
        <v>5</v>
      </c>
    </row>
    <row r="649" spans="19:19">
      <c r="S649" s="23" t="s">
        <v>5</v>
      </c>
    </row>
    <row r="650" spans="19:19">
      <c r="S650" s="23" t="s">
        <v>5</v>
      </c>
    </row>
    <row r="651" spans="19:19">
      <c r="S651" s="23" t="s">
        <v>5</v>
      </c>
    </row>
    <row r="652" spans="19:19">
      <c r="S652" s="23" t="s">
        <v>5</v>
      </c>
    </row>
    <row r="653" spans="19:19">
      <c r="S653" s="23" t="s">
        <v>5</v>
      </c>
    </row>
    <row r="654" spans="19:19">
      <c r="S654" s="23" t="s">
        <v>5</v>
      </c>
    </row>
    <row r="655" spans="19:19">
      <c r="S655" s="23" t="s">
        <v>5</v>
      </c>
    </row>
    <row r="656" spans="19:19">
      <c r="S656" s="23" t="s">
        <v>5</v>
      </c>
    </row>
    <row r="657" spans="19:19">
      <c r="S657" s="23" t="s">
        <v>5</v>
      </c>
    </row>
    <row r="658" spans="19:19">
      <c r="S658" s="23" t="s">
        <v>5</v>
      </c>
    </row>
    <row r="659" spans="19:19">
      <c r="S659" s="23" t="s">
        <v>5</v>
      </c>
    </row>
    <row r="660" spans="19:19">
      <c r="S660" s="23" t="s">
        <v>5</v>
      </c>
    </row>
    <row r="661" spans="19:19">
      <c r="S661" s="23" t="s">
        <v>5</v>
      </c>
    </row>
    <row r="662" spans="19:19">
      <c r="S662" s="23" t="s">
        <v>5</v>
      </c>
    </row>
    <row r="663" spans="19:19">
      <c r="S663" s="23" t="s">
        <v>5</v>
      </c>
    </row>
    <row r="664" spans="19:19">
      <c r="S664" s="23" t="s">
        <v>5</v>
      </c>
    </row>
    <row r="665" spans="19:19">
      <c r="S665" s="23" t="s">
        <v>5</v>
      </c>
    </row>
    <row r="666" spans="19:19">
      <c r="S666" s="23" t="s">
        <v>5</v>
      </c>
    </row>
    <row r="667" spans="19:19">
      <c r="S667" s="23" t="s">
        <v>5</v>
      </c>
    </row>
    <row r="668" spans="19:19">
      <c r="S668" s="23" t="s">
        <v>5</v>
      </c>
    </row>
    <row r="669" spans="19:19">
      <c r="S669" s="23" t="s">
        <v>5</v>
      </c>
    </row>
    <row r="670" spans="19:19">
      <c r="S670" s="23" t="s">
        <v>5</v>
      </c>
    </row>
    <row r="671" spans="19:19">
      <c r="S671" s="23" t="s">
        <v>5</v>
      </c>
    </row>
    <row r="672" spans="19:19">
      <c r="S672" s="23" t="s">
        <v>5</v>
      </c>
    </row>
    <row r="673" spans="19:19">
      <c r="S673" s="23" t="s">
        <v>5</v>
      </c>
    </row>
    <row r="674" spans="19:19">
      <c r="S674" s="23" t="s">
        <v>5</v>
      </c>
    </row>
    <row r="675" spans="19:19">
      <c r="S675" s="23" t="s">
        <v>5</v>
      </c>
    </row>
    <row r="676" spans="19:19">
      <c r="S676" s="23" t="s">
        <v>5</v>
      </c>
    </row>
    <row r="677" spans="19:19">
      <c r="S677" s="23" t="s">
        <v>5</v>
      </c>
    </row>
    <row r="678" spans="19:19">
      <c r="S678" s="23" t="s">
        <v>5</v>
      </c>
    </row>
    <row r="679" spans="19:19">
      <c r="S679" s="23" t="s">
        <v>5</v>
      </c>
    </row>
    <row r="680" spans="19:19">
      <c r="S680" s="23" t="s">
        <v>5</v>
      </c>
    </row>
    <row r="681" spans="19:19">
      <c r="S681" s="23" t="s">
        <v>5</v>
      </c>
    </row>
    <row r="682" spans="19:19">
      <c r="S682" s="23" t="s">
        <v>5</v>
      </c>
    </row>
    <row r="683" spans="19:19">
      <c r="S683" s="23" t="s">
        <v>5</v>
      </c>
    </row>
    <row r="684" spans="19:19">
      <c r="S684" s="23" t="s">
        <v>5</v>
      </c>
    </row>
    <row r="685" spans="19:19">
      <c r="S685" s="23" t="s">
        <v>5</v>
      </c>
    </row>
    <row r="686" spans="19:19">
      <c r="S686" s="23" t="s">
        <v>5</v>
      </c>
    </row>
    <row r="687" spans="19:19">
      <c r="S687" s="23" t="s">
        <v>5</v>
      </c>
    </row>
    <row r="688" spans="19:19">
      <c r="S688" s="23" t="s">
        <v>5</v>
      </c>
    </row>
    <row r="689" spans="19:19">
      <c r="S689" s="23" t="s">
        <v>5</v>
      </c>
    </row>
    <row r="690" spans="19:19">
      <c r="S690" s="23" t="s">
        <v>5</v>
      </c>
    </row>
    <row r="691" spans="19:19">
      <c r="S691" s="23" t="s">
        <v>5</v>
      </c>
    </row>
    <row r="692" spans="19:19">
      <c r="S692" s="23" t="s">
        <v>5</v>
      </c>
    </row>
    <row r="693" spans="19:19">
      <c r="S693" s="23" t="s">
        <v>5</v>
      </c>
    </row>
    <row r="694" spans="19:19">
      <c r="S694" s="23" t="s">
        <v>5</v>
      </c>
    </row>
    <row r="695" spans="19:19">
      <c r="S695" s="23" t="s">
        <v>5</v>
      </c>
    </row>
    <row r="696" spans="19:19">
      <c r="S696" s="23" t="s">
        <v>5</v>
      </c>
    </row>
    <row r="697" spans="19:19">
      <c r="S697" s="23" t="s">
        <v>5</v>
      </c>
    </row>
    <row r="698" spans="19:19">
      <c r="S698" s="23" t="s">
        <v>5</v>
      </c>
    </row>
    <row r="699" spans="19:19">
      <c r="S699" s="23" t="s">
        <v>5</v>
      </c>
    </row>
    <row r="700" spans="19:19">
      <c r="S700" s="23" t="s">
        <v>5</v>
      </c>
    </row>
    <row r="701" spans="19:19">
      <c r="S701" s="23" t="s">
        <v>5</v>
      </c>
    </row>
    <row r="702" spans="19:19">
      <c r="S702" s="23" t="s">
        <v>5</v>
      </c>
    </row>
    <row r="703" spans="19:19">
      <c r="S703" s="23" t="s">
        <v>5</v>
      </c>
    </row>
    <row r="704" spans="19:19">
      <c r="S704" s="23" t="s">
        <v>5</v>
      </c>
    </row>
    <row r="705" spans="19:19">
      <c r="S705" s="23" t="s">
        <v>5</v>
      </c>
    </row>
    <row r="706" spans="19:19">
      <c r="S706" s="23" t="s">
        <v>5</v>
      </c>
    </row>
    <row r="707" spans="19:19">
      <c r="S707" s="23" t="s">
        <v>5</v>
      </c>
    </row>
    <row r="708" spans="19:19">
      <c r="S708" s="23" t="s">
        <v>5</v>
      </c>
    </row>
    <row r="709" spans="19:19">
      <c r="S709" s="23" t="s">
        <v>5</v>
      </c>
    </row>
    <row r="710" spans="19:19">
      <c r="S710" s="23" t="s">
        <v>5</v>
      </c>
    </row>
    <row r="711" spans="19:19">
      <c r="S711" s="23" t="s">
        <v>5</v>
      </c>
    </row>
    <row r="712" spans="19:19">
      <c r="S712" s="23" t="s">
        <v>5</v>
      </c>
    </row>
    <row r="713" spans="19:19">
      <c r="S713" s="23" t="s">
        <v>5</v>
      </c>
    </row>
    <row r="714" spans="19:19">
      <c r="S714" s="23" t="s">
        <v>5</v>
      </c>
    </row>
    <row r="715" spans="19:19">
      <c r="S715" s="23" t="s">
        <v>5</v>
      </c>
    </row>
    <row r="716" spans="19:19">
      <c r="S716" s="23" t="s">
        <v>5</v>
      </c>
    </row>
    <row r="717" spans="19:19">
      <c r="S717" s="23" t="s">
        <v>5</v>
      </c>
    </row>
    <row r="718" spans="19:19">
      <c r="S718" s="23" t="s">
        <v>5</v>
      </c>
    </row>
    <row r="719" spans="19:19">
      <c r="S719" s="23" t="s">
        <v>5</v>
      </c>
    </row>
    <row r="720" spans="19:19">
      <c r="S720" s="23" t="s">
        <v>5</v>
      </c>
    </row>
    <row r="721" spans="19:19">
      <c r="S721" s="23" t="s">
        <v>5</v>
      </c>
    </row>
    <row r="722" spans="19:19">
      <c r="S722" s="23" t="s">
        <v>5</v>
      </c>
    </row>
    <row r="723" spans="19:19">
      <c r="S723" s="23" t="s">
        <v>5</v>
      </c>
    </row>
    <row r="724" spans="19:19">
      <c r="S724" s="23" t="s">
        <v>5</v>
      </c>
    </row>
    <row r="725" spans="19:19">
      <c r="S725" s="23" t="s">
        <v>5</v>
      </c>
    </row>
    <row r="726" spans="19:19">
      <c r="S726" s="23" t="s">
        <v>5</v>
      </c>
    </row>
    <row r="727" spans="19:19">
      <c r="S727" s="23" t="s">
        <v>5</v>
      </c>
    </row>
    <row r="728" spans="19:19">
      <c r="S728" s="23" t="s">
        <v>5</v>
      </c>
    </row>
    <row r="729" spans="19:19">
      <c r="S729" s="23" t="s">
        <v>5</v>
      </c>
    </row>
    <row r="730" spans="19:19">
      <c r="S730" s="23" t="s">
        <v>5</v>
      </c>
    </row>
    <row r="731" spans="19:19">
      <c r="S731" s="23" t="s">
        <v>5</v>
      </c>
    </row>
    <row r="732" spans="19:19">
      <c r="S732" s="23" t="s">
        <v>5</v>
      </c>
    </row>
    <row r="733" spans="19:19">
      <c r="S733" s="23" t="s">
        <v>5</v>
      </c>
    </row>
    <row r="734" spans="19:19">
      <c r="S734" s="23" t="s">
        <v>5</v>
      </c>
    </row>
    <row r="735" spans="19:19">
      <c r="S735" s="23" t="s">
        <v>5</v>
      </c>
    </row>
    <row r="736" spans="19:19">
      <c r="S736" s="23" t="s">
        <v>5</v>
      </c>
    </row>
    <row r="737" spans="19:19">
      <c r="S737" s="23" t="s">
        <v>5</v>
      </c>
    </row>
    <row r="738" spans="19:19">
      <c r="S738" s="23" t="s">
        <v>5</v>
      </c>
    </row>
    <row r="739" spans="19:19">
      <c r="S739" s="23" t="s">
        <v>5</v>
      </c>
    </row>
    <row r="740" spans="19:19">
      <c r="S740" s="23" t="s">
        <v>5</v>
      </c>
    </row>
    <row r="741" spans="19:19">
      <c r="S741" s="23" t="s">
        <v>5</v>
      </c>
    </row>
    <row r="742" spans="19:19">
      <c r="S742" s="23" t="s">
        <v>5</v>
      </c>
    </row>
    <row r="743" spans="19:19">
      <c r="S743" s="23" t="s">
        <v>5</v>
      </c>
    </row>
    <row r="744" spans="19:19">
      <c r="S744" s="23" t="s">
        <v>5</v>
      </c>
    </row>
    <row r="745" spans="19:19">
      <c r="S745" s="23" t="s">
        <v>5</v>
      </c>
    </row>
    <row r="746" spans="19:19">
      <c r="S746" s="23" t="s">
        <v>5</v>
      </c>
    </row>
    <row r="747" spans="19:19">
      <c r="S747" s="23" t="s">
        <v>5</v>
      </c>
    </row>
    <row r="748" spans="19:19">
      <c r="S748" s="23" t="s">
        <v>5</v>
      </c>
    </row>
    <row r="749" spans="19:19">
      <c r="S749" s="23" t="s">
        <v>5</v>
      </c>
    </row>
    <row r="750" spans="19:19">
      <c r="S750" s="23" t="s">
        <v>5</v>
      </c>
    </row>
    <row r="751" spans="19:19">
      <c r="S751" s="23" t="s">
        <v>5</v>
      </c>
    </row>
    <row r="752" spans="19:19">
      <c r="S752" s="23" t="s">
        <v>5</v>
      </c>
    </row>
    <row r="753" spans="19:19">
      <c r="S753" s="23" t="s">
        <v>5</v>
      </c>
    </row>
    <row r="754" spans="19:19">
      <c r="S754" s="23" t="s">
        <v>5</v>
      </c>
    </row>
    <row r="755" spans="19:19">
      <c r="S755" s="23" t="s">
        <v>5</v>
      </c>
    </row>
    <row r="756" spans="19:19">
      <c r="S756" s="23" t="s">
        <v>5</v>
      </c>
    </row>
    <row r="757" spans="19:19">
      <c r="S757" s="23" t="s">
        <v>5</v>
      </c>
    </row>
    <row r="758" spans="19:19">
      <c r="S758" s="23" t="s">
        <v>5</v>
      </c>
    </row>
    <row r="759" spans="19:19">
      <c r="S759" s="23" t="s">
        <v>5</v>
      </c>
    </row>
    <row r="760" spans="19:19">
      <c r="S760" s="23" t="s">
        <v>5</v>
      </c>
    </row>
    <row r="761" spans="19:19">
      <c r="S761" s="23" t="s">
        <v>5</v>
      </c>
    </row>
    <row r="762" spans="19:19">
      <c r="S762" s="23" t="s">
        <v>5</v>
      </c>
    </row>
    <row r="763" spans="19:19">
      <c r="S763" s="23" t="s">
        <v>5</v>
      </c>
    </row>
    <row r="764" spans="19:19">
      <c r="S764" s="23" t="s">
        <v>5</v>
      </c>
    </row>
    <row r="765" spans="19:19">
      <c r="S765" s="23" t="s">
        <v>5</v>
      </c>
    </row>
    <row r="766" spans="19:19">
      <c r="S766" s="23" t="s">
        <v>5</v>
      </c>
    </row>
    <row r="767" spans="19:19">
      <c r="S767" s="23" t="s">
        <v>5</v>
      </c>
    </row>
    <row r="768" spans="19:19">
      <c r="S768" s="23" t="s">
        <v>5</v>
      </c>
    </row>
    <row r="769" spans="19:19">
      <c r="S769" s="23" t="s">
        <v>5</v>
      </c>
    </row>
    <row r="770" spans="19:19">
      <c r="S770" s="23" t="s">
        <v>5</v>
      </c>
    </row>
    <row r="771" spans="19:19">
      <c r="S771" s="23" t="s">
        <v>5</v>
      </c>
    </row>
    <row r="772" spans="19:19">
      <c r="S772" s="23" t="s">
        <v>5</v>
      </c>
    </row>
    <row r="773" spans="19:19">
      <c r="S773" s="23" t="s">
        <v>5</v>
      </c>
    </row>
    <row r="774" spans="19:19">
      <c r="S774" s="23" t="s">
        <v>5</v>
      </c>
    </row>
    <row r="775" spans="19:19">
      <c r="S775" s="23" t="s">
        <v>5</v>
      </c>
    </row>
    <row r="776" spans="19:19">
      <c r="S776" s="23" t="s">
        <v>5</v>
      </c>
    </row>
    <row r="777" spans="19:19">
      <c r="S777" s="23" t="s">
        <v>5</v>
      </c>
    </row>
    <row r="778" spans="19:19">
      <c r="S778" s="23" t="s">
        <v>5</v>
      </c>
    </row>
    <row r="779" spans="19:19">
      <c r="S779" s="23" t="s">
        <v>5</v>
      </c>
    </row>
    <row r="780" spans="19:19">
      <c r="S780" s="23" t="s">
        <v>5</v>
      </c>
    </row>
    <row r="781" spans="19:19">
      <c r="S781" s="23" t="s">
        <v>5</v>
      </c>
    </row>
    <row r="782" spans="19:19">
      <c r="S782" s="23" t="s">
        <v>5</v>
      </c>
    </row>
    <row r="783" spans="19:19">
      <c r="S783" s="23" t="s">
        <v>5</v>
      </c>
    </row>
    <row r="784" spans="19:19">
      <c r="S784" s="23" t="s">
        <v>5</v>
      </c>
    </row>
    <row r="785" spans="19:19">
      <c r="S785" s="23" t="s">
        <v>5</v>
      </c>
    </row>
    <row r="786" spans="19:19">
      <c r="S786" s="23" t="s">
        <v>5</v>
      </c>
    </row>
    <row r="787" spans="19:19">
      <c r="S787" s="23" t="s">
        <v>5</v>
      </c>
    </row>
    <row r="788" spans="19:19">
      <c r="S788" s="23" t="s">
        <v>5</v>
      </c>
    </row>
    <row r="789" spans="19:19">
      <c r="S789" s="23" t="s">
        <v>5</v>
      </c>
    </row>
    <row r="790" spans="19:19">
      <c r="S790" s="23" t="s">
        <v>5</v>
      </c>
    </row>
    <row r="791" spans="19:19">
      <c r="S791" s="23" t="s">
        <v>5</v>
      </c>
    </row>
    <row r="792" spans="19:19">
      <c r="S792" s="23" t="s">
        <v>5</v>
      </c>
    </row>
    <row r="793" spans="19:19">
      <c r="S793" s="23" t="s">
        <v>5</v>
      </c>
    </row>
    <row r="794" spans="19:19">
      <c r="S794" s="23" t="s">
        <v>5</v>
      </c>
    </row>
    <row r="795" spans="19:19">
      <c r="S795" s="23" t="s">
        <v>5</v>
      </c>
    </row>
    <row r="796" spans="19:19">
      <c r="S796" s="23" t="s">
        <v>5</v>
      </c>
    </row>
    <row r="797" spans="19:19">
      <c r="S797" s="23" t="s">
        <v>5</v>
      </c>
    </row>
    <row r="798" spans="19:19">
      <c r="S798" s="23" t="s">
        <v>5</v>
      </c>
    </row>
    <row r="799" spans="19:19">
      <c r="S799" s="23" t="s">
        <v>5</v>
      </c>
    </row>
    <row r="800" spans="19:19">
      <c r="S800" s="23" t="s">
        <v>5</v>
      </c>
    </row>
    <row r="801" spans="19:19">
      <c r="S801" s="23" t="s">
        <v>5</v>
      </c>
    </row>
    <row r="802" spans="19:19">
      <c r="S802" s="23" t="s">
        <v>5</v>
      </c>
    </row>
    <row r="803" spans="19:19">
      <c r="S803" s="23" t="s">
        <v>5</v>
      </c>
    </row>
    <row r="804" spans="19:19">
      <c r="S804" s="23" t="s">
        <v>5</v>
      </c>
    </row>
    <row r="805" spans="19:19">
      <c r="S805" s="23" t="s">
        <v>5</v>
      </c>
    </row>
    <row r="806" spans="19:19">
      <c r="S806" s="23" t="s">
        <v>5</v>
      </c>
    </row>
    <row r="807" spans="19:19">
      <c r="S807" s="23" t="s">
        <v>5</v>
      </c>
    </row>
    <row r="808" spans="19:19">
      <c r="S808" s="23" t="s">
        <v>5</v>
      </c>
    </row>
    <row r="809" spans="19:19">
      <c r="S809" s="23" t="s">
        <v>5</v>
      </c>
    </row>
    <row r="810" spans="19:19">
      <c r="S810" s="23" t="s">
        <v>5</v>
      </c>
    </row>
    <row r="811" spans="19:19">
      <c r="S811" s="23" t="s">
        <v>5</v>
      </c>
    </row>
    <row r="812" spans="19:19">
      <c r="S812" s="23" t="s">
        <v>5</v>
      </c>
    </row>
    <row r="813" spans="19:19">
      <c r="S813" s="23" t="s">
        <v>5</v>
      </c>
    </row>
    <row r="814" spans="19:19">
      <c r="S814" s="23" t="s">
        <v>5</v>
      </c>
    </row>
    <row r="815" spans="19:19">
      <c r="S815" s="23" t="s">
        <v>5</v>
      </c>
    </row>
    <row r="816" spans="19:19">
      <c r="S816" s="23" t="s">
        <v>5</v>
      </c>
    </row>
    <row r="817" spans="19:19">
      <c r="S817" s="23" t="s">
        <v>5</v>
      </c>
    </row>
    <row r="818" spans="19:19">
      <c r="S818" s="23" t="s">
        <v>5</v>
      </c>
    </row>
    <row r="819" spans="19:19">
      <c r="S819" s="23" t="s">
        <v>5</v>
      </c>
    </row>
    <row r="820" spans="19:19">
      <c r="S820" s="23" t="s">
        <v>5</v>
      </c>
    </row>
    <row r="821" spans="19:19">
      <c r="S821" s="23" t="s">
        <v>5</v>
      </c>
    </row>
    <row r="822" spans="19:19">
      <c r="S822" s="23" t="s">
        <v>5</v>
      </c>
    </row>
    <row r="823" spans="19:19">
      <c r="S823" s="23" t="s">
        <v>5</v>
      </c>
    </row>
    <row r="824" spans="19:19">
      <c r="S824" s="23" t="s">
        <v>5</v>
      </c>
    </row>
    <row r="825" spans="19:19">
      <c r="S825" s="23" t="s">
        <v>5</v>
      </c>
    </row>
    <row r="826" spans="19:19">
      <c r="S826" s="23" t="s">
        <v>5</v>
      </c>
    </row>
    <row r="827" spans="19:19">
      <c r="S827" s="23" t="s">
        <v>5</v>
      </c>
    </row>
    <row r="828" spans="19:19">
      <c r="S828" s="23" t="s">
        <v>5</v>
      </c>
    </row>
    <row r="829" spans="19:19">
      <c r="S829" s="23" t="s">
        <v>5</v>
      </c>
    </row>
    <row r="830" spans="19:19">
      <c r="S830" s="23" t="s">
        <v>5</v>
      </c>
    </row>
    <row r="831" spans="19:19">
      <c r="S831" s="23" t="s">
        <v>5</v>
      </c>
    </row>
    <row r="832" spans="19:19">
      <c r="S832" s="23" t="s">
        <v>5</v>
      </c>
    </row>
    <row r="833" spans="19:19">
      <c r="S833" s="23" t="s">
        <v>5</v>
      </c>
    </row>
    <row r="834" spans="19:19">
      <c r="S834" s="23" t="s">
        <v>5</v>
      </c>
    </row>
    <row r="835" spans="19:19">
      <c r="S835" s="23" t="s">
        <v>5</v>
      </c>
    </row>
    <row r="836" spans="19:19">
      <c r="S836" s="23" t="s">
        <v>5</v>
      </c>
    </row>
    <row r="837" spans="19:19">
      <c r="S837" s="23" t="s">
        <v>5</v>
      </c>
    </row>
    <row r="838" spans="19:19">
      <c r="S838" s="23" t="s">
        <v>5</v>
      </c>
    </row>
    <row r="839" spans="19:19">
      <c r="S839" s="23" t="s">
        <v>5</v>
      </c>
    </row>
    <row r="840" spans="19:19">
      <c r="S840" s="23" t="s">
        <v>5</v>
      </c>
    </row>
    <row r="841" spans="19:19">
      <c r="S841" s="23" t="s">
        <v>5</v>
      </c>
    </row>
    <row r="842" spans="19:19">
      <c r="S842" s="23" t="s">
        <v>5</v>
      </c>
    </row>
    <row r="843" spans="19:19">
      <c r="S843" s="23" t="s">
        <v>5</v>
      </c>
    </row>
    <row r="844" spans="19:19">
      <c r="S844" s="23" t="s">
        <v>5</v>
      </c>
    </row>
    <row r="845" spans="19:19">
      <c r="S845" s="23" t="s">
        <v>5</v>
      </c>
    </row>
    <row r="846" spans="19:19">
      <c r="S846" s="23" t="s">
        <v>5</v>
      </c>
    </row>
    <row r="847" spans="19:19">
      <c r="S847" s="23" t="s">
        <v>5</v>
      </c>
    </row>
    <row r="848" spans="19:19">
      <c r="S848" s="23" t="s">
        <v>5</v>
      </c>
    </row>
    <row r="849" spans="19:19">
      <c r="S849" s="23" t="s">
        <v>5</v>
      </c>
    </row>
    <row r="850" spans="19:19">
      <c r="S850" s="23" t="s">
        <v>5</v>
      </c>
    </row>
    <row r="851" spans="19:19">
      <c r="S851" s="23" t="s">
        <v>5</v>
      </c>
    </row>
    <row r="852" spans="19:19">
      <c r="S852" s="23" t="s">
        <v>5</v>
      </c>
    </row>
    <row r="853" spans="19:19">
      <c r="S853" s="23" t="s">
        <v>5</v>
      </c>
    </row>
    <row r="854" spans="19:19">
      <c r="S854" s="23" t="s">
        <v>5</v>
      </c>
    </row>
    <row r="855" spans="19:19">
      <c r="S855" s="23" t="s">
        <v>5</v>
      </c>
    </row>
    <row r="856" spans="19:19">
      <c r="S856" s="23" t="s">
        <v>5</v>
      </c>
    </row>
    <row r="857" spans="19:19">
      <c r="S857" s="23" t="s">
        <v>5</v>
      </c>
    </row>
    <row r="858" spans="19:19">
      <c r="S858" s="23" t="s">
        <v>5</v>
      </c>
    </row>
    <row r="859" spans="19:19">
      <c r="S859" s="23" t="s">
        <v>5</v>
      </c>
    </row>
    <row r="860" spans="19:19">
      <c r="S860" s="23" t="s">
        <v>5</v>
      </c>
    </row>
    <row r="861" spans="19:19">
      <c r="S861" s="23" t="s">
        <v>5</v>
      </c>
    </row>
    <row r="862" spans="19:19">
      <c r="S862" s="23" t="s">
        <v>5</v>
      </c>
    </row>
    <row r="863" spans="19:19">
      <c r="S863" s="23" t="s">
        <v>5</v>
      </c>
    </row>
    <row r="864" spans="19:19">
      <c r="S864" s="23" t="s">
        <v>5</v>
      </c>
    </row>
    <row r="865" spans="19:19">
      <c r="S865" s="23" t="s">
        <v>5</v>
      </c>
    </row>
    <row r="866" spans="19:19">
      <c r="S866" s="23" t="s">
        <v>5</v>
      </c>
    </row>
    <row r="867" spans="19:19">
      <c r="S867" s="23" t="s">
        <v>5</v>
      </c>
    </row>
    <row r="868" spans="19:19">
      <c r="S868" s="23" t="s">
        <v>5</v>
      </c>
    </row>
    <row r="869" spans="19:19">
      <c r="S869" s="23" t="s">
        <v>5</v>
      </c>
    </row>
    <row r="870" spans="19:19">
      <c r="S870" s="23" t="s">
        <v>5</v>
      </c>
    </row>
    <row r="871" spans="19:19">
      <c r="S871" s="23" t="s">
        <v>5</v>
      </c>
    </row>
    <row r="872" spans="19:19">
      <c r="S872" s="23" t="s">
        <v>5</v>
      </c>
    </row>
    <row r="873" spans="19:19">
      <c r="S873" s="23" t="s">
        <v>5</v>
      </c>
    </row>
    <row r="874" spans="19:19">
      <c r="S874" s="23" t="s">
        <v>5</v>
      </c>
    </row>
    <row r="875" spans="19:19">
      <c r="S875" s="23" t="s">
        <v>5</v>
      </c>
    </row>
    <row r="876" spans="19:19">
      <c r="S876" s="23" t="s">
        <v>5</v>
      </c>
    </row>
    <row r="877" spans="19:19">
      <c r="S877" s="23" t="s">
        <v>5</v>
      </c>
    </row>
    <row r="878" spans="19:19">
      <c r="S878" s="23" t="s">
        <v>5</v>
      </c>
    </row>
    <row r="879" spans="19:19">
      <c r="S879" s="23" t="s">
        <v>5</v>
      </c>
    </row>
    <row r="880" spans="19:19">
      <c r="S880" s="23" t="s">
        <v>5</v>
      </c>
    </row>
    <row r="881" spans="19:19">
      <c r="S881" s="23" t="s">
        <v>5</v>
      </c>
    </row>
    <row r="882" spans="19:19">
      <c r="S882" s="23" t="s">
        <v>5</v>
      </c>
    </row>
    <row r="883" spans="19:19">
      <c r="S883" s="23" t="s">
        <v>5</v>
      </c>
    </row>
    <row r="884" spans="19:19">
      <c r="S884" s="23" t="s">
        <v>5</v>
      </c>
    </row>
    <row r="885" spans="19:19">
      <c r="S885" s="23" t="s">
        <v>5</v>
      </c>
    </row>
    <row r="886" spans="19:19">
      <c r="S886" s="23" t="s">
        <v>5</v>
      </c>
    </row>
    <row r="887" spans="19:19">
      <c r="S887" s="23" t="s">
        <v>5</v>
      </c>
    </row>
    <row r="888" spans="19:19">
      <c r="S888" s="23" t="s">
        <v>5</v>
      </c>
    </row>
    <row r="889" spans="19:19">
      <c r="S889" s="23" t="s">
        <v>5</v>
      </c>
    </row>
    <row r="890" spans="19:19">
      <c r="S890" s="23" t="s">
        <v>5</v>
      </c>
    </row>
    <row r="891" spans="19:19">
      <c r="S891" s="23" t="s">
        <v>5</v>
      </c>
    </row>
    <row r="892" spans="19:19">
      <c r="S892" s="23" t="s">
        <v>5</v>
      </c>
    </row>
    <row r="893" spans="19:19">
      <c r="S893" s="23" t="s">
        <v>5</v>
      </c>
    </row>
    <row r="894" spans="19:19">
      <c r="S894" s="23" t="s">
        <v>5</v>
      </c>
    </row>
    <row r="895" spans="19:19">
      <c r="S895" s="23" t="s">
        <v>5</v>
      </c>
    </row>
    <row r="896" spans="19:19">
      <c r="S896" s="23" t="s">
        <v>5</v>
      </c>
    </row>
    <row r="897" spans="19:19">
      <c r="S897" s="23" t="s">
        <v>5</v>
      </c>
    </row>
    <row r="898" spans="19:19">
      <c r="S898" s="23" t="s">
        <v>5</v>
      </c>
    </row>
    <row r="899" spans="19:19">
      <c r="S899" s="23" t="s">
        <v>5</v>
      </c>
    </row>
    <row r="900" spans="19:19">
      <c r="S900" s="23" t="s">
        <v>5</v>
      </c>
    </row>
    <row r="901" spans="19:19">
      <c r="S901" s="23" t="s">
        <v>5</v>
      </c>
    </row>
    <row r="902" spans="19:19">
      <c r="S902" s="23" t="s">
        <v>5</v>
      </c>
    </row>
    <row r="903" spans="19:19">
      <c r="S903" s="23" t="s">
        <v>5</v>
      </c>
    </row>
    <row r="904" spans="19:19">
      <c r="S904" s="23" t="s">
        <v>5</v>
      </c>
    </row>
    <row r="905" spans="19:19">
      <c r="S905" s="23" t="s">
        <v>5</v>
      </c>
    </row>
    <row r="906" spans="19:19">
      <c r="S906" s="23" t="s">
        <v>5</v>
      </c>
    </row>
    <row r="907" spans="19:19">
      <c r="S907" s="23" t="s">
        <v>5</v>
      </c>
    </row>
    <row r="908" spans="19:19">
      <c r="S908" s="23" t="s">
        <v>5</v>
      </c>
    </row>
    <row r="909" spans="19:19">
      <c r="S909" s="23" t="s">
        <v>5</v>
      </c>
    </row>
    <row r="910" spans="19:19">
      <c r="S910" s="23" t="s">
        <v>5</v>
      </c>
    </row>
    <row r="911" spans="19:19">
      <c r="S911" s="23" t="s">
        <v>5</v>
      </c>
    </row>
    <row r="912" spans="19:19">
      <c r="S912" s="23" t="s">
        <v>5</v>
      </c>
    </row>
    <row r="913" spans="19:19">
      <c r="S913" s="23" t="s">
        <v>5</v>
      </c>
    </row>
    <row r="914" spans="19:19">
      <c r="S914" s="23" t="s">
        <v>5</v>
      </c>
    </row>
    <row r="915" spans="19:19">
      <c r="S915" s="23" t="s">
        <v>5</v>
      </c>
    </row>
    <row r="916" spans="19:19">
      <c r="S916" s="23" t="s">
        <v>5</v>
      </c>
    </row>
    <row r="917" spans="19:19">
      <c r="S917" s="23" t="s">
        <v>5</v>
      </c>
    </row>
    <row r="918" spans="19:19">
      <c r="S918" s="23" t="s">
        <v>5</v>
      </c>
    </row>
    <row r="919" spans="19:19">
      <c r="S919" s="23" t="s">
        <v>5</v>
      </c>
    </row>
    <row r="920" spans="19:19">
      <c r="S920" s="23" t="s">
        <v>5</v>
      </c>
    </row>
    <row r="921" spans="19:19">
      <c r="S921" s="23" t="s">
        <v>5</v>
      </c>
    </row>
    <row r="922" spans="19:19">
      <c r="S922" s="23" t="s">
        <v>5</v>
      </c>
    </row>
    <row r="923" spans="19:19">
      <c r="S923" s="23" t="s">
        <v>5</v>
      </c>
    </row>
    <row r="924" spans="19:19">
      <c r="S924" s="23" t="s">
        <v>5</v>
      </c>
    </row>
    <row r="925" spans="19:19">
      <c r="S925" s="23" t="s">
        <v>5</v>
      </c>
    </row>
    <row r="926" spans="19:19">
      <c r="S926" s="23" t="s">
        <v>5</v>
      </c>
    </row>
    <row r="927" spans="19:19">
      <c r="S927" s="23" t="s">
        <v>5</v>
      </c>
    </row>
    <row r="928" spans="19:19">
      <c r="S928" s="23" t="s">
        <v>5</v>
      </c>
    </row>
    <row r="929" spans="19:19">
      <c r="S929" s="23" t="s">
        <v>5</v>
      </c>
    </row>
    <row r="930" spans="19:19">
      <c r="S930" s="23" t="s">
        <v>5</v>
      </c>
    </row>
    <row r="931" spans="19:19">
      <c r="S931" s="23" t="s">
        <v>5</v>
      </c>
    </row>
    <row r="932" spans="19:19">
      <c r="S932" s="23" t="s">
        <v>5</v>
      </c>
    </row>
    <row r="933" spans="19:19">
      <c r="S933" s="23" t="s">
        <v>5</v>
      </c>
    </row>
    <row r="934" spans="19:19">
      <c r="S934" s="23" t="s">
        <v>5</v>
      </c>
    </row>
    <row r="935" spans="19:19">
      <c r="S935" s="23" t="s">
        <v>5</v>
      </c>
    </row>
    <row r="936" spans="19:19">
      <c r="S936" s="23" t="s">
        <v>5</v>
      </c>
    </row>
    <row r="937" spans="19:19">
      <c r="S937" s="23" t="s">
        <v>5</v>
      </c>
    </row>
    <row r="938" spans="19:19">
      <c r="S938" s="23" t="s">
        <v>5</v>
      </c>
    </row>
    <row r="939" spans="19:19">
      <c r="S939" s="23" t="s">
        <v>5</v>
      </c>
    </row>
    <row r="940" spans="19:19">
      <c r="S940" s="23" t="s">
        <v>5</v>
      </c>
    </row>
    <row r="941" spans="19:19">
      <c r="S941" s="23" t="s">
        <v>5</v>
      </c>
    </row>
    <row r="942" spans="19:19">
      <c r="S942" s="23" t="s">
        <v>5</v>
      </c>
    </row>
    <row r="943" spans="19:19">
      <c r="S943" s="23" t="s">
        <v>5</v>
      </c>
    </row>
    <row r="944" spans="19:19">
      <c r="S944" s="23" t="s">
        <v>5</v>
      </c>
    </row>
    <row r="945" spans="19:19">
      <c r="S945" s="23" t="s">
        <v>5</v>
      </c>
    </row>
    <row r="946" spans="19:19">
      <c r="S946" s="23" t="s">
        <v>5</v>
      </c>
    </row>
    <row r="947" spans="19:19">
      <c r="S947" s="23" t="s">
        <v>5</v>
      </c>
    </row>
    <row r="948" spans="19:19">
      <c r="S948" s="23" t="s">
        <v>5</v>
      </c>
    </row>
    <row r="949" spans="19:19">
      <c r="S949" s="23" t="s">
        <v>5</v>
      </c>
    </row>
    <row r="950" spans="19:19">
      <c r="S950" s="23" t="s">
        <v>5</v>
      </c>
    </row>
    <row r="951" spans="19:19">
      <c r="S951" s="23" t="s">
        <v>5</v>
      </c>
    </row>
    <row r="952" spans="19:19">
      <c r="S952" s="23" t="s">
        <v>5</v>
      </c>
    </row>
    <row r="953" spans="19:19">
      <c r="S953" s="23" t="s">
        <v>5</v>
      </c>
    </row>
    <row r="954" spans="19:19">
      <c r="S954" s="23" t="s">
        <v>5</v>
      </c>
    </row>
    <row r="955" spans="19:19">
      <c r="S955" s="23" t="s">
        <v>5</v>
      </c>
    </row>
    <row r="956" spans="19:19">
      <c r="S956" s="23" t="s">
        <v>5</v>
      </c>
    </row>
    <row r="957" spans="19:19">
      <c r="S957" s="23" t="s">
        <v>5</v>
      </c>
    </row>
    <row r="958" spans="19:19">
      <c r="S958" s="23" t="s">
        <v>5</v>
      </c>
    </row>
    <row r="959" spans="19:19">
      <c r="S959" s="23" t="s">
        <v>5</v>
      </c>
    </row>
    <row r="960" spans="19:19">
      <c r="S960" s="23" t="s">
        <v>5</v>
      </c>
    </row>
    <row r="961" spans="19:19">
      <c r="S961" s="23" t="s">
        <v>5</v>
      </c>
    </row>
    <row r="962" spans="19:19">
      <c r="S962" s="23" t="s">
        <v>5</v>
      </c>
    </row>
    <row r="963" spans="19:19">
      <c r="S963" s="23" t="s">
        <v>5</v>
      </c>
    </row>
    <row r="964" spans="19:19">
      <c r="S964" s="23" t="s">
        <v>5</v>
      </c>
    </row>
    <row r="965" spans="19:19">
      <c r="S965" s="23" t="s">
        <v>5</v>
      </c>
    </row>
    <row r="966" spans="19:19">
      <c r="S966" s="23" t="s">
        <v>5</v>
      </c>
    </row>
    <row r="967" spans="19:19">
      <c r="S967" s="23" t="s">
        <v>5</v>
      </c>
    </row>
    <row r="968" spans="19:19">
      <c r="S968" s="23" t="s">
        <v>5</v>
      </c>
    </row>
    <row r="969" spans="19:19">
      <c r="S969" s="23" t="s">
        <v>5</v>
      </c>
    </row>
    <row r="970" spans="19:19">
      <c r="S970" s="23" t="s">
        <v>5</v>
      </c>
    </row>
    <row r="971" spans="19:19">
      <c r="S971" s="23" t="s">
        <v>5</v>
      </c>
    </row>
    <row r="972" spans="19:19">
      <c r="S972" s="23" t="s">
        <v>5</v>
      </c>
    </row>
    <row r="973" spans="19:19">
      <c r="S973" s="23" t="s">
        <v>5</v>
      </c>
    </row>
    <row r="974" spans="19:19">
      <c r="S974" s="23" t="s">
        <v>5</v>
      </c>
    </row>
    <row r="975" spans="19:19">
      <c r="S975" s="23" t="s">
        <v>5</v>
      </c>
    </row>
    <row r="976" spans="19:19">
      <c r="S976" s="23" t="s">
        <v>5</v>
      </c>
    </row>
    <row r="977" spans="19:19">
      <c r="S977" s="23" t="s">
        <v>5</v>
      </c>
    </row>
    <row r="978" spans="19:19">
      <c r="S978" s="23" t="s">
        <v>5</v>
      </c>
    </row>
    <row r="979" spans="19:19">
      <c r="S979" s="23" t="s">
        <v>5</v>
      </c>
    </row>
    <row r="980" spans="19:19">
      <c r="S980" s="23" t="s">
        <v>5</v>
      </c>
    </row>
    <row r="981" spans="19:19">
      <c r="S981" s="23" t="s">
        <v>5</v>
      </c>
    </row>
    <row r="982" spans="19:19">
      <c r="S982" s="23" t="s">
        <v>5</v>
      </c>
    </row>
    <row r="983" spans="19:19">
      <c r="S983" s="23" t="s">
        <v>5</v>
      </c>
    </row>
    <row r="984" spans="19:19">
      <c r="S984" s="23" t="s">
        <v>5</v>
      </c>
    </row>
    <row r="985" spans="19:19">
      <c r="S985" s="23" t="s">
        <v>5</v>
      </c>
    </row>
    <row r="986" spans="19:19">
      <c r="S986" s="23" t="s">
        <v>5</v>
      </c>
    </row>
    <row r="987" spans="19:19">
      <c r="S987" s="23" t="s">
        <v>5</v>
      </c>
    </row>
    <row r="988" spans="19:19">
      <c r="S988" s="23" t="s">
        <v>5</v>
      </c>
    </row>
    <row r="989" spans="19:19">
      <c r="S989" s="23" t="s">
        <v>5</v>
      </c>
    </row>
    <row r="990" spans="19:19">
      <c r="S990" s="23" t="s">
        <v>5</v>
      </c>
    </row>
    <row r="991" spans="19:19">
      <c r="S991" s="23" t="s">
        <v>5</v>
      </c>
    </row>
    <row r="992" spans="19:19">
      <c r="S992" s="23" t="s">
        <v>5</v>
      </c>
    </row>
    <row r="993" spans="19:19">
      <c r="S993" s="23" t="s">
        <v>5</v>
      </c>
    </row>
    <row r="994" spans="19:19">
      <c r="S994" s="23" t="s">
        <v>5</v>
      </c>
    </row>
    <row r="995" spans="19:19">
      <c r="S995" s="23" t="s">
        <v>5</v>
      </c>
    </row>
    <row r="996" spans="19:19">
      <c r="S996" s="23" t="s">
        <v>5</v>
      </c>
    </row>
    <row r="997" spans="19:19">
      <c r="S997" s="23" t="s">
        <v>5</v>
      </c>
    </row>
    <row r="998" spans="19:19">
      <c r="S998" s="23" t="s">
        <v>5</v>
      </c>
    </row>
    <row r="999" spans="19:19">
      <c r="S999" s="23" t="s">
        <v>5</v>
      </c>
    </row>
    <row r="1000" spans="19:19">
      <c r="S1000" s="23" t="s">
        <v>5</v>
      </c>
    </row>
    <row r="1001" spans="19:19">
      <c r="S1001" s="23" t="s">
        <v>5</v>
      </c>
    </row>
    <row r="1002" spans="19:19">
      <c r="S1002" s="23" t="s">
        <v>5</v>
      </c>
    </row>
    <row r="1003" spans="19:19">
      <c r="S1003" s="23" t="s">
        <v>5</v>
      </c>
    </row>
    <row r="1004" spans="19:19">
      <c r="S1004" s="23" t="s">
        <v>5</v>
      </c>
    </row>
    <row r="1005" spans="19:19">
      <c r="S1005" s="23" t="s">
        <v>5</v>
      </c>
    </row>
    <row r="1006" spans="19:19">
      <c r="S1006" s="23" t="s">
        <v>5</v>
      </c>
    </row>
    <row r="1007" spans="19:19">
      <c r="S1007" s="23" t="s">
        <v>5</v>
      </c>
    </row>
    <row r="1008" spans="19:19">
      <c r="S1008" s="23" t="s">
        <v>5</v>
      </c>
    </row>
    <row r="1009" spans="19:19">
      <c r="S1009" s="23" t="s">
        <v>5</v>
      </c>
    </row>
    <row r="1010" spans="19:19">
      <c r="S1010" s="23" t="s">
        <v>5</v>
      </c>
    </row>
    <row r="1011" spans="19:19">
      <c r="S1011" s="23" t="s">
        <v>5</v>
      </c>
    </row>
    <row r="1012" spans="19:19">
      <c r="S1012" s="23" t="s">
        <v>5</v>
      </c>
    </row>
    <row r="1013" spans="19:19">
      <c r="S1013" s="23" t="s">
        <v>5</v>
      </c>
    </row>
    <row r="1014" spans="19:19">
      <c r="S1014" s="23" t="s">
        <v>5</v>
      </c>
    </row>
    <row r="1015" spans="19:19">
      <c r="S1015" s="23" t="s">
        <v>5</v>
      </c>
    </row>
    <row r="1016" spans="19:19">
      <c r="S1016" s="23" t="s">
        <v>5</v>
      </c>
    </row>
    <row r="1017" spans="19:19">
      <c r="S1017" s="23" t="s">
        <v>5</v>
      </c>
    </row>
    <row r="1018" spans="19:19">
      <c r="S1018" s="23" t="s">
        <v>5</v>
      </c>
    </row>
    <row r="1019" spans="19:19">
      <c r="S1019" s="23" t="s">
        <v>5</v>
      </c>
    </row>
    <row r="1020" spans="19:19">
      <c r="S1020" s="23" t="s">
        <v>5</v>
      </c>
    </row>
    <row r="1021" spans="19:19">
      <c r="S1021" s="23" t="s">
        <v>5</v>
      </c>
    </row>
    <row r="1022" spans="19:19">
      <c r="S1022" s="23" t="s">
        <v>5</v>
      </c>
    </row>
    <row r="1023" spans="19:19">
      <c r="S1023" s="23" t="s">
        <v>5</v>
      </c>
    </row>
    <row r="1024" spans="19:19">
      <c r="S1024" s="23" t="s">
        <v>5</v>
      </c>
    </row>
    <row r="1025" spans="19:19">
      <c r="S1025" s="23" t="s">
        <v>5</v>
      </c>
    </row>
    <row r="1026" spans="19:19">
      <c r="S1026" s="23" t="s">
        <v>5</v>
      </c>
    </row>
    <row r="1027" spans="19:19">
      <c r="S1027" s="23" t="s">
        <v>5</v>
      </c>
    </row>
    <row r="1028" spans="19:19">
      <c r="S1028" s="23" t="s">
        <v>5</v>
      </c>
    </row>
    <row r="1029" spans="19:19">
      <c r="S1029" s="23" t="s">
        <v>5</v>
      </c>
    </row>
    <row r="1030" spans="19:19">
      <c r="S1030" s="23" t="s">
        <v>5</v>
      </c>
    </row>
    <row r="1031" spans="19:19">
      <c r="S1031" s="23" t="s">
        <v>5</v>
      </c>
    </row>
    <row r="1032" spans="19:19">
      <c r="S1032" s="23" t="s">
        <v>5</v>
      </c>
    </row>
    <row r="1033" spans="19:19">
      <c r="S1033" s="23" t="s">
        <v>5</v>
      </c>
    </row>
    <row r="1034" spans="19:19">
      <c r="S1034" s="23" t="s">
        <v>5</v>
      </c>
    </row>
    <row r="1035" spans="19:19">
      <c r="S1035" s="23" t="s">
        <v>5</v>
      </c>
    </row>
    <row r="1036" spans="19:19">
      <c r="S1036" s="23" t="s">
        <v>5</v>
      </c>
    </row>
    <row r="1037" spans="19:19">
      <c r="S1037" s="23" t="s">
        <v>5</v>
      </c>
    </row>
    <row r="1038" spans="19:19">
      <c r="S1038" s="23" t="s">
        <v>5</v>
      </c>
    </row>
    <row r="1039" spans="19:19">
      <c r="S1039" s="23" t="s">
        <v>5</v>
      </c>
    </row>
    <row r="1040" spans="19:19">
      <c r="S1040" s="23" t="s">
        <v>5</v>
      </c>
    </row>
    <row r="1041" spans="19:19">
      <c r="S1041" s="23" t="s">
        <v>5</v>
      </c>
    </row>
    <row r="1042" spans="19:19">
      <c r="S1042" s="23" t="s">
        <v>5</v>
      </c>
    </row>
    <row r="1043" spans="19:19">
      <c r="S1043" s="23" t="s">
        <v>5</v>
      </c>
    </row>
    <row r="1044" spans="19:19">
      <c r="S1044" s="23" t="s">
        <v>5</v>
      </c>
    </row>
    <row r="1045" spans="19:19">
      <c r="S1045" s="23" t="s">
        <v>5</v>
      </c>
    </row>
    <row r="1046" spans="19:19">
      <c r="S1046" s="23" t="s">
        <v>5</v>
      </c>
    </row>
    <row r="1047" spans="19:19">
      <c r="S1047" s="23" t="s">
        <v>5</v>
      </c>
    </row>
    <row r="1048" spans="19:19">
      <c r="S1048" s="23" t="s">
        <v>5</v>
      </c>
    </row>
    <row r="1049" spans="19:19">
      <c r="S1049" s="23" t="s">
        <v>5</v>
      </c>
    </row>
    <row r="1050" spans="19:19">
      <c r="S1050" s="23" t="s">
        <v>5</v>
      </c>
    </row>
    <row r="1051" spans="19:19">
      <c r="S1051" s="23" t="s">
        <v>5</v>
      </c>
    </row>
    <row r="1052" spans="19:19">
      <c r="S1052" s="23" t="s">
        <v>5</v>
      </c>
    </row>
    <row r="1053" spans="19:19">
      <c r="S1053" s="23" t="s">
        <v>5</v>
      </c>
    </row>
    <row r="1054" spans="19:19">
      <c r="S1054" s="23" t="s">
        <v>5</v>
      </c>
    </row>
    <row r="1055" spans="19:19">
      <c r="S1055" s="23" t="s">
        <v>5</v>
      </c>
    </row>
    <row r="1056" spans="19:19">
      <c r="S1056" s="23" t="s">
        <v>5</v>
      </c>
    </row>
    <row r="1057" spans="19:19">
      <c r="S1057" s="23" t="s">
        <v>5</v>
      </c>
    </row>
    <row r="1058" spans="19:19">
      <c r="S1058" s="23" t="s">
        <v>5</v>
      </c>
    </row>
    <row r="1059" spans="19:19">
      <c r="S1059" s="23" t="s">
        <v>5</v>
      </c>
    </row>
    <row r="1060" spans="19:19">
      <c r="S1060" s="23" t="s">
        <v>5</v>
      </c>
    </row>
    <row r="1061" spans="19:19">
      <c r="S1061" s="23" t="s">
        <v>5</v>
      </c>
    </row>
    <row r="1062" spans="19:19">
      <c r="S1062" s="23" t="s">
        <v>5</v>
      </c>
    </row>
    <row r="1063" spans="19:19">
      <c r="S1063" s="23" t="s">
        <v>5</v>
      </c>
    </row>
    <row r="1064" spans="19:19">
      <c r="S1064" s="23" t="s">
        <v>5</v>
      </c>
    </row>
    <row r="1065" spans="19:19">
      <c r="S1065" s="23" t="s">
        <v>5</v>
      </c>
    </row>
    <row r="1066" spans="19:19">
      <c r="S1066" s="23" t="s">
        <v>5</v>
      </c>
    </row>
    <row r="1067" spans="19:19">
      <c r="S1067" s="23" t="s">
        <v>5</v>
      </c>
    </row>
    <row r="1068" spans="19:19">
      <c r="S1068" s="23" t="s">
        <v>5</v>
      </c>
    </row>
    <row r="1069" spans="19:19">
      <c r="S1069" s="23" t="s">
        <v>5</v>
      </c>
    </row>
    <row r="1070" spans="19:19">
      <c r="S1070" s="23" t="s">
        <v>5</v>
      </c>
    </row>
    <row r="1071" spans="19:19">
      <c r="S1071" s="23" t="s">
        <v>5</v>
      </c>
    </row>
    <row r="1072" spans="19:19">
      <c r="S1072" s="23" t="s">
        <v>5</v>
      </c>
    </row>
    <row r="1073" spans="19:19">
      <c r="S1073" s="23" t="s">
        <v>5</v>
      </c>
    </row>
    <row r="1074" spans="19:19">
      <c r="S1074" s="23" t="s">
        <v>5</v>
      </c>
    </row>
    <row r="1075" spans="19:19">
      <c r="S1075" s="23" t="s">
        <v>5</v>
      </c>
    </row>
    <row r="1076" spans="19:19">
      <c r="S1076" s="23" t="s">
        <v>5</v>
      </c>
    </row>
    <row r="1077" spans="19:19">
      <c r="S1077" s="23" t="s">
        <v>5</v>
      </c>
    </row>
    <row r="1078" spans="19:19">
      <c r="S1078" s="23" t="s">
        <v>5</v>
      </c>
    </row>
    <row r="1079" spans="19:19">
      <c r="S1079" s="23" t="s">
        <v>5</v>
      </c>
    </row>
    <row r="1080" spans="19:19">
      <c r="S1080" s="23" t="s">
        <v>5</v>
      </c>
    </row>
    <row r="1081" spans="19:19">
      <c r="S1081" s="23" t="s">
        <v>5</v>
      </c>
    </row>
    <row r="1082" spans="19:19">
      <c r="S1082" s="23" t="s">
        <v>5</v>
      </c>
    </row>
    <row r="1083" spans="19:19">
      <c r="S1083" s="23" t="s">
        <v>5</v>
      </c>
    </row>
    <row r="1084" spans="19:19">
      <c r="S1084" s="23" t="s">
        <v>5</v>
      </c>
    </row>
    <row r="1085" spans="19:19">
      <c r="S1085" s="23" t="s">
        <v>5</v>
      </c>
    </row>
    <row r="1086" spans="19:19">
      <c r="S1086" s="23" t="s">
        <v>5</v>
      </c>
    </row>
    <row r="1087" spans="19:19">
      <c r="S1087" s="23" t="s">
        <v>5</v>
      </c>
    </row>
    <row r="1088" spans="19:19">
      <c r="S1088" s="23" t="s">
        <v>5</v>
      </c>
    </row>
    <row r="1089" spans="19:19">
      <c r="S1089" s="23" t="s">
        <v>5</v>
      </c>
    </row>
    <row r="1090" spans="19:19">
      <c r="S1090" s="23" t="s">
        <v>5</v>
      </c>
    </row>
    <row r="1091" spans="19:19">
      <c r="S1091" s="23" t="s">
        <v>5</v>
      </c>
    </row>
    <row r="1092" spans="19:19">
      <c r="S1092" s="23" t="s">
        <v>5</v>
      </c>
    </row>
    <row r="1093" spans="19:19">
      <c r="S1093" s="23" t="s">
        <v>5</v>
      </c>
    </row>
    <row r="1094" spans="19:19">
      <c r="S1094" s="23" t="s">
        <v>5</v>
      </c>
    </row>
    <row r="1095" spans="19:19">
      <c r="S1095" s="23" t="s">
        <v>5</v>
      </c>
    </row>
    <row r="1096" spans="19:19">
      <c r="S1096" s="23" t="s">
        <v>5</v>
      </c>
    </row>
    <row r="1097" spans="19:19">
      <c r="S1097" s="23" t="s">
        <v>5</v>
      </c>
    </row>
    <row r="1098" spans="19:19">
      <c r="S1098" s="23" t="s">
        <v>5</v>
      </c>
    </row>
    <row r="1099" spans="19:19">
      <c r="S1099" s="23" t="s">
        <v>5</v>
      </c>
    </row>
    <row r="1100" spans="19:19">
      <c r="S1100" s="23" t="s">
        <v>5</v>
      </c>
    </row>
    <row r="1101" spans="19:19">
      <c r="S1101" s="23" t="s">
        <v>5</v>
      </c>
    </row>
    <row r="1102" spans="19:19">
      <c r="S1102" s="23" t="s">
        <v>5</v>
      </c>
    </row>
    <row r="1103" spans="19:19">
      <c r="S1103" s="23" t="s">
        <v>5</v>
      </c>
    </row>
    <row r="1104" spans="19:19">
      <c r="S1104" s="23" t="s">
        <v>5</v>
      </c>
    </row>
    <row r="1105" spans="19:19">
      <c r="S1105" s="23" t="s">
        <v>5</v>
      </c>
    </row>
    <row r="1106" spans="19:19">
      <c r="S1106" s="23" t="s">
        <v>5</v>
      </c>
    </row>
    <row r="1107" spans="19:19">
      <c r="S1107" s="23" t="s">
        <v>5</v>
      </c>
    </row>
    <row r="1108" spans="19:19">
      <c r="S1108" s="23" t="s">
        <v>5</v>
      </c>
    </row>
    <row r="1109" spans="19:19">
      <c r="S1109" s="23" t="s">
        <v>5</v>
      </c>
    </row>
    <row r="1110" spans="19:19">
      <c r="S1110" s="23" t="s">
        <v>5</v>
      </c>
    </row>
    <row r="1111" spans="19:19">
      <c r="S1111" s="23" t="s">
        <v>5</v>
      </c>
    </row>
    <row r="1112" spans="19:19">
      <c r="S1112" s="23" t="s">
        <v>5</v>
      </c>
    </row>
    <row r="1113" spans="19:19">
      <c r="S1113" s="23" t="s">
        <v>5</v>
      </c>
    </row>
    <row r="1114" spans="19:19">
      <c r="S1114" s="23" t="s">
        <v>5</v>
      </c>
    </row>
    <row r="1115" spans="19:19">
      <c r="S1115" s="23" t="s">
        <v>5</v>
      </c>
    </row>
    <row r="1116" spans="19:19">
      <c r="S1116" s="23" t="s">
        <v>5</v>
      </c>
    </row>
    <row r="1117" spans="19:19">
      <c r="S1117" s="23" t="s">
        <v>5</v>
      </c>
    </row>
    <row r="1118" spans="19:19">
      <c r="S1118" s="23" t="s">
        <v>5</v>
      </c>
    </row>
    <row r="1119" spans="19:19">
      <c r="S1119" s="23" t="s">
        <v>5</v>
      </c>
    </row>
    <row r="1120" spans="19:19">
      <c r="S1120" s="23" t="s">
        <v>5</v>
      </c>
    </row>
    <row r="1121" spans="19:19">
      <c r="S1121" s="23" t="s">
        <v>5</v>
      </c>
    </row>
    <row r="1122" spans="19:19">
      <c r="S1122" s="23" t="s">
        <v>5</v>
      </c>
    </row>
    <row r="1123" spans="19:19">
      <c r="S1123" s="23" t="s">
        <v>5</v>
      </c>
    </row>
    <row r="1124" spans="19:19">
      <c r="S1124" s="23" t="s">
        <v>5</v>
      </c>
    </row>
    <row r="1125" spans="19:19">
      <c r="S1125" s="23" t="s">
        <v>5</v>
      </c>
    </row>
    <row r="1126" spans="19:19">
      <c r="S1126" s="23" t="s">
        <v>5</v>
      </c>
    </row>
    <row r="1127" spans="19:19">
      <c r="S1127" s="23" t="s">
        <v>5</v>
      </c>
    </row>
    <row r="1128" spans="19:19">
      <c r="S1128" s="23" t="s">
        <v>5</v>
      </c>
    </row>
    <row r="1129" spans="19:19">
      <c r="S1129" s="23" t="s">
        <v>5</v>
      </c>
    </row>
    <row r="1130" spans="19:19">
      <c r="S1130" s="23" t="s">
        <v>5</v>
      </c>
    </row>
    <row r="1131" spans="19:19">
      <c r="S1131" s="23" t="s">
        <v>5</v>
      </c>
    </row>
    <row r="1132" spans="19:19">
      <c r="S1132" s="23" t="s">
        <v>5</v>
      </c>
    </row>
    <row r="1133" spans="19:19">
      <c r="S1133" s="23" t="s">
        <v>5</v>
      </c>
    </row>
    <row r="1134" spans="19:19">
      <c r="S1134" s="23" t="s">
        <v>5</v>
      </c>
    </row>
    <row r="1135" spans="19:19">
      <c r="S1135" s="23" t="s">
        <v>5</v>
      </c>
    </row>
    <row r="1136" spans="19:19">
      <c r="S1136" s="23" t="s">
        <v>5</v>
      </c>
    </row>
    <row r="1137" spans="19:19">
      <c r="S1137" s="23" t="s">
        <v>5</v>
      </c>
    </row>
    <row r="1138" spans="19:19">
      <c r="S1138" s="23" t="s">
        <v>5</v>
      </c>
    </row>
    <row r="1139" spans="19:19">
      <c r="S1139" s="23" t="s">
        <v>5</v>
      </c>
    </row>
    <row r="1140" spans="19:19">
      <c r="S1140" s="23" t="s">
        <v>5</v>
      </c>
    </row>
    <row r="1141" spans="19:19">
      <c r="S1141" s="23" t="s">
        <v>5</v>
      </c>
    </row>
    <row r="1142" spans="19:19">
      <c r="S1142" s="23" t="s">
        <v>5</v>
      </c>
    </row>
    <row r="1143" spans="19:19">
      <c r="S1143" s="23" t="s">
        <v>5</v>
      </c>
    </row>
    <row r="1144" spans="19:19">
      <c r="S1144" s="23" t="s">
        <v>5</v>
      </c>
    </row>
    <row r="1145" spans="19:19">
      <c r="S1145" s="23" t="s">
        <v>5</v>
      </c>
    </row>
    <row r="1146" spans="19:19">
      <c r="S1146" s="23" t="s">
        <v>5</v>
      </c>
    </row>
    <row r="1147" spans="19:19">
      <c r="S1147" s="23" t="s">
        <v>5</v>
      </c>
    </row>
    <row r="1148" spans="19:19">
      <c r="S1148" s="23" t="s">
        <v>5</v>
      </c>
    </row>
    <row r="1149" spans="19:19">
      <c r="S1149" s="23" t="s">
        <v>5</v>
      </c>
    </row>
    <row r="1150" spans="19:19">
      <c r="S1150" s="23" t="s">
        <v>5</v>
      </c>
    </row>
    <row r="1151" spans="19:19">
      <c r="S1151" s="23" t="s">
        <v>5</v>
      </c>
    </row>
  </sheetData>
  <mergeCells count="3">
    <mergeCell ref="B3:M3"/>
    <mergeCell ref="R1:W1"/>
    <mergeCell ref="T2:W2"/>
  </mergeCells>
  <phoneticPr fontId="2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W37"/>
  <sheetViews>
    <sheetView topLeftCell="I1" workbookViewId="0">
      <selection activeCell="O15" sqref="O15"/>
    </sheetView>
  </sheetViews>
  <sheetFormatPr defaultColWidth="8.8984375" defaultRowHeight="27.75"/>
  <cols>
    <col min="1" max="1" width="17.09765625" style="23" customWidth="1"/>
    <col min="2" max="2" width="12" style="23" customWidth="1"/>
    <col min="3" max="3" width="6.59765625" style="23" customWidth="1"/>
    <col min="4" max="4" width="7.3984375" style="23" customWidth="1"/>
    <col min="5" max="6" width="11.09765625" style="23" customWidth="1"/>
    <col min="7" max="7" width="8.09765625" style="23" customWidth="1"/>
    <col min="8" max="9" width="11.296875" style="23" customWidth="1"/>
    <col min="10" max="12" width="8.8984375" style="23"/>
    <col min="13" max="13" width="16.09765625" style="140" customWidth="1"/>
    <col min="14" max="14" width="15.8984375" style="140" customWidth="1"/>
    <col min="15" max="15" width="15.3984375" style="23" customWidth="1"/>
    <col min="16" max="16" width="16.296875" style="23" customWidth="1"/>
    <col min="17" max="17" width="9.09765625" style="23" customWidth="1"/>
    <col min="18" max="18" width="11" style="23" hidden="1" customWidth="1"/>
    <col min="19" max="20" width="9.09765625" style="23" customWidth="1"/>
    <col min="21" max="16384" width="8.8984375" style="23"/>
  </cols>
  <sheetData>
    <row r="1" spans="1:23">
      <c r="B1" s="81" t="s">
        <v>339</v>
      </c>
      <c r="M1" s="81"/>
      <c r="N1" s="135" t="s">
        <v>340</v>
      </c>
    </row>
    <row r="2" spans="1:23">
      <c r="A2" s="138"/>
      <c r="B2" s="82" t="s">
        <v>706</v>
      </c>
      <c r="C2" s="138"/>
      <c r="D2" s="138"/>
      <c r="E2" s="138"/>
      <c r="F2" s="138"/>
      <c r="G2" s="138"/>
      <c r="H2" s="138"/>
      <c r="I2" s="138"/>
      <c r="M2" s="84" t="s">
        <v>44</v>
      </c>
      <c r="N2" s="84" t="s">
        <v>10</v>
      </c>
      <c r="O2" s="84" t="s">
        <v>40</v>
      </c>
      <c r="P2" s="84" t="s">
        <v>13</v>
      </c>
      <c r="R2" s="139" t="s">
        <v>68</v>
      </c>
    </row>
    <row r="3" spans="1:23">
      <c r="A3" s="138"/>
      <c r="B3" s="27"/>
      <c r="C3" s="138"/>
      <c r="D3" s="138"/>
      <c r="E3" s="138"/>
      <c r="F3" s="138"/>
      <c r="G3" s="138"/>
      <c r="H3" s="138"/>
      <c r="I3" s="138"/>
      <c r="M3" s="89"/>
      <c r="N3" s="89"/>
      <c r="O3" s="89" t="s">
        <v>18</v>
      </c>
      <c r="P3" s="89"/>
      <c r="Q3" s="140"/>
      <c r="R3" s="140"/>
      <c r="S3" s="140"/>
      <c r="T3" s="140"/>
    </row>
    <row r="4" spans="1:23">
      <c r="A4" s="84" t="s">
        <v>9</v>
      </c>
      <c r="B4" s="84" t="s">
        <v>10</v>
      </c>
      <c r="C4" s="84" t="s">
        <v>15</v>
      </c>
      <c r="D4" s="84" t="s">
        <v>16</v>
      </c>
      <c r="E4" s="141" t="s">
        <v>41</v>
      </c>
      <c r="F4" s="141" t="s">
        <v>13</v>
      </c>
      <c r="G4" s="84" t="s">
        <v>17</v>
      </c>
      <c r="H4" s="142" t="s">
        <v>6</v>
      </c>
      <c r="I4" s="142" t="s">
        <v>13</v>
      </c>
      <c r="M4" s="143" t="s">
        <v>45</v>
      </c>
      <c r="N4" s="144">
        <v>70402.378235510812</v>
      </c>
      <c r="O4" s="143">
        <v>46</v>
      </c>
      <c r="P4" s="145">
        <f t="shared" ref="P4:P10" si="0">O4*100000/N4</f>
        <v>65.338701834929907</v>
      </c>
      <c r="Q4" s="140"/>
      <c r="R4" s="146">
        <f>O4*100/O10</f>
        <v>7.7834179357021993</v>
      </c>
      <c r="S4" s="147"/>
      <c r="T4" s="148"/>
    </row>
    <row r="5" spans="1:23">
      <c r="A5" s="89"/>
      <c r="B5" s="89"/>
      <c r="C5" s="89" t="s">
        <v>18</v>
      </c>
      <c r="D5" s="89" t="s">
        <v>18</v>
      </c>
      <c r="E5" s="149" t="s">
        <v>7</v>
      </c>
      <c r="F5" s="149" t="s">
        <v>7</v>
      </c>
      <c r="G5" s="89" t="s">
        <v>18</v>
      </c>
      <c r="H5" s="150" t="s">
        <v>18</v>
      </c>
      <c r="I5" s="150" t="s">
        <v>8</v>
      </c>
      <c r="L5" s="151"/>
      <c r="M5" s="143" t="s">
        <v>46</v>
      </c>
      <c r="N5" s="144">
        <v>75042.440353473663</v>
      </c>
      <c r="O5" s="143">
        <v>148</v>
      </c>
      <c r="P5" s="145">
        <f t="shared" si="0"/>
        <v>197.22173120020236</v>
      </c>
      <c r="R5" s="146">
        <f>O5*100/O10</f>
        <v>25.042301184433164</v>
      </c>
      <c r="S5" s="147"/>
      <c r="T5" s="148"/>
      <c r="V5" s="152"/>
    </row>
    <row r="6" spans="1:23">
      <c r="A6" s="101" t="s">
        <v>21</v>
      </c>
      <c r="B6" s="102">
        <f>B7+B8</f>
        <v>156133</v>
      </c>
      <c r="C6" s="153">
        <v>22</v>
      </c>
      <c r="D6" s="153">
        <v>0</v>
      </c>
      <c r="E6" s="154">
        <f>C6+D6</f>
        <v>22</v>
      </c>
      <c r="F6" s="155">
        <f>E6*100000/B6</f>
        <v>14.090551004592239</v>
      </c>
      <c r="G6" s="153">
        <v>75</v>
      </c>
      <c r="H6" s="156">
        <f>C6+D6+G6</f>
        <v>97</v>
      </c>
      <c r="I6" s="157">
        <f>H6*100000/B6</f>
        <v>62.126520338429415</v>
      </c>
      <c r="L6" s="151"/>
      <c r="M6" s="143" t="s">
        <v>36</v>
      </c>
      <c r="N6" s="144">
        <v>84248.338076132117</v>
      </c>
      <c r="O6" s="143">
        <v>164</v>
      </c>
      <c r="P6" s="145">
        <f t="shared" si="0"/>
        <v>194.66259364285531</v>
      </c>
      <c r="R6" s="146">
        <f>O6*100/O10</f>
        <v>27.749576988155667</v>
      </c>
      <c r="S6" s="158"/>
      <c r="T6" s="159"/>
      <c r="V6" s="152"/>
    </row>
    <row r="7" spans="1:23">
      <c r="A7" s="114" t="s">
        <v>57</v>
      </c>
      <c r="B7" s="115">
        <v>34554</v>
      </c>
      <c r="C7" s="160">
        <v>6</v>
      </c>
      <c r="D7" s="161">
        <v>0</v>
      </c>
      <c r="E7" s="162">
        <f>C7+D7</f>
        <v>6</v>
      </c>
      <c r="F7" s="163">
        <f>E7*100000/B7</f>
        <v>17.364125716270184</v>
      </c>
      <c r="G7" s="164">
        <v>19</v>
      </c>
      <c r="H7" s="165">
        <f>C7+D7+G7</f>
        <v>25</v>
      </c>
      <c r="I7" s="166">
        <f>H7*100000/B7</f>
        <v>72.350523817792435</v>
      </c>
      <c r="M7" s="143" t="s">
        <v>37</v>
      </c>
      <c r="N7" s="144">
        <v>199998.93546853634</v>
      </c>
      <c r="O7" s="143">
        <v>108</v>
      </c>
      <c r="P7" s="145">
        <f t="shared" si="0"/>
        <v>54.000287425025057</v>
      </c>
      <c r="R7" s="146">
        <f>O7*100/O10</f>
        <v>18.274111675126903</v>
      </c>
      <c r="S7" s="147"/>
      <c r="T7" s="148"/>
      <c r="V7" s="152"/>
    </row>
    <row r="8" spans="1:23">
      <c r="A8" s="114" t="s">
        <v>22</v>
      </c>
      <c r="B8" s="115">
        <v>121579</v>
      </c>
      <c r="C8" s="160">
        <v>16</v>
      </c>
      <c r="D8" s="161">
        <v>0</v>
      </c>
      <c r="E8" s="162">
        <f t="shared" ref="E8:E27" si="1">C8+D8</f>
        <v>16</v>
      </c>
      <c r="F8" s="163">
        <f t="shared" ref="F8:F27" si="2">E8*100000/B8</f>
        <v>13.160167463130968</v>
      </c>
      <c r="G8" s="164">
        <v>56</v>
      </c>
      <c r="H8" s="165">
        <f t="shared" ref="H8:H27" si="3">C8+D8+G8</f>
        <v>72</v>
      </c>
      <c r="I8" s="166">
        <f t="shared" ref="I8:I27" si="4">H8*100000/B8</f>
        <v>59.220753584089358</v>
      </c>
      <c r="M8" s="143" t="s">
        <v>38</v>
      </c>
      <c r="N8" s="144">
        <v>444932</v>
      </c>
      <c r="O8" s="143">
        <v>76</v>
      </c>
      <c r="P8" s="145">
        <f t="shared" si="0"/>
        <v>17.081261855744248</v>
      </c>
      <c r="R8" s="146">
        <f>O8*100/O10</f>
        <v>12.859560067681896</v>
      </c>
      <c r="S8" s="147"/>
      <c r="T8" s="148"/>
      <c r="V8" s="152"/>
    </row>
    <row r="9" spans="1:23">
      <c r="A9" s="120" t="s">
        <v>23</v>
      </c>
      <c r="B9" s="121">
        <v>98345</v>
      </c>
      <c r="C9" s="160">
        <v>4</v>
      </c>
      <c r="D9" s="161">
        <v>0</v>
      </c>
      <c r="E9" s="162">
        <f t="shared" si="1"/>
        <v>4</v>
      </c>
      <c r="F9" s="163">
        <f t="shared" si="2"/>
        <v>4.0673140474858913</v>
      </c>
      <c r="G9" s="164">
        <v>15</v>
      </c>
      <c r="H9" s="165">
        <f t="shared" si="3"/>
        <v>19</v>
      </c>
      <c r="I9" s="166">
        <f t="shared" si="4"/>
        <v>19.319741725557986</v>
      </c>
      <c r="M9" s="143" t="s">
        <v>39</v>
      </c>
      <c r="N9" s="144">
        <v>433946</v>
      </c>
      <c r="O9" s="143">
        <v>49</v>
      </c>
      <c r="P9" s="145">
        <f t="shared" si="0"/>
        <v>11.291727542136579</v>
      </c>
      <c r="R9" s="146">
        <f>O9*100/O10</f>
        <v>8.2910321489001699</v>
      </c>
      <c r="T9" s="148"/>
      <c r="V9" s="152"/>
    </row>
    <row r="10" spans="1:23">
      <c r="A10" s="120" t="s">
        <v>31</v>
      </c>
      <c r="B10" s="121">
        <v>53681</v>
      </c>
      <c r="C10" s="160">
        <v>6</v>
      </c>
      <c r="D10" s="161">
        <v>0</v>
      </c>
      <c r="E10" s="162">
        <f t="shared" si="1"/>
        <v>6</v>
      </c>
      <c r="F10" s="163">
        <f t="shared" si="2"/>
        <v>11.177139024980905</v>
      </c>
      <c r="G10" s="164">
        <v>15</v>
      </c>
      <c r="H10" s="165">
        <f t="shared" si="3"/>
        <v>21</v>
      </c>
      <c r="I10" s="166">
        <f t="shared" si="4"/>
        <v>39.119986587433168</v>
      </c>
      <c r="M10" s="167" t="s">
        <v>41</v>
      </c>
      <c r="N10" s="168">
        <f>SUM(N4:N9)</f>
        <v>1308570.0921336529</v>
      </c>
      <c r="O10" s="168">
        <f>SUM(O4:O9)</f>
        <v>591</v>
      </c>
      <c r="P10" s="169">
        <f t="shared" si="0"/>
        <v>45.163801584091019</v>
      </c>
      <c r="R10" s="170">
        <f>SUM(R4:R9)</f>
        <v>100</v>
      </c>
      <c r="T10" s="148"/>
      <c r="V10" s="152"/>
    </row>
    <row r="11" spans="1:23">
      <c r="A11" s="120" t="s">
        <v>24</v>
      </c>
      <c r="B11" s="121">
        <v>80638</v>
      </c>
      <c r="C11" s="160">
        <v>7</v>
      </c>
      <c r="D11" s="161">
        <v>0</v>
      </c>
      <c r="E11" s="162">
        <f t="shared" si="1"/>
        <v>7</v>
      </c>
      <c r="F11" s="163">
        <f t="shared" si="2"/>
        <v>8.6807708524516976</v>
      </c>
      <c r="G11" s="164">
        <v>24</v>
      </c>
      <c r="H11" s="165">
        <f t="shared" si="3"/>
        <v>31</v>
      </c>
      <c r="I11" s="166">
        <f t="shared" si="4"/>
        <v>38.443413775143235</v>
      </c>
      <c r="M11" s="171"/>
      <c r="T11" s="140"/>
    </row>
    <row r="12" spans="1:23">
      <c r="A12" s="120" t="s">
        <v>25</v>
      </c>
      <c r="B12" s="121">
        <v>68373</v>
      </c>
      <c r="C12" s="160">
        <v>0</v>
      </c>
      <c r="D12" s="161">
        <v>0</v>
      </c>
      <c r="E12" s="162">
        <f t="shared" si="1"/>
        <v>0</v>
      </c>
      <c r="F12" s="163">
        <f t="shared" si="2"/>
        <v>0</v>
      </c>
      <c r="G12" s="164">
        <v>10</v>
      </c>
      <c r="H12" s="165">
        <f t="shared" si="3"/>
        <v>10</v>
      </c>
      <c r="I12" s="166">
        <f t="shared" si="4"/>
        <v>14.625656326327643</v>
      </c>
    </row>
    <row r="13" spans="1:23">
      <c r="A13" s="120" t="s">
        <v>26</v>
      </c>
      <c r="B13" s="121">
        <v>73394</v>
      </c>
      <c r="C13" s="160">
        <v>7</v>
      </c>
      <c r="D13" s="161">
        <v>1</v>
      </c>
      <c r="E13" s="162">
        <f t="shared" si="1"/>
        <v>8</v>
      </c>
      <c r="F13" s="163">
        <f t="shared" si="2"/>
        <v>10.900073575496634</v>
      </c>
      <c r="G13" s="164">
        <v>62</v>
      </c>
      <c r="H13" s="165">
        <f t="shared" si="3"/>
        <v>70</v>
      </c>
      <c r="I13" s="166">
        <f t="shared" si="4"/>
        <v>95.375643785595557</v>
      </c>
      <c r="M13" s="172" t="s">
        <v>69</v>
      </c>
      <c r="N13" s="172" t="s">
        <v>10</v>
      </c>
      <c r="O13" s="172" t="s">
        <v>40</v>
      </c>
      <c r="P13" s="173" t="s">
        <v>13</v>
      </c>
    </row>
    <row r="14" spans="1:23">
      <c r="A14" s="120" t="s">
        <v>27</v>
      </c>
      <c r="B14" s="121">
        <v>107869</v>
      </c>
      <c r="C14" s="160">
        <v>3</v>
      </c>
      <c r="D14" s="161">
        <v>0</v>
      </c>
      <c r="E14" s="162">
        <f t="shared" si="1"/>
        <v>3</v>
      </c>
      <c r="F14" s="163">
        <f t="shared" si="2"/>
        <v>2.7811512111913523</v>
      </c>
      <c r="G14" s="164">
        <v>0</v>
      </c>
      <c r="H14" s="165">
        <f t="shared" si="3"/>
        <v>3</v>
      </c>
      <c r="I14" s="166">
        <f t="shared" si="4"/>
        <v>2.7811512111913523</v>
      </c>
      <c r="M14" s="174" t="s">
        <v>70</v>
      </c>
      <c r="N14" s="175">
        <v>652498</v>
      </c>
      <c r="O14" s="174">
        <v>286</v>
      </c>
      <c r="P14" s="145">
        <f>O14*100000/N14</f>
        <v>43.831551974105665</v>
      </c>
      <c r="R14" s="107"/>
    </row>
    <row r="15" spans="1:23">
      <c r="A15" s="120" t="s">
        <v>34</v>
      </c>
      <c r="B15" s="121">
        <v>57800</v>
      </c>
      <c r="C15" s="160">
        <v>3</v>
      </c>
      <c r="D15" s="161">
        <v>0</v>
      </c>
      <c r="E15" s="162">
        <f t="shared" si="1"/>
        <v>3</v>
      </c>
      <c r="F15" s="163">
        <f t="shared" si="2"/>
        <v>5.1903114186851207</v>
      </c>
      <c r="G15" s="164">
        <v>9</v>
      </c>
      <c r="H15" s="165">
        <f t="shared" si="3"/>
        <v>12</v>
      </c>
      <c r="I15" s="166">
        <f t="shared" si="4"/>
        <v>20.761245674740483</v>
      </c>
      <c r="M15" s="174" t="s">
        <v>71</v>
      </c>
      <c r="N15" s="175">
        <v>656072</v>
      </c>
      <c r="O15" s="175">
        <f>O10-O14</f>
        <v>305</v>
      </c>
      <c r="P15" s="145">
        <f>O15*100000/N15</f>
        <v>46.488800009755025</v>
      </c>
      <c r="W15" s="23">
        <f>5/6</f>
        <v>0.83333333333333337</v>
      </c>
    </row>
    <row r="16" spans="1:23">
      <c r="A16" s="120" t="s">
        <v>32</v>
      </c>
      <c r="B16" s="121">
        <v>65683</v>
      </c>
      <c r="C16" s="160">
        <v>3</v>
      </c>
      <c r="D16" s="161">
        <v>0</v>
      </c>
      <c r="E16" s="162">
        <f t="shared" si="1"/>
        <v>3</v>
      </c>
      <c r="F16" s="163">
        <f t="shared" si="2"/>
        <v>4.5673918669975491</v>
      </c>
      <c r="G16" s="164">
        <v>4</v>
      </c>
      <c r="H16" s="165">
        <f t="shared" si="3"/>
        <v>7</v>
      </c>
      <c r="I16" s="166">
        <f t="shared" si="4"/>
        <v>10.657247689660947</v>
      </c>
      <c r="M16" s="176" t="s">
        <v>41</v>
      </c>
      <c r="N16" s="177">
        <f>N14+N15</f>
        <v>1308570</v>
      </c>
      <c r="O16" s="178">
        <f>O14+O15</f>
        <v>591</v>
      </c>
      <c r="P16" s="179">
        <f>O16*100000/N16</f>
        <v>45.163804763979002</v>
      </c>
    </row>
    <row r="17" spans="1:22">
      <c r="A17" s="120" t="s">
        <v>28</v>
      </c>
      <c r="B17" s="121">
        <v>121515</v>
      </c>
      <c r="C17" s="160">
        <v>4</v>
      </c>
      <c r="D17" s="161">
        <v>0</v>
      </c>
      <c r="E17" s="162">
        <f t="shared" si="1"/>
        <v>4</v>
      </c>
      <c r="F17" s="163">
        <f t="shared" si="2"/>
        <v>3.2917746780232893</v>
      </c>
      <c r="G17" s="164">
        <v>33</v>
      </c>
      <c r="H17" s="165">
        <f t="shared" si="3"/>
        <v>37</v>
      </c>
      <c r="I17" s="166">
        <f t="shared" si="4"/>
        <v>30.448915771715427</v>
      </c>
    </row>
    <row r="18" spans="1:22">
      <c r="A18" s="120" t="s">
        <v>29</v>
      </c>
      <c r="B18" s="121">
        <v>116425</v>
      </c>
      <c r="C18" s="160">
        <v>14</v>
      </c>
      <c r="D18" s="161">
        <v>0</v>
      </c>
      <c r="E18" s="162">
        <f t="shared" si="1"/>
        <v>14</v>
      </c>
      <c r="F18" s="163">
        <f t="shared" si="2"/>
        <v>12.024908739531888</v>
      </c>
      <c r="G18" s="164">
        <v>36</v>
      </c>
      <c r="H18" s="165">
        <f t="shared" si="3"/>
        <v>50</v>
      </c>
      <c r="I18" s="166">
        <f t="shared" si="4"/>
        <v>42.946102641185313</v>
      </c>
      <c r="R18" s="107"/>
    </row>
    <row r="19" spans="1:22">
      <c r="A19" s="120" t="s">
        <v>33</v>
      </c>
      <c r="B19" s="121">
        <v>23197</v>
      </c>
      <c r="C19" s="160">
        <v>0</v>
      </c>
      <c r="D19" s="161">
        <v>0</v>
      </c>
      <c r="E19" s="162">
        <f t="shared" si="1"/>
        <v>0</v>
      </c>
      <c r="F19" s="163">
        <f t="shared" si="2"/>
        <v>0</v>
      </c>
      <c r="G19" s="164">
        <v>0</v>
      </c>
      <c r="H19" s="165">
        <f t="shared" si="3"/>
        <v>0</v>
      </c>
      <c r="I19" s="166">
        <f t="shared" si="4"/>
        <v>0</v>
      </c>
      <c r="S19" s="180"/>
      <c r="T19" s="181"/>
      <c r="U19" s="182"/>
    </row>
    <row r="20" spans="1:22">
      <c r="A20" s="120" t="s">
        <v>58</v>
      </c>
      <c r="B20" s="121">
        <v>28005</v>
      </c>
      <c r="C20" s="160">
        <v>8</v>
      </c>
      <c r="D20" s="161">
        <v>0</v>
      </c>
      <c r="E20" s="162">
        <f t="shared" si="1"/>
        <v>8</v>
      </c>
      <c r="F20" s="163">
        <f t="shared" si="2"/>
        <v>28.566327441528298</v>
      </c>
      <c r="G20" s="164">
        <v>2</v>
      </c>
      <c r="H20" s="165">
        <f t="shared" si="3"/>
        <v>10</v>
      </c>
      <c r="I20" s="166">
        <f t="shared" si="4"/>
        <v>35.707909301910377</v>
      </c>
      <c r="S20" s="180"/>
      <c r="T20" s="181"/>
      <c r="U20" s="182"/>
    </row>
    <row r="21" spans="1:22">
      <c r="A21" s="120" t="s">
        <v>30</v>
      </c>
      <c r="B21" s="121">
        <v>74504</v>
      </c>
      <c r="C21" s="160">
        <v>9</v>
      </c>
      <c r="D21" s="161">
        <v>0</v>
      </c>
      <c r="E21" s="162">
        <f t="shared" si="1"/>
        <v>9</v>
      </c>
      <c r="F21" s="163">
        <f t="shared" si="2"/>
        <v>12.079888328143456</v>
      </c>
      <c r="G21" s="164">
        <v>10</v>
      </c>
      <c r="H21" s="165">
        <f t="shared" si="3"/>
        <v>19</v>
      </c>
      <c r="I21" s="166">
        <f t="shared" si="4"/>
        <v>25.501986470525072</v>
      </c>
      <c r="S21" s="180"/>
      <c r="T21" s="181"/>
      <c r="U21" s="182"/>
    </row>
    <row r="22" spans="1:22">
      <c r="A22" s="120" t="s">
        <v>35</v>
      </c>
      <c r="B22" s="121">
        <v>22704</v>
      </c>
      <c r="C22" s="160">
        <v>0</v>
      </c>
      <c r="D22" s="161">
        <v>0</v>
      </c>
      <c r="E22" s="162">
        <f t="shared" si="1"/>
        <v>0</v>
      </c>
      <c r="F22" s="163">
        <f t="shared" si="2"/>
        <v>0</v>
      </c>
      <c r="G22" s="164">
        <v>0</v>
      </c>
      <c r="H22" s="165">
        <f t="shared" si="3"/>
        <v>0</v>
      </c>
      <c r="I22" s="166">
        <f t="shared" si="4"/>
        <v>0</v>
      </c>
      <c r="S22" s="180"/>
      <c r="T22" s="181"/>
      <c r="U22" s="182"/>
    </row>
    <row r="23" spans="1:22">
      <c r="A23" s="124" t="s">
        <v>59</v>
      </c>
      <c r="B23" s="121">
        <v>36869</v>
      </c>
      <c r="C23" s="160">
        <v>2</v>
      </c>
      <c r="D23" s="161">
        <v>0</v>
      </c>
      <c r="E23" s="162">
        <f t="shared" si="1"/>
        <v>2</v>
      </c>
      <c r="F23" s="163">
        <f t="shared" si="2"/>
        <v>5.4246114622040196</v>
      </c>
      <c r="G23" s="164">
        <v>2</v>
      </c>
      <c r="H23" s="165">
        <f t="shared" si="3"/>
        <v>4</v>
      </c>
      <c r="I23" s="166">
        <f t="shared" si="4"/>
        <v>10.849222924408039</v>
      </c>
      <c r="T23" s="180"/>
      <c r="U23" s="181"/>
      <c r="V23" s="182"/>
    </row>
    <row r="24" spans="1:22">
      <c r="A24" s="124" t="s">
        <v>60</v>
      </c>
      <c r="B24" s="121">
        <v>47085</v>
      </c>
      <c r="C24" s="160">
        <v>7</v>
      </c>
      <c r="D24" s="161">
        <v>0</v>
      </c>
      <c r="E24" s="162">
        <f t="shared" si="1"/>
        <v>7</v>
      </c>
      <c r="F24" s="163">
        <f t="shared" si="2"/>
        <v>14.866730381225443</v>
      </c>
      <c r="G24" s="164">
        <v>8</v>
      </c>
      <c r="H24" s="165">
        <f t="shared" si="3"/>
        <v>15</v>
      </c>
      <c r="I24" s="166">
        <f t="shared" si="4"/>
        <v>31.857279388340235</v>
      </c>
      <c r="T24" s="180"/>
      <c r="U24" s="181"/>
      <c r="V24" s="182"/>
    </row>
    <row r="25" spans="1:22">
      <c r="A25" s="124" t="s">
        <v>61</v>
      </c>
      <c r="B25" s="121">
        <v>27802</v>
      </c>
      <c r="C25" s="160">
        <v>14</v>
      </c>
      <c r="D25" s="161">
        <v>0</v>
      </c>
      <c r="E25" s="162">
        <f t="shared" si="1"/>
        <v>14</v>
      </c>
      <c r="F25" s="163">
        <f t="shared" si="2"/>
        <v>50.356089489964752</v>
      </c>
      <c r="G25" s="164">
        <v>22</v>
      </c>
      <c r="H25" s="165">
        <f t="shared" si="3"/>
        <v>36</v>
      </c>
      <c r="I25" s="166">
        <f t="shared" si="4"/>
        <v>129.48708725990937</v>
      </c>
      <c r="T25" s="180"/>
      <c r="U25" s="181"/>
      <c r="V25" s="182"/>
    </row>
    <row r="26" spans="1:22">
      <c r="A26" s="124" t="s">
        <v>62</v>
      </c>
      <c r="B26" s="121">
        <v>24905</v>
      </c>
      <c r="C26" s="160">
        <v>16</v>
      </c>
      <c r="D26" s="161">
        <v>0</v>
      </c>
      <c r="E26" s="162">
        <f t="shared" si="1"/>
        <v>16</v>
      </c>
      <c r="F26" s="163">
        <f t="shared" si="2"/>
        <v>64.244127685203779</v>
      </c>
      <c r="G26" s="164">
        <v>111</v>
      </c>
      <c r="H26" s="165">
        <f t="shared" si="3"/>
        <v>127</v>
      </c>
      <c r="I26" s="166">
        <f t="shared" si="4"/>
        <v>509.93776350130497</v>
      </c>
      <c r="T26" s="180"/>
      <c r="U26" s="181"/>
      <c r="V26" s="182"/>
    </row>
    <row r="27" spans="1:22">
      <c r="A27" s="128" t="s">
        <v>63</v>
      </c>
      <c r="B27" s="121">
        <v>23643</v>
      </c>
      <c r="C27" s="123">
        <v>7</v>
      </c>
      <c r="D27" s="164">
        <v>1</v>
      </c>
      <c r="E27" s="162">
        <f t="shared" si="1"/>
        <v>8</v>
      </c>
      <c r="F27" s="163">
        <f t="shared" si="2"/>
        <v>33.836653554963412</v>
      </c>
      <c r="G27" s="164">
        <v>15</v>
      </c>
      <c r="H27" s="165">
        <f t="shared" si="3"/>
        <v>23</v>
      </c>
      <c r="I27" s="166">
        <f t="shared" si="4"/>
        <v>97.28037897051982</v>
      </c>
      <c r="M27" s="139"/>
      <c r="N27" s="139"/>
      <c r="O27" s="27"/>
      <c r="P27" s="27"/>
      <c r="Q27" s="27"/>
      <c r="R27" s="27"/>
      <c r="S27" s="27"/>
      <c r="T27" s="180"/>
      <c r="U27" s="181"/>
      <c r="V27" s="182"/>
    </row>
    <row r="28" spans="1:22">
      <c r="A28" s="183" t="s">
        <v>64</v>
      </c>
      <c r="B28" s="184">
        <f>SUM(B7:B27)</f>
        <v>1308570</v>
      </c>
      <c r="C28" s="184">
        <f>SUM(C7:C27)</f>
        <v>136</v>
      </c>
      <c r="D28" s="184">
        <f>SUM(D7:D27)</f>
        <v>2</v>
      </c>
      <c r="E28" s="184">
        <f>SUM(E7:E27)</f>
        <v>138</v>
      </c>
      <c r="F28" s="185">
        <f>E28*100000/B28</f>
        <v>10.545863041335197</v>
      </c>
      <c r="G28" s="184">
        <f>SUM(G7:G27)</f>
        <v>453</v>
      </c>
      <c r="H28" s="184">
        <f>C28+D28+G28</f>
        <v>591</v>
      </c>
      <c r="I28" s="185">
        <f>H28*100000/B28</f>
        <v>45.163804763979002</v>
      </c>
      <c r="T28" s="180"/>
      <c r="U28" s="181"/>
      <c r="V28" s="182"/>
    </row>
    <row r="29" spans="1:22">
      <c r="T29" s="180"/>
      <c r="U29" s="181"/>
      <c r="V29" s="182"/>
    </row>
    <row r="30" spans="1:22">
      <c r="A30" s="27"/>
      <c r="T30" s="180"/>
      <c r="U30" s="181"/>
      <c r="V30" s="182"/>
    </row>
    <row r="31" spans="1:22">
      <c r="A31" s="27"/>
      <c r="T31" s="180"/>
      <c r="U31" s="181"/>
      <c r="V31" s="182"/>
    </row>
    <row r="32" spans="1:22">
      <c r="T32" s="180"/>
      <c r="U32" s="181"/>
      <c r="V32" s="182"/>
    </row>
    <row r="33" spans="20:22">
      <c r="T33" s="180"/>
      <c r="U33" s="181"/>
      <c r="V33" s="182"/>
    </row>
    <row r="34" spans="20:22">
      <c r="T34" s="180"/>
      <c r="U34" s="181"/>
      <c r="V34" s="182"/>
    </row>
    <row r="35" spans="20:22">
      <c r="T35" s="180"/>
      <c r="U35" s="181"/>
      <c r="V35" s="182"/>
    </row>
    <row r="36" spans="20:22">
      <c r="T36" s="180"/>
      <c r="U36" s="181"/>
      <c r="V36" s="182"/>
    </row>
    <row r="37" spans="20:22">
      <c r="T37" s="180"/>
      <c r="U37" s="181"/>
      <c r="V37" s="182"/>
    </row>
  </sheetData>
  <phoneticPr fontId="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topLeftCell="A22" workbookViewId="0">
      <selection activeCell="C31" sqref="C31:AY31"/>
    </sheetView>
  </sheetViews>
  <sheetFormatPr defaultColWidth="8.8984375" defaultRowHeight="27.75"/>
  <cols>
    <col min="1" max="1" width="18.09765625" style="23" customWidth="1"/>
    <col min="2" max="2" width="10.8984375" style="140" customWidth="1"/>
    <col min="3" max="21" width="9.09765625" style="140" customWidth="1"/>
    <col min="22" max="16384" width="8.8984375" style="23"/>
  </cols>
  <sheetData>
    <row r="1" spans="1:54">
      <c r="A1" s="81" t="s">
        <v>341</v>
      </c>
    </row>
    <row r="2" spans="1:54">
      <c r="A2" s="81"/>
      <c r="B2" s="189"/>
      <c r="C2" s="82" t="s">
        <v>706</v>
      </c>
      <c r="D2" s="139"/>
    </row>
    <row r="3" spans="1:54">
      <c r="A3" s="190" t="s">
        <v>9</v>
      </c>
      <c r="B3" s="191"/>
      <c r="C3" s="192"/>
      <c r="D3" s="192"/>
      <c r="E3" s="192"/>
      <c r="F3" s="193" t="s">
        <v>67</v>
      </c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194"/>
      <c r="AR3" s="194"/>
      <c r="AS3" s="194"/>
      <c r="AT3" s="194"/>
      <c r="AU3" s="194"/>
      <c r="AV3" s="194"/>
      <c r="AW3" s="194"/>
      <c r="AX3" s="194"/>
      <c r="AY3" s="194"/>
      <c r="AZ3" s="194"/>
      <c r="BA3" s="194"/>
      <c r="BB3" s="195"/>
    </row>
    <row r="4" spans="1:54">
      <c r="A4" s="196"/>
      <c r="B4" s="197" t="s">
        <v>41</v>
      </c>
      <c r="C4" s="198" t="s">
        <v>94</v>
      </c>
      <c r="D4" s="198" t="s">
        <v>95</v>
      </c>
      <c r="E4" s="198" t="s">
        <v>96</v>
      </c>
      <c r="F4" s="198" t="s">
        <v>97</v>
      </c>
      <c r="G4" s="198" t="s">
        <v>98</v>
      </c>
      <c r="H4" s="198" t="s">
        <v>99</v>
      </c>
      <c r="I4" s="198" t="s">
        <v>100</v>
      </c>
      <c r="J4" s="198" t="s">
        <v>101</v>
      </c>
      <c r="K4" s="198" t="s">
        <v>102</v>
      </c>
      <c r="L4" s="198" t="s">
        <v>103</v>
      </c>
      <c r="M4" s="198" t="s">
        <v>104</v>
      </c>
      <c r="N4" s="198" t="s">
        <v>105</v>
      </c>
      <c r="O4" s="198" t="s">
        <v>106</v>
      </c>
      <c r="P4" s="198" t="s">
        <v>107</v>
      </c>
      <c r="Q4" s="198" t="s">
        <v>108</v>
      </c>
      <c r="R4" s="198" t="s">
        <v>109</v>
      </c>
      <c r="S4" s="198" t="s">
        <v>110</v>
      </c>
      <c r="T4" s="198" t="s">
        <v>111</v>
      </c>
      <c r="U4" s="198" t="s">
        <v>112</v>
      </c>
      <c r="V4" s="198" t="s">
        <v>113</v>
      </c>
      <c r="W4" s="198" t="s">
        <v>114</v>
      </c>
      <c r="X4" s="198" t="s">
        <v>115</v>
      </c>
      <c r="Y4" s="198" t="s">
        <v>116</v>
      </c>
      <c r="Z4" s="198" t="s">
        <v>117</v>
      </c>
      <c r="AA4" s="198" t="s">
        <v>118</v>
      </c>
      <c r="AB4" s="198" t="s">
        <v>119</v>
      </c>
      <c r="AC4" s="198" t="s">
        <v>120</v>
      </c>
      <c r="AD4" s="198" t="s">
        <v>121</v>
      </c>
      <c r="AE4" s="198" t="s">
        <v>122</v>
      </c>
      <c r="AF4" s="198" t="s">
        <v>123</v>
      </c>
      <c r="AG4" s="198" t="s">
        <v>124</v>
      </c>
      <c r="AH4" s="198" t="s">
        <v>125</v>
      </c>
      <c r="AI4" s="198" t="s">
        <v>126</v>
      </c>
      <c r="AJ4" s="198" t="s">
        <v>127</v>
      </c>
      <c r="AK4" s="198" t="s">
        <v>128</v>
      </c>
      <c r="AL4" s="198" t="s">
        <v>129</v>
      </c>
      <c r="AM4" s="198" t="s">
        <v>130</v>
      </c>
      <c r="AN4" s="198" t="s">
        <v>131</v>
      </c>
      <c r="AO4" s="198" t="s">
        <v>132</v>
      </c>
      <c r="AP4" s="198" t="s">
        <v>133</v>
      </c>
      <c r="AQ4" s="198" t="s">
        <v>134</v>
      </c>
      <c r="AR4" s="198" t="s">
        <v>135</v>
      </c>
      <c r="AS4" s="198" t="s">
        <v>136</v>
      </c>
      <c r="AT4" s="198" t="s">
        <v>137</v>
      </c>
      <c r="AU4" s="198" t="s">
        <v>138</v>
      </c>
      <c r="AV4" s="198" t="s">
        <v>139</v>
      </c>
      <c r="AW4" s="198" t="s">
        <v>140</v>
      </c>
      <c r="AX4" s="198" t="s">
        <v>141</v>
      </c>
      <c r="AY4" s="198" t="s">
        <v>142</v>
      </c>
      <c r="AZ4" s="198" t="s">
        <v>143</v>
      </c>
      <c r="BA4" s="198" t="s">
        <v>144</v>
      </c>
      <c r="BB4" s="198" t="s">
        <v>145</v>
      </c>
    </row>
    <row r="5" spans="1:54">
      <c r="A5" s="199" t="s">
        <v>21</v>
      </c>
      <c r="B5" s="130">
        <f>SUM(C5:BB5)</f>
        <v>97</v>
      </c>
      <c r="C5" s="143">
        <v>0</v>
      </c>
      <c r="D5" s="143">
        <v>0</v>
      </c>
      <c r="E5" s="143">
        <v>1</v>
      </c>
      <c r="F5" s="143">
        <v>0</v>
      </c>
      <c r="G5" s="143">
        <v>0</v>
      </c>
      <c r="H5" s="143">
        <v>0</v>
      </c>
      <c r="I5" s="143">
        <v>0</v>
      </c>
      <c r="J5" s="143">
        <v>0</v>
      </c>
      <c r="K5" s="143">
        <v>0</v>
      </c>
      <c r="L5" s="143">
        <v>0</v>
      </c>
      <c r="M5" s="143">
        <v>0</v>
      </c>
      <c r="N5" s="143">
        <v>0</v>
      </c>
      <c r="O5" s="143">
        <v>0</v>
      </c>
      <c r="P5" s="143">
        <v>0</v>
      </c>
      <c r="Q5" s="143">
        <v>0</v>
      </c>
      <c r="R5" s="143">
        <v>2</v>
      </c>
      <c r="S5" s="143">
        <v>0</v>
      </c>
      <c r="T5" s="143">
        <v>0</v>
      </c>
      <c r="U5" s="143">
        <v>0</v>
      </c>
      <c r="V5" s="143">
        <v>1</v>
      </c>
      <c r="W5" s="143">
        <v>3</v>
      </c>
      <c r="X5" s="143">
        <v>1</v>
      </c>
      <c r="Y5" s="143">
        <v>7</v>
      </c>
      <c r="Z5" s="143">
        <v>3</v>
      </c>
      <c r="AA5" s="143">
        <v>6</v>
      </c>
      <c r="AB5" s="143">
        <v>10</v>
      </c>
      <c r="AC5" s="143">
        <v>8</v>
      </c>
      <c r="AD5" s="143">
        <v>3</v>
      </c>
      <c r="AE5" s="143">
        <v>1</v>
      </c>
      <c r="AF5" s="143">
        <v>2</v>
      </c>
      <c r="AG5" s="143">
        <v>7</v>
      </c>
      <c r="AH5" s="143">
        <v>1</v>
      </c>
      <c r="AI5" s="143">
        <v>6</v>
      </c>
      <c r="AJ5" s="143">
        <v>3</v>
      </c>
      <c r="AK5" s="143">
        <v>5</v>
      </c>
      <c r="AL5" s="143">
        <v>5</v>
      </c>
      <c r="AM5" s="143">
        <v>2</v>
      </c>
      <c r="AN5" s="143">
        <v>2</v>
      </c>
      <c r="AO5" s="143">
        <v>2</v>
      </c>
      <c r="AP5" s="143">
        <v>2</v>
      </c>
      <c r="AQ5" s="143">
        <v>5</v>
      </c>
      <c r="AR5" s="143">
        <v>1</v>
      </c>
      <c r="AS5" s="143">
        <v>0</v>
      </c>
      <c r="AT5" s="143">
        <v>2</v>
      </c>
      <c r="AU5" s="143">
        <v>3</v>
      </c>
      <c r="AV5" s="143">
        <v>2</v>
      </c>
      <c r="AW5" s="143">
        <v>0</v>
      </c>
      <c r="AX5" s="143">
        <v>0</v>
      </c>
      <c r="AY5" s="143">
        <v>1</v>
      </c>
      <c r="AZ5" s="143"/>
      <c r="BA5" s="143"/>
      <c r="BB5" s="143"/>
    </row>
    <row r="6" spans="1:54">
      <c r="A6" s="200" t="s">
        <v>23</v>
      </c>
      <c r="B6" s="130">
        <f t="shared" ref="B6:B24" si="0">SUM(C6:BB6)</f>
        <v>19</v>
      </c>
      <c r="C6" s="143">
        <v>0</v>
      </c>
      <c r="D6" s="143">
        <v>1</v>
      </c>
      <c r="E6" s="143">
        <v>1</v>
      </c>
      <c r="F6" s="143">
        <v>0</v>
      </c>
      <c r="G6" s="143">
        <v>0</v>
      </c>
      <c r="H6" s="143">
        <v>1</v>
      </c>
      <c r="I6" s="143">
        <v>0</v>
      </c>
      <c r="J6" s="143">
        <v>0</v>
      </c>
      <c r="K6" s="143">
        <v>2</v>
      </c>
      <c r="L6" s="143">
        <v>0</v>
      </c>
      <c r="M6" s="143">
        <v>0</v>
      </c>
      <c r="N6" s="143">
        <v>0</v>
      </c>
      <c r="O6" s="143">
        <v>0</v>
      </c>
      <c r="P6" s="143">
        <v>0</v>
      </c>
      <c r="Q6" s="143">
        <v>0</v>
      </c>
      <c r="R6" s="143">
        <v>0</v>
      </c>
      <c r="S6" s="143">
        <v>0</v>
      </c>
      <c r="T6" s="143">
        <v>0</v>
      </c>
      <c r="U6" s="143">
        <v>0</v>
      </c>
      <c r="V6" s="143">
        <v>0</v>
      </c>
      <c r="W6" s="143">
        <v>0</v>
      </c>
      <c r="X6" s="143">
        <v>0</v>
      </c>
      <c r="Y6" s="143">
        <v>2</v>
      </c>
      <c r="Z6" s="143">
        <v>1</v>
      </c>
      <c r="AA6" s="143">
        <v>0</v>
      </c>
      <c r="AB6" s="143">
        <v>0</v>
      </c>
      <c r="AC6" s="143">
        <v>3</v>
      </c>
      <c r="AD6" s="143">
        <v>3</v>
      </c>
      <c r="AE6" s="143">
        <v>1</v>
      </c>
      <c r="AF6" s="143">
        <v>1</v>
      </c>
      <c r="AG6" s="143">
        <v>1</v>
      </c>
      <c r="AH6" s="143">
        <v>1</v>
      </c>
      <c r="AI6" s="143">
        <v>0</v>
      </c>
      <c r="AJ6" s="143">
        <v>0</v>
      </c>
      <c r="AK6" s="143">
        <v>1</v>
      </c>
      <c r="AL6" s="143">
        <v>0</v>
      </c>
      <c r="AM6" s="143">
        <v>0</v>
      </c>
      <c r="AN6" s="143">
        <v>0</v>
      </c>
      <c r="AO6" s="143">
        <v>0</v>
      </c>
      <c r="AP6" s="143">
        <v>0</v>
      </c>
      <c r="AQ6" s="143">
        <v>0</v>
      </c>
      <c r="AR6" s="143">
        <v>0</v>
      </c>
      <c r="AS6" s="143">
        <v>0</v>
      </c>
      <c r="AT6" s="143">
        <v>0</v>
      </c>
      <c r="AU6" s="143">
        <v>0</v>
      </c>
      <c r="AV6" s="143">
        <v>0</v>
      </c>
      <c r="AW6" s="143">
        <v>0</v>
      </c>
      <c r="AX6" s="143">
        <v>0</v>
      </c>
      <c r="AY6" s="143">
        <v>0</v>
      </c>
      <c r="AZ6" s="143"/>
      <c r="BA6" s="143"/>
      <c r="BB6" s="143"/>
    </row>
    <row r="7" spans="1:54">
      <c r="A7" s="200" t="s">
        <v>31</v>
      </c>
      <c r="B7" s="130">
        <f t="shared" si="0"/>
        <v>21</v>
      </c>
      <c r="C7" s="143">
        <v>0</v>
      </c>
      <c r="D7" s="143">
        <v>0</v>
      </c>
      <c r="E7" s="143">
        <v>2</v>
      </c>
      <c r="F7" s="143">
        <v>1</v>
      </c>
      <c r="G7" s="143">
        <v>0</v>
      </c>
      <c r="H7" s="143">
        <v>0</v>
      </c>
      <c r="I7" s="143">
        <v>0</v>
      </c>
      <c r="J7" s="143">
        <v>0</v>
      </c>
      <c r="K7" s="143">
        <v>0</v>
      </c>
      <c r="L7" s="143">
        <v>0</v>
      </c>
      <c r="M7" s="143">
        <v>0</v>
      </c>
      <c r="N7" s="143">
        <v>0</v>
      </c>
      <c r="O7" s="143">
        <v>0</v>
      </c>
      <c r="P7" s="143">
        <v>2</v>
      </c>
      <c r="Q7" s="143">
        <v>0</v>
      </c>
      <c r="R7" s="143">
        <v>0</v>
      </c>
      <c r="S7" s="143">
        <v>0</v>
      </c>
      <c r="T7" s="143">
        <v>0</v>
      </c>
      <c r="U7" s="143">
        <v>0</v>
      </c>
      <c r="V7" s="143">
        <v>1</v>
      </c>
      <c r="W7" s="143">
        <v>0</v>
      </c>
      <c r="X7" s="143">
        <v>3</v>
      </c>
      <c r="Y7" s="143">
        <v>0</v>
      </c>
      <c r="Z7" s="143">
        <v>1</v>
      </c>
      <c r="AA7" s="143">
        <v>1</v>
      </c>
      <c r="AB7" s="143">
        <v>1</v>
      </c>
      <c r="AC7" s="143">
        <v>0</v>
      </c>
      <c r="AD7" s="143">
        <v>2</v>
      </c>
      <c r="AE7" s="143">
        <v>0</v>
      </c>
      <c r="AF7" s="143">
        <v>0</v>
      </c>
      <c r="AG7" s="143">
        <v>0</v>
      </c>
      <c r="AH7" s="143">
        <v>0</v>
      </c>
      <c r="AI7" s="143">
        <v>0</v>
      </c>
      <c r="AJ7" s="143">
        <v>0</v>
      </c>
      <c r="AK7" s="143">
        <v>1</v>
      </c>
      <c r="AL7" s="143">
        <v>0</v>
      </c>
      <c r="AM7" s="143">
        <v>1</v>
      </c>
      <c r="AN7" s="143">
        <v>0</v>
      </c>
      <c r="AO7" s="143">
        <v>0</v>
      </c>
      <c r="AP7" s="143">
        <v>1</v>
      </c>
      <c r="AQ7" s="143">
        <v>0</v>
      </c>
      <c r="AR7" s="143">
        <v>1</v>
      </c>
      <c r="AS7" s="143">
        <v>0</v>
      </c>
      <c r="AT7" s="143">
        <v>0</v>
      </c>
      <c r="AU7" s="143">
        <v>3</v>
      </c>
      <c r="AV7" s="143">
        <v>0</v>
      </c>
      <c r="AW7" s="143">
        <v>0</v>
      </c>
      <c r="AX7" s="143">
        <v>0</v>
      </c>
      <c r="AY7" s="143">
        <v>0</v>
      </c>
      <c r="AZ7" s="143"/>
      <c r="BA7" s="143"/>
      <c r="BB7" s="143"/>
    </row>
    <row r="8" spans="1:54">
      <c r="A8" s="200" t="s">
        <v>24</v>
      </c>
      <c r="B8" s="130">
        <f t="shared" si="0"/>
        <v>31</v>
      </c>
      <c r="C8" s="143">
        <v>0</v>
      </c>
      <c r="D8" s="143">
        <v>0</v>
      </c>
      <c r="E8" s="143">
        <v>0</v>
      </c>
      <c r="F8" s="143">
        <v>1</v>
      </c>
      <c r="G8" s="143">
        <v>0</v>
      </c>
      <c r="H8" s="143">
        <v>0</v>
      </c>
      <c r="I8" s="143">
        <v>0</v>
      </c>
      <c r="J8" s="143">
        <v>0</v>
      </c>
      <c r="K8" s="143">
        <v>0</v>
      </c>
      <c r="L8" s="143">
        <v>0</v>
      </c>
      <c r="M8" s="143">
        <v>0</v>
      </c>
      <c r="N8" s="143">
        <v>0</v>
      </c>
      <c r="O8" s="143">
        <v>1</v>
      </c>
      <c r="P8" s="143">
        <v>0</v>
      </c>
      <c r="Q8" s="143">
        <v>0</v>
      </c>
      <c r="R8" s="143">
        <v>1</v>
      </c>
      <c r="S8" s="143">
        <v>0</v>
      </c>
      <c r="T8" s="143">
        <v>1</v>
      </c>
      <c r="U8" s="143">
        <v>0</v>
      </c>
      <c r="V8" s="143">
        <v>0</v>
      </c>
      <c r="W8" s="143">
        <v>0</v>
      </c>
      <c r="X8" s="143">
        <v>1</v>
      </c>
      <c r="Y8" s="143">
        <v>0</v>
      </c>
      <c r="Z8" s="143">
        <v>1</v>
      </c>
      <c r="AA8" s="143">
        <v>2</v>
      </c>
      <c r="AB8" s="143">
        <v>1</v>
      </c>
      <c r="AC8" s="143">
        <v>3</v>
      </c>
      <c r="AD8" s="143">
        <v>0</v>
      </c>
      <c r="AE8" s="143">
        <v>2</v>
      </c>
      <c r="AF8" s="143">
        <v>3</v>
      </c>
      <c r="AG8" s="143">
        <v>1</v>
      </c>
      <c r="AH8" s="143">
        <v>1</v>
      </c>
      <c r="AI8" s="143">
        <v>3</v>
      </c>
      <c r="AJ8" s="143">
        <v>2</v>
      </c>
      <c r="AK8" s="143">
        <v>1</v>
      </c>
      <c r="AL8" s="143">
        <v>1</v>
      </c>
      <c r="AM8" s="143">
        <v>0</v>
      </c>
      <c r="AN8" s="143">
        <v>0</v>
      </c>
      <c r="AO8" s="143">
        <v>1</v>
      </c>
      <c r="AP8" s="143">
        <v>1</v>
      </c>
      <c r="AQ8" s="143">
        <v>0</v>
      </c>
      <c r="AR8" s="143">
        <v>2</v>
      </c>
      <c r="AS8" s="143">
        <v>0</v>
      </c>
      <c r="AT8" s="143">
        <v>0</v>
      </c>
      <c r="AU8" s="143">
        <v>0</v>
      </c>
      <c r="AV8" s="143">
        <v>1</v>
      </c>
      <c r="AW8" s="143">
        <v>0</v>
      </c>
      <c r="AX8" s="143">
        <v>0</v>
      </c>
      <c r="AY8" s="143">
        <v>0</v>
      </c>
      <c r="AZ8" s="143"/>
      <c r="BA8" s="143"/>
      <c r="BB8" s="143"/>
    </row>
    <row r="9" spans="1:54">
      <c r="A9" s="200" t="s">
        <v>25</v>
      </c>
      <c r="B9" s="130">
        <f t="shared" si="0"/>
        <v>10</v>
      </c>
      <c r="C9" s="143">
        <v>0</v>
      </c>
      <c r="D9" s="143">
        <v>0</v>
      </c>
      <c r="E9" s="143">
        <v>0</v>
      </c>
      <c r="F9" s="143">
        <v>0</v>
      </c>
      <c r="G9" s="143">
        <v>0</v>
      </c>
      <c r="H9" s="143">
        <v>0</v>
      </c>
      <c r="I9" s="143">
        <v>0</v>
      </c>
      <c r="J9" s="143">
        <v>0</v>
      </c>
      <c r="K9" s="143">
        <v>0</v>
      </c>
      <c r="L9" s="143">
        <v>0</v>
      </c>
      <c r="M9" s="143">
        <v>0</v>
      </c>
      <c r="N9" s="143">
        <v>0</v>
      </c>
      <c r="O9" s="143">
        <v>0</v>
      </c>
      <c r="P9" s="143">
        <v>0</v>
      </c>
      <c r="Q9" s="143">
        <v>0</v>
      </c>
      <c r="R9" s="143">
        <v>0</v>
      </c>
      <c r="S9" s="143">
        <v>0</v>
      </c>
      <c r="T9" s="143">
        <v>0</v>
      </c>
      <c r="U9" s="143">
        <v>0</v>
      </c>
      <c r="V9" s="143">
        <v>0</v>
      </c>
      <c r="W9" s="143">
        <v>0</v>
      </c>
      <c r="X9" s="143">
        <v>0</v>
      </c>
      <c r="Y9" s="143">
        <v>0</v>
      </c>
      <c r="Z9" s="143">
        <v>0</v>
      </c>
      <c r="AA9" s="143">
        <v>1</v>
      </c>
      <c r="AB9" s="143">
        <v>0</v>
      </c>
      <c r="AC9" s="143">
        <v>0</v>
      </c>
      <c r="AD9" s="143">
        <v>0</v>
      </c>
      <c r="AE9" s="143">
        <v>0</v>
      </c>
      <c r="AF9" s="143">
        <v>1</v>
      </c>
      <c r="AG9" s="143">
        <v>0</v>
      </c>
      <c r="AH9" s="143">
        <v>0</v>
      </c>
      <c r="AI9" s="143">
        <v>0</v>
      </c>
      <c r="AJ9" s="143">
        <v>1</v>
      </c>
      <c r="AK9" s="143">
        <v>0</v>
      </c>
      <c r="AL9" s="143">
        <v>2</v>
      </c>
      <c r="AM9" s="143">
        <v>1</v>
      </c>
      <c r="AN9" s="143">
        <v>0</v>
      </c>
      <c r="AO9" s="143">
        <v>1</v>
      </c>
      <c r="AP9" s="143">
        <v>0</v>
      </c>
      <c r="AQ9" s="143">
        <v>1</v>
      </c>
      <c r="AR9" s="143">
        <v>0</v>
      </c>
      <c r="AS9" s="143">
        <v>0</v>
      </c>
      <c r="AT9" s="143">
        <v>1</v>
      </c>
      <c r="AU9" s="143">
        <v>0</v>
      </c>
      <c r="AV9" s="143">
        <v>0</v>
      </c>
      <c r="AW9" s="143">
        <v>1</v>
      </c>
      <c r="AX9" s="143">
        <v>0</v>
      </c>
      <c r="AY9" s="143">
        <v>0</v>
      </c>
      <c r="AZ9" s="143"/>
      <c r="BA9" s="143"/>
      <c r="BB9" s="143"/>
    </row>
    <row r="10" spans="1:54">
      <c r="A10" s="200" t="s">
        <v>26</v>
      </c>
      <c r="B10" s="130">
        <f t="shared" si="0"/>
        <v>70</v>
      </c>
      <c r="C10" s="143">
        <v>1</v>
      </c>
      <c r="D10" s="143">
        <v>0</v>
      </c>
      <c r="E10" s="143">
        <v>1</v>
      </c>
      <c r="F10" s="143">
        <v>1</v>
      </c>
      <c r="G10" s="143">
        <v>1</v>
      </c>
      <c r="H10" s="143">
        <v>0</v>
      </c>
      <c r="I10" s="143">
        <v>0</v>
      </c>
      <c r="J10" s="143">
        <v>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1</v>
      </c>
      <c r="U10" s="143">
        <v>0</v>
      </c>
      <c r="V10" s="143">
        <v>1</v>
      </c>
      <c r="W10" s="143">
        <v>0</v>
      </c>
      <c r="X10" s="143">
        <v>1</v>
      </c>
      <c r="Y10" s="143">
        <v>1</v>
      </c>
      <c r="Z10" s="143">
        <v>0</v>
      </c>
      <c r="AA10" s="143">
        <v>1</v>
      </c>
      <c r="AB10" s="143">
        <v>1</v>
      </c>
      <c r="AC10" s="143">
        <v>1</v>
      </c>
      <c r="AD10" s="143">
        <v>0</v>
      </c>
      <c r="AE10" s="143">
        <v>0</v>
      </c>
      <c r="AF10" s="143">
        <v>0</v>
      </c>
      <c r="AG10" s="143">
        <v>3</v>
      </c>
      <c r="AH10" s="143">
        <v>7</v>
      </c>
      <c r="AI10" s="143">
        <v>7</v>
      </c>
      <c r="AJ10" s="143">
        <v>3</v>
      </c>
      <c r="AK10" s="143">
        <v>8</v>
      </c>
      <c r="AL10" s="143">
        <v>5</v>
      </c>
      <c r="AM10" s="143">
        <v>4</v>
      </c>
      <c r="AN10" s="143">
        <v>6</v>
      </c>
      <c r="AO10" s="143">
        <v>1</v>
      </c>
      <c r="AP10" s="143">
        <v>4</v>
      </c>
      <c r="AQ10" s="143">
        <v>5</v>
      </c>
      <c r="AR10" s="143">
        <v>2</v>
      </c>
      <c r="AS10" s="143">
        <v>0</v>
      </c>
      <c r="AT10" s="143">
        <v>1</v>
      </c>
      <c r="AU10" s="143">
        <v>0</v>
      </c>
      <c r="AV10" s="143">
        <v>0</v>
      </c>
      <c r="AW10" s="143">
        <v>2</v>
      </c>
      <c r="AX10" s="143">
        <v>0</v>
      </c>
      <c r="AY10" s="143">
        <v>1</v>
      </c>
      <c r="AZ10" s="143"/>
      <c r="BA10" s="143"/>
      <c r="BB10" s="143"/>
    </row>
    <row r="11" spans="1:54">
      <c r="A11" s="200" t="s">
        <v>27</v>
      </c>
      <c r="B11" s="130">
        <f t="shared" si="0"/>
        <v>3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I11" s="143">
        <v>0</v>
      </c>
      <c r="J11" s="143">
        <v>0</v>
      </c>
      <c r="K11" s="143">
        <v>0</v>
      </c>
      <c r="L11" s="143">
        <v>0</v>
      </c>
      <c r="M11" s="143">
        <v>0</v>
      </c>
      <c r="N11" s="143">
        <v>0</v>
      </c>
      <c r="O11" s="143">
        <v>0</v>
      </c>
      <c r="P11" s="143">
        <v>0</v>
      </c>
      <c r="Q11" s="143">
        <v>0</v>
      </c>
      <c r="R11" s="143">
        <v>0</v>
      </c>
      <c r="S11" s="143">
        <v>0</v>
      </c>
      <c r="T11" s="143">
        <v>0</v>
      </c>
      <c r="U11" s="143">
        <v>0</v>
      </c>
      <c r="V11" s="143">
        <v>1</v>
      </c>
      <c r="W11" s="143">
        <v>0</v>
      </c>
      <c r="X11" s="143">
        <v>0</v>
      </c>
      <c r="Y11" s="143">
        <v>1</v>
      </c>
      <c r="Z11" s="143">
        <v>0</v>
      </c>
      <c r="AA11" s="143">
        <v>1</v>
      </c>
      <c r="AB11" s="143">
        <v>0</v>
      </c>
      <c r="AC11" s="143">
        <v>0</v>
      </c>
      <c r="AD11" s="143">
        <v>0</v>
      </c>
      <c r="AE11" s="143">
        <v>0</v>
      </c>
      <c r="AF11" s="143">
        <v>0</v>
      </c>
      <c r="AG11" s="143">
        <v>0</v>
      </c>
      <c r="AH11" s="143">
        <v>0</v>
      </c>
      <c r="AI11" s="143">
        <v>0</v>
      </c>
      <c r="AJ11" s="143">
        <v>0</v>
      </c>
      <c r="AK11" s="143">
        <v>0</v>
      </c>
      <c r="AL11" s="143">
        <v>0</v>
      </c>
      <c r="AM11" s="143">
        <v>0</v>
      </c>
      <c r="AN11" s="143">
        <v>0</v>
      </c>
      <c r="AO11" s="143">
        <v>0</v>
      </c>
      <c r="AP11" s="143">
        <v>0</v>
      </c>
      <c r="AQ11" s="143">
        <v>0</v>
      </c>
      <c r="AR11" s="143">
        <v>0</v>
      </c>
      <c r="AS11" s="143">
        <v>0</v>
      </c>
      <c r="AT11" s="143">
        <v>0</v>
      </c>
      <c r="AU11" s="143">
        <v>0</v>
      </c>
      <c r="AV11" s="143">
        <v>0</v>
      </c>
      <c r="AW11" s="143">
        <v>0</v>
      </c>
      <c r="AX11" s="143">
        <v>0</v>
      </c>
      <c r="AY11" s="143">
        <v>0</v>
      </c>
      <c r="AZ11" s="143"/>
      <c r="BA11" s="143"/>
      <c r="BB11" s="143"/>
    </row>
    <row r="12" spans="1:54">
      <c r="A12" s="200" t="s">
        <v>34</v>
      </c>
      <c r="B12" s="130">
        <f t="shared" si="0"/>
        <v>12</v>
      </c>
      <c r="C12" s="143">
        <v>0</v>
      </c>
      <c r="D12" s="143">
        <v>0</v>
      </c>
      <c r="E12" s="143">
        <v>0</v>
      </c>
      <c r="F12" s="143">
        <v>0</v>
      </c>
      <c r="G12" s="143">
        <v>0</v>
      </c>
      <c r="H12" s="143">
        <v>0</v>
      </c>
      <c r="I12" s="143">
        <v>0</v>
      </c>
      <c r="J12" s="143">
        <v>0</v>
      </c>
      <c r="K12" s="143">
        <v>0</v>
      </c>
      <c r="L12" s="143">
        <v>0</v>
      </c>
      <c r="M12" s="143">
        <v>0</v>
      </c>
      <c r="N12" s="143">
        <v>0</v>
      </c>
      <c r="O12" s="143">
        <v>0</v>
      </c>
      <c r="P12" s="143">
        <v>0</v>
      </c>
      <c r="Q12" s="143">
        <v>0</v>
      </c>
      <c r="R12" s="143">
        <v>0</v>
      </c>
      <c r="S12" s="143">
        <v>0</v>
      </c>
      <c r="T12" s="143">
        <v>0</v>
      </c>
      <c r="U12" s="143">
        <v>0</v>
      </c>
      <c r="V12" s="143">
        <v>0</v>
      </c>
      <c r="W12" s="143">
        <v>0</v>
      </c>
      <c r="X12" s="143">
        <v>0</v>
      </c>
      <c r="Y12" s="143">
        <v>0</v>
      </c>
      <c r="Z12" s="143">
        <v>1</v>
      </c>
      <c r="AA12" s="143">
        <v>1</v>
      </c>
      <c r="AB12" s="143">
        <v>1</v>
      </c>
      <c r="AC12" s="143">
        <v>1</v>
      </c>
      <c r="AD12" s="143">
        <v>0</v>
      </c>
      <c r="AE12" s="143">
        <v>0</v>
      </c>
      <c r="AF12" s="143">
        <v>1</v>
      </c>
      <c r="AG12" s="143">
        <v>1</v>
      </c>
      <c r="AH12" s="143">
        <v>2</v>
      </c>
      <c r="AI12" s="143">
        <v>0</v>
      </c>
      <c r="AJ12" s="143">
        <v>1</v>
      </c>
      <c r="AK12" s="143">
        <v>0</v>
      </c>
      <c r="AL12" s="143">
        <v>0</v>
      </c>
      <c r="AM12" s="143">
        <v>1</v>
      </c>
      <c r="AN12" s="143">
        <v>1</v>
      </c>
      <c r="AO12" s="143">
        <v>0</v>
      </c>
      <c r="AP12" s="143">
        <v>0</v>
      </c>
      <c r="AQ12" s="143">
        <v>0</v>
      </c>
      <c r="AR12" s="143">
        <v>0</v>
      </c>
      <c r="AS12" s="143">
        <v>0</v>
      </c>
      <c r="AT12" s="143">
        <v>0</v>
      </c>
      <c r="AU12" s="143">
        <v>0</v>
      </c>
      <c r="AV12" s="143">
        <v>1</v>
      </c>
      <c r="AW12" s="143">
        <v>0</v>
      </c>
      <c r="AX12" s="143">
        <v>0</v>
      </c>
      <c r="AY12" s="143">
        <v>0</v>
      </c>
      <c r="AZ12" s="143"/>
      <c r="BA12" s="143"/>
      <c r="BB12" s="143"/>
    </row>
    <row r="13" spans="1:54">
      <c r="A13" s="200" t="s">
        <v>32</v>
      </c>
      <c r="B13" s="130">
        <f t="shared" si="0"/>
        <v>7</v>
      </c>
      <c r="C13" s="143">
        <v>0</v>
      </c>
      <c r="D13" s="143">
        <v>0</v>
      </c>
      <c r="E13" s="143">
        <v>0</v>
      </c>
      <c r="F13" s="143">
        <v>0</v>
      </c>
      <c r="G13" s="143">
        <v>0</v>
      </c>
      <c r="H13" s="143">
        <v>0</v>
      </c>
      <c r="I13" s="143">
        <v>0</v>
      </c>
      <c r="J13" s="143">
        <v>0</v>
      </c>
      <c r="K13" s="143">
        <v>0</v>
      </c>
      <c r="L13" s="143">
        <v>0</v>
      </c>
      <c r="M13" s="143">
        <v>0</v>
      </c>
      <c r="N13" s="143">
        <v>0</v>
      </c>
      <c r="O13" s="143">
        <v>0</v>
      </c>
      <c r="P13" s="143">
        <v>0</v>
      </c>
      <c r="Q13" s="143">
        <v>0</v>
      </c>
      <c r="R13" s="143">
        <v>0</v>
      </c>
      <c r="S13" s="143">
        <v>0</v>
      </c>
      <c r="T13" s="143">
        <v>0</v>
      </c>
      <c r="U13" s="143">
        <v>0</v>
      </c>
      <c r="V13" s="143">
        <v>0</v>
      </c>
      <c r="W13" s="143">
        <v>0</v>
      </c>
      <c r="X13" s="143">
        <v>0</v>
      </c>
      <c r="Y13" s="143">
        <v>0</v>
      </c>
      <c r="Z13" s="143">
        <v>0</v>
      </c>
      <c r="AA13" s="143">
        <v>0</v>
      </c>
      <c r="AB13" s="143">
        <v>0</v>
      </c>
      <c r="AC13" s="143">
        <v>1</v>
      </c>
      <c r="AD13" s="143">
        <v>2</v>
      </c>
      <c r="AE13" s="143">
        <v>1</v>
      </c>
      <c r="AF13" s="143">
        <v>0</v>
      </c>
      <c r="AG13" s="143">
        <v>0</v>
      </c>
      <c r="AH13" s="143">
        <v>0</v>
      </c>
      <c r="AI13" s="143">
        <v>1</v>
      </c>
      <c r="AJ13" s="143">
        <v>0</v>
      </c>
      <c r="AK13" s="143">
        <v>1</v>
      </c>
      <c r="AL13" s="143">
        <v>1</v>
      </c>
      <c r="AM13" s="143">
        <v>0</v>
      </c>
      <c r="AN13" s="143">
        <v>0</v>
      </c>
      <c r="AO13" s="143">
        <v>0</v>
      </c>
      <c r="AP13" s="143">
        <v>0</v>
      </c>
      <c r="AQ13" s="143">
        <v>0</v>
      </c>
      <c r="AR13" s="143">
        <v>0</v>
      </c>
      <c r="AS13" s="143">
        <v>0</v>
      </c>
      <c r="AT13" s="143">
        <v>0</v>
      </c>
      <c r="AU13" s="143">
        <v>0</v>
      </c>
      <c r="AV13" s="143">
        <v>0</v>
      </c>
      <c r="AW13" s="143">
        <v>0</v>
      </c>
      <c r="AX13" s="143">
        <v>0</v>
      </c>
      <c r="AY13" s="143">
        <v>0</v>
      </c>
      <c r="AZ13" s="143"/>
      <c r="BA13" s="143"/>
      <c r="BB13" s="143"/>
    </row>
    <row r="14" spans="1:54">
      <c r="A14" s="200" t="s">
        <v>28</v>
      </c>
      <c r="B14" s="130">
        <f t="shared" si="0"/>
        <v>37</v>
      </c>
      <c r="C14" s="143">
        <v>0</v>
      </c>
      <c r="D14" s="143">
        <v>0</v>
      </c>
      <c r="E14" s="143">
        <v>1</v>
      </c>
      <c r="F14" s="143">
        <v>0</v>
      </c>
      <c r="G14" s="143">
        <v>0</v>
      </c>
      <c r="H14" s="143">
        <v>0</v>
      </c>
      <c r="I14" s="143">
        <v>0</v>
      </c>
      <c r="J14" s="143">
        <v>0</v>
      </c>
      <c r="K14" s="143">
        <v>0</v>
      </c>
      <c r="L14" s="143">
        <v>0</v>
      </c>
      <c r="M14" s="143">
        <v>0</v>
      </c>
      <c r="N14" s="143">
        <v>0</v>
      </c>
      <c r="O14" s="143">
        <v>0</v>
      </c>
      <c r="P14" s="143">
        <v>0</v>
      </c>
      <c r="Q14" s="143">
        <v>0</v>
      </c>
      <c r="R14" s="143">
        <v>0</v>
      </c>
      <c r="S14" s="143">
        <v>0</v>
      </c>
      <c r="T14" s="143">
        <v>2</v>
      </c>
      <c r="U14" s="143">
        <v>0</v>
      </c>
      <c r="V14" s="143">
        <v>0</v>
      </c>
      <c r="W14" s="143">
        <v>0</v>
      </c>
      <c r="X14" s="143">
        <v>1</v>
      </c>
      <c r="Y14" s="143">
        <v>0</v>
      </c>
      <c r="Z14" s="143">
        <v>0</v>
      </c>
      <c r="AA14" s="143">
        <v>2</v>
      </c>
      <c r="AB14" s="143">
        <v>4</v>
      </c>
      <c r="AC14" s="143">
        <v>1</v>
      </c>
      <c r="AD14" s="143">
        <v>1</v>
      </c>
      <c r="AE14" s="143">
        <v>3</v>
      </c>
      <c r="AF14" s="143">
        <v>1</v>
      </c>
      <c r="AG14" s="143">
        <v>0</v>
      </c>
      <c r="AH14" s="143">
        <v>2</v>
      </c>
      <c r="AI14" s="143">
        <v>0</v>
      </c>
      <c r="AJ14" s="143">
        <v>1</v>
      </c>
      <c r="AK14" s="143">
        <v>0</v>
      </c>
      <c r="AL14" s="143">
        <v>1</v>
      </c>
      <c r="AM14" s="143">
        <v>2</v>
      </c>
      <c r="AN14" s="143">
        <v>1</v>
      </c>
      <c r="AO14" s="143">
        <v>1</v>
      </c>
      <c r="AP14" s="143">
        <v>1</v>
      </c>
      <c r="AQ14" s="143">
        <v>0</v>
      </c>
      <c r="AR14" s="143">
        <v>0</v>
      </c>
      <c r="AS14" s="143">
        <v>2</v>
      </c>
      <c r="AT14" s="143">
        <v>6</v>
      </c>
      <c r="AU14" s="143">
        <v>2</v>
      </c>
      <c r="AV14" s="143">
        <v>0</v>
      </c>
      <c r="AW14" s="143">
        <v>2</v>
      </c>
      <c r="AX14" s="143">
        <v>0</v>
      </c>
      <c r="AY14" s="143">
        <v>0</v>
      </c>
      <c r="AZ14" s="143"/>
      <c r="BA14" s="143"/>
      <c r="BB14" s="143"/>
    </row>
    <row r="15" spans="1:54">
      <c r="A15" s="200" t="s">
        <v>29</v>
      </c>
      <c r="B15" s="130">
        <f t="shared" si="0"/>
        <v>50</v>
      </c>
      <c r="C15" s="143">
        <v>0</v>
      </c>
      <c r="D15" s="143">
        <v>0</v>
      </c>
      <c r="E15" s="143">
        <v>0</v>
      </c>
      <c r="F15" s="143">
        <v>3</v>
      </c>
      <c r="G15" s="143">
        <v>1</v>
      </c>
      <c r="H15" s="143">
        <v>2</v>
      </c>
      <c r="I15" s="143">
        <v>0</v>
      </c>
      <c r="J15" s="143">
        <v>2</v>
      </c>
      <c r="K15" s="143">
        <v>0</v>
      </c>
      <c r="L15" s="143">
        <v>0</v>
      </c>
      <c r="M15" s="143">
        <v>0</v>
      </c>
      <c r="N15" s="143">
        <v>0</v>
      </c>
      <c r="O15" s="143">
        <v>0</v>
      </c>
      <c r="P15" s="143">
        <v>0</v>
      </c>
      <c r="Q15" s="143">
        <v>0</v>
      </c>
      <c r="R15" s="143">
        <v>0</v>
      </c>
      <c r="S15" s="143">
        <v>0</v>
      </c>
      <c r="T15" s="143">
        <v>0</v>
      </c>
      <c r="U15" s="143">
        <v>0</v>
      </c>
      <c r="V15" s="143">
        <v>0</v>
      </c>
      <c r="W15" s="143">
        <v>0</v>
      </c>
      <c r="X15" s="143">
        <v>0</v>
      </c>
      <c r="Y15" s="143">
        <v>0</v>
      </c>
      <c r="Z15" s="143">
        <v>1</v>
      </c>
      <c r="AA15" s="143">
        <v>1</v>
      </c>
      <c r="AB15" s="143">
        <v>1</v>
      </c>
      <c r="AC15" s="143">
        <v>1</v>
      </c>
      <c r="AD15" s="143">
        <v>3</v>
      </c>
      <c r="AE15" s="143">
        <v>0</v>
      </c>
      <c r="AF15" s="143">
        <v>1</v>
      </c>
      <c r="AG15" s="143">
        <v>8</v>
      </c>
      <c r="AH15" s="143">
        <v>2</v>
      </c>
      <c r="AI15" s="143">
        <v>7</v>
      </c>
      <c r="AJ15" s="143">
        <v>4</v>
      </c>
      <c r="AK15" s="143">
        <v>2</v>
      </c>
      <c r="AL15" s="143">
        <v>4</v>
      </c>
      <c r="AM15" s="143">
        <v>3</v>
      </c>
      <c r="AN15" s="143">
        <v>2</v>
      </c>
      <c r="AO15" s="143">
        <v>1</v>
      </c>
      <c r="AP15" s="143">
        <v>0</v>
      </c>
      <c r="AQ15" s="143">
        <v>1</v>
      </c>
      <c r="AR15" s="143">
        <v>0</v>
      </c>
      <c r="AS15" s="143">
        <v>0</v>
      </c>
      <c r="AT15" s="143">
        <v>0</v>
      </c>
      <c r="AU15" s="143">
        <v>0</v>
      </c>
      <c r="AV15" s="143">
        <v>0</v>
      </c>
      <c r="AW15" s="143">
        <v>0</v>
      </c>
      <c r="AX15" s="143">
        <v>0</v>
      </c>
      <c r="AY15" s="143">
        <v>0</v>
      </c>
      <c r="AZ15" s="143"/>
      <c r="BA15" s="143"/>
      <c r="BB15" s="143"/>
    </row>
    <row r="16" spans="1:54">
      <c r="A16" s="200" t="s">
        <v>33</v>
      </c>
      <c r="B16" s="130">
        <f t="shared" si="0"/>
        <v>0</v>
      </c>
      <c r="C16" s="143">
        <v>0</v>
      </c>
      <c r="D16" s="143">
        <v>0</v>
      </c>
      <c r="E16" s="143">
        <v>0</v>
      </c>
      <c r="F16" s="143">
        <v>0</v>
      </c>
      <c r="G16" s="143">
        <v>0</v>
      </c>
      <c r="H16" s="143">
        <v>0</v>
      </c>
      <c r="I16" s="143">
        <v>0</v>
      </c>
      <c r="J16" s="143">
        <v>0</v>
      </c>
      <c r="K16" s="143">
        <v>0</v>
      </c>
      <c r="L16" s="143">
        <v>0</v>
      </c>
      <c r="M16" s="143">
        <v>0</v>
      </c>
      <c r="N16" s="143">
        <v>0</v>
      </c>
      <c r="O16" s="143">
        <v>0</v>
      </c>
      <c r="P16" s="143">
        <v>0</v>
      </c>
      <c r="Q16" s="143">
        <v>0</v>
      </c>
      <c r="R16" s="143">
        <v>0</v>
      </c>
      <c r="S16" s="143">
        <v>0</v>
      </c>
      <c r="T16" s="143">
        <v>0</v>
      </c>
      <c r="U16" s="143">
        <v>0</v>
      </c>
      <c r="V16" s="143">
        <v>0</v>
      </c>
      <c r="W16" s="143">
        <v>0</v>
      </c>
      <c r="X16" s="143">
        <v>0</v>
      </c>
      <c r="Y16" s="143">
        <v>0</v>
      </c>
      <c r="Z16" s="143">
        <v>0</v>
      </c>
      <c r="AA16" s="143">
        <v>0</v>
      </c>
      <c r="AB16" s="143">
        <v>0</v>
      </c>
      <c r="AC16" s="143">
        <v>0</v>
      </c>
      <c r="AD16" s="143">
        <v>0</v>
      </c>
      <c r="AE16" s="143">
        <v>0</v>
      </c>
      <c r="AF16" s="143">
        <v>0</v>
      </c>
      <c r="AG16" s="143">
        <v>0</v>
      </c>
      <c r="AH16" s="143">
        <v>0</v>
      </c>
      <c r="AI16" s="143">
        <v>0</v>
      </c>
      <c r="AJ16" s="143">
        <v>0</v>
      </c>
      <c r="AK16" s="143">
        <v>0</v>
      </c>
      <c r="AL16" s="143">
        <v>0</v>
      </c>
      <c r="AM16" s="143">
        <v>0</v>
      </c>
      <c r="AN16" s="143">
        <v>0</v>
      </c>
      <c r="AO16" s="143">
        <v>0</v>
      </c>
      <c r="AP16" s="143">
        <v>0</v>
      </c>
      <c r="AQ16" s="143">
        <v>0</v>
      </c>
      <c r="AR16" s="143">
        <v>0</v>
      </c>
      <c r="AS16" s="143">
        <v>0</v>
      </c>
      <c r="AT16" s="143">
        <v>0</v>
      </c>
      <c r="AU16" s="143">
        <v>0</v>
      </c>
      <c r="AV16" s="143">
        <v>0</v>
      </c>
      <c r="AW16" s="143">
        <v>0</v>
      </c>
      <c r="AX16" s="143">
        <v>0</v>
      </c>
      <c r="AY16" s="143">
        <v>0</v>
      </c>
      <c r="AZ16" s="143"/>
      <c r="BA16" s="143"/>
      <c r="BB16" s="143"/>
    </row>
    <row r="17" spans="1:55">
      <c r="A17" s="200" t="s">
        <v>58</v>
      </c>
      <c r="B17" s="130">
        <f t="shared" si="0"/>
        <v>10</v>
      </c>
      <c r="C17" s="143">
        <v>0</v>
      </c>
      <c r="D17" s="143">
        <v>0</v>
      </c>
      <c r="E17" s="143">
        <v>0</v>
      </c>
      <c r="F17" s="143">
        <v>0</v>
      </c>
      <c r="G17" s="143">
        <v>0</v>
      </c>
      <c r="H17" s="143">
        <v>0</v>
      </c>
      <c r="I17" s="143">
        <v>0</v>
      </c>
      <c r="J17" s="143">
        <v>0</v>
      </c>
      <c r="K17" s="143">
        <v>0</v>
      </c>
      <c r="L17" s="143">
        <v>0</v>
      </c>
      <c r="M17" s="143">
        <v>0</v>
      </c>
      <c r="N17" s="143">
        <v>0</v>
      </c>
      <c r="O17" s="143">
        <v>0</v>
      </c>
      <c r="P17" s="143">
        <v>0</v>
      </c>
      <c r="Q17" s="143">
        <v>0</v>
      </c>
      <c r="R17" s="143">
        <v>0</v>
      </c>
      <c r="S17" s="143">
        <v>0</v>
      </c>
      <c r="T17" s="143">
        <v>0</v>
      </c>
      <c r="U17" s="143">
        <v>0</v>
      </c>
      <c r="V17" s="143">
        <v>0</v>
      </c>
      <c r="W17" s="143">
        <v>0</v>
      </c>
      <c r="X17" s="143">
        <v>0</v>
      </c>
      <c r="Y17" s="143">
        <v>0</v>
      </c>
      <c r="Z17" s="143">
        <v>0</v>
      </c>
      <c r="AA17" s="143">
        <v>2</v>
      </c>
      <c r="AB17" s="143">
        <v>1</v>
      </c>
      <c r="AC17" s="143">
        <v>1</v>
      </c>
      <c r="AD17" s="143">
        <v>1</v>
      </c>
      <c r="AE17" s="143">
        <v>2</v>
      </c>
      <c r="AF17" s="143">
        <v>0</v>
      </c>
      <c r="AG17" s="143">
        <v>1</v>
      </c>
      <c r="AH17" s="143">
        <v>0</v>
      </c>
      <c r="AI17" s="143">
        <v>0</v>
      </c>
      <c r="AJ17" s="143">
        <v>1</v>
      </c>
      <c r="AK17" s="143">
        <v>1</v>
      </c>
      <c r="AL17" s="143">
        <v>0</v>
      </c>
      <c r="AM17" s="143">
        <v>0</v>
      </c>
      <c r="AN17" s="143">
        <v>0</v>
      </c>
      <c r="AO17" s="143">
        <v>0</v>
      </c>
      <c r="AP17" s="143">
        <v>0</v>
      </c>
      <c r="AQ17" s="143">
        <v>0</v>
      </c>
      <c r="AR17" s="143">
        <v>0</v>
      </c>
      <c r="AS17" s="143">
        <v>0</v>
      </c>
      <c r="AT17" s="143">
        <v>0</v>
      </c>
      <c r="AU17" s="143">
        <v>0</v>
      </c>
      <c r="AV17" s="143">
        <v>0</v>
      </c>
      <c r="AW17" s="143">
        <v>0</v>
      </c>
      <c r="AX17" s="143">
        <v>0</v>
      </c>
      <c r="AY17" s="143">
        <v>0</v>
      </c>
      <c r="AZ17" s="143"/>
      <c r="BA17" s="143"/>
      <c r="BB17" s="143"/>
    </row>
    <row r="18" spans="1:55">
      <c r="A18" s="200" t="s">
        <v>30</v>
      </c>
      <c r="B18" s="130">
        <f t="shared" si="0"/>
        <v>19</v>
      </c>
      <c r="C18" s="143">
        <v>0</v>
      </c>
      <c r="D18" s="143">
        <v>0</v>
      </c>
      <c r="E18" s="143">
        <v>0</v>
      </c>
      <c r="F18" s="143">
        <v>0</v>
      </c>
      <c r="G18" s="143">
        <v>0</v>
      </c>
      <c r="H18" s="143">
        <v>2</v>
      </c>
      <c r="I18" s="143">
        <v>0</v>
      </c>
      <c r="J18" s="143">
        <v>0</v>
      </c>
      <c r="K18" s="143">
        <v>0</v>
      </c>
      <c r="L18" s="143">
        <v>0</v>
      </c>
      <c r="M18" s="143">
        <v>0</v>
      </c>
      <c r="N18" s="143">
        <v>0</v>
      </c>
      <c r="O18" s="143">
        <v>0</v>
      </c>
      <c r="P18" s="143">
        <v>0</v>
      </c>
      <c r="Q18" s="143">
        <v>0</v>
      </c>
      <c r="R18" s="143">
        <v>1</v>
      </c>
      <c r="S18" s="143">
        <v>0</v>
      </c>
      <c r="T18" s="143">
        <v>0</v>
      </c>
      <c r="U18" s="143">
        <v>0</v>
      </c>
      <c r="V18" s="143">
        <v>0</v>
      </c>
      <c r="W18" s="143">
        <v>0</v>
      </c>
      <c r="X18" s="143">
        <v>0</v>
      </c>
      <c r="Y18" s="143">
        <v>1</v>
      </c>
      <c r="Z18" s="143">
        <v>1</v>
      </c>
      <c r="AA18" s="143">
        <v>0</v>
      </c>
      <c r="AB18" s="143">
        <v>1</v>
      </c>
      <c r="AC18" s="143">
        <v>0</v>
      </c>
      <c r="AD18" s="143">
        <v>1</v>
      </c>
      <c r="AE18" s="143">
        <v>1</v>
      </c>
      <c r="AF18" s="143">
        <v>0</v>
      </c>
      <c r="AG18" s="143">
        <v>0</v>
      </c>
      <c r="AH18" s="143">
        <v>0</v>
      </c>
      <c r="AI18" s="143">
        <v>2</v>
      </c>
      <c r="AJ18" s="143">
        <v>0</v>
      </c>
      <c r="AK18" s="143">
        <v>1</v>
      </c>
      <c r="AL18" s="143">
        <v>3</v>
      </c>
      <c r="AM18" s="143">
        <v>3</v>
      </c>
      <c r="AN18" s="143">
        <v>0</v>
      </c>
      <c r="AO18" s="143">
        <v>1</v>
      </c>
      <c r="AP18" s="143">
        <v>0</v>
      </c>
      <c r="AQ18" s="143">
        <v>0</v>
      </c>
      <c r="AR18" s="143">
        <v>0</v>
      </c>
      <c r="AS18" s="143">
        <v>0</v>
      </c>
      <c r="AT18" s="143">
        <v>0</v>
      </c>
      <c r="AU18" s="143">
        <v>0</v>
      </c>
      <c r="AV18" s="143">
        <v>0</v>
      </c>
      <c r="AW18" s="143">
        <v>1</v>
      </c>
      <c r="AX18" s="143">
        <v>0</v>
      </c>
      <c r="AY18" s="143">
        <v>0</v>
      </c>
      <c r="AZ18" s="143"/>
      <c r="BA18" s="143"/>
      <c r="BB18" s="143"/>
    </row>
    <row r="19" spans="1:55">
      <c r="A19" s="200" t="s">
        <v>35</v>
      </c>
      <c r="B19" s="130">
        <f t="shared" si="0"/>
        <v>0</v>
      </c>
      <c r="C19" s="143">
        <v>0</v>
      </c>
      <c r="D19" s="143">
        <v>0</v>
      </c>
      <c r="E19" s="143">
        <v>0</v>
      </c>
      <c r="F19" s="143">
        <v>0</v>
      </c>
      <c r="G19" s="143">
        <v>0</v>
      </c>
      <c r="H19" s="143">
        <v>0</v>
      </c>
      <c r="I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/>
      <c r="BA19" s="143"/>
      <c r="BB19" s="143"/>
    </row>
    <row r="20" spans="1:55">
      <c r="A20" s="200" t="s">
        <v>59</v>
      </c>
      <c r="B20" s="130">
        <f t="shared" si="0"/>
        <v>4</v>
      </c>
      <c r="C20" s="143">
        <v>0</v>
      </c>
      <c r="D20" s="143">
        <v>0</v>
      </c>
      <c r="E20" s="143">
        <v>0</v>
      </c>
      <c r="F20" s="143">
        <v>0</v>
      </c>
      <c r="G20" s="143">
        <v>0</v>
      </c>
      <c r="H20" s="143">
        <v>0</v>
      </c>
      <c r="I20" s="143">
        <v>0</v>
      </c>
      <c r="J20" s="143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1</v>
      </c>
      <c r="V20" s="143">
        <v>0</v>
      </c>
      <c r="W20" s="143">
        <v>0</v>
      </c>
      <c r="X20" s="143">
        <v>0</v>
      </c>
      <c r="Y20" s="143">
        <v>0</v>
      </c>
      <c r="Z20" s="143">
        <v>1</v>
      </c>
      <c r="AA20" s="143">
        <v>0</v>
      </c>
      <c r="AB20" s="143">
        <v>0</v>
      </c>
      <c r="AC20" s="143">
        <v>0</v>
      </c>
      <c r="AD20" s="143">
        <v>0</v>
      </c>
      <c r="AE20" s="143">
        <v>0</v>
      </c>
      <c r="AF20" s="143">
        <v>1</v>
      </c>
      <c r="AG20" s="143">
        <v>0</v>
      </c>
      <c r="AH20" s="143">
        <v>0</v>
      </c>
      <c r="AI20" s="143">
        <v>0</v>
      </c>
      <c r="AJ20" s="143">
        <v>0</v>
      </c>
      <c r="AK20" s="143">
        <v>0</v>
      </c>
      <c r="AL20" s="143">
        <v>0</v>
      </c>
      <c r="AM20" s="143">
        <v>0</v>
      </c>
      <c r="AN20" s="143">
        <v>0</v>
      </c>
      <c r="AO20" s="143">
        <v>0</v>
      </c>
      <c r="AP20" s="143">
        <v>0</v>
      </c>
      <c r="AQ20" s="143">
        <v>0</v>
      </c>
      <c r="AR20" s="143">
        <v>0</v>
      </c>
      <c r="AS20" s="143">
        <v>0</v>
      </c>
      <c r="AT20" s="143">
        <v>0</v>
      </c>
      <c r="AU20" s="143">
        <v>0</v>
      </c>
      <c r="AV20" s="143">
        <v>1</v>
      </c>
      <c r="AW20" s="143">
        <v>0</v>
      </c>
      <c r="AX20" s="143">
        <v>0</v>
      </c>
      <c r="AY20" s="143">
        <v>0</v>
      </c>
      <c r="AZ20" s="143"/>
      <c r="BA20" s="143"/>
      <c r="BB20" s="143"/>
    </row>
    <row r="21" spans="1:55">
      <c r="A21" s="200" t="s">
        <v>60</v>
      </c>
      <c r="B21" s="130">
        <f t="shared" si="0"/>
        <v>15</v>
      </c>
      <c r="C21" s="143">
        <v>0</v>
      </c>
      <c r="D21" s="143">
        <v>0</v>
      </c>
      <c r="E21" s="143">
        <v>0</v>
      </c>
      <c r="F21" s="143">
        <v>0</v>
      </c>
      <c r="G21" s="143">
        <v>0</v>
      </c>
      <c r="H21" s="143">
        <v>0</v>
      </c>
      <c r="I21" s="143">
        <v>0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0</v>
      </c>
      <c r="X21" s="143">
        <v>0</v>
      </c>
      <c r="Y21" s="143">
        <v>0</v>
      </c>
      <c r="Z21" s="143">
        <v>0</v>
      </c>
      <c r="AA21" s="143">
        <v>1</v>
      </c>
      <c r="AB21" s="143">
        <v>0</v>
      </c>
      <c r="AC21" s="143">
        <v>0</v>
      </c>
      <c r="AD21" s="143">
        <v>1</v>
      </c>
      <c r="AE21" s="143">
        <v>0</v>
      </c>
      <c r="AF21" s="143">
        <v>4</v>
      </c>
      <c r="AG21" s="143">
        <v>0</v>
      </c>
      <c r="AH21" s="143">
        <v>0</v>
      </c>
      <c r="AI21" s="143">
        <v>0</v>
      </c>
      <c r="AJ21" s="143">
        <v>3</v>
      </c>
      <c r="AK21" s="143">
        <v>2</v>
      </c>
      <c r="AL21" s="143">
        <v>0</v>
      </c>
      <c r="AM21" s="143">
        <v>1</v>
      </c>
      <c r="AN21" s="143">
        <v>0</v>
      </c>
      <c r="AO21" s="143">
        <v>1</v>
      </c>
      <c r="AP21" s="143">
        <v>0</v>
      </c>
      <c r="AQ21" s="143">
        <v>0</v>
      </c>
      <c r="AR21" s="143">
        <v>0</v>
      </c>
      <c r="AS21" s="143">
        <v>1</v>
      </c>
      <c r="AT21" s="143">
        <v>0</v>
      </c>
      <c r="AU21" s="143">
        <v>0</v>
      </c>
      <c r="AV21" s="143">
        <v>1</v>
      </c>
      <c r="AW21" s="143">
        <v>0</v>
      </c>
      <c r="AX21" s="143">
        <v>0</v>
      </c>
      <c r="AY21" s="143">
        <v>0</v>
      </c>
      <c r="AZ21" s="143"/>
      <c r="BA21" s="143"/>
      <c r="BB21" s="143"/>
    </row>
    <row r="22" spans="1:55">
      <c r="A22" s="200" t="s">
        <v>61</v>
      </c>
      <c r="B22" s="130">
        <f t="shared" si="0"/>
        <v>36</v>
      </c>
      <c r="C22" s="143">
        <v>0</v>
      </c>
      <c r="D22" s="143">
        <v>0</v>
      </c>
      <c r="E22" s="143">
        <v>0</v>
      </c>
      <c r="F22" s="143">
        <v>0</v>
      </c>
      <c r="G22" s="143">
        <v>0</v>
      </c>
      <c r="H22" s="143">
        <v>0</v>
      </c>
      <c r="I22" s="143">
        <v>0</v>
      </c>
      <c r="J22" s="143">
        <v>0</v>
      </c>
      <c r="K22" s="143">
        <v>0</v>
      </c>
      <c r="L22" s="143">
        <v>0</v>
      </c>
      <c r="M22" s="143">
        <v>0</v>
      </c>
      <c r="N22" s="143">
        <v>0</v>
      </c>
      <c r="O22" s="143">
        <v>0</v>
      </c>
      <c r="P22" s="143">
        <v>0</v>
      </c>
      <c r="Q22" s="143">
        <v>0</v>
      </c>
      <c r="R22" s="143">
        <v>0</v>
      </c>
      <c r="S22" s="143">
        <v>0</v>
      </c>
      <c r="T22" s="143">
        <v>0</v>
      </c>
      <c r="U22" s="143">
        <v>0</v>
      </c>
      <c r="V22" s="143">
        <v>0</v>
      </c>
      <c r="W22" s="143">
        <v>0</v>
      </c>
      <c r="X22" s="143">
        <v>0</v>
      </c>
      <c r="Y22" s="143">
        <v>4</v>
      </c>
      <c r="Z22" s="143">
        <v>2</v>
      </c>
      <c r="AA22" s="143">
        <v>4</v>
      </c>
      <c r="AB22" s="143">
        <v>6</v>
      </c>
      <c r="AC22" s="143">
        <v>3</v>
      </c>
      <c r="AD22" s="143">
        <v>0</v>
      </c>
      <c r="AE22" s="143">
        <v>1</v>
      </c>
      <c r="AF22" s="143">
        <v>2</v>
      </c>
      <c r="AG22" s="143">
        <v>3</v>
      </c>
      <c r="AH22" s="143">
        <v>1</v>
      </c>
      <c r="AI22" s="143">
        <v>2</v>
      </c>
      <c r="AJ22" s="143">
        <v>1</v>
      </c>
      <c r="AK22" s="143">
        <v>1</v>
      </c>
      <c r="AL22" s="143">
        <v>1</v>
      </c>
      <c r="AM22" s="143">
        <v>0</v>
      </c>
      <c r="AN22" s="143">
        <v>4</v>
      </c>
      <c r="AO22" s="143">
        <v>0</v>
      </c>
      <c r="AP22" s="143">
        <v>0</v>
      </c>
      <c r="AQ22" s="143">
        <v>0</v>
      </c>
      <c r="AR22" s="143">
        <v>0</v>
      </c>
      <c r="AS22" s="143">
        <v>0</v>
      </c>
      <c r="AT22" s="143">
        <v>0</v>
      </c>
      <c r="AU22" s="143">
        <v>0</v>
      </c>
      <c r="AV22" s="143">
        <v>0</v>
      </c>
      <c r="AW22" s="143">
        <v>1</v>
      </c>
      <c r="AX22" s="143">
        <v>0</v>
      </c>
      <c r="AY22" s="143">
        <v>0</v>
      </c>
      <c r="AZ22" s="143"/>
      <c r="BA22" s="143"/>
      <c r="BB22" s="143"/>
    </row>
    <row r="23" spans="1:55">
      <c r="A23" s="200" t="s">
        <v>62</v>
      </c>
      <c r="B23" s="130">
        <f t="shared" si="0"/>
        <v>127</v>
      </c>
      <c r="C23" s="143">
        <v>0</v>
      </c>
      <c r="D23" s="143">
        <v>0</v>
      </c>
      <c r="E23" s="143">
        <v>0</v>
      </c>
      <c r="F23" s="143">
        <v>0</v>
      </c>
      <c r="G23" s="143">
        <v>0</v>
      </c>
      <c r="H23" s="143">
        <v>0</v>
      </c>
      <c r="I23" s="143">
        <v>0</v>
      </c>
      <c r="J23" s="143">
        <v>0</v>
      </c>
      <c r="K23" s="143">
        <v>0</v>
      </c>
      <c r="L23" s="143">
        <v>0</v>
      </c>
      <c r="M23" s="143">
        <v>0</v>
      </c>
      <c r="N23" s="143">
        <v>0</v>
      </c>
      <c r="O23" s="143">
        <v>0</v>
      </c>
      <c r="P23" s="143">
        <v>0</v>
      </c>
      <c r="Q23" s="143">
        <v>0</v>
      </c>
      <c r="R23" s="143">
        <v>0</v>
      </c>
      <c r="S23" s="143">
        <v>0</v>
      </c>
      <c r="T23" s="143">
        <v>2</v>
      </c>
      <c r="U23" s="143">
        <v>0</v>
      </c>
      <c r="V23" s="143">
        <v>3</v>
      </c>
      <c r="W23" s="143">
        <v>8</v>
      </c>
      <c r="X23" s="143">
        <v>12</v>
      </c>
      <c r="Y23" s="143">
        <v>29</v>
      </c>
      <c r="Z23" s="143">
        <v>25</v>
      </c>
      <c r="AA23" s="143">
        <v>9</v>
      </c>
      <c r="AB23" s="143">
        <v>10</v>
      </c>
      <c r="AC23" s="143">
        <v>7</v>
      </c>
      <c r="AD23" s="143">
        <v>2</v>
      </c>
      <c r="AE23" s="143">
        <v>1</v>
      </c>
      <c r="AF23" s="143">
        <v>2</v>
      </c>
      <c r="AG23" s="143">
        <v>1</v>
      </c>
      <c r="AH23" s="143">
        <v>1</v>
      </c>
      <c r="AI23" s="143">
        <v>3</v>
      </c>
      <c r="AJ23" s="143">
        <v>3</v>
      </c>
      <c r="AK23" s="143">
        <v>3</v>
      </c>
      <c r="AL23" s="143">
        <v>2</v>
      </c>
      <c r="AM23" s="143">
        <v>0</v>
      </c>
      <c r="AN23" s="143">
        <v>1</v>
      </c>
      <c r="AO23" s="143">
        <v>0</v>
      </c>
      <c r="AP23" s="143">
        <v>1</v>
      </c>
      <c r="AQ23" s="143">
        <v>1</v>
      </c>
      <c r="AR23" s="143">
        <v>0</v>
      </c>
      <c r="AS23" s="143">
        <v>0</v>
      </c>
      <c r="AT23" s="143">
        <v>0</v>
      </c>
      <c r="AU23" s="143">
        <v>0</v>
      </c>
      <c r="AV23" s="143">
        <v>0</v>
      </c>
      <c r="AW23" s="143">
        <v>0</v>
      </c>
      <c r="AX23" s="143">
        <v>1</v>
      </c>
      <c r="AY23" s="143">
        <v>0</v>
      </c>
      <c r="AZ23" s="143"/>
      <c r="BA23" s="143"/>
      <c r="BB23" s="143"/>
    </row>
    <row r="24" spans="1:55">
      <c r="A24" s="200" t="s">
        <v>63</v>
      </c>
      <c r="B24" s="130">
        <f t="shared" si="0"/>
        <v>23</v>
      </c>
      <c r="C24" s="143">
        <v>0</v>
      </c>
      <c r="D24" s="143">
        <v>0</v>
      </c>
      <c r="E24" s="143">
        <v>0</v>
      </c>
      <c r="F24" s="143">
        <v>0</v>
      </c>
      <c r="G24" s="143">
        <v>0</v>
      </c>
      <c r="H24" s="143">
        <v>0</v>
      </c>
      <c r="I24" s="143">
        <v>0</v>
      </c>
      <c r="J24" s="143">
        <v>0</v>
      </c>
      <c r="K24" s="143">
        <v>0</v>
      </c>
      <c r="L24" s="143">
        <v>0</v>
      </c>
      <c r="M24" s="143">
        <v>0</v>
      </c>
      <c r="N24" s="143">
        <v>0</v>
      </c>
      <c r="O24" s="143">
        <v>0</v>
      </c>
      <c r="P24" s="143">
        <v>0</v>
      </c>
      <c r="Q24" s="143">
        <v>0</v>
      </c>
      <c r="R24" s="143">
        <v>0</v>
      </c>
      <c r="S24" s="143">
        <v>0</v>
      </c>
      <c r="T24" s="143">
        <v>0</v>
      </c>
      <c r="U24" s="143">
        <v>0</v>
      </c>
      <c r="V24" s="143">
        <v>0</v>
      </c>
      <c r="W24" s="143">
        <v>0</v>
      </c>
      <c r="X24" s="143">
        <v>0</v>
      </c>
      <c r="Y24" s="143">
        <v>0</v>
      </c>
      <c r="Z24" s="143">
        <v>1</v>
      </c>
      <c r="AA24" s="143">
        <v>2</v>
      </c>
      <c r="AB24" s="143">
        <v>2</v>
      </c>
      <c r="AC24" s="143">
        <v>5</v>
      </c>
      <c r="AD24" s="143">
        <v>0</v>
      </c>
      <c r="AE24" s="143">
        <v>2</v>
      </c>
      <c r="AF24" s="143">
        <v>1</v>
      </c>
      <c r="AG24" s="143">
        <v>0</v>
      </c>
      <c r="AH24" s="143">
        <v>0</v>
      </c>
      <c r="AI24" s="143">
        <v>0</v>
      </c>
      <c r="AJ24" s="143">
        <v>0</v>
      </c>
      <c r="AK24" s="143">
        <v>1</v>
      </c>
      <c r="AL24" s="143">
        <v>1</v>
      </c>
      <c r="AM24" s="143">
        <v>2</v>
      </c>
      <c r="AN24" s="143">
        <v>0</v>
      </c>
      <c r="AO24" s="143">
        <v>0</v>
      </c>
      <c r="AP24" s="143">
        <v>0</v>
      </c>
      <c r="AQ24" s="143">
        <v>0</v>
      </c>
      <c r="AR24" s="143">
        <v>0</v>
      </c>
      <c r="AS24" s="143">
        <v>1</v>
      </c>
      <c r="AT24" s="143">
        <v>0</v>
      </c>
      <c r="AU24" s="143">
        <v>3</v>
      </c>
      <c r="AV24" s="143">
        <v>0</v>
      </c>
      <c r="AW24" s="143">
        <v>0</v>
      </c>
      <c r="AX24" s="143">
        <v>0</v>
      </c>
      <c r="AY24" s="143">
        <v>2</v>
      </c>
      <c r="AZ24" s="143"/>
      <c r="BA24" s="143"/>
      <c r="BB24" s="143"/>
    </row>
    <row r="25" spans="1:55" s="203" customFormat="1">
      <c r="A25" s="201" t="s">
        <v>64</v>
      </c>
      <c r="B25" s="202">
        <f>SUM(B5:B24)</f>
        <v>591</v>
      </c>
      <c r="C25" s="202">
        <f t="shared" ref="C25:R25" si="1">SUM(C5:C24)</f>
        <v>1</v>
      </c>
      <c r="D25" s="202">
        <f t="shared" si="1"/>
        <v>1</v>
      </c>
      <c r="E25" s="202">
        <f t="shared" si="1"/>
        <v>6</v>
      </c>
      <c r="F25" s="202">
        <f t="shared" si="1"/>
        <v>6</v>
      </c>
      <c r="G25" s="202">
        <f t="shared" si="1"/>
        <v>2</v>
      </c>
      <c r="H25" s="202">
        <f t="shared" si="1"/>
        <v>5</v>
      </c>
      <c r="I25" s="202">
        <f t="shared" si="1"/>
        <v>0</v>
      </c>
      <c r="J25" s="202">
        <f t="shared" si="1"/>
        <v>2</v>
      </c>
      <c r="K25" s="202">
        <f t="shared" si="1"/>
        <v>2</v>
      </c>
      <c r="L25" s="202">
        <f t="shared" si="1"/>
        <v>0</v>
      </c>
      <c r="M25" s="202">
        <f t="shared" si="1"/>
        <v>0</v>
      </c>
      <c r="N25" s="202">
        <f t="shared" si="1"/>
        <v>0</v>
      </c>
      <c r="O25" s="202">
        <f t="shared" si="1"/>
        <v>1</v>
      </c>
      <c r="P25" s="202">
        <f t="shared" si="1"/>
        <v>2</v>
      </c>
      <c r="Q25" s="202">
        <f t="shared" si="1"/>
        <v>0</v>
      </c>
      <c r="R25" s="202">
        <f t="shared" si="1"/>
        <v>4</v>
      </c>
      <c r="S25" s="202">
        <f t="shared" ref="S25:BB25" si="2">SUM(S5:S24)</f>
        <v>0</v>
      </c>
      <c r="T25" s="202">
        <f t="shared" si="2"/>
        <v>6</v>
      </c>
      <c r="U25" s="202">
        <f t="shared" si="2"/>
        <v>1</v>
      </c>
      <c r="V25" s="202">
        <f t="shared" si="2"/>
        <v>7</v>
      </c>
      <c r="W25" s="202">
        <f t="shared" si="2"/>
        <v>11</v>
      </c>
      <c r="X25" s="202">
        <f t="shared" si="2"/>
        <v>19</v>
      </c>
      <c r="Y25" s="202">
        <f t="shared" si="2"/>
        <v>45</v>
      </c>
      <c r="Z25" s="202">
        <f t="shared" si="2"/>
        <v>38</v>
      </c>
      <c r="AA25" s="202">
        <f t="shared" si="2"/>
        <v>34</v>
      </c>
      <c r="AB25" s="202">
        <f t="shared" si="2"/>
        <v>39</v>
      </c>
      <c r="AC25" s="202">
        <f t="shared" si="2"/>
        <v>35</v>
      </c>
      <c r="AD25" s="202">
        <f t="shared" si="2"/>
        <v>19</v>
      </c>
      <c r="AE25" s="202">
        <f t="shared" si="2"/>
        <v>15</v>
      </c>
      <c r="AF25" s="202">
        <f t="shared" si="2"/>
        <v>20</v>
      </c>
      <c r="AG25" s="202">
        <f t="shared" si="2"/>
        <v>26</v>
      </c>
      <c r="AH25" s="202">
        <f t="shared" si="2"/>
        <v>18</v>
      </c>
      <c r="AI25" s="202">
        <f t="shared" si="2"/>
        <v>31</v>
      </c>
      <c r="AJ25" s="202">
        <f t="shared" si="2"/>
        <v>23</v>
      </c>
      <c r="AK25" s="202">
        <f t="shared" si="2"/>
        <v>28</v>
      </c>
      <c r="AL25" s="202">
        <f t="shared" si="2"/>
        <v>26</v>
      </c>
      <c r="AM25" s="202">
        <f t="shared" si="2"/>
        <v>20</v>
      </c>
      <c r="AN25" s="202">
        <f t="shared" si="2"/>
        <v>17</v>
      </c>
      <c r="AO25" s="202">
        <f t="shared" si="2"/>
        <v>9</v>
      </c>
      <c r="AP25" s="202">
        <f t="shared" si="2"/>
        <v>10</v>
      </c>
      <c r="AQ25" s="202">
        <f t="shared" si="2"/>
        <v>13</v>
      </c>
      <c r="AR25" s="202">
        <f t="shared" si="2"/>
        <v>6</v>
      </c>
      <c r="AS25" s="202">
        <f t="shared" si="2"/>
        <v>4</v>
      </c>
      <c r="AT25" s="202">
        <f t="shared" si="2"/>
        <v>10</v>
      </c>
      <c r="AU25" s="202">
        <f t="shared" si="2"/>
        <v>11</v>
      </c>
      <c r="AV25" s="202">
        <f t="shared" si="2"/>
        <v>6</v>
      </c>
      <c r="AW25" s="202">
        <f t="shared" si="2"/>
        <v>7</v>
      </c>
      <c r="AX25" s="202">
        <f t="shared" si="2"/>
        <v>1</v>
      </c>
      <c r="AY25" s="202">
        <f t="shared" si="2"/>
        <v>4</v>
      </c>
      <c r="AZ25" s="202">
        <f t="shared" si="2"/>
        <v>0</v>
      </c>
      <c r="BA25" s="202">
        <f t="shared" si="2"/>
        <v>0</v>
      </c>
      <c r="BB25" s="202">
        <f t="shared" si="2"/>
        <v>0</v>
      </c>
    </row>
    <row r="26" spans="1:55">
      <c r="AL26" s="204"/>
      <c r="AM26" s="205"/>
      <c r="AN26" s="206"/>
      <c r="AO26" s="205"/>
      <c r="AP26" s="205"/>
      <c r="AQ26" s="205"/>
      <c r="AR26" s="205"/>
      <c r="AS26" s="205"/>
      <c r="AT26" s="205"/>
      <c r="AU26" s="206"/>
      <c r="AV26" s="205"/>
      <c r="AW26" s="206"/>
      <c r="AX26" s="205"/>
    </row>
    <row r="27" spans="1:55">
      <c r="Z27" s="151"/>
    </row>
    <row r="28" spans="1:55" s="207" customFormat="1">
      <c r="H28" s="208" t="s">
        <v>358</v>
      </c>
      <c r="J28" s="209"/>
      <c r="K28" s="209"/>
      <c r="L28" s="209"/>
      <c r="S28" s="210"/>
      <c r="T28" s="210"/>
    </row>
    <row r="29" spans="1:55" s="207" customFormat="1">
      <c r="G29" s="211" t="s">
        <v>707</v>
      </c>
      <c r="J29" s="209"/>
      <c r="K29" s="209"/>
      <c r="L29" s="209"/>
      <c r="Q29" s="208"/>
    </row>
    <row r="30" spans="1:55" s="207" customFormat="1">
      <c r="A30" s="212" t="s">
        <v>67</v>
      </c>
      <c r="B30" s="213" t="s">
        <v>41</v>
      </c>
      <c r="C30" s="214" t="s">
        <v>94</v>
      </c>
      <c r="D30" s="214" t="s">
        <v>95</v>
      </c>
      <c r="E30" s="214" t="s">
        <v>96</v>
      </c>
      <c r="F30" s="214" t="s">
        <v>97</v>
      </c>
      <c r="G30" s="214" t="s">
        <v>98</v>
      </c>
      <c r="H30" s="214" t="s">
        <v>99</v>
      </c>
      <c r="I30" s="214" t="s">
        <v>100</v>
      </c>
      <c r="J30" s="214" t="s">
        <v>101</v>
      </c>
      <c r="K30" s="214" t="s">
        <v>102</v>
      </c>
      <c r="L30" s="214" t="s">
        <v>103</v>
      </c>
      <c r="M30" s="214" t="s">
        <v>104</v>
      </c>
      <c r="N30" s="214" t="s">
        <v>105</v>
      </c>
      <c r="O30" s="214" t="s">
        <v>106</v>
      </c>
      <c r="P30" s="214" t="s">
        <v>107</v>
      </c>
      <c r="Q30" s="214" t="s">
        <v>108</v>
      </c>
      <c r="R30" s="214" t="s">
        <v>109</v>
      </c>
      <c r="S30" s="214" t="s">
        <v>110</v>
      </c>
      <c r="T30" s="214" t="s">
        <v>111</v>
      </c>
      <c r="U30" s="214" t="s">
        <v>112</v>
      </c>
      <c r="V30" s="214" t="s">
        <v>113</v>
      </c>
      <c r="W30" s="214" t="s">
        <v>114</v>
      </c>
      <c r="X30" s="214" t="s">
        <v>115</v>
      </c>
      <c r="Y30" s="214" t="s">
        <v>116</v>
      </c>
      <c r="Z30" s="214" t="s">
        <v>117</v>
      </c>
      <c r="AA30" s="214" t="s">
        <v>118</v>
      </c>
      <c r="AB30" s="214" t="s">
        <v>119</v>
      </c>
      <c r="AC30" s="214" t="s">
        <v>120</v>
      </c>
      <c r="AD30" s="214" t="s">
        <v>121</v>
      </c>
      <c r="AE30" s="214" t="s">
        <v>122</v>
      </c>
      <c r="AF30" s="214" t="s">
        <v>123</v>
      </c>
      <c r="AG30" s="214" t="s">
        <v>124</v>
      </c>
      <c r="AH30" s="214" t="s">
        <v>125</v>
      </c>
      <c r="AI30" s="214" t="s">
        <v>126</v>
      </c>
      <c r="AJ30" s="214" t="s">
        <v>127</v>
      </c>
      <c r="AK30" s="214" t="s">
        <v>128</v>
      </c>
      <c r="AL30" s="214" t="s">
        <v>129</v>
      </c>
      <c r="AM30" s="214" t="s">
        <v>130</v>
      </c>
      <c r="AN30" s="214" t="s">
        <v>131</v>
      </c>
      <c r="AO30" s="214" t="s">
        <v>132</v>
      </c>
      <c r="AP30" s="214" t="s">
        <v>133</v>
      </c>
      <c r="AQ30" s="214" t="s">
        <v>134</v>
      </c>
      <c r="AR30" s="214" t="s">
        <v>135</v>
      </c>
      <c r="AS30" s="214" t="s">
        <v>136</v>
      </c>
      <c r="AT30" s="214" t="s">
        <v>137</v>
      </c>
      <c r="AU30" s="214" t="s">
        <v>138</v>
      </c>
      <c r="AV30" s="214" t="s">
        <v>139</v>
      </c>
      <c r="AW30" s="214" t="s">
        <v>140</v>
      </c>
      <c r="AX30" s="214" t="s">
        <v>141</v>
      </c>
      <c r="AY30" s="214" t="s">
        <v>142</v>
      </c>
      <c r="AZ30" s="214" t="s">
        <v>143</v>
      </c>
      <c r="BA30" s="215" t="s">
        <v>144</v>
      </c>
      <c r="BB30" s="214" t="s">
        <v>145</v>
      </c>
      <c r="BC30" s="216"/>
    </row>
    <row r="31" spans="1:55" s="221" customFormat="1">
      <c r="A31" s="217" t="s">
        <v>342</v>
      </c>
      <c r="B31" s="218">
        <f>SUM(C31:BB31)</f>
        <v>591</v>
      </c>
      <c r="C31" s="219">
        <f>C25</f>
        <v>1</v>
      </c>
      <c r="D31" s="219">
        <f t="shared" ref="D31:BB31" si="3">D25</f>
        <v>1</v>
      </c>
      <c r="E31" s="219">
        <f t="shared" si="3"/>
        <v>6</v>
      </c>
      <c r="F31" s="219">
        <f t="shared" si="3"/>
        <v>6</v>
      </c>
      <c r="G31" s="219">
        <f t="shared" si="3"/>
        <v>2</v>
      </c>
      <c r="H31" s="219">
        <f t="shared" si="3"/>
        <v>5</v>
      </c>
      <c r="I31" s="219">
        <f t="shared" si="3"/>
        <v>0</v>
      </c>
      <c r="J31" s="219">
        <f t="shared" si="3"/>
        <v>2</v>
      </c>
      <c r="K31" s="219">
        <f t="shared" si="3"/>
        <v>2</v>
      </c>
      <c r="L31" s="219">
        <f t="shared" si="3"/>
        <v>0</v>
      </c>
      <c r="M31" s="219">
        <f t="shared" si="3"/>
        <v>0</v>
      </c>
      <c r="N31" s="219">
        <f t="shared" si="3"/>
        <v>0</v>
      </c>
      <c r="O31" s="219">
        <f t="shared" si="3"/>
        <v>1</v>
      </c>
      <c r="P31" s="219">
        <f t="shared" si="3"/>
        <v>2</v>
      </c>
      <c r="Q31" s="219">
        <f t="shared" si="3"/>
        <v>0</v>
      </c>
      <c r="R31" s="219">
        <f t="shared" si="3"/>
        <v>4</v>
      </c>
      <c r="S31" s="219">
        <f t="shared" si="3"/>
        <v>0</v>
      </c>
      <c r="T31" s="219">
        <f t="shared" si="3"/>
        <v>6</v>
      </c>
      <c r="U31" s="219">
        <f t="shared" si="3"/>
        <v>1</v>
      </c>
      <c r="V31" s="219">
        <f t="shared" si="3"/>
        <v>7</v>
      </c>
      <c r="W31" s="219">
        <f t="shared" si="3"/>
        <v>11</v>
      </c>
      <c r="X31" s="219">
        <f t="shared" si="3"/>
        <v>19</v>
      </c>
      <c r="Y31" s="219">
        <f t="shared" si="3"/>
        <v>45</v>
      </c>
      <c r="Z31" s="219">
        <f t="shared" si="3"/>
        <v>38</v>
      </c>
      <c r="AA31" s="219">
        <f t="shared" si="3"/>
        <v>34</v>
      </c>
      <c r="AB31" s="219">
        <f t="shared" si="3"/>
        <v>39</v>
      </c>
      <c r="AC31" s="219">
        <f t="shared" si="3"/>
        <v>35</v>
      </c>
      <c r="AD31" s="219">
        <f t="shared" si="3"/>
        <v>19</v>
      </c>
      <c r="AE31" s="219">
        <f t="shared" si="3"/>
        <v>15</v>
      </c>
      <c r="AF31" s="219">
        <f t="shared" si="3"/>
        <v>20</v>
      </c>
      <c r="AG31" s="219">
        <f t="shared" si="3"/>
        <v>26</v>
      </c>
      <c r="AH31" s="219">
        <f t="shared" si="3"/>
        <v>18</v>
      </c>
      <c r="AI31" s="219">
        <f t="shared" si="3"/>
        <v>31</v>
      </c>
      <c r="AJ31" s="219">
        <f t="shared" si="3"/>
        <v>23</v>
      </c>
      <c r="AK31" s="219">
        <f t="shared" si="3"/>
        <v>28</v>
      </c>
      <c r="AL31" s="219">
        <f t="shared" si="3"/>
        <v>26</v>
      </c>
      <c r="AM31" s="219">
        <f t="shared" si="3"/>
        <v>20</v>
      </c>
      <c r="AN31" s="219">
        <f t="shared" si="3"/>
        <v>17</v>
      </c>
      <c r="AO31" s="219">
        <f t="shared" si="3"/>
        <v>9</v>
      </c>
      <c r="AP31" s="219">
        <f t="shared" si="3"/>
        <v>10</v>
      </c>
      <c r="AQ31" s="219">
        <f t="shared" si="3"/>
        <v>13</v>
      </c>
      <c r="AR31" s="219">
        <f t="shared" si="3"/>
        <v>6</v>
      </c>
      <c r="AS31" s="219">
        <f t="shared" si="3"/>
        <v>4</v>
      </c>
      <c r="AT31" s="219">
        <f t="shared" si="3"/>
        <v>10</v>
      </c>
      <c r="AU31" s="219">
        <f t="shared" si="3"/>
        <v>11</v>
      </c>
      <c r="AV31" s="219">
        <f t="shared" si="3"/>
        <v>6</v>
      </c>
      <c r="AW31" s="219">
        <f t="shared" si="3"/>
        <v>7</v>
      </c>
      <c r="AX31" s="219">
        <f t="shared" si="3"/>
        <v>1</v>
      </c>
      <c r="AY31" s="219">
        <f t="shared" si="3"/>
        <v>4</v>
      </c>
      <c r="AZ31" s="219">
        <f t="shared" si="3"/>
        <v>0</v>
      </c>
      <c r="BA31" s="219">
        <f t="shared" si="3"/>
        <v>0</v>
      </c>
      <c r="BB31" s="219">
        <f t="shared" si="3"/>
        <v>0</v>
      </c>
      <c r="BC31" s="220"/>
    </row>
    <row r="32" spans="1:55" s="225" customFormat="1">
      <c r="A32" s="217" t="s">
        <v>329</v>
      </c>
      <c r="B32" s="218">
        <f>SUM(C32:BB32)</f>
        <v>280</v>
      </c>
      <c r="C32" s="222">
        <v>2</v>
      </c>
      <c r="D32" s="222">
        <v>2</v>
      </c>
      <c r="E32" s="222">
        <v>0</v>
      </c>
      <c r="F32" s="222">
        <v>1</v>
      </c>
      <c r="G32" s="222">
        <v>0</v>
      </c>
      <c r="H32" s="222">
        <v>0</v>
      </c>
      <c r="I32" s="222">
        <v>1</v>
      </c>
      <c r="J32" s="222">
        <v>1</v>
      </c>
      <c r="K32" s="222">
        <v>1</v>
      </c>
      <c r="L32" s="222">
        <v>1</v>
      </c>
      <c r="M32" s="222">
        <v>1</v>
      </c>
      <c r="N32" s="222">
        <v>3</v>
      </c>
      <c r="O32" s="222">
        <v>1</v>
      </c>
      <c r="P32" s="222">
        <v>0</v>
      </c>
      <c r="Q32" s="222">
        <v>1</v>
      </c>
      <c r="R32" s="222">
        <v>2</v>
      </c>
      <c r="S32" s="222">
        <v>0</v>
      </c>
      <c r="T32" s="222">
        <v>1</v>
      </c>
      <c r="U32" s="222">
        <v>2</v>
      </c>
      <c r="V32" s="222">
        <v>0</v>
      </c>
      <c r="W32" s="222">
        <v>8</v>
      </c>
      <c r="X32" s="222">
        <v>14</v>
      </c>
      <c r="Y32" s="222">
        <v>11</v>
      </c>
      <c r="Z32" s="222">
        <v>13</v>
      </c>
      <c r="AA32" s="222">
        <v>6</v>
      </c>
      <c r="AB32" s="222">
        <v>12</v>
      </c>
      <c r="AC32" s="222">
        <v>5</v>
      </c>
      <c r="AD32" s="222">
        <v>5</v>
      </c>
      <c r="AE32" s="222">
        <v>11</v>
      </c>
      <c r="AF32" s="222">
        <v>6</v>
      </c>
      <c r="AG32" s="222">
        <v>11</v>
      </c>
      <c r="AH32" s="222">
        <v>6</v>
      </c>
      <c r="AI32" s="222">
        <v>13</v>
      </c>
      <c r="AJ32" s="222">
        <v>12</v>
      </c>
      <c r="AK32" s="222">
        <v>12</v>
      </c>
      <c r="AL32" s="222">
        <v>13</v>
      </c>
      <c r="AM32" s="222">
        <v>23</v>
      </c>
      <c r="AN32" s="222">
        <v>14</v>
      </c>
      <c r="AO32" s="222">
        <v>6</v>
      </c>
      <c r="AP32" s="222">
        <v>11</v>
      </c>
      <c r="AQ32" s="222">
        <v>12</v>
      </c>
      <c r="AR32" s="222">
        <v>13</v>
      </c>
      <c r="AS32" s="222">
        <v>8</v>
      </c>
      <c r="AT32" s="222">
        <v>3</v>
      </c>
      <c r="AU32" s="222">
        <v>1</v>
      </c>
      <c r="AV32" s="222">
        <v>4</v>
      </c>
      <c r="AW32" s="222">
        <v>0</v>
      </c>
      <c r="AX32" s="222">
        <v>1</v>
      </c>
      <c r="AY32" s="222">
        <v>5</v>
      </c>
      <c r="AZ32" s="222">
        <v>1</v>
      </c>
      <c r="BA32" s="223">
        <v>0</v>
      </c>
      <c r="BB32" s="222">
        <v>0</v>
      </c>
      <c r="BC32" s="224"/>
    </row>
    <row r="33" spans="1:67" s="211" customFormat="1">
      <c r="A33" s="226">
        <v>2563</v>
      </c>
      <c r="B33" s="218">
        <f>SUM(C33:BB33)</f>
        <v>1638</v>
      </c>
      <c r="C33" s="226">
        <v>18</v>
      </c>
      <c r="D33" s="226">
        <v>14</v>
      </c>
      <c r="E33" s="226">
        <v>10</v>
      </c>
      <c r="F33" s="226">
        <v>10</v>
      </c>
      <c r="G33" s="226">
        <v>12</v>
      </c>
      <c r="H33" s="226">
        <v>9</v>
      </c>
      <c r="I33" s="226">
        <v>17</v>
      </c>
      <c r="J33" s="226">
        <v>13</v>
      </c>
      <c r="K33" s="226">
        <v>9</v>
      </c>
      <c r="L33" s="226">
        <v>15</v>
      </c>
      <c r="M33" s="226">
        <v>16</v>
      </c>
      <c r="N33" s="226">
        <v>16</v>
      </c>
      <c r="O33" s="226">
        <v>20</v>
      </c>
      <c r="P33" s="226">
        <v>13</v>
      </c>
      <c r="Q33" s="226">
        <v>25</v>
      </c>
      <c r="R33" s="226">
        <v>36</v>
      </c>
      <c r="S33" s="226">
        <v>45</v>
      </c>
      <c r="T33" s="226">
        <v>37</v>
      </c>
      <c r="U33" s="226">
        <v>58</v>
      </c>
      <c r="V33" s="226">
        <v>40</v>
      </c>
      <c r="W33" s="226">
        <v>51</v>
      </c>
      <c r="X33" s="226">
        <v>44</v>
      </c>
      <c r="Y33" s="226">
        <v>49</v>
      </c>
      <c r="Z33" s="226">
        <v>48</v>
      </c>
      <c r="AA33" s="226">
        <v>47</v>
      </c>
      <c r="AB33" s="226">
        <v>78</v>
      </c>
      <c r="AC33" s="226">
        <v>75</v>
      </c>
      <c r="AD33" s="226">
        <v>85</v>
      </c>
      <c r="AE33" s="226">
        <v>92</v>
      </c>
      <c r="AF33" s="226">
        <v>68</v>
      </c>
      <c r="AG33" s="226">
        <v>60</v>
      </c>
      <c r="AH33" s="226">
        <v>66</v>
      </c>
      <c r="AI33" s="226">
        <v>83</v>
      </c>
      <c r="AJ33" s="226">
        <v>52</v>
      </c>
      <c r="AK33" s="226">
        <v>71</v>
      </c>
      <c r="AL33" s="226">
        <v>56</v>
      </c>
      <c r="AM33" s="226">
        <v>39</v>
      </c>
      <c r="AN33" s="226">
        <v>34</v>
      </c>
      <c r="AO33" s="226">
        <v>25</v>
      </c>
      <c r="AP33" s="226">
        <v>14</v>
      </c>
      <c r="AQ33" s="226">
        <v>6</v>
      </c>
      <c r="AR33" s="226">
        <v>8</v>
      </c>
      <c r="AS33" s="226">
        <v>14</v>
      </c>
      <c r="AT33" s="226">
        <v>11</v>
      </c>
      <c r="AU33" s="226">
        <v>9</v>
      </c>
      <c r="AV33" s="226">
        <v>6</v>
      </c>
      <c r="AW33" s="226">
        <v>2</v>
      </c>
      <c r="AX33" s="226">
        <v>5</v>
      </c>
      <c r="AY33" s="226">
        <v>1</v>
      </c>
      <c r="AZ33" s="226">
        <v>1</v>
      </c>
      <c r="BA33" s="226">
        <v>2</v>
      </c>
      <c r="BB33" s="226">
        <v>3</v>
      </c>
      <c r="BC33" s="227"/>
      <c r="BD33" s="208"/>
      <c r="BE33" s="208"/>
      <c r="BF33" s="208"/>
      <c r="BG33" s="208"/>
      <c r="BH33" s="208"/>
      <c r="BI33" s="208"/>
      <c r="BJ33" s="208"/>
      <c r="BK33" s="208"/>
      <c r="BL33" s="208"/>
      <c r="BM33" s="208"/>
      <c r="BN33" s="208"/>
      <c r="BO33" s="208"/>
    </row>
    <row r="34" spans="1:67" s="232" customFormat="1">
      <c r="A34" s="228">
        <v>2562</v>
      </c>
      <c r="B34" s="218">
        <v>615</v>
      </c>
      <c r="C34" s="229">
        <v>17</v>
      </c>
      <c r="D34" s="229">
        <v>12</v>
      </c>
      <c r="E34" s="229">
        <v>14</v>
      </c>
      <c r="F34" s="229">
        <v>15</v>
      </c>
      <c r="G34" s="229">
        <v>11</v>
      </c>
      <c r="H34" s="229">
        <v>20</v>
      </c>
      <c r="I34" s="229">
        <v>15</v>
      </c>
      <c r="J34" s="229">
        <v>28</v>
      </c>
      <c r="K34" s="229">
        <v>20</v>
      </c>
      <c r="L34" s="229">
        <v>22</v>
      </c>
      <c r="M34" s="229">
        <v>18</v>
      </c>
      <c r="N34" s="229">
        <v>15</v>
      </c>
      <c r="O34" s="229">
        <v>21</v>
      </c>
      <c r="P34" s="229">
        <v>13</v>
      </c>
      <c r="Q34" s="229">
        <v>33</v>
      </c>
      <c r="R34" s="229">
        <v>25</v>
      </c>
      <c r="S34" s="229">
        <v>17</v>
      </c>
      <c r="T34" s="229">
        <v>25</v>
      </c>
      <c r="U34" s="229">
        <v>68</v>
      </c>
      <c r="V34" s="229">
        <v>87</v>
      </c>
      <c r="W34" s="229">
        <v>103</v>
      </c>
      <c r="X34" s="229">
        <v>153</v>
      </c>
      <c r="Y34" s="229">
        <v>188</v>
      </c>
      <c r="Z34" s="229">
        <v>196</v>
      </c>
      <c r="AA34" s="229">
        <v>236</v>
      </c>
      <c r="AB34" s="229">
        <v>255</v>
      </c>
      <c r="AC34" s="229">
        <v>196</v>
      </c>
      <c r="AD34" s="229">
        <v>199</v>
      </c>
      <c r="AE34" s="229">
        <v>175</v>
      </c>
      <c r="AF34" s="229">
        <v>161</v>
      </c>
      <c r="AG34" s="229">
        <v>146</v>
      </c>
      <c r="AH34" s="229">
        <v>125</v>
      </c>
      <c r="AI34" s="229">
        <v>119</v>
      </c>
      <c r="AJ34" s="229">
        <v>81</v>
      </c>
      <c r="AK34" s="229">
        <v>104</v>
      </c>
      <c r="AL34" s="229">
        <v>97</v>
      </c>
      <c r="AM34" s="229">
        <v>129</v>
      </c>
      <c r="AN34" s="229">
        <v>105</v>
      </c>
      <c r="AO34" s="229">
        <v>103</v>
      </c>
      <c r="AP34" s="229">
        <v>79</v>
      </c>
      <c r="AQ34" s="229">
        <v>78</v>
      </c>
      <c r="AR34" s="229">
        <v>46</v>
      </c>
      <c r="AS34" s="229">
        <v>44</v>
      </c>
      <c r="AT34" s="229">
        <v>44</v>
      </c>
      <c r="AU34" s="229">
        <v>38</v>
      </c>
      <c r="AV34" s="229">
        <v>26</v>
      </c>
      <c r="AW34" s="229">
        <v>18</v>
      </c>
      <c r="AX34" s="229">
        <v>18</v>
      </c>
      <c r="AY34" s="229">
        <v>12</v>
      </c>
      <c r="AZ34" s="229">
        <v>12</v>
      </c>
      <c r="BA34" s="230">
        <v>7</v>
      </c>
      <c r="BB34" s="229">
        <v>8</v>
      </c>
      <c r="BC34" s="231"/>
    </row>
    <row r="35" spans="1:67" s="234" customFormat="1">
      <c r="A35" s="228">
        <v>2561</v>
      </c>
      <c r="B35" s="218">
        <v>1184</v>
      </c>
      <c r="C35" s="228">
        <v>2</v>
      </c>
      <c r="D35" s="228">
        <v>1</v>
      </c>
      <c r="E35" s="228">
        <v>1</v>
      </c>
      <c r="F35" s="228">
        <v>0</v>
      </c>
      <c r="G35" s="228">
        <v>1</v>
      </c>
      <c r="H35" s="228">
        <v>2</v>
      </c>
      <c r="I35" s="228">
        <v>3</v>
      </c>
      <c r="J35" s="228">
        <v>1</v>
      </c>
      <c r="K35" s="228">
        <v>0</v>
      </c>
      <c r="L35" s="228">
        <v>3</v>
      </c>
      <c r="M35" s="228">
        <v>2</v>
      </c>
      <c r="N35" s="228">
        <v>1</v>
      </c>
      <c r="O35" s="228">
        <v>1</v>
      </c>
      <c r="P35" s="228">
        <v>7</v>
      </c>
      <c r="Q35" s="228">
        <v>5</v>
      </c>
      <c r="R35" s="228">
        <v>6</v>
      </c>
      <c r="S35" s="228">
        <v>9</v>
      </c>
      <c r="T35" s="228">
        <v>24</v>
      </c>
      <c r="U35" s="228">
        <v>40</v>
      </c>
      <c r="V35" s="228">
        <v>63</v>
      </c>
      <c r="W35" s="228">
        <v>49</v>
      </c>
      <c r="X35" s="228">
        <v>61</v>
      </c>
      <c r="Y35" s="228">
        <v>74</v>
      </c>
      <c r="Z35" s="228">
        <v>105</v>
      </c>
      <c r="AA35" s="228">
        <v>96</v>
      </c>
      <c r="AB35" s="228">
        <v>88</v>
      </c>
      <c r="AC35" s="228">
        <v>74</v>
      </c>
      <c r="AD35" s="228">
        <v>46</v>
      </c>
      <c r="AE35" s="228">
        <v>55</v>
      </c>
      <c r="AF35" s="228">
        <v>51</v>
      </c>
      <c r="AG35" s="228">
        <v>66</v>
      </c>
      <c r="AH35" s="228">
        <v>53</v>
      </c>
      <c r="AI35" s="228">
        <v>46</v>
      </c>
      <c r="AJ35" s="228">
        <v>42</v>
      </c>
      <c r="AK35" s="228">
        <v>58</v>
      </c>
      <c r="AL35" s="228">
        <v>27</v>
      </c>
      <c r="AM35" s="228">
        <v>37</v>
      </c>
      <c r="AN35" s="228">
        <v>20</v>
      </c>
      <c r="AO35" s="228">
        <v>21</v>
      </c>
      <c r="AP35" s="228">
        <v>12</v>
      </c>
      <c r="AQ35" s="228">
        <v>8</v>
      </c>
      <c r="AR35" s="228">
        <v>10</v>
      </c>
      <c r="AS35" s="228">
        <v>6</v>
      </c>
      <c r="AT35" s="228">
        <v>11</v>
      </c>
      <c r="AU35" s="228">
        <v>10</v>
      </c>
      <c r="AV35" s="228">
        <v>14</v>
      </c>
      <c r="AW35" s="228">
        <v>14</v>
      </c>
      <c r="AX35" s="228">
        <v>11</v>
      </c>
      <c r="AY35" s="228">
        <v>18</v>
      </c>
      <c r="AZ35" s="228">
        <v>18</v>
      </c>
      <c r="BA35" s="233">
        <v>14</v>
      </c>
      <c r="BB35" s="228">
        <v>4</v>
      </c>
      <c r="BC35" s="231"/>
    </row>
    <row r="36" spans="1:67" s="234" customFormat="1">
      <c r="A36" s="228">
        <v>2560</v>
      </c>
      <c r="B36" s="218">
        <v>2015</v>
      </c>
      <c r="C36" s="228">
        <v>2</v>
      </c>
      <c r="D36" s="228">
        <v>6</v>
      </c>
      <c r="E36" s="228">
        <v>2</v>
      </c>
      <c r="F36" s="228">
        <v>3</v>
      </c>
      <c r="G36" s="228">
        <v>3</v>
      </c>
      <c r="H36" s="228">
        <v>2</v>
      </c>
      <c r="I36" s="228">
        <v>3</v>
      </c>
      <c r="J36" s="228">
        <v>4</v>
      </c>
      <c r="K36" s="228">
        <v>0</v>
      </c>
      <c r="L36" s="228">
        <v>3</v>
      </c>
      <c r="M36" s="228">
        <v>2</v>
      </c>
      <c r="N36" s="228">
        <v>2</v>
      </c>
      <c r="O36" s="228">
        <v>3</v>
      </c>
      <c r="P36" s="228">
        <v>1</v>
      </c>
      <c r="Q36" s="228">
        <v>5</v>
      </c>
      <c r="R36" s="228">
        <v>4</v>
      </c>
      <c r="S36" s="228">
        <v>12</v>
      </c>
      <c r="T36" s="228">
        <v>2</v>
      </c>
      <c r="U36" s="228">
        <v>6</v>
      </c>
      <c r="V36" s="228">
        <v>16</v>
      </c>
      <c r="W36" s="228">
        <v>15</v>
      </c>
      <c r="X36" s="228">
        <v>11</v>
      </c>
      <c r="Y36" s="228">
        <v>38</v>
      </c>
      <c r="Z36" s="228">
        <v>39</v>
      </c>
      <c r="AA36" s="228">
        <v>46</v>
      </c>
      <c r="AB36" s="228">
        <v>47</v>
      </c>
      <c r="AC36" s="228">
        <v>32</v>
      </c>
      <c r="AD36" s="228">
        <v>40</v>
      </c>
      <c r="AE36" s="228">
        <v>41</v>
      </c>
      <c r="AF36" s="228">
        <v>21</v>
      </c>
      <c r="AG36" s="228">
        <v>27</v>
      </c>
      <c r="AH36" s="228">
        <v>27</v>
      </c>
      <c r="AI36" s="228">
        <v>27</v>
      </c>
      <c r="AJ36" s="228">
        <v>26</v>
      </c>
      <c r="AK36" s="228">
        <v>26</v>
      </c>
      <c r="AL36" s="228">
        <v>11</v>
      </c>
      <c r="AM36" s="228">
        <v>19</v>
      </c>
      <c r="AN36" s="228">
        <v>7</v>
      </c>
      <c r="AO36" s="228">
        <v>5</v>
      </c>
      <c r="AP36" s="228">
        <v>8</v>
      </c>
      <c r="AQ36" s="228">
        <v>7</v>
      </c>
      <c r="AR36" s="228">
        <v>1</v>
      </c>
      <c r="AS36" s="228">
        <v>2</v>
      </c>
      <c r="AT36" s="228">
        <v>4</v>
      </c>
      <c r="AU36" s="228">
        <v>0</v>
      </c>
      <c r="AV36" s="228">
        <v>2</v>
      </c>
      <c r="AW36" s="228">
        <v>4</v>
      </c>
      <c r="AX36" s="228">
        <v>0</v>
      </c>
      <c r="AY36" s="228">
        <v>1</v>
      </c>
      <c r="AZ36" s="228">
        <v>0</v>
      </c>
      <c r="BA36" s="233">
        <v>0</v>
      </c>
      <c r="BB36" s="228">
        <v>0</v>
      </c>
      <c r="BC36" s="231"/>
    </row>
    <row r="37" spans="1:67" s="238" customFormat="1">
      <c r="A37" s="235" t="s">
        <v>343</v>
      </c>
      <c r="B37" s="202">
        <f>SUM(C37:BB37)</f>
        <v>1160</v>
      </c>
      <c r="C37" s="236">
        <f>MEDIAN(C32:C36)</f>
        <v>2</v>
      </c>
      <c r="D37" s="236">
        <f t="shared" ref="D37:BB37" si="4">MEDIAN(D32:D36)</f>
        <v>6</v>
      </c>
      <c r="E37" s="236">
        <f t="shared" si="4"/>
        <v>2</v>
      </c>
      <c r="F37" s="236">
        <f t="shared" si="4"/>
        <v>3</v>
      </c>
      <c r="G37" s="236">
        <f t="shared" si="4"/>
        <v>3</v>
      </c>
      <c r="H37" s="236">
        <f t="shared" si="4"/>
        <v>2</v>
      </c>
      <c r="I37" s="236">
        <f t="shared" si="4"/>
        <v>3</v>
      </c>
      <c r="J37" s="236">
        <f t="shared" si="4"/>
        <v>4</v>
      </c>
      <c r="K37" s="236">
        <f t="shared" si="4"/>
        <v>1</v>
      </c>
      <c r="L37" s="236">
        <f t="shared" si="4"/>
        <v>3</v>
      </c>
      <c r="M37" s="236">
        <f t="shared" si="4"/>
        <v>2</v>
      </c>
      <c r="N37" s="236">
        <f t="shared" si="4"/>
        <v>3</v>
      </c>
      <c r="O37" s="236">
        <f t="shared" si="4"/>
        <v>3</v>
      </c>
      <c r="P37" s="236">
        <f t="shared" si="4"/>
        <v>7</v>
      </c>
      <c r="Q37" s="236">
        <f t="shared" si="4"/>
        <v>5</v>
      </c>
      <c r="R37" s="236">
        <f t="shared" si="4"/>
        <v>6</v>
      </c>
      <c r="S37" s="236">
        <f t="shared" si="4"/>
        <v>12</v>
      </c>
      <c r="T37" s="236">
        <f t="shared" si="4"/>
        <v>24</v>
      </c>
      <c r="U37" s="236">
        <f t="shared" si="4"/>
        <v>40</v>
      </c>
      <c r="V37" s="236">
        <f t="shared" si="4"/>
        <v>40</v>
      </c>
      <c r="W37" s="236">
        <f t="shared" si="4"/>
        <v>49</v>
      </c>
      <c r="X37" s="236">
        <f t="shared" si="4"/>
        <v>44</v>
      </c>
      <c r="Y37" s="236">
        <f t="shared" si="4"/>
        <v>49</v>
      </c>
      <c r="Z37" s="236">
        <f t="shared" si="4"/>
        <v>48</v>
      </c>
      <c r="AA37" s="236">
        <f t="shared" si="4"/>
        <v>47</v>
      </c>
      <c r="AB37" s="236">
        <f t="shared" si="4"/>
        <v>78</v>
      </c>
      <c r="AC37" s="236">
        <f t="shared" si="4"/>
        <v>74</v>
      </c>
      <c r="AD37" s="236">
        <f t="shared" si="4"/>
        <v>46</v>
      </c>
      <c r="AE37" s="236">
        <f t="shared" si="4"/>
        <v>55</v>
      </c>
      <c r="AF37" s="236">
        <f t="shared" si="4"/>
        <v>51</v>
      </c>
      <c r="AG37" s="236">
        <f t="shared" si="4"/>
        <v>60</v>
      </c>
      <c r="AH37" s="236">
        <f t="shared" si="4"/>
        <v>53</v>
      </c>
      <c r="AI37" s="236">
        <f t="shared" si="4"/>
        <v>46</v>
      </c>
      <c r="AJ37" s="236">
        <f t="shared" si="4"/>
        <v>42</v>
      </c>
      <c r="AK37" s="236">
        <f t="shared" si="4"/>
        <v>58</v>
      </c>
      <c r="AL37" s="236">
        <f t="shared" si="4"/>
        <v>27</v>
      </c>
      <c r="AM37" s="236">
        <f t="shared" si="4"/>
        <v>37</v>
      </c>
      <c r="AN37" s="236">
        <f t="shared" si="4"/>
        <v>20</v>
      </c>
      <c r="AO37" s="236">
        <f t="shared" si="4"/>
        <v>21</v>
      </c>
      <c r="AP37" s="236">
        <f t="shared" si="4"/>
        <v>12</v>
      </c>
      <c r="AQ37" s="236">
        <f t="shared" si="4"/>
        <v>8</v>
      </c>
      <c r="AR37" s="236">
        <f t="shared" si="4"/>
        <v>10</v>
      </c>
      <c r="AS37" s="236">
        <f t="shared" si="4"/>
        <v>8</v>
      </c>
      <c r="AT37" s="236">
        <f t="shared" si="4"/>
        <v>11</v>
      </c>
      <c r="AU37" s="236">
        <f t="shared" si="4"/>
        <v>9</v>
      </c>
      <c r="AV37" s="236">
        <f t="shared" si="4"/>
        <v>6</v>
      </c>
      <c r="AW37" s="236">
        <f t="shared" si="4"/>
        <v>4</v>
      </c>
      <c r="AX37" s="236">
        <f t="shared" si="4"/>
        <v>5</v>
      </c>
      <c r="AY37" s="236">
        <f t="shared" si="4"/>
        <v>5</v>
      </c>
      <c r="AZ37" s="236">
        <f t="shared" si="4"/>
        <v>1</v>
      </c>
      <c r="BA37" s="236">
        <f t="shared" si="4"/>
        <v>2</v>
      </c>
      <c r="BB37" s="236">
        <f t="shared" si="4"/>
        <v>3</v>
      </c>
      <c r="BC37" s="237"/>
      <c r="BE37" s="237"/>
    </row>
    <row r="38" spans="1:67">
      <c r="B38" s="23"/>
      <c r="C38" s="23"/>
      <c r="D38" s="23"/>
      <c r="E38" s="23"/>
      <c r="F38" s="23"/>
      <c r="G38" s="23"/>
      <c r="H38" s="23"/>
      <c r="I38" s="23"/>
      <c r="M38" s="23"/>
      <c r="N38" s="23"/>
      <c r="O38" s="23"/>
      <c r="P38" s="23"/>
      <c r="Q38" s="23"/>
      <c r="R38" s="23"/>
      <c r="S38" s="23"/>
      <c r="T38" s="23"/>
      <c r="U38" s="23"/>
    </row>
    <row r="39" spans="1:67">
      <c r="A39" s="27"/>
      <c r="B39" s="239"/>
      <c r="C39" s="239"/>
      <c r="D39" s="27"/>
      <c r="E39" s="27"/>
      <c r="F39" s="27"/>
      <c r="G39" s="27"/>
      <c r="H39" s="27"/>
      <c r="I39" s="27"/>
      <c r="J39" s="139"/>
      <c r="K39" s="139"/>
      <c r="L39" s="240"/>
      <c r="M39" s="23"/>
      <c r="N39" s="23"/>
      <c r="O39" s="23"/>
      <c r="P39" s="23"/>
      <c r="Q39" s="23"/>
      <c r="R39" s="81"/>
      <c r="S39" s="23"/>
      <c r="T39" s="23"/>
      <c r="U39" s="23"/>
    </row>
    <row r="41" spans="1:67"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</row>
    <row r="42" spans="1:67"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</row>
    <row r="43" spans="1:67">
      <c r="E43" s="241"/>
      <c r="F43" s="241"/>
      <c r="G43" s="241"/>
      <c r="H43" s="241"/>
      <c r="I43" s="241"/>
      <c r="J43" s="241"/>
      <c r="K43" s="241"/>
      <c r="L43" s="241"/>
      <c r="M43" s="241"/>
      <c r="N43" s="241"/>
      <c r="O43" s="241"/>
      <c r="P43" s="241"/>
      <c r="Q43" s="241"/>
      <c r="R43" s="241"/>
      <c r="S43" s="241"/>
      <c r="T43" s="241"/>
      <c r="U43" s="241"/>
      <c r="V43" s="241"/>
      <c r="W43" s="241"/>
      <c r="X43" s="241"/>
      <c r="Y43" s="241"/>
      <c r="Z43" s="241"/>
      <c r="AA43" s="241"/>
      <c r="AB43" s="241"/>
      <c r="AC43" s="241"/>
      <c r="AD43" s="241"/>
      <c r="AE43" s="241"/>
      <c r="AF43" s="241"/>
      <c r="AG43" s="241"/>
      <c r="AH43" s="241"/>
      <c r="AI43" s="241"/>
      <c r="AJ43" s="241"/>
      <c r="AK43" s="241"/>
      <c r="AL43" s="241"/>
      <c r="AM43" s="241"/>
      <c r="AN43" s="241"/>
      <c r="AO43" s="241"/>
      <c r="AP43" s="241"/>
      <c r="AQ43" s="241"/>
      <c r="AR43" s="241"/>
      <c r="AS43" s="241"/>
      <c r="AT43" s="241"/>
      <c r="AU43" s="241"/>
      <c r="AV43" s="241"/>
      <c r="AW43" s="241"/>
      <c r="AX43" s="241"/>
      <c r="AY43" s="241"/>
      <c r="AZ43" s="241"/>
      <c r="BA43" s="241"/>
      <c r="BB43" s="241"/>
      <c r="BC43" s="241"/>
      <c r="BD43" s="241"/>
      <c r="BE43" s="241"/>
    </row>
    <row r="44" spans="1:67">
      <c r="E44" s="241"/>
      <c r="F44" s="241"/>
      <c r="G44" s="241"/>
      <c r="H44" s="241"/>
      <c r="I44" s="241"/>
      <c r="J44" s="241"/>
      <c r="K44" s="241"/>
      <c r="L44" s="241"/>
      <c r="M44" s="241"/>
      <c r="N44" s="241"/>
      <c r="O44" s="241"/>
      <c r="P44" s="241"/>
      <c r="Q44" s="241"/>
      <c r="R44" s="241"/>
      <c r="S44" s="241"/>
      <c r="T44" s="241"/>
      <c r="U44" s="241"/>
      <c r="V44" s="241"/>
      <c r="W44" s="241"/>
      <c r="X44" s="241"/>
      <c r="Y44" s="241"/>
      <c r="Z44" s="241"/>
      <c r="AA44" s="241"/>
      <c r="AB44" s="241"/>
      <c r="AC44" s="241"/>
      <c r="AD44" s="241"/>
      <c r="AE44" s="241"/>
      <c r="AF44" s="241"/>
      <c r="AG44" s="241"/>
      <c r="AH44" s="241"/>
      <c r="AI44" s="241"/>
      <c r="AJ44" s="241"/>
      <c r="AK44" s="241"/>
      <c r="AL44" s="241"/>
      <c r="AM44" s="241"/>
      <c r="AN44" s="241"/>
      <c r="AO44" s="241"/>
      <c r="AP44" s="241"/>
      <c r="AQ44" s="241"/>
      <c r="AR44" s="241"/>
      <c r="AS44" s="241"/>
      <c r="AT44" s="241"/>
      <c r="AU44" s="241"/>
      <c r="AV44" s="241"/>
      <c r="AW44" s="241"/>
      <c r="AX44" s="241"/>
      <c r="AY44" s="241"/>
      <c r="AZ44" s="241"/>
      <c r="BA44" s="241"/>
      <c r="BB44" s="241"/>
      <c r="BC44" s="241"/>
      <c r="BD44" s="241"/>
      <c r="BE44" s="241"/>
    </row>
    <row r="45" spans="1:67">
      <c r="E45" s="241"/>
      <c r="F45" s="241"/>
      <c r="G45" s="241"/>
      <c r="H45" s="241"/>
      <c r="I45" s="241"/>
      <c r="J45" s="241"/>
      <c r="K45" s="241"/>
      <c r="L45" s="241"/>
      <c r="M45" s="241"/>
      <c r="N45" s="241"/>
      <c r="O45" s="241"/>
      <c r="P45" s="241"/>
      <c r="Q45" s="241"/>
      <c r="R45" s="241"/>
      <c r="S45" s="241"/>
      <c r="T45" s="241"/>
      <c r="U45" s="241"/>
      <c r="V45" s="241"/>
      <c r="W45" s="241"/>
      <c r="X45" s="241"/>
      <c r="Y45" s="241"/>
      <c r="Z45" s="241"/>
      <c r="AA45" s="241"/>
      <c r="AB45" s="241"/>
      <c r="AC45" s="241"/>
      <c r="AD45" s="241"/>
      <c r="AE45" s="241"/>
      <c r="AF45" s="241"/>
      <c r="AG45" s="241"/>
      <c r="AH45" s="241"/>
      <c r="AI45" s="241"/>
      <c r="AJ45" s="241"/>
      <c r="AK45" s="241"/>
      <c r="AL45" s="241"/>
      <c r="AM45" s="241"/>
      <c r="AN45" s="241"/>
      <c r="AO45" s="241"/>
      <c r="AP45" s="241"/>
      <c r="AQ45" s="241"/>
      <c r="AR45" s="241"/>
      <c r="AS45" s="241"/>
      <c r="AT45" s="241"/>
      <c r="AU45" s="241"/>
      <c r="AV45" s="241"/>
      <c r="AW45" s="241"/>
      <c r="AX45" s="241"/>
      <c r="AY45" s="241"/>
      <c r="AZ45" s="241"/>
      <c r="BA45" s="241"/>
      <c r="BB45" s="241"/>
      <c r="BC45" s="241"/>
      <c r="BD45" s="241"/>
      <c r="BE45" s="241"/>
    </row>
    <row r="46" spans="1:67">
      <c r="E46" s="241"/>
      <c r="F46" s="241"/>
      <c r="G46" s="241"/>
      <c r="H46" s="241"/>
      <c r="I46" s="241"/>
      <c r="J46" s="241"/>
      <c r="K46" s="241"/>
      <c r="L46" s="241"/>
      <c r="M46" s="241"/>
      <c r="N46" s="241"/>
      <c r="O46" s="241"/>
      <c r="P46" s="241"/>
      <c r="Q46" s="241"/>
      <c r="R46" s="241"/>
      <c r="S46" s="241"/>
      <c r="T46" s="241"/>
      <c r="U46" s="241"/>
      <c r="V46" s="241"/>
      <c r="W46" s="241"/>
      <c r="X46" s="241"/>
      <c r="Y46" s="241"/>
      <c r="Z46" s="241"/>
      <c r="AA46" s="241"/>
      <c r="AB46" s="241"/>
      <c r="AC46" s="241"/>
      <c r="AD46" s="241"/>
      <c r="AE46" s="241"/>
      <c r="AF46" s="241"/>
      <c r="AG46" s="241"/>
      <c r="AH46" s="241"/>
      <c r="AI46" s="241"/>
      <c r="AJ46" s="241"/>
      <c r="AK46" s="241"/>
      <c r="AL46" s="241"/>
      <c r="AM46" s="241"/>
      <c r="AN46" s="241"/>
      <c r="AO46" s="241"/>
      <c r="AP46" s="241"/>
      <c r="AQ46" s="241"/>
      <c r="AR46" s="241"/>
      <c r="AS46" s="241"/>
      <c r="AT46" s="241"/>
      <c r="AU46" s="241"/>
      <c r="AV46" s="241"/>
      <c r="AW46" s="241"/>
      <c r="AX46" s="241"/>
      <c r="AY46" s="241"/>
      <c r="AZ46" s="241"/>
      <c r="BA46" s="241"/>
      <c r="BB46" s="241"/>
      <c r="BC46" s="241"/>
      <c r="BD46" s="241"/>
      <c r="BE46" s="241"/>
    </row>
    <row r="47" spans="1:67">
      <c r="E47" s="241"/>
      <c r="F47" s="241"/>
      <c r="G47" s="241"/>
      <c r="H47" s="241"/>
      <c r="I47" s="241"/>
      <c r="J47" s="241"/>
      <c r="K47" s="241"/>
      <c r="L47" s="241"/>
      <c r="M47" s="241"/>
      <c r="N47" s="241"/>
      <c r="O47" s="241"/>
      <c r="P47" s="241"/>
      <c r="Q47" s="241"/>
      <c r="R47" s="241"/>
      <c r="S47" s="241"/>
      <c r="T47" s="241"/>
      <c r="U47" s="241"/>
      <c r="V47" s="241"/>
      <c r="W47" s="241"/>
      <c r="X47" s="241"/>
      <c r="Y47" s="241"/>
      <c r="Z47" s="241"/>
      <c r="AA47" s="241"/>
      <c r="AB47" s="241"/>
      <c r="AC47" s="241"/>
      <c r="AD47" s="241"/>
      <c r="AE47" s="241"/>
      <c r="AF47" s="241"/>
      <c r="AG47" s="241"/>
      <c r="AH47" s="241"/>
      <c r="AI47" s="241"/>
      <c r="AJ47" s="241"/>
      <c r="AK47" s="241"/>
      <c r="AL47" s="241"/>
      <c r="AM47" s="241"/>
      <c r="AN47" s="241"/>
      <c r="AO47" s="241"/>
      <c r="AP47" s="241"/>
      <c r="AQ47" s="241"/>
      <c r="AR47" s="241"/>
      <c r="AS47" s="241"/>
      <c r="AT47" s="241"/>
      <c r="AU47" s="241"/>
      <c r="AV47" s="241"/>
      <c r="AW47" s="241"/>
      <c r="AX47" s="241"/>
      <c r="AY47" s="241"/>
      <c r="AZ47" s="241"/>
      <c r="BA47" s="241"/>
      <c r="BB47" s="241"/>
      <c r="BC47" s="241"/>
      <c r="BD47" s="241"/>
      <c r="BE47" s="241"/>
    </row>
    <row r="48" spans="1:67">
      <c r="E48" s="241"/>
      <c r="F48" s="241"/>
      <c r="G48" s="241"/>
      <c r="H48" s="241"/>
      <c r="I48" s="241"/>
      <c r="J48" s="241"/>
      <c r="K48" s="241"/>
      <c r="L48" s="241"/>
      <c r="M48" s="241"/>
      <c r="N48" s="241"/>
      <c r="O48" s="241"/>
      <c r="P48" s="241"/>
      <c r="Q48" s="241"/>
      <c r="R48" s="241"/>
      <c r="S48" s="241"/>
      <c r="T48" s="241"/>
      <c r="U48" s="241"/>
      <c r="V48" s="241"/>
      <c r="W48" s="241"/>
      <c r="X48" s="241"/>
      <c r="Y48" s="241"/>
      <c r="Z48" s="241"/>
      <c r="AA48" s="241"/>
      <c r="AB48" s="241"/>
      <c r="AC48" s="241"/>
      <c r="AD48" s="241"/>
      <c r="AE48" s="241"/>
      <c r="AF48" s="241"/>
      <c r="AG48" s="241"/>
      <c r="AH48" s="241"/>
      <c r="AI48" s="241"/>
      <c r="AJ48" s="241"/>
      <c r="AK48" s="241"/>
      <c r="AL48" s="241"/>
      <c r="AM48" s="241"/>
      <c r="AN48" s="241"/>
      <c r="AO48" s="241"/>
      <c r="AP48" s="241"/>
      <c r="AQ48" s="241"/>
      <c r="AR48" s="241"/>
      <c r="AS48" s="241"/>
      <c r="AT48" s="241"/>
      <c r="AU48" s="241"/>
      <c r="AV48" s="241"/>
      <c r="AW48" s="241"/>
      <c r="AX48" s="241"/>
      <c r="AY48" s="241"/>
      <c r="AZ48" s="241"/>
      <c r="BA48" s="241"/>
      <c r="BB48" s="241"/>
      <c r="BC48" s="241"/>
      <c r="BD48" s="241"/>
      <c r="BE48" s="241"/>
    </row>
    <row r="49" spans="5:57">
      <c r="E49" s="241"/>
      <c r="F49" s="241"/>
      <c r="G49" s="241"/>
      <c r="H49" s="241"/>
      <c r="I49" s="241"/>
      <c r="J49" s="241"/>
      <c r="K49" s="241"/>
      <c r="L49" s="241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1"/>
      <c r="X49" s="241"/>
      <c r="Y49" s="241"/>
      <c r="Z49" s="241"/>
      <c r="AA49" s="241"/>
      <c r="AB49" s="241"/>
      <c r="AC49" s="241"/>
      <c r="AD49" s="241"/>
      <c r="AE49" s="241"/>
      <c r="AF49" s="241"/>
      <c r="AG49" s="241"/>
      <c r="AH49" s="241"/>
      <c r="AI49" s="241"/>
      <c r="AJ49" s="241"/>
      <c r="AK49" s="241"/>
      <c r="AL49" s="241"/>
      <c r="AM49" s="241"/>
      <c r="AN49" s="241"/>
      <c r="AO49" s="241"/>
      <c r="AP49" s="241"/>
      <c r="AQ49" s="241"/>
      <c r="AR49" s="241"/>
      <c r="AS49" s="241"/>
      <c r="AT49" s="241"/>
      <c r="AU49" s="241"/>
      <c r="AV49" s="241"/>
      <c r="AW49" s="241"/>
      <c r="AX49" s="241"/>
      <c r="AY49" s="241"/>
      <c r="AZ49" s="241"/>
      <c r="BA49" s="241"/>
      <c r="BB49" s="241"/>
      <c r="BC49" s="241"/>
      <c r="BD49" s="241"/>
      <c r="BE49" s="241"/>
    </row>
    <row r="50" spans="5:57">
      <c r="E50" s="241"/>
      <c r="F50" s="241"/>
      <c r="G50" s="241"/>
      <c r="H50" s="241"/>
      <c r="I50" s="241"/>
      <c r="J50" s="241"/>
      <c r="K50" s="241"/>
      <c r="L50" s="241"/>
      <c r="M50" s="241"/>
      <c r="N50" s="241"/>
      <c r="O50" s="241"/>
      <c r="P50" s="241"/>
      <c r="Q50" s="241"/>
      <c r="R50" s="241"/>
      <c r="S50" s="241"/>
      <c r="T50" s="241"/>
      <c r="U50" s="241"/>
      <c r="V50" s="241"/>
      <c r="W50" s="241"/>
      <c r="X50" s="241"/>
      <c r="Y50" s="241"/>
      <c r="Z50" s="241"/>
      <c r="AA50" s="241"/>
      <c r="AB50" s="241"/>
      <c r="AC50" s="241"/>
      <c r="AD50" s="241"/>
      <c r="AE50" s="241"/>
      <c r="AF50" s="241"/>
      <c r="AG50" s="241"/>
      <c r="AH50" s="241"/>
      <c r="AI50" s="241"/>
      <c r="AJ50" s="241"/>
      <c r="AK50" s="241"/>
      <c r="AL50" s="241"/>
      <c r="AM50" s="241"/>
      <c r="AN50" s="241"/>
      <c r="AO50" s="241"/>
      <c r="AP50" s="241"/>
      <c r="AQ50" s="241"/>
      <c r="AR50" s="241"/>
      <c r="AS50" s="241"/>
      <c r="AT50" s="241"/>
      <c r="AU50" s="241"/>
      <c r="AV50" s="241"/>
      <c r="AW50" s="241"/>
      <c r="AX50" s="241"/>
      <c r="AY50" s="241"/>
      <c r="AZ50" s="241"/>
      <c r="BA50" s="241"/>
      <c r="BB50" s="241"/>
      <c r="BC50" s="241"/>
      <c r="BD50" s="241"/>
      <c r="BE50" s="241"/>
    </row>
    <row r="51" spans="5:57">
      <c r="E51" s="241"/>
      <c r="F51" s="241"/>
      <c r="G51" s="241"/>
      <c r="H51" s="241"/>
      <c r="I51" s="241"/>
      <c r="J51" s="241"/>
      <c r="K51" s="241"/>
      <c r="L51" s="241"/>
      <c r="M51" s="241"/>
      <c r="N51" s="241"/>
      <c r="O51" s="241"/>
      <c r="P51" s="241"/>
      <c r="Q51" s="241"/>
      <c r="R51" s="241"/>
      <c r="S51" s="241"/>
      <c r="T51" s="241"/>
      <c r="U51" s="241"/>
      <c r="V51" s="241"/>
      <c r="W51" s="241"/>
      <c r="X51" s="241"/>
      <c r="Y51" s="241"/>
      <c r="Z51" s="241"/>
      <c r="AA51" s="241"/>
      <c r="AB51" s="241"/>
      <c r="AC51" s="241"/>
      <c r="AD51" s="241"/>
      <c r="AE51" s="241"/>
      <c r="AF51" s="241"/>
      <c r="AG51" s="241"/>
      <c r="AH51" s="241"/>
      <c r="AI51" s="241"/>
      <c r="AJ51" s="241"/>
      <c r="AK51" s="241"/>
      <c r="AL51" s="241"/>
      <c r="AM51" s="241"/>
      <c r="AN51" s="241"/>
      <c r="AO51" s="241"/>
      <c r="AP51" s="241"/>
      <c r="AQ51" s="241"/>
      <c r="AR51" s="241"/>
      <c r="AS51" s="241"/>
      <c r="AT51" s="241"/>
      <c r="AU51" s="241"/>
      <c r="AV51" s="241"/>
      <c r="AW51" s="241"/>
      <c r="AX51" s="241"/>
      <c r="AY51" s="241"/>
      <c r="AZ51" s="241"/>
      <c r="BA51" s="241"/>
      <c r="BB51" s="241"/>
      <c r="BC51" s="241"/>
      <c r="BD51" s="241"/>
      <c r="BE51" s="241"/>
    </row>
    <row r="52" spans="5:57">
      <c r="E52" s="241"/>
      <c r="F52" s="241"/>
      <c r="G52" s="241"/>
      <c r="H52" s="241"/>
      <c r="I52" s="241"/>
      <c r="J52" s="241"/>
      <c r="K52" s="241"/>
      <c r="L52" s="241"/>
      <c r="M52" s="241"/>
      <c r="N52" s="241"/>
      <c r="O52" s="241"/>
      <c r="P52" s="241"/>
      <c r="Q52" s="241"/>
      <c r="R52" s="241"/>
      <c r="S52" s="241"/>
      <c r="T52" s="241"/>
      <c r="U52" s="241"/>
      <c r="V52" s="241"/>
      <c r="W52" s="241"/>
      <c r="X52" s="241"/>
      <c r="Y52" s="241"/>
      <c r="Z52" s="241"/>
      <c r="AA52" s="241"/>
      <c r="AB52" s="241"/>
      <c r="AC52" s="241"/>
      <c r="AD52" s="241"/>
      <c r="AE52" s="241"/>
      <c r="AF52" s="241"/>
      <c r="AG52" s="241"/>
      <c r="AH52" s="241"/>
      <c r="AI52" s="241"/>
      <c r="AJ52" s="241"/>
      <c r="AK52" s="241"/>
      <c r="AL52" s="241"/>
      <c r="AM52" s="241"/>
      <c r="AN52" s="241"/>
      <c r="AO52" s="241"/>
      <c r="AP52" s="241"/>
      <c r="AQ52" s="241"/>
      <c r="AR52" s="241"/>
      <c r="AS52" s="241"/>
      <c r="AT52" s="241"/>
      <c r="AU52" s="241"/>
      <c r="AV52" s="241"/>
      <c r="AW52" s="241"/>
      <c r="AX52" s="241"/>
      <c r="AY52" s="241"/>
      <c r="AZ52" s="241"/>
      <c r="BA52" s="241"/>
      <c r="BB52" s="241"/>
      <c r="BC52" s="241"/>
      <c r="BD52" s="241"/>
      <c r="BE52" s="241"/>
    </row>
    <row r="53" spans="5:57">
      <c r="E53" s="241"/>
      <c r="F53" s="241"/>
      <c r="G53" s="241"/>
      <c r="H53" s="241"/>
      <c r="I53" s="241"/>
      <c r="J53" s="241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41"/>
      <c r="AE53" s="241"/>
      <c r="AF53" s="241"/>
      <c r="AG53" s="241"/>
      <c r="AH53" s="241"/>
      <c r="AI53" s="241"/>
      <c r="AJ53" s="241"/>
      <c r="AK53" s="241"/>
      <c r="AL53" s="241"/>
      <c r="AM53" s="241"/>
      <c r="AN53" s="241"/>
      <c r="AO53" s="241"/>
      <c r="AP53" s="241"/>
      <c r="AQ53" s="241"/>
      <c r="AR53" s="241"/>
      <c r="AS53" s="241"/>
      <c r="AT53" s="241"/>
      <c r="AU53" s="241"/>
      <c r="AV53" s="241"/>
      <c r="AW53" s="241"/>
      <c r="AX53" s="241"/>
      <c r="AY53" s="241"/>
      <c r="AZ53" s="241"/>
      <c r="BA53" s="241"/>
      <c r="BB53" s="241"/>
      <c r="BC53" s="241"/>
      <c r="BD53" s="241"/>
      <c r="BE53" s="241"/>
    </row>
    <row r="54" spans="5:57">
      <c r="E54" s="241"/>
      <c r="F54" s="241"/>
      <c r="G54" s="241"/>
      <c r="H54" s="241"/>
      <c r="I54" s="241"/>
      <c r="J54" s="241"/>
      <c r="K54" s="241"/>
      <c r="L54" s="241"/>
      <c r="M54" s="241"/>
      <c r="N54" s="241"/>
      <c r="O54" s="241"/>
      <c r="P54" s="241"/>
      <c r="Q54" s="241"/>
      <c r="R54" s="241"/>
      <c r="S54" s="241"/>
      <c r="T54" s="241"/>
      <c r="U54" s="241"/>
      <c r="V54" s="241"/>
      <c r="W54" s="241"/>
      <c r="X54" s="241"/>
      <c r="Y54" s="241"/>
      <c r="Z54" s="241"/>
      <c r="AA54" s="241"/>
      <c r="AB54" s="241"/>
      <c r="AC54" s="241"/>
      <c r="AD54" s="241"/>
      <c r="AE54" s="241"/>
      <c r="AF54" s="241"/>
      <c r="AG54" s="241"/>
      <c r="AH54" s="241"/>
      <c r="AI54" s="241"/>
      <c r="AJ54" s="241"/>
      <c r="AK54" s="241"/>
      <c r="AL54" s="241"/>
      <c r="AM54" s="241"/>
      <c r="AN54" s="241"/>
      <c r="AO54" s="241"/>
      <c r="AP54" s="241"/>
      <c r="AQ54" s="241"/>
      <c r="AR54" s="241"/>
      <c r="AS54" s="241"/>
      <c r="AT54" s="241"/>
      <c r="AU54" s="241"/>
      <c r="AV54" s="241"/>
      <c r="AW54" s="241"/>
      <c r="AX54" s="241"/>
      <c r="AY54" s="241"/>
      <c r="AZ54" s="241"/>
      <c r="BA54" s="241"/>
      <c r="BB54" s="241"/>
      <c r="BC54" s="241"/>
      <c r="BD54" s="241"/>
      <c r="BE54" s="241"/>
    </row>
    <row r="55" spans="5:57">
      <c r="E55" s="241"/>
      <c r="F55" s="241"/>
      <c r="G55" s="241"/>
      <c r="H55" s="241"/>
      <c r="I55" s="241"/>
      <c r="J55" s="241"/>
      <c r="K55" s="241"/>
      <c r="L55" s="241"/>
      <c r="M55" s="241"/>
      <c r="N55" s="241"/>
      <c r="O55" s="241"/>
      <c r="P55" s="241"/>
      <c r="Q55" s="241"/>
      <c r="R55" s="241"/>
      <c r="S55" s="241"/>
      <c r="T55" s="241"/>
      <c r="U55" s="241"/>
      <c r="V55" s="241"/>
      <c r="W55" s="241"/>
      <c r="X55" s="241"/>
      <c r="Y55" s="241"/>
      <c r="Z55" s="241"/>
      <c r="AA55" s="241"/>
      <c r="AB55" s="241"/>
      <c r="AC55" s="241"/>
      <c r="AD55" s="241"/>
      <c r="AE55" s="241"/>
      <c r="AF55" s="241"/>
      <c r="AG55" s="241"/>
      <c r="AH55" s="241"/>
      <c r="AI55" s="241"/>
      <c r="AJ55" s="241"/>
      <c r="AK55" s="241"/>
      <c r="AL55" s="241"/>
      <c r="AM55" s="241"/>
      <c r="AN55" s="241"/>
      <c r="AO55" s="241"/>
      <c r="AP55" s="241"/>
      <c r="AQ55" s="241"/>
      <c r="AR55" s="241"/>
      <c r="AS55" s="241"/>
      <c r="AT55" s="241"/>
      <c r="AU55" s="241"/>
      <c r="AV55" s="241"/>
      <c r="AW55" s="241"/>
      <c r="AX55" s="241"/>
      <c r="AY55" s="241"/>
      <c r="AZ55" s="241"/>
      <c r="BA55" s="241"/>
      <c r="BB55" s="241"/>
      <c r="BC55" s="241"/>
      <c r="BD55" s="241"/>
      <c r="BE55" s="241"/>
    </row>
    <row r="56" spans="5:57">
      <c r="E56" s="241"/>
      <c r="F56" s="241"/>
      <c r="G56" s="241"/>
      <c r="H56" s="241"/>
      <c r="I56" s="241"/>
      <c r="J56" s="241"/>
      <c r="K56" s="241"/>
      <c r="L56" s="241"/>
      <c r="M56" s="241"/>
      <c r="N56" s="241"/>
      <c r="O56" s="241"/>
      <c r="P56" s="241"/>
      <c r="Q56" s="241"/>
      <c r="R56" s="241"/>
      <c r="S56" s="241"/>
      <c r="T56" s="241"/>
      <c r="U56" s="241"/>
      <c r="V56" s="241"/>
      <c r="W56" s="241"/>
      <c r="X56" s="241"/>
      <c r="Y56" s="241"/>
      <c r="Z56" s="241"/>
      <c r="AA56" s="241"/>
      <c r="AB56" s="241"/>
      <c r="AC56" s="241"/>
      <c r="AD56" s="241"/>
      <c r="AE56" s="241"/>
      <c r="AF56" s="241"/>
      <c r="AG56" s="241"/>
      <c r="AH56" s="241"/>
      <c r="AI56" s="241"/>
      <c r="AJ56" s="241"/>
      <c r="AK56" s="241"/>
      <c r="AL56" s="241"/>
      <c r="AM56" s="241"/>
      <c r="AN56" s="241"/>
      <c r="AO56" s="241"/>
      <c r="AP56" s="241"/>
      <c r="AQ56" s="241"/>
      <c r="AR56" s="241"/>
      <c r="AS56" s="241"/>
      <c r="AT56" s="241"/>
      <c r="AU56" s="241"/>
      <c r="AV56" s="241"/>
      <c r="AW56" s="241"/>
      <c r="AX56" s="241"/>
      <c r="AY56" s="241"/>
      <c r="AZ56" s="241"/>
      <c r="BA56" s="241"/>
      <c r="BB56" s="241"/>
      <c r="BC56" s="241"/>
      <c r="BD56" s="241"/>
      <c r="BE56" s="241"/>
    </row>
    <row r="57" spans="5:57">
      <c r="E57" s="241"/>
      <c r="F57" s="241"/>
      <c r="G57" s="241"/>
      <c r="H57" s="241"/>
      <c r="I57" s="241"/>
      <c r="J57" s="241"/>
      <c r="K57" s="241"/>
      <c r="L57" s="241"/>
      <c r="M57" s="241"/>
      <c r="N57" s="241"/>
      <c r="O57" s="241"/>
      <c r="P57" s="241"/>
      <c r="Q57" s="241"/>
      <c r="R57" s="241"/>
      <c r="S57" s="241"/>
      <c r="T57" s="241"/>
      <c r="U57" s="241"/>
      <c r="V57" s="241"/>
      <c r="W57" s="241"/>
      <c r="X57" s="241"/>
      <c r="Y57" s="241"/>
      <c r="Z57" s="241"/>
      <c r="AA57" s="241"/>
      <c r="AB57" s="241"/>
      <c r="AC57" s="241"/>
      <c r="AD57" s="241"/>
      <c r="AE57" s="241"/>
      <c r="AF57" s="241"/>
      <c r="AG57" s="241"/>
      <c r="AH57" s="241"/>
      <c r="AI57" s="241"/>
      <c r="AJ57" s="241"/>
      <c r="AK57" s="241"/>
      <c r="AL57" s="241"/>
      <c r="AM57" s="241"/>
      <c r="AN57" s="241"/>
      <c r="AO57" s="241"/>
      <c r="AP57" s="241"/>
      <c r="AQ57" s="241"/>
      <c r="AR57" s="241"/>
      <c r="AS57" s="241"/>
      <c r="AT57" s="241"/>
      <c r="AU57" s="241"/>
      <c r="AV57" s="241"/>
      <c r="AW57" s="241"/>
      <c r="AX57" s="241"/>
      <c r="AY57" s="241"/>
      <c r="AZ57" s="241"/>
      <c r="BA57" s="241"/>
      <c r="BB57" s="241"/>
      <c r="BC57" s="241"/>
      <c r="BD57" s="241"/>
      <c r="BE57" s="241"/>
    </row>
    <row r="58" spans="5:57">
      <c r="E58" s="241"/>
      <c r="F58" s="241"/>
      <c r="G58" s="241"/>
      <c r="H58" s="241"/>
      <c r="I58" s="241"/>
      <c r="J58" s="241"/>
      <c r="K58" s="241"/>
      <c r="L58" s="241"/>
      <c r="M58" s="241"/>
      <c r="N58" s="241"/>
      <c r="O58" s="241"/>
      <c r="P58" s="241"/>
      <c r="Q58" s="241"/>
      <c r="R58" s="241"/>
      <c r="S58" s="241"/>
      <c r="T58" s="241"/>
      <c r="U58" s="241"/>
      <c r="V58" s="241"/>
      <c r="W58" s="241"/>
      <c r="X58" s="241"/>
      <c r="Y58" s="241"/>
      <c r="Z58" s="241"/>
      <c r="AA58" s="241"/>
      <c r="AB58" s="241"/>
      <c r="AC58" s="241"/>
      <c r="AD58" s="241"/>
      <c r="AE58" s="241"/>
      <c r="AF58" s="241"/>
      <c r="AG58" s="241"/>
      <c r="AH58" s="241"/>
      <c r="AI58" s="241"/>
      <c r="AJ58" s="241"/>
      <c r="AK58" s="241"/>
      <c r="AL58" s="241"/>
      <c r="AM58" s="241"/>
      <c r="AN58" s="241"/>
      <c r="AO58" s="241"/>
      <c r="AP58" s="241"/>
      <c r="AQ58" s="241"/>
      <c r="AR58" s="241"/>
      <c r="AS58" s="241"/>
      <c r="AT58" s="241"/>
      <c r="AU58" s="241"/>
      <c r="AV58" s="241"/>
      <c r="AW58" s="241"/>
      <c r="AX58" s="241"/>
      <c r="AY58" s="241"/>
      <c r="AZ58" s="241"/>
      <c r="BA58" s="241"/>
      <c r="BB58" s="241"/>
      <c r="BC58" s="241"/>
      <c r="BD58" s="241"/>
      <c r="BE58" s="241"/>
    </row>
    <row r="59" spans="5:57">
      <c r="E59" s="241"/>
      <c r="F59" s="241"/>
      <c r="G59" s="241"/>
      <c r="H59" s="241"/>
      <c r="I59" s="241"/>
      <c r="J59" s="241"/>
      <c r="K59" s="241"/>
      <c r="L59" s="241"/>
      <c r="M59" s="241"/>
      <c r="N59" s="241"/>
      <c r="O59" s="241"/>
      <c r="P59" s="241"/>
      <c r="Q59" s="241"/>
      <c r="R59" s="241"/>
      <c r="S59" s="241"/>
      <c r="T59" s="241"/>
      <c r="U59" s="241"/>
      <c r="V59" s="241"/>
      <c r="W59" s="241"/>
      <c r="X59" s="241"/>
      <c r="Y59" s="241"/>
      <c r="Z59" s="241"/>
      <c r="AA59" s="241"/>
      <c r="AB59" s="241"/>
      <c r="AC59" s="241"/>
      <c r="AD59" s="241"/>
      <c r="AE59" s="241"/>
      <c r="AF59" s="241"/>
      <c r="AG59" s="241"/>
      <c r="AH59" s="241"/>
      <c r="AI59" s="241"/>
      <c r="AJ59" s="241"/>
      <c r="AK59" s="241"/>
      <c r="AL59" s="241"/>
      <c r="AM59" s="241"/>
      <c r="AN59" s="241"/>
      <c r="AO59" s="241"/>
      <c r="AP59" s="241"/>
      <c r="AQ59" s="241"/>
      <c r="AR59" s="241"/>
      <c r="AS59" s="241"/>
      <c r="AT59" s="241"/>
      <c r="AU59" s="241"/>
      <c r="AV59" s="241"/>
      <c r="AW59" s="241"/>
      <c r="AX59" s="241"/>
      <c r="AY59" s="241"/>
      <c r="AZ59" s="241"/>
      <c r="BA59" s="241"/>
      <c r="BB59" s="241"/>
      <c r="BC59" s="241"/>
      <c r="BD59" s="241"/>
      <c r="BE59" s="241"/>
    </row>
    <row r="60" spans="5:57">
      <c r="E60" s="242"/>
      <c r="F60" s="242"/>
      <c r="G60" s="242"/>
      <c r="H60" s="242"/>
      <c r="I60" s="242"/>
      <c r="J60" s="242"/>
      <c r="K60" s="242"/>
      <c r="L60" s="242"/>
      <c r="M60" s="242"/>
      <c r="N60" s="242"/>
      <c r="O60" s="242"/>
      <c r="P60" s="242"/>
      <c r="Q60" s="242"/>
      <c r="R60" s="242"/>
      <c r="S60" s="242"/>
      <c r="T60" s="242"/>
      <c r="U60" s="242"/>
      <c r="V60" s="242"/>
      <c r="W60" s="242"/>
      <c r="X60" s="242"/>
      <c r="Y60" s="242"/>
      <c r="Z60" s="242"/>
      <c r="AA60" s="242"/>
      <c r="AB60" s="242"/>
      <c r="AC60" s="242"/>
      <c r="AD60" s="242"/>
      <c r="AE60" s="242"/>
      <c r="AF60" s="242"/>
      <c r="AG60" s="242"/>
      <c r="AH60" s="242"/>
      <c r="AI60" s="242"/>
      <c r="AJ60" s="242"/>
      <c r="AK60" s="242"/>
      <c r="AL60" s="242"/>
      <c r="AM60" s="242"/>
      <c r="AN60" s="242"/>
      <c r="AO60" s="242"/>
      <c r="AP60" s="242"/>
      <c r="AQ60" s="242"/>
      <c r="AR60" s="242"/>
      <c r="AS60" s="242"/>
      <c r="AT60" s="242"/>
      <c r="AU60" s="242"/>
      <c r="AV60" s="242"/>
      <c r="AW60" s="242"/>
      <c r="AX60" s="242"/>
      <c r="AY60" s="242"/>
      <c r="AZ60" s="242"/>
      <c r="BA60" s="242"/>
      <c r="BB60" s="242"/>
      <c r="BC60" s="242"/>
      <c r="BD60" s="242"/>
      <c r="BE60" s="242"/>
    </row>
    <row r="62" spans="5:57">
      <c r="E62" s="243"/>
      <c r="F62" s="243"/>
      <c r="G62" s="243"/>
      <c r="H62" s="243"/>
      <c r="I62" s="243"/>
      <c r="J62" s="243"/>
      <c r="K62" s="243"/>
      <c r="L62" s="243"/>
      <c r="M62" s="243"/>
      <c r="N62" s="243"/>
      <c r="O62" s="243"/>
      <c r="P62" s="243"/>
      <c r="Q62" s="243"/>
      <c r="R62" s="243"/>
      <c r="S62" s="243"/>
      <c r="T62" s="243"/>
      <c r="U62" s="243"/>
      <c r="V62" s="243"/>
      <c r="W62" s="243"/>
      <c r="X62" s="243"/>
      <c r="Y62" s="243"/>
      <c r="Z62" s="243"/>
      <c r="AA62" s="243"/>
      <c r="AB62" s="243"/>
      <c r="AC62" s="243"/>
      <c r="AD62" s="243"/>
      <c r="AE62" s="243"/>
      <c r="AF62" s="243"/>
      <c r="AG62" s="243"/>
      <c r="AH62" s="243"/>
      <c r="AI62" s="243"/>
      <c r="AJ62" s="243"/>
      <c r="AK62" s="243"/>
      <c r="AL62" s="243"/>
      <c r="AM62" s="243"/>
      <c r="AN62" s="243"/>
      <c r="AO62" s="243"/>
      <c r="AP62" s="243"/>
      <c r="AQ62" s="243"/>
      <c r="AR62" s="243"/>
      <c r="AS62" s="243"/>
      <c r="AT62" s="243"/>
      <c r="AU62" s="243"/>
      <c r="AV62" s="243"/>
      <c r="AW62" s="243"/>
      <c r="AX62" s="243"/>
      <c r="AY62" s="243"/>
      <c r="AZ62" s="243"/>
      <c r="BA62" s="243"/>
      <c r="BB62" s="243"/>
      <c r="BC62" s="243"/>
      <c r="BD62" s="243"/>
    </row>
  </sheetData>
  <phoneticPr fontId="3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/>
  </sheetViews>
  <sheetFormatPr defaultColWidth="8.8984375" defaultRowHeight="18.75"/>
  <cols>
    <col min="1" max="2" width="14.3984375" style="244" customWidth="1"/>
    <col min="3" max="3" width="12.59765625" style="245" bestFit="1" customWidth="1"/>
    <col min="4" max="4" width="10.8984375" style="245" customWidth="1"/>
    <col min="5" max="8" width="7.09765625" style="245" customWidth="1"/>
    <col min="9" max="9" width="10" style="245" customWidth="1"/>
    <col min="10" max="10" width="8.8984375" style="244"/>
    <col min="11" max="11" width="27.59765625" style="244" customWidth="1"/>
    <col min="12" max="16" width="8.8984375" style="244"/>
    <col min="17" max="17" width="11.69921875" style="244" customWidth="1"/>
    <col min="18" max="16384" width="8.8984375" style="244"/>
  </cols>
  <sheetData>
    <row r="1" spans="1:17">
      <c r="A1" s="2" t="s">
        <v>708</v>
      </c>
    </row>
    <row r="2" spans="1:17">
      <c r="A2" s="3" t="s">
        <v>193</v>
      </c>
      <c r="B2" s="3" t="s">
        <v>194</v>
      </c>
      <c r="C2" s="4" t="s">
        <v>709</v>
      </c>
      <c r="D2" s="5" t="s">
        <v>710</v>
      </c>
      <c r="E2" s="5" t="s">
        <v>564</v>
      </c>
      <c r="F2" s="5" t="s">
        <v>698</v>
      </c>
      <c r="G2" s="5" t="s">
        <v>705</v>
      </c>
      <c r="H2" s="5" t="s">
        <v>711</v>
      </c>
      <c r="I2" s="15" t="s">
        <v>195</v>
      </c>
    </row>
    <row r="3" spans="1:17">
      <c r="A3" s="19" t="s">
        <v>21</v>
      </c>
      <c r="B3" s="19" t="s">
        <v>155</v>
      </c>
      <c r="C3" s="17">
        <v>25</v>
      </c>
      <c r="D3" s="18">
        <v>0</v>
      </c>
      <c r="E3" s="16">
        <v>0</v>
      </c>
      <c r="F3" s="16">
        <v>0</v>
      </c>
      <c r="G3" s="16">
        <v>0</v>
      </c>
      <c r="H3" s="16">
        <v>0</v>
      </c>
      <c r="I3" s="337">
        <v>1</v>
      </c>
      <c r="J3" s="246"/>
      <c r="K3" s="2" t="s">
        <v>196</v>
      </c>
    </row>
    <row r="4" spans="1:17">
      <c r="A4" s="19" t="s">
        <v>21</v>
      </c>
      <c r="B4" s="19" t="s">
        <v>170</v>
      </c>
      <c r="C4" s="17">
        <v>6</v>
      </c>
      <c r="D4" s="18">
        <v>0</v>
      </c>
      <c r="E4" s="16">
        <v>0</v>
      </c>
      <c r="F4" s="16">
        <v>0</v>
      </c>
      <c r="G4" s="16">
        <v>0</v>
      </c>
      <c r="H4" s="16">
        <v>0</v>
      </c>
      <c r="I4" s="25">
        <v>1</v>
      </c>
      <c r="J4" s="246"/>
      <c r="K4" s="353" t="s">
        <v>197</v>
      </c>
      <c r="L4" s="353"/>
      <c r="M4" s="353"/>
      <c r="N4" s="353"/>
      <c r="O4" s="353"/>
      <c r="P4" s="353"/>
      <c r="Q4" s="353"/>
    </row>
    <row r="5" spans="1:17">
      <c r="A5" s="19" t="s">
        <v>21</v>
      </c>
      <c r="B5" s="19" t="s">
        <v>146</v>
      </c>
      <c r="C5" s="17">
        <v>15</v>
      </c>
      <c r="D5" s="18">
        <v>1</v>
      </c>
      <c r="E5" s="16">
        <v>1</v>
      </c>
      <c r="F5" s="16">
        <v>0</v>
      </c>
      <c r="G5" s="16">
        <v>0</v>
      </c>
      <c r="H5" s="16">
        <v>0</v>
      </c>
      <c r="I5" s="26">
        <v>2</v>
      </c>
      <c r="J5" s="246"/>
      <c r="K5" s="6" t="s">
        <v>198</v>
      </c>
    </row>
    <row r="6" spans="1:17">
      <c r="A6" s="19" t="s">
        <v>21</v>
      </c>
      <c r="B6" s="19" t="s">
        <v>199</v>
      </c>
      <c r="C6" s="17">
        <v>6</v>
      </c>
      <c r="D6" s="18">
        <v>0</v>
      </c>
      <c r="E6" s="16">
        <v>0</v>
      </c>
      <c r="F6" s="16">
        <v>0</v>
      </c>
      <c r="G6" s="16">
        <v>0</v>
      </c>
      <c r="H6" s="16">
        <v>0</v>
      </c>
      <c r="I6" s="25">
        <v>1</v>
      </c>
      <c r="J6" s="246"/>
      <c r="K6" s="14" t="s">
        <v>200</v>
      </c>
    </row>
    <row r="7" spans="1:17">
      <c r="A7" s="19" t="s">
        <v>21</v>
      </c>
      <c r="B7" s="19" t="s">
        <v>201</v>
      </c>
      <c r="C7" s="17">
        <v>4</v>
      </c>
      <c r="D7" s="18">
        <v>0</v>
      </c>
      <c r="E7" s="16">
        <v>0</v>
      </c>
      <c r="F7" s="16">
        <v>0</v>
      </c>
      <c r="G7" s="16">
        <v>0</v>
      </c>
      <c r="H7" s="16">
        <v>0</v>
      </c>
      <c r="I7" s="25">
        <v>1</v>
      </c>
      <c r="J7" s="246"/>
      <c r="K7" s="2" t="s">
        <v>202</v>
      </c>
    </row>
    <row r="8" spans="1:17">
      <c r="A8" s="19" t="s">
        <v>21</v>
      </c>
      <c r="B8" s="19" t="s">
        <v>203</v>
      </c>
      <c r="C8" s="17">
        <v>8</v>
      </c>
      <c r="D8" s="18">
        <v>0</v>
      </c>
      <c r="E8" s="16">
        <v>0</v>
      </c>
      <c r="F8" s="16">
        <v>0</v>
      </c>
      <c r="G8" s="16">
        <v>0</v>
      </c>
      <c r="H8" s="16">
        <v>0</v>
      </c>
      <c r="I8" s="25">
        <v>1</v>
      </c>
      <c r="J8" s="246"/>
    </row>
    <row r="9" spans="1:17">
      <c r="A9" s="19" t="s">
        <v>21</v>
      </c>
      <c r="B9" s="19" t="s">
        <v>204</v>
      </c>
      <c r="C9" s="17">
        <v>2</v>
      </c>
      <c r="D9" s="18">
        <v>0</v>
      </c>
      <c r="E9" s="16">
        <v>0</v>
      </c>
      <c r="F9" s="16">
        <v>0</v>
      </c>
      <c r="G9" s="16">
        <v>0</v>
      </c>
      <c r="H9" s="16">
        <v>0</v>
      </c>
      <c r="I9" s="25">
        <v>1</v>
      </c>
      <c r="J9" s="246"/>
    </row>
    <row r="10" spans="1:17">
      <c r="A10" s="19" t="s">
        <v>21</v>
      </c>
      <c r="B10" s="19" t="s">
        <v>205</v>
      </c>
      <c r="C10" s="17">
        <v>1</v>
      </c>
      <c r="D10" s="18">
        <v>0</v>
      </c>
      <c r="E10" s="16">
        <v>0</v>
      </c>
      <c r="F10" s="16">
        <v>0</v>
      </c>
      <c r="G10" s="16">
        <v>0</v>
      </c>
      <c r="H10" s="16">
        <v>0</v>
      </c>
      <c r="I10" s="25">
        <v>1</v>
      </c>
      <c r="J10" s="246"/>
    </row>
    <row r="11" spans="1:17">
      <c r="A11" s="19" t="s">
        <v>21</v>
      </c>
      <c r="B11" s="19" t="s">
        <v>168</v>
      </c>
      <c r="C11" s="17">
        <v>1</v>
      </c>
      <c r="D11" s="18">
        <v>0</v>
      </c>
      <c r="E11" s="16">
        <v>0</v>
      </c>
      <c r="F11" s="16">
        <v>0</v>
      </c>
      <c r="G11" s="16">
        <v>0</v>
      </c>
      <c r="H11" s="16">
        <v>0</v>
      </c>
      <c r="I11" s="25">
        <v>1</v>
      </c>
      <c r="J11" s="246"/>
    </row>
    <row r="12" spans="1:17">
      <c r="A12" s="19" t="s">
        <v>21</v>
      </c>
      <c r="B12" s="19" t="s">
        <v>206</v>
      </c>
      <c r="C12" s="17">
        <v>5</v>
      </c>
      <c r="D12" s="18">
        <v>0</v>
      </c>
      <c r="E12" s="16">
        <v>0</v>
      </c>
      <c r="F12" s="16">
        <v>0</v>
      </c>
      <c r="G12" s="16">
        <v>0</v>
      </c>
      <c r="H12" s="16">
        <v>0</v>
      </c>
      <c r="I12" s="25">
        <v>1</v>
      </c>
      <c r="J12" s="246"/>
    </row>
    <row r="13" spans="1:17">
      <c r="A13" s="19" t="s">
        <v>21</v>
      </c>
      <c r="B13" s="19" t="s">
        <v>171</v>
      </c>
      <c r="C13" s="17">
        <v>10</v>
      </c>
      <c r="D13" s="18">
        <v>1</v>
      </c>
      <c r="E13" s="16">
        <v>0</v>
      </c>
      <c r="F13" s="16">
        <v>0</v>
      </c>
      <c r="G13" s="16">
        <v>1</v>
      </c>
      <c r="H13" s="16">
        <v>0</v>
      </c>
      <c r="I13" s="24">
        <v>3</v>
      </c>
      <c r="J13" s="246"/>
    </row>
    <row r="14" spans="1:17">
      <c r="A14" s="19" t="s">
        <v>21</v>
      </c>
      <c r="B14" s="19" t="s">
        <v>147</v>
      </c>
      <c r="C14" s="17">
        <v>4</v>
      </c>
      <c r="D14" s="18">
        <v>1</v>
      </c>
      <c r="E14" s="16">
        <v>1</v>
      </c>
      <c r="F14" s="16">
        <v>0</v>
      </c>
      <c r="G14" s="16">
        <v>0</v>
      </c>
      <c r="H14" s="16">
        <v>0</v>
      </c>
      <c r="I14" s="26">
        <v>2</v>
      </c>
      <c r="J14" s="246"/>
    </row>
    <row r="15" spans="1:17">
      <c r="A15" s="19" t="s">
        <v>21</v>
      </c>
      <c r="B15" s="19" t="s">
        <v>207</v>
      </c>
      <c r="C15" s="17">
        <v>4</v>
      </c>
      <c r="D15" s="18">
        <v>0</v>
      </c>
      <c r="E15" s="16">
        <v>0</v>
      </c>
      <c r="F15" s="16">
        <v>0</v>
      </c>
      <c r="G15" s="16">
        <v>0</v>
      </c>
      <c r="H15" s="16">
        <v>0</v>
      </c>
      <c r="I15" s="25">
        <v>1</v>
      </c>
      <c r="J15" s="246"/>
    </row>
    <row r="16" spans="1:17" ht="24.75" customHeight="1">
      <c r="A16" s="19" t="s">
        <v>21</v>
      </c>
      <c r="B16" s="19" t="s">
        <v>208</v>
      </c>
      <c r="C16" s="17">
        <v>3</v>
      </c>
      <c r="D16" s="18">
        <v>0</v>
      </c>
      <c r="E16" s="16">
        <v>0</v>
      </c>
      <c r="F16" s="16">
        <v>0</v>
      </c>
      <c r="G16" s="16">
        <v>0</v>
      </c>
      <c r="H16" s="16">
        <v>0</v>
      </c>
      <c r="I16" s="25">
        <v>1</v>
      </c>
      <c r="J16" s="246"/>
    </row>
    <row r="17" spans="1:10">
      <c r="A17" s="19" t="s">
        <v>21</v>
      </c>
      <c r="B17" s="19" t="s">
        <v>186</v>
      </c>
      <c r="C17" s="17">
        <v>0</v>
      </c>
      <c r="D17" s="18">
        <v>0</v>
      </c>
      <c r="E17" s="16">
        <v>0</v>
      </c>
      <c r="F17" s="16">
        <v>0</v>
      </c>
      <c r="G17" s="16">
        <v>0</v>
      </c>
      <c r="H17" s="16">
        <v>0</v>
      </c>
      <c r="I17" s="20">
        <v>0</v>
      </c>
      <c r="J17" s="246"/>
    </row>
    <row r="18" spans="1:10">
      <c r="A18" s="19" t="s">
        <v>23</v>
      </c>
      <c r="B18" s="19" t="s">
        <v>23</v>
      </c>
      <c r="C18" s="17">
        <v>7</v>
      </c>
      <c r="D18" s="18">
        <v>0</v>
      </c>
      <c r="E18" s="16">
        <v>0</v>
      </c>
      <c r="F18" s="16">
        <v>0</v>
      </c>
      <c r="G18" s="16">
        <v>0</v>
      </c>
      <c r="H18" s="16">
        <v>0</v>
      </c>
      <c r="I18" s="25">
        <v>1</v>
      </c>
      <c r="J18" s="246"/>
    </row>
    <row r="19" spans="1:10">
      <c r="A19" s="19" t="s">
        <v>23</v>
      </c>
      <c r="B19" s="19" t="s">
        <v>173</v>
      </c>
      <c r="C19" s="17">
        <v>4</v>
      </c>
      <c r="D19" s="18">
        <v>0</v>
      </c>
      <c r="E19" s="16">
        <v>0</v>
      </c>
      <c r="F19" s="16">
        <v>0</v>
      </c>
      <c r="G19" s="16">
        <v>0</v>
      </c>
      <c r="H19" s="16">
        <v>0</v>
      </c>
      <c r="I19" s="25">
        <v>1</v>
      </c>
      <c r="J19" s="246"/>
    </row>
    <row r="20" spans="1:10">
      <c r="A20" s="19" t="s">
        <v>23</v>
      </c>
      <c r="B20" s="19" t="s">
        <v>209</v>
      </c>
      <c r="C20" s="17">
        <v>0</v>
      </c>
      <c r="D20" s="18">
        <v>0</v>
      </c>
      <c r="E20" s="16">
        <v>0</v>
      </c>
      <c r="F20" s="16">
        <v>0</v>
      </c>
      <c r="G20" s="16">
        <v>0</v>
      </c>
      <c r="H20" s="16">
        <v>0</v>
      </c>
      <c r="I20" s="20">
        <v>0</v>
      </c>
      <c r="J20" s="246"/>
    </row>
    <row r="21" spans="1:10">
      <c r="A21" s="19" t="s">
        <v>23</v>
      </c>
      <c r="B21" s="19" t="s">
        <v>210</v>
      </c>
      <c r="C21" s="17">
        <v>0</v>
      </c>
      <c r="D21" s="18">
        <v>0</v>
      </c>
      <c r="E21" s="16">
        <v>0</v>
      </c>
      <c r="F21" s="16">
        <v>0</v>
      </c>
      <c r="G21" s="16">
        <v>0</v>
      </c>
      <c r="H21" s="16">
        <v>0</v>
      </c>
      <c r="I21" s="20">
        <v>0</v>
      </c>
      <c r="J21" s="246"/>
    </row>
    <row r="22" spans="1:10">
      <c r="A22" s="19" t="s">
        <v>23</v>
      </c>
      <c r="B22" s="19" t="s">
        <v>211</v>
      </c>
      <c r="C22" s="17">
        <v>1</v>
      </c>
      <c r="D22" s="18">
        <v>0</v>
      </c>
      <c r="E22" s="16">
        <v>0</v>
      </c>
      <c r="F22" s="16">
        <v>0</v>
      </c>
      <c r="G22" s="16">
        <v>0</v>
      </c>
      <c r="H22" s="16">
        <v>0</v>
      </c>
      <c r="I22" s="25">
        <v>1</v>
      </c>
      <c r="J22" s="246"/>
    </row>
    <row r="23" spans="1:10">
      <c r="A23" s="19" t="s">
        <v>23</v>
      </c>
      <c r="B23" s="19" t="s">
        <v>212</v>
      </c>
      <c r="C23" s="17">
        <v>0</v>
      </c>
      <c r="D23" s="18">
        <v>0</v>
      </c>
      <c r="E23" s="16">
        <v>0</v>
      </c>
      <c r="F23" s="16">
        <v>0</v>
      </c>
      <c r="G23" s="16">
        <v>0</v>
      </c>
      <c r="H23" s="16">
        <v>0</v>
      </c>
      <c r="I23" s="20">
        <v>0</v>
      </c>
      <c r="J23" s="246"/>
    </row>
    <row r="24" spans="1:10">
      <c r="A24" s="19" t="s">
        <v>23</v>
      </c>
      <c r="B24" s="19" t="s">
        <v>171</v>
      </c>
      <c r="C24" s="17">
        <v>1</v>
      </c>
      <c r="D24" s="18">
        <v>0</v>
      </c>
      <c r="E24" s="16">
        <v>0</v>
      </c>
      <c r="F24" s="16">
        <v>0</v>
      </c>
      <c r="G24" s="16">
        <v>0</v>
      </c>
      <c r="H24" s="16">
        <v>0</v>
      </c>
      <c r="I24" s="25">
        <v>1</v>
      </c>
      <c r="J24" s="246"/>
    </row>
    <row r="25" spans="1:10">
      <c r="A25" s="19" t="s">
        <v>23</v>
      </c>
      <c r="B25" s="19" t="s">
        <v>213</v>
      </c>
      <c r="C25" s="17">
        <v>0</v>
      </c>
      <c r="D25" s="18">
        <v>0</v>
      </c>
      <c r="E25" s="16">
        <v>0</v>
      </c>
      <c r="F25" s="16">
        <v>0</v>
      </c>
      <c r="G25" s="16">
        <v>0</v>
      </c>
      <c r="H25" s="16">
        <v>0</v>
      </c>
      <c r="I25" s="20">
        <v>0</v>
      </c>
      <c r="J25" s="246"/>
    </row>
    <row r="26" spans="1:10">
      <c r="A26" s="19" t="s">
        <v>23</v>
      </c>
      <c r="B26" s="19" t="s">
        <v>214</v>
      </c>
      <c r="C26" s="17">
        <v>4</v>
      </c>
      <c r="D26" s="18">
        <v>0</v>
      </c>
      <c r="E26" s="16">
        <v>0</v>
      </c>
      <c r="F26" s="16">
        <v>0</v>
      </c>
      <c r="G26" s="16">
        <v>0</v>
      </c>
      <c r="H26" s="16">
        <v>0</v>
      </c>
      <c r="I26" s="25">
        <v>1</v>
      </c>
      <c r="J26" s="246"/>
    </row>
    <row r="27" spans="1:10">
      <c r="A27" s="19" t="s">
        <v>23</v>
      </c>
      <c r="B27" s="19" t="s">
        <v>215</v>
      </c>
      <c r="C27" s="17">
        <v>0</v>
      </c>
      <c r="D27" s="18">
        <v>0</v>
      </c>
      <c r="E27" s="16">
        <v>0</v>
      </c>
      <c r="F27" s="16">
        <v>0</v>
      </c>
      <c r="G27" s="16">
        <v>0</v>
      </c>
      <c r="H27" s="16">
        <v>0</v>
      </c>
      <c r="I27" s="20">
        <v>0</v>
      </c>
      <c r="J27" s="246"/>
    </row>
    <row r="28" spans="1:10">
      <c r="A28" s="19" t="s">
        <v>23</v>
      </c>
      <c r="B28" s="19" t="s">
        <v>191</v>
      </c>
      <c r="C28" s="17">
        <v>0</v>
      </c>
      <c r="D28" s="18">
        <v>0</v>
      </c>
      <c r="E28" s="16">
        <v>0</v>
      </c>
      <c r="F28" s="16">
        <v>0</v>
      </c>
      <c r="G28" s="16">
        <v>0</v>
      </c>
      <c r="H28" s="16">
        <v>0</v>
      </c>
      <c r="I28" s="20">
        <v>0</v>
      </c>
      <c r="J28" s="246"/>
    </row>
    <row r="29" spans="1:10">
      <c r="A29" s="19" t="s">
        <v>23</v>
      </c>
      <c r="B29" s="19" t="s">
        <v>216</v>
      </c>
      <c r="C29" s="17">
        <v>0</v>
      </c>
      <c r="D29" s="18">
        <v>0</v>
      </c>
      <c r="E29" s="16">
        <v>0</v>
      </c>
      <c r="F29" s="16">
        <v>0</v>
      </c>
      <c r="G29" s="16">
        <v>0</v>
      </c>
      <c r="H29" s="16">
        <v>0</v>
      </c>
      <c r="I29" s="20">
        <v>0</v>
      </c>
      <c r="J29" s="246"/>
    </row>
    <row r="30" spans="1:10">
      <c r="A30" s="19" t="s">
        <v>23</v>
      </c>
      <c r="B30" s="19" t="s">
        <v>217</v>
      </c>
      <c r="C30" s="17">
        <v>2</v>
      </c>
      <c r="D30" s="18">
        <v>0</v>
      </c>
      <c r="E30" s="16">
        <v>0</v>
      </c>
      <c r="F30" s="16">
        <v>0</v>
      </c>
      <c r="G30" s="16">
        <v>0</v>
      </c>
      <c r="H30" s="16">
        <v>0</v>
      </c>
      <c r="I30" s="25">
        <v>1</v>
      </c>
      <c r="J30" s="246"/>
    </row>
    <row r="31" spans="1:10">
      <c r="A31" s="19" t="s">
        <v>31</v>
      </c>
      <c r="B31" s="19" t="s">
        <v>218</v>
      </c>
      <c r="C31" s="17">
        <v>5</v>
      </c>
      <c r="D31" s="18">
        <v>0</v>
      </c>
      <c r="E31" s="16">
        <v>0</v>
      </c>
      <c r="F31" s="16">
        <v>0</v>
      </c>
      <c r="G31" s="16">
        <v>0</v>
      </c>
      <c r="H31" s="16">
        <v>0</v>
      </c>
      <c r="I31" s="25">
        <v>1</v>
      </c>
      <c r="J31" s="246"/>
    </row>
    <row r="32" spans="1:10">
      <c r="A32" s="19" t="s">
        <v>31</v>
      </c>
      <c r="B32" s="19" t="s">
        <v>219</v>
      </c>
      <c r="C32" s="17">
        <v>3</v>
      </c>
      <c r="D32" s="18">
        <v>0</v>
      </c>
      <c r="E32" s="16">
        <v>0</v>
      </c>
      <c r="F32" s="16">
        <v>0</v>
      </c>
      <c r="G32" s="16">
        <v>0</v>
      </c>
      <c r="H32" s="16">
        <v>0</v>
      </c>
      <c r="I32" s="25">
        <v>1</v>
      </c>
      <c r="J32" s="246"/>
    </row>
    <row r="33" spans="1:10">
      <c r="A33" s="19" t="s">
        <v>31</v>
      </c>
      <c r="B33" s="19" t="s">
        <v>190</v>
      </c>
      <c r="C33" s="17">
        <v>1</v>
      </c>
      <c r="D33" s="18">
        <v>0</v>
      </c>
      <c r="E33" s="16">
        <v>0</v>
      </c>
      <c r="F33" s="16">
        <v>0</v>
      </c>
      <c r="G33" s="16">
        <v>0</v>
      </c>
      <c r="H33" s="16">
        <v>0</v>
      </c>
      <c r="I33" s="25">
        <v>1</v>
      </c>
      <c r="J33" s="246"/>
    </row>
    <row r="34" spans="1:10">
      <c r="A34" s="19" t="s">
        <v>31</v>
      </c>
      <c r="B34" s="19" t="s">
        <v>220</v>
      </c>
      <c r="C34" s="17">
        <v>1</v>
      </c>
      <c r="D34" s="18">
        <v>0</v>
      </c>
      <c r="E34" s="16">
        <v>0</v>
      </c>
      <c r="F34" s="16">
        <v>0</v>
      </c>
      <c r="G34" s="16">
        <v>0</v>
      </c>
      <c r="H34" s="16">
        <v>0</v>
      </c>
      <c r="I34" s="25">
        <v>1</v>
      </c>
      <c r="J34" s="246"/>
    </row>
    <row r="35" spans="1:10">
      <c r="A35" s="19" t="s">
        <v>31</v>
      </c>
      <c r="B35" s="19" t="s">
        <v>221</v>
      </c>
      <c r="C35" s="17">
        <v>4</v>
      </c>
      <c r="D35" s="18">
        <v>0</v>
      </c>
      <c r="E35" s="16">
        <v>0</v>
      </c>
      <c r="F35" s="16">
        <v>0</v>
      </c>
      <c r="G35" s="16">
        <v>0</v>
      </c>
      <c r="H35" s="16">
        <v>0</v>
      </c>
      <c r="I35" s="25">
        <v>1</v>
      </c>
      <c r="J35" s="246"/>
    </row>
    <row r="36" spans="1:10">
      <c r="A36" s="19" t="s">
        <v>31</v>
      </c>
      <c r="B36" s="19" t="s">
        <v>185</v>
      </c>
      <c r="C36" s="17">
        <v>5</v>
      </c>
      <c r="D36" s="18">
        <v>0</v>
      </c>
      <c r="E36" s="16">
        <v>0</v>
      </c>
      <c r="F36" s="16">
        <v>0</v>
      </c>
      <c r="G36" s="16">
        <v>0</v>
      </c>
      <c r="H36" s="16">
        <v>0</v>
      </c>
      <c r="I36" s="25">
        <v>1</v>
      </c>
      <c r="J36" s="246"/>
    </row>
    <row r="37" spans="1:10">
      <c r="A37" s="19" t="s">
        <v>31</v>
      </c>
      <c r="B37" s="19" t="s">
        <v>222</v>
      </c>
      <c r="C37" s="17">
        <v>1</v>
      </c>
      <c r="D37" s="18">
        <v>0</v>
      </c>
      <c r="E37" s="16">
        <v>0</v>
      </c>
      <c r="F37" s="16">
        <v>0</v>
      </c>
      <c r="G37" s="16">
        <v>0</v>
      </c>
      <c r="H37" s="16">
        <v>0</v>
      </c>
      <c r="I37" s="25">
        <v>1</v>
      </c>
      <c r="J37" s="246"/>
    </row>
    <row r="38" spans="1:10">
      <c r="A38" s="19" t="s">
        <v>31</v>
      </c>
      <c r="B38" s="19" t="s">
        <v>223</v>
      </c>
      <c r="C38" s="17">
        <v>1</v>
      </c>
      <c r="D38" s="18">
        <v>0</v>
      </c>
      <c r="E38" s="16">
        <v>0</v>
      </c>
      <c r="F38" s="16">
        <v>0</v>
      </c>
      <c r="G38" s="16">
        <v>0</v>
      </c>
      <c r="H38" s="16">
        <v>0</v>
      </c>
      <c r="I38" s="25">
        <v>1</v>
      </c>
      <c r="J38" s="246"/>
    </row>
    <row r="39" spans="1:10">
      <c r="A39" s="19" t="s">
        <v>24</v>
      </c>
      <c r="B39" s="19" t="s">
        <v>224</v>
      </c>
      <c r="C39" s="17">
        <v>2</v>
      </c>
      <c r="D39" s="18">
        <v>1</v>
      </c>
      <c r="E39" s="16">
        <v>1</v>
      </c>
      <c r="F39" s="16">
        <v>0</v>
      </c>
      <c r="G39" s="16">
        <v>0</v>
      </c>
      <c r="H39" s="16">
        <v>0</v>
      </c>
      <c r="I39" s="26">
        <v>2</v>
      </c>
      <c r="J39" s="246"/>
    </row>
    <row r="40" spans="1:10">
      <c r="A40" s="19" t="s">
        <v>24</v>
      </c>
      <c r="B40" s="19" t="s">
        <v>148</v>
      </c>
      <c r="C40" s="17">
        <v>2</v>
      </c>
      <c r="D40" s="18">
        <v>0</v>
      </c>
      <c r="E40" s="16">
        <v>0</v>
      </c>
      <c r="F40" s="16">
        <v>0</v>
      </c>
      <c r="G40" s="16">
        <v>0</v>
      </c>
      <c r="H40" s="16">
        <v>0</v>
      </c>
      <c r="I40" s="25">
        <v>1</v>
      </c>
      <c r="J40" s="246"/>
    </row>
    <row r="41" spans="1:10">
      <c r="A41" s="19" t="s">
        <v>24</v>
      </c>
      <c r="B41" s="19" t="s">
        <v>159</v>
      </c>
      <c r="C41" s="17">
        <v>6</v>
      </c>
      <c r="D41" s="18">
        <v>0</v>
      </c>
      <c r="E41" s="16">
        <v>0</v>
      </c>
      <c r="F41" s="16">
        <v>0</v>
      </c>
      <c r="G41" s="16">
        <v>0</v>
      </c>
      <c r="H41" s="16">
        <v>0</v>
      </c>
      <c r="I41" s="25">
        <v>1</v>
      </c>
      <c r="J41" s="246"/>
    </row>
    <row r="42" spans="1:10">
      <c r="A42" s="19" t="s">
        <v>24</v>
      </c>
      <c r="B42" s="19" t="s">
        <v>165</v>
      </c>
      <c r="C42" s="17">
        <v>1</v>
      </c>
      <c r="D42" s="18">
        <v>0</v>
      </c>
      <c r="E42" s="16">
        <v>0</v>
      </c>
      <c r="F42" s="16">
        <v>0</v>
      </c>
      <c r="G42" s="16">
        <v>0</v>
      </c>
      <c r="H42" s="16">
        <v>0</v>
      </c>
      <c r="I42" s="25">
        <v>1</v>
      </c>
      <c r="J42" s="246"/>
    </row>
    <row r="43" spans="1:10">
      <c r="A43" s="19" t="s">
        <v>24</v>
      </c>
      <c r="B43" s="19" t="s">
        <v>225</v>
      </c>
      <c r="C43" s="17">
        <v>4</v>
      </c>
      <c r="D43" s="18">
        <v>0</v>
      </c>
      <c r="E43" s="16">
        <v>0</v>
      </c>
      <c r="F43" s="16">
        <v>0</v>
      </c>
      <c r="G43" s="16">
        <v>0</v>
      </c>
      <c r="H43" s="16">
        <v>0</v>
      </c>
      <c r="I43" s="25">
        <v>1</v>
      </c>
      <c r="J43" s="246"/>
    </row>
    <row r="44" spans="1:10">
      <c r="A44" s="19" t="s">
        <v>24</v>
      </c>
      <c r="B44" s="19" t="s">
        <v>166</v>
      </c>
      <c r="C44" s="17">
        <v>5</v>
      </c>
      <c r="D44" s="18">
        <v>0</v>
      </c>
      <c r="E44" s="16">
        <v>0</v>
      </c>
      <c r="F44" s="16">
        <v>0</v>
      </c>
      <c r="G44" s="16">
        <v>0</v>
      </c>
      <c r="H44" s="16">
        <v>0</v>
      </c>
      <c r="I44" s="25">
        <v>1</v>
      </c>
      <c r="J44" s="246"/>
    </row>
    <row r="45" spans="1:10">
      <c r="A45" s="19" t="s">
        <v>24</v>
      </c>
      <c r="B45" s="19" t="s">
        <v>226</v>
      </c>
      <c r="C45" s="17">
        <v>1</v>
      </c>
      <c r="D45" s="18">
        <v>0</v>
      </c>
      <c r="E45" s="16">
        <v>0</v>
      </c>
      <c r="F45" s="16">
        <v>0</v>
      </c>
      <c r="G45" s="16">
        <v>0</v>
      </c>
      <c r="H45" s="16">
        <v>0</v>
      </c>
      <c r="I45" s="25">
        <v>1</v>
      </c>
      <c r="J45" s="246"/>
    </row>
    <row r="46" spans="1:10">
      <c r="A46" s="19" t="s">
        <v>24</v>
      </c>
      <c r="B46" s="19" t="s">
        <v>149</v>
      </c>
      <c r="C46" s="17">
        <v>0</v>
      </c>
      <c r="D46" s="18">
        <v>0</v>
      </c>
      <c r="E46" s="16">
        <v>0</v>
      </c>
      <c r="F46" s="16">
        <v>0</v>
      </c>
      <c r="G46" s="16">
        <v>0</v>
      </c>
      <c r="H46" s="16">
        <v>0</v>
      </c>
      <c r="I46" s="20">
        <v>0</v>
      </c>
      <c r="J46" s="246"/>
    </row>
    <row r="47" spans="1:10">
      <c r="A47" s="19" t="s">
        <v>24</v>
      </c>
      <c r="B47" s="19" t="s">
        <v>227</v>
      </c>
      <c r="C47" s="17">
        <v>1</v>
      </c>
      <c r="D47" s="18">
        <v>0</v>
      </c>
      <c r="E47" s="16">
        <v>0</v>
      </c>
      <c r="F47" s="16">
        <v>0</v>
      </c>
      <c r="G47" s="16">
        <v>0</v>
      </c>
      <c r="H47" s="16">
        <v>0</v>
      </c>
      <c r="I47" s="25">
        <v>1</v>
      </c>
      <c r="J47" s="246"/>
    </row>
    <row r="48" spans="1:10">
      <c r="A48" s="19" t="s">
        <v>24</v>
      </c>
      <c r="B48" s="19" t="s">
        <v>228</v>
      </c>
      <c r="C48" s="17">
        <v>3</v>
      </c>
      <c r="D48" s="18">
        <v>0</v>
      </c>
      <c r="E48" s="16">
        <v>0</v>
      </c>
      <c r="F48" s="16">
        <v>0</v>
      </c>
      <c r="G48" s="16">
        <v>0</v>
      </c>
      <c r="H48" s="16">
        <v>0</v>
      </c>
      <c r="I48" s="25">
        <v>1</v>
      </c>
      <c r="J48" s="246"/>
    </row>
    <row r="49" spans="1:10">
      <c r="A49" s="19" t="s">
        <v>24</v>
      </c>
      <c r="B49" s="19" t="s">
        <v>229</v>
      </c>
      <c r="C49" s="17">
        <v>5</v>
      </c>
      <c r="D49" s="18">
        <v>0</v>
      </c>
      <c r="E49" s="16">
        <v>0</v>
      </c>
      <c r="F49" s="16">
        <v>0</v>
      </c>
      <c r="G49" s="16">
        <v>0</v>
      </c>
      <c r="H49" s="16">
        <v>0</v>
      </c>
      <c r="I49" s="25">
        <v>1</v>
      </c>
      <c r="J49" s="246"/>
    </row>
    <row r="50" spans="1:10">
      <c r="A50" s="19" t="s">
        <v>24</v>
      </c>
      <c r="B50" s="19" t="s">
        <v>230</v>
      </c>
      <c r="C50" s="17">
        <v>0</v>
      </c>
      <c r="D50" s="18">
        <v>0</v>
      </c>
      <c r="E50" s="16">
        <v>0</v>
      </c>
      <c r="F50" s="16">
        <v>0</v>
      </c>
      <c r="G50" s="16">
        <v>0</v>
      </c>
      <c r="H50" s="16">
        <v>0</v>
      </c>
      <c r="I50" s="20">
        <v>0</v>
      </c>
      <c r="J50" s="246"/>
    </row>
    <row r="51" spans="1:10">
      <c r="A51" s="19" t="s">
        <v>25</v>
      </c>
      <c r="B51" s="19" t="s">
        <v>231</v>
      </c>
      <c r="C51" s="17">
        <v>2</v>
      </c>
      <c r="D51" s="18">
        <v>0</v>
      </c>
      <c r="E51" s="16">
        <v>0</v>
      </c>
      <c r="F51" s="16">
        <v>0</v>
      </c>
      <c r="G51" s="16">
        <v>0</v>
      </c>
      <c r="H51" s="16">
        <v>0</v>
      </c>
      <c r="I51" s="25">
        <v>1</v>
      </c>
      <c r="J51" s="246"/>
    </row>
    <row r="52" spans="1:10">
      <c r="A52" s="19" t="s">
        <v>25</v>
      </c>
      <c r="B52" s="19" t="s">
        <v>232</v>
      </c>
      <c r="C52" s="17">
        <v>0</v>
      </c>
      <c r="D52" s="18">
        <v>0</v>
      </c>
      <c r="E52" s="16">
        <v>0</v>
      </c>
      <c r="F52" s="16">
        <v>0</v>
      </c>
      <c r="G52" s="16">
        <v>0</v>
      </c>
      <c r="H52" s="16">
        <v>0</v>
      </c>
      <c r="I52" s="20">
        <v>0</v>
      </c>
      <c r="J52" s="246"/>
    </row>
    <row r="53" spans="1:10">
      <c r="A53" s="19" t="s">
        <v>25</v>
      </c>
      <c r="B53" s="19" t="s">
        <v>158</v>
      </c>
      <c r="C53" s="17">
        <v>3</v>
      </c>
      <c r="D53" s="18">
        <v>0</v>
      </c>
      <c r="E53" s="16">
        <v>0</v>
      </c>
      <c r="F53" s="16">
        <v>0</v>
      </c>
      <c r="G53" s="16">
        <v>0</v>
      </c>
      <c r="H53" s="16">
        <v>0</v>
      </c>
      <c r="I53" s="25">
        <v>1</v>
      </c>
      <c r="J53" s="246"/>
    </row>
    <row r="54" spans="1:10">
      <c r="A54" s="19" t="s">
        <v>25</v>
      </c>
      <c r="B54" s="19" t="s">
        <v>25</v>
      </c>
      <c r="C54" s="17">
        <v>2</v>
      </c>
      <c r="D54" s="18">
        <v>0</v>
      </c>
      <c r="E54" s="16">
        <v>0</v>
      </c>
      <c r="F54" s="16">
        <v>0</v>
      </c>
      <c r="G54" s="16">
        <v>0</v>
      </c>
      <c r="H54" s="16">
        <v>0</v>
      </c>
      <c r="I54" s="25">
        <v>1</v>
      </c>
      <c r="J54" s="246"/>
    </row>
    <row r="55" spans="1:10">
      <c r="A55" s="19" t="s">
        <v>25</v>
      </c>
      <c r="B55" s="19" t="s">
        <v>184</v>
      </c>
      <c r="C55" s="17">
        <v>0</v>
      </c>
      <c r="D55" s="18">
        <v>0</v>
      </c>
      <c r="E55" s="16">
        <v>0</v>
      </c>
      <c r="F55" s="16">
        <v>0</v>
      </c>
      <c r="G55" s="16">
        <v>0</v>
      </c>
      <c r="H55" s="16">
        <v>0</v>
      </c>
      <c r="I55" s="20">
        <v>0</v>
      </c>
      <c r="J55" s="246"/>
    </row>
    <row r="56" spans="1:10">
      <c r="A56" s="19" t="s">
        <v>25</v>
      </c>
      <c r="B56" s="19" t="s">
        <v>233</v>
      </c>
      <c r="C56" s="17">
        <v>1</v>
      </c>
      <c r="D56" s="18">
        <v>0</v>
      </c>
      <c r="E56" s="16">
        <v>0</v>
      </c>
      <c r="F56" s="16">
        <v>0</v>
      </c>
      <c r="G56" s="16">
        <v>0</v>
      </c>
      <c r="H56" s="16">
        <v>0</v>
      </c>
      <c r="I56" s="25">
        <v>1</v>
      </c>
      <c r="J56" s="246"/>
    </row>
    <row r="57" spans="1:10">
      <c r="A57" s="19" t="s">
        <v>25</v>
      </c>
      <c r="B57" s="19" t="s">
        <v>234</v>
      </c>
      <c r="C57" s="17">
        <v>0</v>
      </c>
      <c r="D57" s="18">
        <v>0</v>
      </c>
      <c r="E57" s="16">
        <v>0</v>
      </c>
      <c r="F57" s="16">
        <v>0</v>
      </c>
      <c r="G57" s="16">
        <v>0</v>
      </c>
      <c r="H57" s="16">
        <v>0</v>
      </c>
      <c r="I57" s="20">
        <v>0</v>
      </c>
      <c r="J57" s="246"/>
    </row>
    <row r="58" spans="1:10">
      <c r="A58" s="19" t="s">
        <v>25</v>
      </c>
      <c r="B58" s="19" t="s">
        <v>235</v>
      </c>
      <c r="C58" s="17">
        <v>0</v>
      </c>
      <c r="D58" s="18">
        <v>0</v>
      </c>
      <c r="E58" s="16">
        <v>0</v>
      </c>
      <c r="F58" s="16">
        <v>0</v>
      </c>
      <c r="G58" s="16">
        <v>0</v>
      </c>
      <c r="H58" s="16">
        <v>0</v>
      </c>
      <c r="I58" s="20">
        <v>0</v>
      </c>
      <c r="J58" s="246"/>
    </row>
    <row r="59" spans="1:10">
      <c r="A59" s="19" t="s">
        <v>25</v>
      </c>
      <c r="B59" s="19" t="s">
        <v>236</v>
      </c>
      <c r="C59" s="17">
        <v>1</v>
      </c>
      <c r="D59" s="18">
        <v>0</v>
      </c>
      <c r="E59" s="16">
        <v>0</v>
      </c>
      <c r="F59" s="16">
        <v>0</v>
      </c>
      <c r="G59" s="16">
        <v>0</v>
      </c>
      <c r="H59" s="16">
        <v>0</v>
      </c>
      <c r="I59" s="25">
        <v>1</v>
      </c>
      <c r="J59" s="246"/>
    </row>
    <row r="60" spans="1:10">
      <c r="A60" s="19" t="s">
        <v>25</v>
      </c>
      <c r="B60" s="19" t="s">
        <v>150</v>
      </c>
      <c r="C60" s="17">
        <v>0</v>
      </c>
      <c r="D60" s="18">
        <v>0</v>
      </c>
      <c r="E60" s="16">
        <v>0</v>
      </c>
      <c r="F60" s="16">
        <v>0</v>
      </c>
      <c r="G60" s="16">
        <v>0</v>
      </c>
      <c r="H60" s="16">
        <v>0</v>
      </c>
      <c r="I60" s="20">
        <v>0</v>
      </c>
      <c r="J60" s="246"/>
    </row>
    <row r="61" spans="1:10">
      <c r="A61" s="19" t="s">
        <v>25</v>
      </c>
      <c r="B61" s="19" t="s">
        <v>237</v>
      </c>
      <c r="C61" s="17">
        <v>0</v>
      </c>
      <c r="D61" s="18">
        <v>0</v>
      </c>
      <c r="E61" s="16">
        <v>0</v>
      </c>
      <c r="F61" s="16">
        <v>0</v>
      </c>
      <c r="G61" s="16">
        <v>0</v>
      </c>
      <c r="H61" s="16">
        <v>0</v>
      </c>
      <c r="I61" s="20">
        <v>0</v>
      </c>
      <c r="J61" s="246"/>
    </row>
    <row r="62" spans="1:10">
      <c r="A62" s="19" t="s">
        <v>25</v>
      </c>
      <c r="B62" s="19" t="s">
        <v>32</v>
      </c>
      <c r="C62" s="17">
        <v>0</v>
      </c>
      <c r="D62" s="18">
        <v>1</v>
      </c>
      <c r="E62" s="16">
        <v>1</v>
      </c>
      <c r="F62" s="16">
        <v>0</v>
      </c>
      <c r="G62" s="16">
        <v>0</v>
      </c>
      <c r="H62" s="16">
        <v>0</v>
      </c>
      <c r="I62" s="26">
        <v>2</v>
      </c>
      <c r="J62" s="246"/>
    </row>
    <row r="63" spans="1:10">
      <c r="A63" s="19" t="s">
        <v>26</v>
      </c>
      <c r="B63" s="19" t="s">
        <v>26</v>
      </c>
      <c r="C63" s="17">
        <v>4</v>
      </c>
      <c r="D63" s="18">
        <v>0</v>
      </c>
      <c r="E63" s="16">
        <v>0</v>
      </c>
      <c r="F63" s="16">
        <v>0</v>
      </c>
      <c r="G63" s="16">
        <v>0</v>
      </c>
      <c r="H63" s="16">
        <v>0</v>
      </c>
      <c r="I63" s="25">
        <v>1</v>
      </c>
      <c r="J63" s="246"/>
    </row>
    <row r="64" spans="1:10">
      <c r="A64" s="19" t="s">
        <v>26</v>
      </c>
      <c r="B64" s="19" t="s">
        <v>238</v>
      </c>
      <c r="C64" s="17">
        <v>32</v>
      </c>
      <c r="D64" s="18">
        <v>1</v>
      </c>
      <c r="E64" s="16">
        <v>1</v>
      </c>
      <c r="F64" s="16">
        <v>0</v>
      </c>
      <c r="G64" s="16">
        <v>0</v>
      </c>
      <c r="H64" s="16">
        <v>0</v>
      </c>
      <c r="I64" s="26">
        <v>2</v>
      </c>
      <c r="J64" s="246"/>
    </row>
    <row r="65" spans="1:10">
      <c r="A65" s="19" t="s">
        <v>26</v>
      </c>
      <c r="B65" s="19" t="s">
        <v>239</v>
      </c>
      <c r="C65" s="17">
        <v>1</v>
      </c>
      <c r="D65" s="18">
        <v>0</v>
      </c>
      <c r="E65" s="16">
        <v>0</v>
      </c>
      <c r="F65" s="16">
        <v>0</v>
      </c>
      <c r="G65" s="16">
        <v>0</v>
      </c>
      <c r="H65" s="16">
        <v>0</v>
      </c>
      <c r="I65" s="25">
        <v>1</v>
      </c>
      <c r="J65" s="246"/>
    </row>
    <row r="66" spans="1:10">
      <c r="A66" s="19" t="s">
        <v>26</v>
      </c>
      <c r="B66" s="19" t="s">
        <v>240</v>
      </c>
      <c r="C66" s="17">
        <v>3</v>
      </c>
      <c r="D66" s="18">
        <v>0</v>
      </c>
      <c r="E66" s="16">
        <v>0</v>
      </c>
      <c r="F66" s="16">
        <v>0</v>
      </c>
      <c r="G66" s="16">
        <v>0</v>
      </c>
      <c r="H66" s="16">
        <v>0</v>
      </c>
      <c r="I66" s="25">
        <v>1</v>
      </c>
      <c r="J66" s="246"/>
    </row>
    <row r="67" spans="1:10">
      <c r="A67" s="19" t="s">
        <v>26</v>
      </c>
      <c r="B67" s="19" t="s">
        <v>241</v>
      </c>
      <c r="C67" s="17">
        <v>4</v>
      </c>
      <c r="D67" s="18">
        <v>0</v>
      </c>
      <c r="E67" s="16">
        <v>0</v>
      </c>
      <c r="F67" s="16">
        <v>0</v>
      </c>
      <c r="G67" s="16">
        <v>0</v>
      </c>
      <c r="H67" s="16">
        <v>0</v>
      </c>
      <c r="I67" s="25">
        <v>1</v>
      </c>
      <c r="J67" s="246"/>
    </row>
    <row r="68" spans="1:10">
      <c r="A68" s="19" t="s">
        <v>26</v>
      </c>
      <c r="B68" s="19" t="s">
        <v>242</v>
      </c>
      <c r="C68" s="17">
        <v>6</v>
      </c>
      <c r="D68" s="18">
        <v>0</v>
      </c>
      <c r="E68" s="16">
        <v>0</v>
      </c>
      <c r="F68" s="16">
        <v>0</v>
      </c>
      <c r="G68" s="16">
        <v>0</v>
      </c>
      <c r="H68" s="16">
        <v>0</v>
      </c>
      <c r="I68" s="25">
        <v>1</v>
      </c>
      <c r="J68" s="246"/>
    </row>
    <row r="69" spans="1:10">
      <c r="A69" s="19" t="s">
        <v>26</v>
      </c>
      <c r="B69" s="19" t="s">
        <v>243</v>
      </c>
      <c r="C69" s="17">
        <v>2</v>
      </c>
      <c r="D69" s="18">
        <v>0</v>
      </c>
      <c r="E69" s="16">
        <v>0</v>
      </c>
      <c r="F69" s="16">
        <v>0</v>
      </c>
      <c r="G69" s="16">
        <v>0</v>
      </c>
      <c r="H69" s="16">
        <v>0</v>
      </c>
      <c r="I69" s="25">
        <v>1</v>
      </c>
      <c r="J69" s="246"/>
    </row>
    <row r="70" spans="1:10">
      <c r="A70" s="19" t="s">
        <v>26</v>
      </c>
      <c r="B70" s="19" t="s">
        <v>34</v>
      </c>
      <c r="C70" s="17">
        <v>3</v>
      </c>
      <c r="D70" s="18">
        <v>0</v>
      </c>
      <c r="E70" s="16">
        <v>0</v>
      </c>
      <c r="F70" s="16">
        <v>0</v>
      </c>
      <c r="G70" s="16">
        <v>0</v>
      </c>
      <c r="H70" s="16">
        <v>0</v>
      </c>
      <c r="I70" s="25">
        <v>1</v>
      </c>
      <c r="J70" s="246"/>
    </row>
    <row r="71" spans="1:10">
      <c r="A71" s="19" t="s">
        <v>26</v>
      </c>
      <c r="B71" s="19" t="s">
        <v>244</v>
      </c>
      <c r="C71" s="17">
        <v>2</v>
      </c>
      <c r="D71" s="18">
        <v>1</v>
      </c>
      <c r="E71" s="16">
        <v>0</v>
      </c>
      <c r="F71" s="16">
        <v>0</v>
      </c>
      <c r="G71" s="16">
        <v>1</v>
      </c>
      <c r="H71" s="16">
        <v>0</v>
      </c>
      <c r="I71" s="24">
        <v>3</v>
      </c>
      <c r="J71" s="246"/>
    </row>
    <row r="72" spans="1:10">
      <c r="A72" s="19" t="s">
        <v>26</v>
      </c>
      <c r="B72" s="19" t="s">
        <v>245</v>
      </c>
      <c r="C72" s="17">
        <v>4</v>
      </c>
      <c r="D72" s="18">
        <v>0</v>
      </c>
      <c r="E72" s="16">
        <v>0</v>
      </c>
      <c r="F72" s="16">
        <v>0</v>
      </c>
      <c r="G72" s="16">
        <v>0</v>
      </c>
      <c r="H72" s="16">
        <v>0</v>
      </c>
      <c r="I72" s="25">
        <v>1</v>
      </c>
      <c r="J72" s="246"/>
    </row>
    <row r="73" spans="1:10">
      <c r="A73" s="19" t="s">
        <v>26</v>
      </c>
      <c r="B73" s="19" t="s">
        <v>246</v>
      </c>
      <c r="C73" s="17">
        <v>1</v>
      </c>
      <c r="D73" s="18">
        <v>1</v>
      </c>
      <c r="E73" s="16">
        <v>0</v>
      </c>
      <c r="F73" s="16">
        <v>1</v>
      </c>
      <c r="G73" s="16">
        <v>0</v>
      </c>
      <c r="H73" s="16">
        <v>0</v>
      </c>
      <c r="I73" s="26">
        <v>2</v>
      </c>
      <c r="J73" s="246"/>
    </row>
    <row r="74" spans="1:10">
      <c r="A74" s="19" t="s">
        <v>26</v>
      </c>
      <c r="B74" s="19" t="s">
        <v>247</v>
      </c>
      <c r="C74" s="17">
        <v>2</v>
      </c>
      <c r="D74" s="18">
        <v>0</v>
      </c>
      <c r="E74" s="16">
        <v>0</v>
      </c>
      <c r="F74" s="16">
        <v>0</v>
      </c>
      <c r="G74" s="16">
        <v>0</v>
      </c>
      <c r="H74" s="16">
        <v>0</v>
      </c>
      <c r="I74" s="25">
        <v>1</v>
      </c>
      <c r="J74" s="246"/>
    </row>
    <row r="75" spans="1:10">
      <c r="A75" s="19" t="s">
        <v>26</v>
      </c>
      <c r="B75" s="19" t="s">
        <v>248</v>
      </c>
      <c r="C75" s="17">
        <v>3</v>
      </c>
      <c r="D75" s="18">
        <v>0</v>
      </c>
      <c r="E75" s="16">
        <v>0</v>
      </c>
      <c r="F75" s="16">
        <v>0</v>
      </c>
      <c r="G75" s="16">
        <v>0</v>
      </c>
      <c r="H75" s="16">
        <v>0</v>
      </c>
      <c r="I75" s="25">
        <v>1</v>
      </c>
      <c r="J75" s="246"/>
    </row>
    <row r="76" spans="1:10">
      <c r="A76" s="19" t="s">
        <v>27</v>
      </c>
      <c r="B76" s="19" t="s">
        <v>192</v>
      </c>
      <c r="C76" s="17">
        <v>0</v>
      </c>
      <c r="D76" s="18">
        <v>0</v>
      </c>
      <c r="E76" s="16">
        <v>0</v>
      </c>
      <c r="F76" s="16">
        <v>0</v>
      </c>
      <c r="G76" s="16">
        <v>0</v>
      </c>
      <c r="H76" s="16">
        <v>0</v>
      </c>
      <c r="I76" s="20">
        <v>0</v>
      </c>
      <c r="J76" s="246"/>
    </row>
    <row r="77" spans="1:10">
      <c r="A77" s="19" t="s">
        <v>27</v>
      </c>
      <c r="B77" s="19" t="s">
        <v>249</v>
      </c>
      <c r="C77" s="17">
        <v>0</v>
      </c>
      <c r="D77" s="18">
        <v>0</v>
      </c>
      <c r="E77" s="16">
        <v>0</v>
      </c>
      <c r="F77" s="16">
        <v>0</v>
      </c>
      <c r="G77" s="16">
        <v>0</v>
      </c>
      <c r="H77" s="16">
        <v>0</v>
      </c>
      <c r="I77" s="20">
        <v>0</v>
      </c>
      <c r="J77" s="246"/>
    </row>
    <row r="78" spans="1:10">
      <c r="A78" s="19" t="s">
        <v>27</v>
      </c>
      <c r="B78" s="19" t="s">
        <v>250</v>
      </c>
      <c r="C78" s="17">
        <v>0</v>
      </c>
      <c r="D78" s="18">
        <v>0</v>
      </c>
      <c r="E78" s="16">
        <v>0</v>
      </c>
      <c r="F78" s="16">
        <v>0</v>
      </c>
      <c r="G78" s="16">
        <v>0</v>
      </c>
      <c r="H78" s="16">
        <v>0</v>
      </c>
      <c r="I78" s="20">
        <v>0</v>
      </c>
      <c r="J78" s="246"/>
    </row>
    <row r="79" spans="1:10">
      <c r="A79" s="19" t="s">
        <v>27</v>
      </c>
      <c r="B79" s="19" t="s">
        <v>183</v>
      </c>
      <c r="C79" s="17">
        <v>0</v>
      </c>
      <c r="D79" s="18">
        <v>0</v>
      </c>
      <c r="E79" s="16">
        <v>0</v>
      </c>
      <c r="F79" s="16">
        <v>0</v>
      </c>
      <c r="G79" s="16">
        <v>0</v>
      </c>
      <c r="H79" s="16">
        <v>0</v>
      </c>
      <c r="I79" s="20">
        <v>0</v>
      </c>
      <c r="J79" s="246"/>
    </row>
    <row r="80" spans="1:10">
      <c r="A80" s="19" t="s">
        <v>27</v>
      </c>
      <c r="B80" s="19" t="s">
        <v>162</v>
      </c>
      <c r="C80" s="17">
        <v>1</v>
      </c>
      <c r="D80" s="18">
        <v>0</v>
      </c>
      <c r="E80" s="16">
        <v>0</v>
      </c>
      <c r="F80" s="16">
        <v>0</v>
      </c>
      <c r="G80" s="16">
        <v>0</v>
      </c>
      <c r="H80" s="16">
        <v>0</v>
      </c>
      <c r="I80" s="25">
        <v>1</v>
      </c>
      <c r="J80" s="246"/>
    </row>
    <row r="81" spans="1:10">
      <c r="A81" s="19" t="s">
        <v>27</v>
      </c>
      <c r="B81" s="19" t="s">
        <v>251</v>
      </c>
      <c r="C81" s="17">
        <v>0</v>
      </c>
      <c r="D81" s="18">
        <v>0</v>
      </c>
      <c r="E81" s="16">
        <v>0</v>
      </c>
      <c r="F81" s="16">
        <v>0</v>
      </c>
      <c r="G81" s="16">
        <v>0</v>
      </c>
      <c r="H81" s="16">
        <v>0</v>
      </c>
      <c r="I81" s="20">
        <v>0</v>
      </c>
      <c r="J81" s="246"/>
    </row>
    <row r="82" spans="1:10">
      <c r="A82" s="19" t="s">
        <v>27</v>
      </c>
      <c r="B82" s="19" t="s">
        <v>252</v>
      </c>
      <c r="C82" s="17">
        <v>0</v>
      </c>
      <c r="D82" s="18">
        <v>0</v>
      </c>
      <c r="E82" s="16">
        <v>0</v>
      </c>
      <c r="F82" s="16">
        <v>0</v>
      </c>
      <c r="G82" s="16">
        <v>0</v>
      </c>
      <c r="H82" s="16">
        <v>0</v>
      </c>
      <c r="I82" s="20">
        <v>0</v>
      </c>
      <c r="J82" s="246"/>
    </row>
    <row r="83" spans="1:10">
      <c r="A83" s="19" t="s">
        <v>27</v>
      </c>
      <c r="B83" s="19" t="s">
        <v>188</v>
      </c>
      <c r="C83" s="17">
        <v>0</v>
      </c>
      <c r="D83" s="18">
        <v>0</v>
      </c>
      <c r="E83" s="16">
        <v>0</v>
      </c>
      <c r="F83" s="16">
        <v>0</v>
      </c>
      <c r="G83" s="16">
        <v>0</v>
      </c>
      <c r="H83" s="16">
        <v>0</v>
      </c>
      <c r="I83" s="20">
        <v>0</v>
      </c>
      <c r="J83" s="246"/>
    </row>
    <row r="84" spans="1:10">
      <c r="A84" s="19" t="s">
        <v>27</v>
      </c>
      <c r="B84" s="19" t="s">
        <v>253</v>
      </c>
      <c r="C84" s="17">
        <v>0</v>
      </c>
      <c r="D84" s="18">
        <v>0</v>
      </c>
      <c r="E84" s="16">
        <v>0</v>
      </c>
      <c r="F84" s="16">
        <v>0</v>
      </c>
      <c r="G84" s="16">
        <v>0</v>
      </c>
      <c r="H84" s="16">
        <v>0</v>
      </c>
      <c r="I84" s="20">
        <v>0</v>
      </c>
      <c r="J84" s="246"/>
    </row>
    <row r="85" spans="1:10">
      <c r="A85" s="19" t="s">
        <v>27</v>
      </c>
      <c r="B85" s="19" t="s">
        <v>254</v>
      </c>
      <c r="C85" s="17">
        <v>1</v>
      </c>
      <c r="D85" s="18">
        <v>0</v>
      </c>
      <c r="E85" s="16">
        <v>0</v>
      </c>
      <c r="F85" s="16">
        <v>0</v>
      </c>
      <c r="G85" s="16">
        <v>0</v>
      </c>
      <c r="H85" s="16">
        <v>0</v>
      </c>
      <c r="I85" s="25">
        <v>1</v>
      </c>
      <c r="J85" s="246"/>
    </row>
    <row r="86" spans="1:10">
      <c r="A86" s="19" t="s">
        <v>27</v>
      </c>
      <c r="B86" s="19" t="s">
        <v>255</v>
      </c>
      <c r="C86" s="17">
        <v>0</v>
      </c>
      <c r="D86" s="18">
        <v>0</v>
      </c>
      <c r="E86" s="16">
        <v>0</v>
      </c>
      <c r="F86" s="16">
        <v>0</v>
      </c>
      <c r="G86" s="16">
        <v>0</v>
      </c>
      <c r="H86" s="16">
        <v>0</v>
      </c>
      <c r="I86" s="20">
        <v>0</v>
      </c>
      <c r="J86" s="246"/>
    </row>
    <row r="87" spans="1:10">
      <c r="A87" s="19" t="s">
        <v>27</v>
      </c>
      <c r="B87" s="19" t="s">
        <v>256</v>
      </c>
      <c r="C87" s="17">
        <v>1</v>
      </c>
      <c r="D87" s="18">
        <v>0</v>
      </c>
      <c r="E87" s="16">
        <v>0</v>
      </c>
      <c r="F87" s="16">
        <v>0</v>
      </c>
      <c r="G87" s="16">
        <v>0</v>
      </c>
      <c r="H87" s="16">
        <v>0</v>
      </c>
      <c r="I87" s="25">
        <v>1</v>
      </c>
      <c r="J87" s="246"/>
    </row>
    <row r="88" spans="1:10">
      <c r="A88" s="19" t="s">
        <v>27</v>
      </c>
      <c r="B88" s="19" t="s">
        <v>257</v>
      </c>
      <c r="C88" s="17">
        <v>0</v>
      </c>
      <c r="D88" s="18">
        <v>0</v>
      </c>
      <c r="E88" s="16">
        <v>0</v>
      </c>
      <c r="F88" s="16">
        <v>0</v>
      </c>
      <c r="G88" s="16">
        <v>0</v>
      </c>
      <c r="H88" s="16">
        <v>0</v>
      </c>
      <c r="I88" s="20">
        <v>0</v>
      </c>
      <c r="J88" s="246"/>
    </row>
    <row r="89" spans="1:10">
      <c r="A89" s="19" t="s">
        <v>27</v>
      </c>
      <c r="B89" s="19" t="s">
        <v>154</v>
      </c>
      <c r="C89" s="17">
        <v>0</v>
      </c>
      <c r="D89" s="18">
        <v>0</v>
      </c>
      <c r="E89" s="16">
        <v>0</v>
      </c>
      <c r="F89" s="16">
        <v>0</v>
      </c>
      <c r="G89" s="16">
        <v>0</v>
      </c>
      <c r="H89" s="16">
        <v>0</v>
      </c>
      <c r="I89" s="20">
        <v>0</v>
      </c>
      <c r="J89" s="246"/>
    </row>
    <row r="90" spans="1:10">
      <c r="A90" s="19" t="s">
        <v>34</v>
      </c>
      <c r="B90" s="19" t="s">
        <v>258</v>
      </c>
      <c r="C90" s="17">
        <v>0</v>
      </c>
      <c r="D90" s="18">
        <v>1</v>
      </c>
      <c r="E90" s="16">
        <v>1</v>
      </c>
      <c r="F90" s="16">
        <v>0</v>
      </c>
      <c r="G90" s="16">
        <v>0</v>
      </c>
      <c r="H90" s="16">
        <v>0</v>
      </c>
      <c r="I90" s="26">
        <v>2</v>
      </c>
      <c r="J90" s="246"/>
    </row>
    <row r="91" spans="1:10">
      <c r="A91" s="19" t="s">
        <v>34</v>
      </c>
      <c r="B91" s="19" t="s">
        <v>259</v>
      </c>
      <c r="C91" s="17">
        <v>7</v>
      </c>
      <c r="D91" s="18">
        <v>0</v>
      </c>
      <c r="E91" s="16">
        <v>0</v>
      </c>
      <c r="F91" s="16">
        <v>0</v>
      </c>
      <c r="G91" s="16">
        <v>0</v>
      </c>
      <c r="H91" s="16">
        <v>0</v>
      </c>
      <c r="I91" s="25">
        <v>1</v>
      </c>
      <c r="J91" s="246"/>
    </row>
    <row r="92" spans="1:10">
      <c r="A92" s="19" t="s">
        <v>34</v>
      </c>
      <c r="B92" s="19" t="s">
        <v>260</v>
      </c>
      <c r="C92" s="17">
        <v>0</v>
      </c>
      <c r="D92" s="18">
        <v>0</v>
      </c>
      <c r="E92" s="16">
        <v>0</v>
      </c>
      <c r="F92" s="16">
        <v>0</v>
      </c>
      <c r="G92" s="16">
        <v>0</v>
      </c>
      <c r="H92" s="16">
        <v>0</v>
      </c>
      <c r="I92" s="20">
        <v>0</v>
      </c>
      <c r="J92" s="246"/>
    </row>
    <row r="93" spans="1:10">
      <c r="A93" s="19" t="s">
        <v>34</v>
      </c>
      <c r="B93" s="19" t="s">
        <v>261</v>
      </c>
      <c r="C93" s="17">
        <v>0</v>
      </c>
      <c r="D93" s="18">
        <v>0</v>
      </c>
      <c r="E93" s="16">
        <v>0</v>
      </c>
      <c r="F93" s="16">
        <v>0</v>
      </c>
      <c r="G93" s="16">
        <v>0</v>
      </c>
      <c r="H93" s="16">
        <v>0</v>
      </c>
      <c r="I93" s="20">
        <v>0</v>
      </c>
      <c r="J93" s="246"/>
    </row>
    <row r="94" spans="1:10">
      <c r="A94" s="19" t="s">
        <v>34</v>
      </c>
      <c r="B94" s="19" t="s">
        <v>262</v>
      </c>
      <c r="C94" s="17">
        <v>2</v>
      </c>
      <c r="D94" s="18">
        <v>0</v>
      </c>
      <c r="E94" s="16">
        <v>0</v>
      </c>
      <c r="F94" s="16">
        <v>0</v>
      </c>
      <c r="G94" s="16">
        <v>0</v>
      </c>
      <c r="H94" s="16">
        <v>0</v>
      </c>
      <c r="I94" s="25">
        <v>1</v>
      </c>
      <c r="J94" s="246"/>
    </row>
    <row r="95" spans="1:10">
      <c r="A95" s="19" t="s">
        <v>34</v>
      </c>
      <c r="B95" s="19" t="s">
        <v>263</v>
      </c>
      <c r="C95" s="17">
        <v>1</v>
      </c>
      <c r="D95" s="18">
        <v>0</v>
      </c>
      <c r="E95" s="16">
        <v>0</v>
      </c>
      <c r="F95" s="16">
        <v>0</v>
      </c>
      <c r="G95" s="16">
        <v>0</v>
      </c>
      <c r="H95" s="16">
        <v>0</v>
      </c>
      <c r="I95" s="25">
        <v>1</v>
      </c>
      <c r="J95" s="246"/>
    </row>
    <row r="96" spans="1:10">
      <c r="A96" s="19" t="s">
        <v>34</v>
      </c>
      <c r="B96" s="19" t="s">
        <v>264</v>
      </c>
      <c r="C96" s="17">
        <v>0</v>
      </c>
      <c r="D96" s="18">
        <v>0</v>
      </c>
      <c r="E96" s="16">
        <v>0</v>
      </c>
      <c r="F96" s="16">
        <v>0</v>
      </c>
      <c r="G96" s="16">
        <v>0</v>
      </c>
      <c r="H96" s="16">
        <v>0</v>
      </c>
      <c r="I96" s="20">
        <v>0</v>
      </c>
      <c r="J96" s="246"/>
    </row>
    <row r="97" spans="1:10">
      <c r="A97" s="19" t="s">
        <v>34</v>
      </c>
      <c r="B97" s="19" t="s">
        <v>265</v>
      </c>
      <c r="C97" s="17">
        <v>0</v>
      </c>
      <c r="D97" s="18">
        <v>0</v>
      </c>
      <c r="E97" s="16">
        <v>0</v>
      </c>
      <c r="F97" s="16">
        <v>0</v>
      </c>
      <c r="G97" s="16">
        <v>0</v>
      </c>
      <c r="H97" s="16">
        <v>0</v>
      </c>
      <c r="I97" s="20">
        <v>0</v>
      </c>
      <c r="J97" s="246"/>
    </row>
    <row r="98" spans="1:10">
      <c r="A98" s="19" t="s">
        <v>34</v>
      </c>
      <c r="B98" s="19" t="s">
        <v>266</v>
      </c>
      <c r="C98" s="17">
        <v>1</v>
      </c>
      <c r="D98" s="18">
        <v>0</v>
      </c>
      <c r="E98" s="16">
        <v>0</v>
      </c>
      <c r="F98" s="16">
        <v>0</v>
      </c>
      <c r="G98" s="16">
        <v>0</v>
      </c>
      <c r="H98" s="16">
        <v>0</v>
      </c>
      <c r="I98" s="25">
        <v>1</v>
      </c>
      <c r="J98" s="246"/>
    </row>
    <row r="99" spans="1:10">
      <c r="A99" s="19" t="s">
        <v>32</v>
      </c>
      <c r="B99" s="19" t="s">
        <v>32</v>
      </c>
      <c r="C99" s="17">
        <v>1</v>
      </c>
      <c r="D99" s="18">
        <v>0</v>
      </c>
      <c r="E99" s="16">
        <v>0</v>
      </c>
      <c r="F99" s="16">
        <v>0</v>
      </c>
      <c r="G99" s="16">
        <v>0</v>
      </c>
      <c r="H99" s="16">
        <v>0</v>
      </c>
      <c r="I99" s="25">
        <v>1</v>
      </c>
      <c r="J99" s="246"/>
    </row>
    <row r="100" spans="1:10">
      <c r="A100" s="19" t="s">
        <v>32</v>
      </c>
      <c r="B100" s="19" t="s">
        <v>267</v>
      </c>
      <c r="C100" s="17">
        <v>0</v>
      </c>
      <c r="D100" s="18">
        <v>0</v>
      </c>
      <c r="E100" s="16">
        <v>0</v>
      </c>
      <c r="F100" s="16">
        <v>0</v>
      </c>
      <c r="G100" s="16">
        <v>0</v>
      </c>
      <c r="H100" s="16">
        <v>0</v>
      </c>
      <c r="I100" s="20">
        <v>0</v>
      </c>
      <c r="J100" s="246"/>
    </row>
    <row r="101" spans="1:10">
      <c r="A101" s="19" t="s">
        <v>32</v>
      </c>
      <c r="B101" s="19" t="s">
        <v>268</v>
      </c>
      <c r="C101" s="17">
        <v>2</v>
      </c>
      <c r="D101" s="18">
        <v>0</v>
      </c>
      <c r="E101" s="16">
        <v>0</v>
      </c>
      <c r="F101" s="16">
        <v>0</v>
      </c>
      <c r="G101" s="16">
        <v>0</v>
      </c>
      <c r="H101" s="16">
        <v>0</v>
      </c>
      <c r="I101" s="25">
        <v>1</v>
      </c>
      <c r="J101" s="246"/>
    </row>
    <row r="102" spans="1:10">
      <c r="A102" s="19" t="s">
        <v>32</v>
      </c>
      <c r="B102" s="19" t="s">
        <v>269</v>
      </c>
      <c r="C102" s="17">
        <v>0</v>
      </c>
      <c r="D102" s="18">
        <v>0</v>
      </c>
      <c r="E102" s="16">
        <v>0</v>
      </c>
      <c r="F102" s="16">
        <v>0</v>
      </c>
      <c r="G102" s="16">
        <v>0</v>
      </c>
      <c r="H102" s="16">
        <v>0</v>
      </c>
      <c r="I102" s="20">
        <v>0</v>
      </c>
      <c r="J102" s="246"/>
    </row>
    <row r="103" spans="1:10">
      <c r="A103" s="19" t="s">
        <v>32</v>
      </c>
      <c r="B103" s="19" t="s">
        <v>243</v>
      </c>
      <c r="C103" s="17">
        <v>0</v>
      </c>
      <c r="D103" s="18">
        <v>0</v>
      </c>
      <c r="E103" s="16">
        <v>0</v>
      </c>
      <c r="F103" s="16">
        <v>0</v>
      </c>
      <c r="G103" s="16">
        <v>0</v>
      </c>
      <c r="H103" s="16">
        <v>0</v>
      </c>
      <c r="I103" s="20">
        <v>0</v>
      </c>
      <c r="J103" s="246"/>
    </row>
    <row r="104" spans="1:10">
      <c r="A104" s="19" t="s">
        <v>32</v>
      </c>
      <c r="B104" s="19" t="s">
        <v>270</v>
      </c>
      <c r="C104" s="17">
        <v>0</v>
      </c>
      <c r="D104" s="18">
        <v>0</v>
      </c>
      <c r="E104" s="16">
        <v>0</v>
      </c>
      <c r="F104" s="16">
        <v>0</v>
      </c>
      <c r="G104" s="16">
        <v>0</v>
      </c>
      <c r="H104" s="16">
        <v>0</v>
      </c>
      <c r="I104" s="20">
        <v>0</v>
      </c>
      <c r="J104" s="246"/>
    </row>
    <row r="105" spans="1:10">
      <c r="A105" s="19" t="s">
        <v>32</v>
      </c>
      <c r="B105" s="19" t="s">
        <v>170</v>
      </c>
      <c r="C105" s="17">
        <v>0</v>
      </c>
      <c r="D105" s="18">
        <v>0</v>
      </c>
      <c r="E105" s="16">
        <v>0</v>
      </c>
      <c r="F105" s="16">
        <v>0</v>
      </c>
      <c r="G105" s="16">
        <v>0</v>
      </c>
      <c r="H105" s="16">
        <v>0</v>
      </c>
      <c r="I105" s="20">
        <v>0</v>
      </c>
      <c r="J105" s="246"/>
    </row>
    <row r="106" spans="1:10">
      <c r="A106" s="19" t="s">
        <v>32</v>
      </c>
      <c r="B106" s="19" t="s">
        <v>271</v>
      </c>
      <c r="C106" s="17">
        <v>2</v>
      </c>
      <c r="D106" s="18">
        <v>0</v>
      </c>
      <c r="E106" s="16">
        <v>0</v>
      </c>
      <c r="F106" s="16">
        <v>0</v>
      </c>
      <c r="G106" s="16">
        <v>0</v>
      </c>
      <c r="H106" s="16">
        <v>0</v>
      </c>
      <c r="I106" s="25">
        <v>1</v>
      </c>
      <c r="J106" s="246"/>
    </row>
    <row r="107" spans="1:10">
      <c r="A107" s="19" t="s">
        <v>32</v>
      </c>
      <c r="B107" s="19" t="s">
        <v>272</v>
      </c>
      <c r="C107" s="17">
        <v>2</v>
      </c>
      <c r="D107" s="18">
        <v>0</v>
      </c>
      <c r="E107" s="16">
        <v>0</v>
      </c>
      <c r="F107" s="16">
        <v>0</v>
      </c>
      <c r="G107" s="16">
        <v>0</v>
      </c>
      <c r="H107" s="16">
        <v>0</v>
      </c>
      <c r="I107" s="25">
        <v>1</v>
      </c>
      <c r="J107" s="246"/>
    </row>
    <row r="108" spans="1:10">
      <c r="A108" s="19" t="s">
        <v>28</v>
      </c>
      <c r="B108" s="19" t="s">
        <v>273</v>
      </c>
      <c r="C108" s="17">
        <v>2</v>
      </c>
      <c r="D108" s="18">
        <v>0</v>
      </c>
      <c r="E108" s="16">
        <v>0</v>
      </c>
      <c r="F108" s="16">
        <v>0</v>
      </c>
      <c r="G108" s="16">
        <v>0</v>
      </c>
      <c r="H108" s="16">
        <v>0</v>
      </c>
      <c r="I108" s="25">
        <v>1</v>
      </c>
      <c r="J108" s="246"/>
    </row>
    <row r="109" spans="1:10">
      <c r="A109" s="19" t="s">
        <v>28</v>
      </c>
      <c r="B109" s="19" t="s">
        <v>274</v>
      </c>
      <c r="C109" s="17">
        <v>0</v>
      </c>
      <c r="D109" s="18">
        <v>0</v>
      </c>
      <c r="E109" s="16">
        <v>0</v>
      </c>
      <c r="F109" s="16">
        <v>0</v>
      </c>
      <c r="G109" s="16">
        <v>0</v>
      </c>
      <c r="H109" s="16">
        <v>0</v>
      </c>
      <c r="I109" s="20">
        <v>0</v>
      </c>
      <c r="J109" s="246"/>
    </row>
    <row r="110" spans="1:10">
      <c r="A110" s="19" t="s">
        <v>28</v>
      </c>
      <c r="B110" s="19" t="s">
        <v>167</v>
      </c>
      <c r="C110" s="17">
        <v>5</v>
      </c>
      <c r="D110" s="18">
        <v>0</v>
      </c>
      <c r="E110" s="16">
        <v>0</v>
      </c>
      <c r="F110" s="16">
        <v>0</v>
      </c>
      <c r="G110" s="16">
        <v>0</v>
      </c>
      <c r="H110" s="16">
        <v>0</v>
      </c>
      <c r="I110" s="25">
        <v>1</v>
      </c>
      <c r="J110" s="246"/>
    </row>
    <row r="111" spans="1:10">
      <c r="A111" s="19" t="s">
        <v>28</v>
      </c>
      <c r="B111" s="19" t="s">
        <v>275</v>
      </c>
      <c r="C111" s="17">
        <v>1</v>
      </c>
      <c r="D111" s="18">
        <v>0</v>
      </c>
      <c r="E111" s="16">
        <v>0</v>
      </c>
      <c r="F111" s="16">
        <v>0</v>
      </c>
      <c r="G111" s="16">
        <v>0</v>
      </c>
      <c r="H111" s="16">
        <v>0</v>
      </c>
      <c r="I111" s="25">
        <v>1</v>
      </c>
      <c r="J111" s="246"/>
    </row>
    <row r="112" spans="1:10">
      <c r="A112" s="19" t="s">
        <v>28</v>
      </c>
      <c r="B112" s="19" t="s">
        <v>276</v>
      </c>
      <c r="C112" s="17">
        <v>3</v>
      </c>
      <c r="D112" s="18">
        <v>0</v>
      </c>
      <c r="E112" s="16">
        <v>0</v>
      </c>
      <c r="F112" s="16">
        <v>0</v>
      </c>
      <c r="G112" s="16">
        <v>0</v>
      </c>
      <c r="H112" s="16">
        <v>0</v>
      </c>
      <c r="I112" s="25">
        <v>1</v>
      </c>
      <c r="J112" s="246"/>
    </row>
    <row r="113" spans="1:10">
      <c r="A113" s="19" t="s">
        <v>28</v>
      </c>
      <c r="B113" s="19" t="s">
        <v>277</v>
      </c>
      <c r="C113" s="17">
        <v>5</v>
      </c>
      <c r="D113" s="18">
        <v>0</v>
      </c>
      <c r="E113" s="16">
        <v>0</v>
      </c>
      <c r="F113" s="16">
        <v>0</v>
      </c>
      <c r="G113" s="16">
        <v>0</v>
      </c>
      <c r="H113" s="16">
        <v>0</v>
      </c>
      <c r="I113" s="25">
        <v>1</v>
      </c>
      <c r="J113" s="246"/>
    </row>
    <row r="114" spans="1:10">
      <c r="A114" s="19" t="s">
        <v>28</v>
      </c>
      <c r="B114" s="19" t="s">
        <v>278</v>
      </c>
      <c r="C114" s="17">
        <v>0</v>
      </c>
      <c r="D114" s="18">
        <v>0</v>
      </c>
      <c r="E114" s="16">
        <v>0</v>
      </c>
      <c r="F114" s="16">
        <v>0</v>
      </c>
      <c r="G114" s="16">
        <v>0</v>
      </c>
      <c r="H114" s="16">
        <v>0</v>
      </c>
      <c r="I114" s="20">
        <v>0</v>
      </c>
      <c r="J114" s="246"/>
    </row>
    <row r="115" spans="1:10">
      <c r="A115" s="19" t="s">
        <v>28</v>
      </c>
      <c r="B115" s="19" t="s">
        <v>151</v>
      </c>
      <c r="C115" s="17">
        <v>1</v>
      </c>
      <c r="D115" s="18">
        <v>0</v>
      </c>
      <c r="E115" s="16">
        <v>0</v>
      </c>
      <c r="F115" s="16">
        <v>0</v>
      </c>
      <c r="G115" s="16">
        <v>0</v>
      </c>
      <c r="H115" s="16">
        <v>0</v>
      </c>
      <c r="I115" s="25">
        <v>1</v>
      </c>
      <c r="J115" s="246"/>
    </row>
    <row r="116" spans="1:10">
      <c r="A116" s="19" t="s">
        <v>28</v>
      </c>
      <c r="B116" s="19" t="s">
        <v>251</v>
      </c>
      <c r="C116" s="17">
        <v>4</v>
      </c>
      <c r="D116" s="18">
        <v>0</v>
      </c>
      <c r="E116" s="16">
        <v>0</v>
      </c>
      <c r="F116" s="16">
        <v>0</v>
      </c>
      <c r="G116" s="16">
        <v>0</v>
      </c>
      <c r="H116" s="16">
        <v>0</v>
      </c>
      <c r="I116" s="25">
        <v>1</v>
      </c>
      <c r="J116" s="246"/>
    </row>
    <row r="117" spans="1:10">
      <c r="A117" s="19" t="s">
        <v>28</v>
      </c>
      <c r="B117" s="19" t="s">
        <v>279</v>
      </c>
      <c r="C117" s="17">
        <v>4</v>
      </c>
      <c r="D117" s="18">
        <v>0</v>
      </c>
      <c r="E117" s="16">
        <v>0</v>
      </c>
      <c r="F117" s="16">
        <v>0</v>
      </c>
      <c r="G117" s="16">
        <v>0</v>
      </c>
      <c r="H117" s="16">
        <v>0</v>
      </c>
      <c r="I117" s="25">
        <v>1</v>
      </c>
      <c r="J117" s="246"/>
    </row>
    <row r="118" spans="1:10">
      <c r="A118" s="19" t="s">
        <v>28</v>
      </c>
      <c r="B118" s="19" t="s">
        <v>182</v>
      </c>
      <c r="C118" s="17">
        <v>1</v>
      </c>
      <c r="D118" s="18">
        <v>0</v>
      </c>
      <c r="E118" s="16">
        <v>0</v>
      </c>
      <c r="F118" s="16">
        <v>0</v>
      </c>
      <c r="G118" s="16">
        <v>0</v>
      </c>
      <c r="H118" s="16">
        <v>0</v>
      </c>
      <c r="I118" s="25">
        <v>1</v>
      </c>
      <c r="J118" s="246"/>
    </row>
    <row r="119" spans="1:10">
      <c r="A119" s="19" t="s">
        <v>28</v>
      </c>
      <c r="B119" s="19" t="s">
        <v>175</v>
      </c>
      <c r="C119" s="17">
        <v>0</v>
      </c>
      <c r="D119" s="18">
        <v>0</v>
      </c>
      <c r="E119" s="16">
        <v>0</v>
      </c>
      <c r="F119" s="16">
        <v>0</v>
      </c>
      <c r="G119" s="16">
        <v>0</v>
      </c>
      <c r="H119" s="16">
        <v>0</v>
      </c>
      <c r="I119" s="20">
        <v>0</v>
      </c>
      <c r="J119" s="246"/>
    </row>
    <row r="120" spans="1:10">
      <c r="A120" s="19" t="s">
        <v>28</v>
      </c>
      <c r="B120" s="19" t="s">
        <v>280</v>
      </c>
      <c r="C120" s="17">
        <v>3</v>
      </c>
      <c r="D120" s="18">
        <v>0</v>
      </c>
      <c r="E120" s="16">
        <v>0</v>
      </c>
      <c r="F120" s="16">
        <v>0</v>
      </c>
      <c r="G120" s="16">
        <v>0</v>
      </c>
      <c r="H120" s="16">
        <v>0</v>
      </c>
      <c r="I120" s="25">
        <v>1</v>
      </c>
      <c r="J120" s="246"/>
    </row>
    <row r="121" spans="1:10">
      <c r="A121" s="19" t="s">
        <v>28</v>
      </c>
      <c r="B121" s="19" t="s">
        <v>281</v>
      </c>
      <c r="C121" s="17">
        <v>0</v>
      </c>
      <c r="D121" s="18">
        <v>0</v>
      </c>
      <c r="E121" s="16">
        <v>0</v>
      </c>
      <c r="F121" s="16">
        <v>0</v>
      </c>
      <c r="G121" s="16">
        <v>0</v>
      </c>
      <c r="H121" s="16">
        <v>0</v>
      </c>
      <c r="I121" s="20">
        <v>0</v>
      </c>
      <c r="J121" s="246"/>
    </row>
    <row r="122" spans="1:10">
      <c r="A122" s="19" t="s">
        <v>28</v>
      </c>
      <c r="B122" s="19" t="s">
        <v>282</v>
      </c>
      <c r="C122" s="17">
        <v>0</v>
      </c>
      <c r="D122" s="18">
        <v>0</v>
      </c>
      <c r="E122" s="16">
        <v>0</v>
      </c>
      <c r="F122" s="16">
        <v>0</v>
      </c>
      <c r="G122" s="16">
        <v>0</v>
      </c>
      <c r="H122" s="16">
        <v>0</v>
      </c>
      <c r="I122" s="20">
        <v>0</v>
      </c>
      <c r="J122" s="246"/>
    </row>
    <row r="123" spans="1:10">
      <c r="A123" s="19" t="s">
        <v>28</v>
      </c>
      <c r="B123" s="19" t="s">
        <v>283</v>
      </c>
      <c r="C123" s="17">
        <v>3</v>
      </c>
      <c r="D123" s="18">
        <v>0</v>
      </c>
      <c r="E123" s="16">
        <v>0</v>
      </c>
      <c r="F123" s="16">
        <v>0</v>
      </c>
      <c r="G123" s="16">
        <v>0</v>
      </c>
      <c r="H123" s="16">
        <v>0</v>
      </c>
      <c r="I123" s="25">
        <v>1</v>
      </c>
      <c r="J123" s="246"/>
    </row>
    <row r="124" spans="1:10">
      <c r="A124" s="19" t="s">
        <v>28</v>
      </c>
      <c r="B124" s="19" t="s">
        <v>157</v>
      </c>
      <c r="C124" s="17">
        <v>1</v>
      </c>
      <c r="D124" s="18">
        <v>0</v>
      </c>
      <c r="E124" s="16">
        <v>0</v>
      </c>
      <c r="F124" s="16">
        <v>0</v>
      </c>
      <c r="G124" s="16">
        <v>0</v>
      </c>
      <c r="H124" s="16">
        <v>0</v>
      </c>
      <c r="I124" s="25">
        <v>1</v>
      </c>
      <c r="J124" s="246"/>
    </row>
    <row r="125" spans="1:10">
      <c r="A125" s="19" t="s">
        <v>28</v>
      </c>
      <c r="B125" s="19" t="s">
        <v>174</v>
      </c>
      <c r="C125" s="17">
        <v>2</v>
      </c>
      <c r="D125" s="18">
        <v>2</v>
      </c>
      <c r="E125" s="16">
        <v>0</v>
      </c>
      <c r="F125" s="16">
        <v>2</v>
      </c>
      <c r="G125" s="16">
        <v>0</v>
      </c>
      <c r="H125" s="16">
        <v>0</v>
      </c>
      <c r="I125" s="26">
        <v>2</v>
      </c>
      <c r="J125" s="246"/>
    </row>
    <row r="126" spans="1:10">
      <c r="A126" s="19" t="s">
        <v>29</v>
      </c>
      <c r="B126" s="19" t="s">
        <v>181</v>
      </c>
      <c r="C126" s="17">
        <v>6</v>
      </c>
      <c r="D126" s="18">
        <v>0</v>
      </c>
      <c r="E126" s="16">
        <v>0</v>
      </c>
      <c r="F126" s="16">
        <v>0</v>
      </c>
      <c r="G126" s="16">
        <v>0</v>
      </c>
      <c r="H126" s="16">
        <v>0</v>
      </c>
      <c r="I126" s="25">
        <v>1</v>
      </c>
      <c r="J126" s="246"/>
    </row>
    <row r="127" spans="1:10">
      <c r="A127" s="19" t="s">
        <v>29</v>
      </c>
      <c r="B127" s="19" t="s">
        <v>284</v>
      </c>
      <c r="C127" s="17">
        <v>1</v>
      </c>
      <c r="D127" s="18">
        <v>0</v>
      </c>
      <c r="E127" s="16">
        <v>0</v>
      </c>
      <c r="F127" s="16">
        <v>0</v>
      </c>
      <c r="G127" s="16">
        <v>0</v>
      </c>
      <c r="H127" s="16">
        <v>0</v>
      </c>
      <c r="I127" s="25">
        <v>1</v>
      </c>
      <c r="J127" s="246"/>
    </row>
    <row r="128" spans="1:10">
      <c r="A128" s="19" t="s">
        <v>29</v>
      </c>
      <c r="B128" s="19" t="s">
        <v>285</v>
      </c>
      <c r="C128" s="17">
        <v>0</v>
      </c>
      <c r="D128" s="18">
        <v>0</v>
      </c>
      <c r="E128" s="16">
        <v>0</v>
      </c>
      <c r="F128" s="16">
        <v>0</v>
      </c>
      <c r="G128" s="16">
        <v>0</v>
      </c>
      <c r="H128" s="16">
        <v>0</v>
      </c>
      <c r="I128" s="20">
        <v>0</v>
      </c>
      <c r="J128" s="246"/>
    </row>
    <row r="129" spans="1:10">
      <c r="A129" s="19" t="s">
        <v>29</v>
      </c>
      <c r="B129" s="19" t="s">
        <v>169</v>
      </c>
      <c r="C129" s="17">
        <v>10</v>
      </c>
      <c r="D129" s="18">
        <v>0</v>
      </c>
      <c r="E129" s="16">
        <v>0</v>
      </c>
      <c r="F129" s="16">
        <v>0</v>
      </c>
      <c r="G129" s="16">
        <v>0</v>
      </c>
      <c r="H129" s="16">
        <v>0</v>
      </c>
      <c r="I129" s="25">
        <v>1</v>
      </c>
      <c r="J129" s="246"/>
    </row>
    <row r="130" spans="1:10">
      <c r="A130" s="19" t="s">
        <v>29</v>
      </c>
      <c r="B130" s="19" t="s">
        <v>286</v>
      </c>
      <c r="C130" s="17">
        <v>10</v>
      </c>
      <c r="D130" s="18">
        <v>0</v>
      </c>
      <c r="E130" s="16">
        <v>0</v>
      </c>
      <c r="F130" s="16">
        <v>0</v>
      </c>
      <c r="G130" s="16">
        <v>0</v>
      </c>
      <c r="H130" s="16">
        <v>0</v>
      </c>
      <c r="I130" s="25">
        <v>1</v>
      </c>
      <c r="J130" s="246"/>
    </row>
    <row r="131" spans="1:10">
      <c r="A131" s="19" t="s">
        <v>29</v>
      </c>
      <c r="B131" s="19" t="s">
        <v>287</v>
      </c>
      <c r="C131" s="17">
        <v>2</v>
      </c>
      <c r="D131" s="18">
        <v>0</v>
      </c>
      <c r="E131" s="16">
        <v>0</v>
      </c>
      <c r="F131" s="16">
        <v>0</v>
      </c>
      <c r="G131" s="16">
        <v>0</v>
      </c>
      <c r="H131" s="16">
        <v>0</v>
      </c>
      <c r="I131" s="25">
        <v>1</v>
      </c>
      <c r="J131" s="246"/>
    </row>
    <row r="132" spans="1:10">
      <c r="A132" s="19" t="s">
        <v>29</v>
      </c>
      <c r="B132" s="19" t="s">
        <v>288</v>
      </c>
      <c r="C132" s="17">
        <v>13</v>
      </c>
      <c r="D132" s="18">
        <v>0</v>
      </c>
      <c r="E132" s="16">
        <v>0</v>
      </c>
      <c r="F132" s="16">
        <v>0</v>
      </c>
      <c r="G132" s="16">
        <v>0</v>
      </c>
      <c r="H132" s="16">
        <v>0</v>
      </c>
      <c r="I132" s="25">
        <v>1</v>
      </c>
      <c r="J132" s="246"/>
    </row>
    <row r="133" spans="1:10">
      <c r="A133" s="19" t="s">
        <v>29</v>
      </c>
      <c r="B133" s="19" t="s">
        <v>289</v>
      </c>
      <c r="C133" s="17">
        <v>1</v>
      </c>
      <c r="D133" s="18">
        <v>0</v>
      </c>
      <c r="E133" s="16">
        <v>0</v>
      </c>
      <c r="F133" s="16">
        <v>0</v>
      </c>
      <c r="G133" s="16">
        <v>0</v>
      </c>
      <c r="H133" s="16">
        <v>0</v>
      </c>
      <c r="I133" s="25">
        <v>1</v>
      </c>
      <c r="J133" s="246"/>
    </row>
    <row r="134" spans="1:10">
      <c r="A134" s="19" t="s">
        <v>29</v>
      </c>
      <c r="B134" s="19" t="s">
        <v>224</v>
      </c>
      <c r="C134" s="17">
        <v>0</v>
      </c>
      <c r="D134" s="18">
        <v>0</v>
      </c>
      <c r="E134" s="16">
        <v>0</v>
      </c>
      <c r="F134" s="16">
        <v>0</v>
      </c>
      <c r="G134" s="16">
        <v>0</v>
      </c>
      <c r="H134" s="16">
        <v>0</v>
      </c>
      <c r="I134" s="20">
        <v>0</v>
      </c>
      <c r="J134" s="246"/>
    </row>
    <row r="135" spans="1:10">
      <c r="A135" s="19" t="s">
        <v>29</v>
      </c>
      <c r="B135" s="19" t="s">
        <v>163</v>
      </c>
      <c r="C135" s="17">
        <v>0</v>
      </c>
      <c r="D135" s="18">
        <v>0</v>
      </c>
      <c r="E135" s="16">
        <v>0</v>
      </c>
      <c r="F135" s="16">
        <v>0</v>
      </c>
      <c r="G135" s="16">
        <v>0</v>
      </c>
      <c r="H135" s="16">
        <v>0</v>
      </c>
      <c r="I135" s="20">
        <v>0</v>
      </c>
      <c r="J135" s="246"/>
    </row>
    <row r="136" spans="1:10">
      <c r="A136" s="19" t="s">
        <v>29</v>
      </c>
      <c r="B136" s="19" t="s">
        <v>290</v>
      </c>
      <c r="C136" s="17">
        <v>1</v>
      </c>
      <c r="D136" s="18">
        <v>0</v>
      </c>
      <c r="E136" s="16">
        <v>0</v>
      </c>
      <c r="F136" s="16">
        <v>0</v>
      </c>
      <c r="G136" s="16">
        <v>0</v>
      </c>
      <c r="H136" s="16">
        <v>0</v>
      </c>
      <c r="I136" s="25">
        <v>1</v>
      </c>
      <c r="J136" s="246"/>
    </row>
    <row r="137" spans="1:10">
      <c r="A137" s="19" t="s">
        <v>29</v>
      </c>
      <c r="B137" s="19" t="s">
        <v>291</v>
      </c>
      <c r="C137" s="17">
        <v>0</v>
      </c>
      <c r="D137" s="18">
        <v>0</v>
      </c>
      <c r="E137" s="16">
        <v>0</v>
      </c>
      <c r="F137" s="16">
        <v>0</v>
      </c>
      <c r="G137" s="16">
        <v>0</v>
      </c>
      <c r="H137" s="16">
        <v>0</v>
      </c>
      <c r="I137" s="20">
        <v>0</v>
      </c>
      <c r="J137" s="246"/>
    </row>
    <row r="138" spans="1:10">
      <c r="A138" s="19" t="s">
        <v>29</v>
      </c>
      <c r="B138" s="19" t="s">
        <v>161</v>
      </c>
      <c r="C138" s="17">
        <v>1</v>
      </c>
      <c r="D138" s="18">
        <v>0</v>
      </c>
      <c r="E138" s="16">
        <v>0</v>
      </c>
      <c r="F138" s="16">
        <v>0</v>
      </c>
      <c r="G138" s="16">
        <v>0</v>
      </c>
      <c r="H138" s="16">
        <v>0</v>
      </c>
      <c r="I138" s="25">
        <v>1</v>
      </c>
      <c r="J138" s="246"/>
    </row>
    <row r="139" spans="1:10">
      <c r="A139" s="19" t="s">
        <v>29</v>
      </c>
      <c r="B139" s="19" t="s">
        <v>292</v>
      </c>
      <c r="C139" s="17">
        <v>2</v>
      </c>
      <c r="D139" s="18">
        <v>0</v>
      </c>
      <c r="E139" s="16">
        <v>0</v>
      </c>
      <c r="F139" s="16">
        <v>0</v>
      </c>
      <c r="G139" s="16">
        <v>0</v>
      </c>
      <c r="H139" s="16">
        <v>0</v>
      </c>
      <c r="I139" s="25">
        <v>1</v>
      </c>
      <c r="J139" s="246"/>
    </row>
    <row r="140" spans="1:10">
      <c r="A140" s="19" t="s">
        <v>29</v>
      </c>
      <c r="B140" s="19" t="s">
        <v>293</v>
      </c>
      <c r="C140" s="17">
        <v>3</v>
      </c>
      <c r="D140" s="18">
        <v>0</v>
      </c>
      <c r="E140" s="16">
        <v>0</v>
      </c>
      <c r="F140" s="16">
        <v>0</v>
      </c>
      <c r="G140" s="16">
        <v>0</v>
      </c>
      <c r="H140" s="16">
        <v>0</v>
      </c>
      <c r="I140" s="25">
        <v>1</v>
      </c>
      <c r="J140" s="246"/>
    </row>
    <row r="141" spans="1:10">
      <c r="A141" s="19" t="s">
        <v>33</v>
      </c>
      <c r="B141" s="19" t="s">
        <v>148</v>
      </c>
      <c r="C141" s="17">
        <v>0</v>
      </c>
      <c r="D141" s="18">
        <v>0</v>
      </c>
      <c r="E141" s="16">
        <v>0</v>
      </c>
      <c r="F141" s="16">
        <v>0</v>
      </c>
      <c r="G141" s="16">
        <v>0</v>
      </c>
      <c r="H141" s="16">
        <v>0</v>
      </c>
      <c r="I141" s="20">
        <v>0</v>
      </c>
      <c r="J141" s="246"/>
    </row>
    <row r="142" spans="1:10">
      <c r="A142" s="19" t="s">
        <v>33</v>
      </c>
      <c r="B142" s="19" t="s">
        <v>160</v>
      </c>
      <c r="C142" s="17">
        <v>0</v>
      </c>
      <c r="D142" s="18">
        <v>0</v>
      </c>
      <c r="E142" s="16">
        <v>0</v>
      </c>
      <c r="F142" s="16">
        <v>0</v>
      </c>
      <c r="G142" s="16">
        <v>0</v>
      </c>
      <c r="H142" s="16">
        <v>0</v>
      </c>
      <c r="I142" s="20">
        <v>0</v>
      </c>
      <c r="J142" s="246"/>
    </row>
    <row r="143" spans="1:10">
      <c r="A143" s="19" t="s">
        <v>33</v>
      </c>
      <c r="B143" s="19" t="s">
        <v>294</v>
      </c>
      <c r="C143" s="17">
        <v>0</v>
      </c>
      <c r="D143" s="18">
        <v>0</v>
      </c>
      <c r="E143" s="16">
        <v>0</v>
      </c>
      <c r="F143" s="16">
        <v>0</v>
      </c>
      <c r="G143" s="16">
        <v>0</v>
      </c>
      <c r="H143" s="16">
        <v>0</v>
      </c>
      <c r="I143" s="20">
        <v>0</v>
      </c>
      <c r="J143" s="246"/>
    </row>
    <row r="144" spans="1:10">
      <c r="A144" s="19" t="s">
        <v>33</v>
      </c>
      <c r="B144" s="19" t="s">
        <v>295</v>
      </c>
      <c r="C144" s="17">
        <v>0</v>
      </c>
      <c r="D144" s="18">
        <v>0</v>
      </c>
      <c r="E144" s="16">
        <v>0</v>
      </c>
      <c r="F144" s="16">
        <v>0</v>
      </c>
      <c r="G144" s="16">
        <v>0</v>
      </c>
      <c r="H144" s="16">
        <v>0</v>
      </c>
      <c r="I144" s="20">
        <v>0</v>
      </c>
      <c r="J144" s="246"/>
    </row>
    <row r="145" spans="1:10">
      <c r="A145" s="19" t="s">
        <v>33</v>
      </c>
      <c r="B145" s="19" t="s">
        <v>33</v>
      </c>
      <c r="C145" s="17">
        <v>0</v>
      </c>
      <c r="D145" s="18">
        <v>0</v>
      </c>
      <c r="E145" s="16">
        <v>0</v>
      </c>
      <c r="F145" s="16">
        <v>0</v>
      </c>
      <c r="G145" s="16">
        <v>0</v>
      </c>
      <c r="H145" s="16">
        <v>0</v>
      </c>
      <c r="I145" s="20">
        <v>0</v>
      </c>
      <c r="J145" s="246"/>
    </row>
    <row r="146" spans="1:10">
      <c r="A146" s="19" t="s">
        <v>58</v>
      </c>
      <c r="B146" s="19" t="s">
        <v>58</v>
      </c>
      <c r="C146" s="17">
        <v>0</v>
      </c>
      <c r="D146" s="18">
        <v>0</v>
      </c>
      <c r="E146" s="16">
        <v>0</v>
      </c>
      <c r="F146" s="16">
        <v>0</v>
      </c>
      <c r="G146" s="16">
        <v>0</v>
      </c>
      <c r="H146" s="16">
        <v>0</v>
      </c>
      <c r="I146" s="20">
        <v>0</v>
      </c>
      <c r="J146" s="246"/>
    </row>
    <row r="147" spans="1:10">
      <c r="A147" s="19" t="s">
        <v>58</v>
      </c>
      <c r="B147" s="19" t="s">
        <v>156</v>
      </c>
      <c r="C147" s="17">
        <v>0</v>
      </c>
      <c r="D147" s="18">
        <v>0</v>
      </c>
      <c r="E147" s="16">
        <v>0</v>
      </c>
      <c r="F147" s="16">
        <v>0</v>
      </c>
      <c r="G147" s="16">
        <v>0</v>
      </c>
      <c r="H147" s="16">
        <v>0</v>
      </c>
      <c r="I147" s="20">
        <v>0</v>
      </c>
      <c r="J147" s="246"/>
    </row>
    <row r="148" spans="1:10">
      <c r="A148" s="19" t="s">
        <v>58</v>
      </c>
      <c r="B148" s="19" t="s">
        <v>296</v>
      </c>
      <c r="C148" s="17">
        <v>10</v>
      </c>
      <c r="D148" s="18">
        <v>0</v>
      </c>
      <c r="E148" s="16">
        <v>0</v>
      </c>
      <c r="F148" s="16">
        <v>0</v>
      </c>
      <c r="G148" s="16">
        <v>0</v>
      </c>
      <c r="H148" s="16">
        <v>0</v>
      </c>
      <c r="I148" s="25">
        <v>1</v>
      </c>
      <c r="J148" s="246"/>
    </row>
    <row r="149" spans="1:10">
      <c r="A149" s="19" t="s">
        <v>58</v>
      </c>
      <c r="B149" s="19" t="s">
        <v>178</v>
      </c>
      <c r="C149" s="17">
        <v>0</v>
      </c>
      <c r="D149" s="18">
        <v>0</v>
      </c>
      <c r="E149" s="16">
        <v>0</v>
      </c>
      <c r="F149" s="16">
        <v>0</v>
      </c>
      <c r="G149" s="16">
        <v>0</v>
      </c>
      <c r="H149" s="16">
        <v>0</v>
      </c>
      <c r="I149" s="20">
        <v>0</v>
      </c>
      <c r="J149" s="246"/>
    </row>
    <row r="150" spans="1:10">
      <c r="A150" s="19" t="s">
        <v>58</v>
      </c>
      <c r="B150" s="19" t="s">
        <v>297</v>
      </c>
      <c r="C150" s="17">
        <v>0</v>
      </c>
      <c r="D150" s="18">
        <v>0</v>
      </c>
      <c r="E150" s="16">
        <v>0</v>
      </c>
      <c r="F150" s="16">
        <v>0</v>
      </c>
      <c r="G150" s="16">
        <v>0</v>
      </c>
      <c r="H150" s="16">
        <v>0</v>
      </c>
      <c r="I150" s="20">
        <v>0</v>
      </c>
      <c r="J150" s="246"/>
    </row>
    <row r="151" spans="1:10">
      <c r="A151" s="19" t="s">
        <v>30</v>
      </c>
      <c r="B151" s="19" t="s">
        <v>30</v>
      </c>
      <c r="C151" s="17">
        <v>1</v>
      </c>
      <c r="D151" s="18">
        <v>0</v>
      </c>
      <c r="E151" s="16">
        <v>0</v>
      </c>
      <c r="F151" s="16">
        <v>0</v>
      </c>
      <c r="G151" s="16">
        <v>0</v>
      </c>
      <c r="H151" s="16">
        <v>0</v>
      </c>
      <c r="I151" s="25">
        <v>1</v>
      </c>
      <c r="J151" s="246"/>
    </row>
    <row r="152" spans="1:10">
      <c r="A152" s="19" t="s">
        <v>30</v>
      </c>
      <c r="B152" s="19" t="s">
        <v>298</v>
      </c>
      <c r="C152" s="17">
        <v>2</v>
      </c>
      <c r="D152" s="18">
        <v>0</v>
      </c>
      <c r="E152" s="16">
        <v>0</v>
      </c>
      <c r="F152" s="16">
        <v>0</v>
      </c>
      <c r="G152" s="16">
        <v>0</v>
      </c>
      <c r="H152" s="16">
        <v>0</v>
      </c>
      <c r="I152" s="25">
        <v>1</v>
      </c>
      <c r="J152" s="246"/>
    </row>
    <row r="153" spans="1:10">
      <c r="A153" s="19" t="s">
        <v>30</v>
      </c>
      <c r="B153" s="19" t="s">
        <v>172</v>
      </c>
      <c r="C153" s="17">
        <v>4</v>
      </c>
      <c r="D153" s="18">
        <v>1</v>
      </c>
      <c r="E153" s="16">
        <v>1</v>
      </c>
      <c r="F153" s="16">
        <v>0</v>
      </c>
      <c r="G153" s="16">
        <v>0</v>
      </c>
      <c r="H153" s="16">
        <v>0</v>
      </c>
      <c r="I153" s="26">
        <v>2</v>
      </c>
      <c r="J153" s="246"/>
    </row>
    <row r="154" spans="1:10">
      <c r="A154" s="19" t="s">
        <v>30</v>
      </c>
      <c r="B154" s="19" t="s">
        <v>299</v>
      </c>
      <c r="C154" s="17">
        <v>2</v>
      </c>
      <c r="D154" s="18">
        <v>0</v>
      </c>
      <c r="E154" s="16">
        <v>0</v>
      </c>
      <c r="F154" s="16">
        <v>0</v>
      </c>
      <c r="G154" s="16">
        <v>0</v>
      </c>
      <c r="H154" s="16">
        <v>0</v>
      </c>
      <c r="I154" s="25">
        <v>1</v>
      </c>
      <c r="J154" s="246"/>
    </row>
    <row r="155" spans="1:10">
      <c r="A155" s="19" t="s">
        <v>30</v>
      </c>
      <c r="B155" s="19" t="s">
        <v>300</v>
      </c>
      <c r="C155" s="17">
        <v>0</v>
      </c>
      <c r="D155" s="18">
        <v>0</v>
      </c>
      <c r="E155" s="16">
        <v>0</v>
      </c>
      <c r="F155" s="16">
        <v>0</v>
      </c>
      <c r="G155" s="16">
        <v>0</v>
      </c>
      <c r="H155" s="16">
        <v>0</v>
      </c>
      <c r="I155" s="20">
        <v>0</v>
      </c>
      <c r="J155" s="246"/>
    </row>
    <row r="156" spans="1:10">
      <c r="A156" s="19" t="s">
        <v>30</v>
      </c>
      <c r="B156" s="19" t="s">
        <v>301</v>
      </c>
      <c r="C156" s="17">
        <v>6</v>
      </c>
      <c r="D156" s="18">
        <v>0</v>
      </c>
      <c r="E156" s="16">
        <v>0</v>
      </c>
      <c r="F156" s="16">
        <v>0</v>
      </c>
      <c r="G156" s="16">
        <v>0</v>
      </c>
      <c r="H156" s="16">
        <v>0</v>
      </c>
      <c r="I156" s="25">
        <v>1</v>
      </c>
      <c r="J156" s="246"/>
    </row>
    <row r="157" spans="1:10">
      <c r="A157" s="19" t="s">
        <v>30</v>
      </c>
      <c r="B157" s="19" t="s">
        <v>302</v>
      </c>
      <c r="C157" s="17">
        <v>1</v>
      </c>
      <c r="D157" s="18">
        <v>0</v>
      </c>
      <c r="E157" s="16">
        <v>0</v>
      </c>
      <c r="F157" s="16">
        <v>0</v>
      </c>
      <c r="G157" s="16">
        <v>0</v>
      </c>
      <c r="H157" s="16">
        <v>0</v>
      </c>
      <c r="I157" s="25">
        <v>1</v>
      </c>
      <c r="J157" s="246"/>
    </row>
    <row r="158" spans="1:10">
      <c r="A158" s="19" t="s">
        <v>30</v>
      </c>
      <c r="B158" s="19" t="s">
        <v>187</v>
      </c>
      <c r="C158" s="17">
        <v>0</v>
      </c>
      <c r="D158" s="18">
        <v>0</v>
      </c>
      <c r="E158" s="16">
        <v>0</v>
      </c>
      <c r="F158" s="16">
        <v>0</v>
      </c>
      <c r="G158" s="16">
        <v>0</v>
      </c>
      <c r="H158" s="16">
        <v>0</v>
      </c>
      <c r="I158" s="20">
        <v>0</v>
      </c>
      <c r="J158" s="246"/>
    </row>
    <row r="159" spans="1:10">
      <c r="A159" s="19" t="s">
        <v>30</v>
      </c>
      <c r="B159" s="19" t="s">
        <v>223</v>
      </c>
      <c r="C159" s="17">
        <v>1</v>
      </c>
      <c r="D159" s="18">
        <v>0</v>
      </c>
      <c r="E159" s="16">
        <v>0</v>
      </c>
      <c r="F159" s="16">
        <v>0</v>
      </c>
      <c r="G159" s="16">
        <v>0</v>
      </c>
      <c r="H159" s="16">
        <v>0</v>
      </c>
      <c r="I159" s="25">
        <v>1</v>
      </c>
      <c r="J159" s="246"/>
    </row>
    <row r="160" spans="1:10">
      <c r="A160" s="19" t="s">
        <v>30</v>
      </c>
      <c r="B160" s="19" t="s">
        <v>303</v>
      </c>
      <c r="C160" s="17">
        <v>1</v>
      </c>
      <c r="D160" s="18">
        <v>0</v>
      </c>
      <c r="E160" s="16">
        <v>0</v>
      </c>
      <c r="F160" s="16">
        <v>0</v>
      </c>
      <c r="G160" s="16">
        <v>0</v>
      </c>
      <c r="H160" s="16">
        <v>0</v>
      </c>
      <c r="I160" s="25">
        <v>1</v>
      </c>
      <c r="J160" s="246"/>
    </row>
    <row r="161" spans="1:10">
      <c r="A161" s="19" t="s">
        <v>35</v>
      </c>
      <c r="B161" s="19" t="s">
        <v>35</v>
      </c>
      <c r="C161" s="17">
        <v>0</v>
      </c>
      <c r="D161" s="18">
        <v>0</v>
      </c>
      <c r="E161" s="16">
        <v>0</v>
      </c>
      <c r="F161" s="16">
        <v>0</v>
      </c>
      <c r="G161" s="16">
        <v>0</v>
      </c>
      <c r="H161" s="16">
        <v>0</v>
      </c>
      <c r="I161" s="20">
        <v>0</v>
      </c>
      <c r="J161" s="246"/>
    </row>
    <row r="162" spans="1:10">
      <c r="A162" s="19" t="s">
        <v>35</v>
      </c>
      <c r="B162" s="19" t="s">
        <v>304</v>
      </c>
      <c r="C162" s="17">
        <v>0</v>
      </c>
      <c r="D162" s="18">
        <v>0</v>
      </c>
      <c r="E162" s="16">
        <v>0</v>
      </c>
      <c r="F162" s="16">
        <v>0</v>
      </c>
      <c r="G162" s="16">
        <v>0</v>
      </c>
      <c r="H162" s="16">
        <v>0</v>
      </c>
      <c r="I162" s="20">
        <v>0</v>
      </c>
      <c r="J162" s="246"/>
    </row>
    <row r="163" spans="1:10">
      <c r="A163" s="19" t="s">
        <v>35</v>
      </c>
      <c r="B163" s="19" t="s">
        <v>305</v>
      </c>
      <c r="C163" s="17">
        <v>0</v>
      </c>
      <c r="D163" s="18">
        <v>0</v>
      </c>
      <c r="E163" s="16">
        <v>0</v>
      </c>
      <c r="F163" s="16">
        <v>0</v>
      </c>
      <c r="G163" s="16">
        <v>0</v>
      </c>
      <c r="H163" s="16">
        <v>0</v>
      </c>
      <c r="I163" s="20">
        <v>0</v>
      </c>
      <c r="J163" s="246"/>
    </row>
    <row r="164" spans="1:10">
      <c r="A164" s="19" t="s">
        <v>35</v>
      </c>
      <c r="B164" s="19" t="s">
        <v>306</v>
      </c>
      <c r="C164" s="17">
        <v>0</v>
      </c>
      <c r="D164" s="18">
        <v>0</v>
      </c>
      <c r="E164" s="16">
        <v>0</v>
      </c>
      <c r="F164" s="16">
        <v>0</v>
      </c>
      <c r="G164" s="16">
        <v>0</v>
      </c>
      <c r="H164" s="16">
        <v>0</v>
      </c>
      <c r="I164" s="20">
        <v>0</v>
      </c>
      <c r="J164" s="246"/>
    </row>
    <row r="165" spans="1:10">
      <c r="A165" s="19" t="s">
        <v>59</v>
      </c>
      <c r="B165" s="19" t="s">
        <v>251</v>
      </c>
      <c r="C165" s="17">
        <v>0</v>
      </c>
      <c r="D165" s="18">
        <v>0</v>
      </c>
      <c r="E165" s="16">
        <v>0</v>
      </c>
      <c r="F165" s="16">
        <v>0</v>
      </c>
      <c r="G165" s="16">
        <v>0</v>
      </c>
      <c r="H165" s="16">
        <v>0</v>
      </c>
      <c r="I165" s="20">
        <v>0</v>
      </c>
      <c r="J165" s="246"/>
    </row>
    <row r="166" spans="1:10">
      <c r="A166" s="19" t="s">
        <v>59</v>
      </c>
      <c r="B166" s="19" t="s">
        <v>59</v>
      </c>
      <c r="C166" s="17">
        <v>1</v>
      </c>
      <c r="D166" s="18">
        <v>1</v>
      </c>
      <c r="E166" s="16">
        <v>1</v>
      </c>
      <c r="F166" s="16">
        <v>0</v>
      </c>
      <c r="G166" s="16">
        <v>0</v>
      </c>
      <c r="H166" s="16">
        <v>0</v>
      </c>
      <c r="I166" s="26">
        <v>2</v>
      </c>
      <c r="J166" s="246"/>
    </row>
    <row r="167" spans="1:10">
      <c r="A167" s="19" t="s">
        <v>59</v>
      </c>
      <c r="B167" s="19" t="s">
        <v>176</v>
      </c>
      <c r="C167" s="17">
        <v>1</v>
      </c>
      <c r="D167" s="18">
        <v>0</v>
      </c>
      <c r="E167" s="16">
        <v>0</v>
      </c>
      <c r="F167" s="16">
        <v>0</v>
      </c>
      <c r="G167" s="16">
        <v>0</v>
      </c>
      <c r="H167" s="16">
        <v>0</v>
      </c>
      <c r="I167" s="25">
        <v>1</v>
      </c>
      <c r="J167" s="246"/>
    </row>
    <row r="168" spans="1:10">
      <c r="A168" s="19" t="s">
        <v>59</v>
      </c>
      <c r="B168" s="19" t="s">
        <v>162</v>
      </c>
      <c r="C168" s="17">
        <v>0</v>
      </c>
      <c r="D168" s="18">
        <v>0</v>
      </c>
      <c r="E168" s="16">
        <v>0</v>
      </c>
      <c r="F168" s="16">
        <v>0</v>
      </c>
      <c r="G168" s="16">
        <v>0</v>
      </c>
      <c r="H168" s="16">
        <v>0</v>
      </c>
      <c r="I168" s="20">
        <v>0</v>
      </c>
      <c r="J168" s="246"/>
    </row>
    <row r="169" spans="1:10">
      <c r="A169" s="19" t="s">
        <v>59</v>
      </c>
      <c r="B169" s="19" t="s">
        <v>179</v>
      </c>
      <c r="C169" s="17">
        <v>1</v>
      </c>
      <c r="D169" s="18">
        <v>0</v>
      </c>
      <c r="E169" s="16">
        <v>0</v>
      </c>
      <c r="F169" s="16">
        <v>0</v>
      </c>
      <c r="G169" s="16">
        <v>0</v>
      </c>
      <c r="H169" s="16">
        <v>0</v>
      </c>
      <c r="I169" s="25">
        <v>1</v>
      </c>
      <c r="J169" s="246"/>
    </row>
    <row r="170" spans="1:10">
      <c r="A170" s="19" t="s">
        <v>59</v>
      </c>
      <c r="B170" s="19" t="s">
        <v>164</v>
      </c>
      <c r="C170" s="17">
        <v>0</v>
      </c>
      <c r="D170" s="18">
        <v>0</v>
      </c>
      <c r="E170" s="16">
        <v>0</v>
      </c>
      <c r="F170" s="16">
        <v>0</v>
      </c>
      <c r="G170" s="16">
        <v>0</v>
      </c>
      <c r="H170" s="16">
        <v>0</v>
      </c>
      <c r="I170" s="20">
        <v>0</v>
      </c>
      <c r="J170" s="246"/>
    </row>
    <row r="171" spans="1:10">
      <c r="A171" s="19" t="s">
        <v>59</v>
      </c>
      <c r="B171" s="19" t="s">
        <v>180</v>
      </c>
      <c r="C171" s="17">
        <v>0</v>
      </c>
      <c r="D171" s="18">
        <v>0</v>
      </c>
      <c r="E171" s="16">
        <v>0</v>
      </c>
      <c r="F171" s="16">
        <v>0</v>
      </c>
      <c r="G171" s="16">
        <v>0</v>
      </c>
      <c r="H171" s="16">
        <v>0</v>
      </c>
      <c r="I171" s="20">
        <v>0</v>
      </c>
      <c r="J171" s="246"/>
    </row>
    <row r="172" spans="1:10">
      <c r="A172" s="19" t="s">
        <v>59</v>
      </c>
      <c r="B172" s="19" t="s">
        <v>307</v>
      </c>
      <c r="C172" s="17">
        <v>0</v>
      </c>
      <c r="D172" s="18">
        <v>0</v>
      </c>
      <c r="E172" s="16">
        <v>0</v>
      </c>
      <c r="F172" s="16">
        <v>0</v>
      </c>
      <c r="G172" s="16">
        <v>0</v>
      </c>
      <c r="H172" s="16">
        <v>0</v>
      </c>
      <c r="I172" s="20">
        <v>0</v>
      </c>
      <c r="J172" s="246"/>
    </row>
    <row r="173" spans="1:10">
      <c r="A173" s="19" t="s">
        <v>60</v>
      </c>
      <c r="B173" s="19" t="s">
        <v>308</v>
      </c>
      <c r="C173" s="17">
        <v>2</v>
      </c>
      <c r="D173" s="18">
        <v>0</v>
      </c>
      <c r="E173" s="16">
        <v>0</v>
      </c>
      <c r="F173" s="16">
        <v>0</v>
      </c>
      <c r="G173" s="16">
        <v>0</v>
      </c>
      <c r="H173" s="16">
        <v>0</v>
      </c>
      <c r="I173" s="25">
        <v>1</v>
      </c>
      <c r="J173" s="246"/>
    </row>
    <row r="174" spans="1:10">
      <c r="A174" s="19" t="s">
        <v>60</v>
      </c>
      <c r="B174" s="19" t="s">
        <v>309</v>
      </c>
      <c r="C174" s="17">
        <v>1</v>
      </c>
      <c r="D174" s="18">
        <v>0</v>
      </c>
      <c r="E174" s="16">
        <v>0</v>
      </c>
      <c r="F174" s="16">
        <v>0</v>
      </c>
      <c r="G174" s="16">
        <v>0</v>
      </c>
      <c r="H174" s="16">
        <v>0</v>
      </c>
      <c r="I174" s="25">
        <v>1</v>
      </c>
      <c r="J174" s="246"/>
    </row>
    <row r="175" spans="1:10">
      <c r="A175" s="19" t="s">
        <v>60</v>
      </c>
      <c r="B175" s="19" t="s">
        <v>310</v>
      </c>
      <c r="C175" s="17">
        <v>0</v>
      </c>
      <c r="D175" s="18">
        <v>0</v>
      </c>
      <c r="E175" s="16">
        <v>0</v>
      </c>
      <c r="F175" s="16">
        <v>0</v>
      </c>
      <c r="G175" s="16">
        <v>0</v>
      </c>
      <c r="H175" s="16">
        <v>0</v>
      </c>
      <c r="I175" s="20">
        <v>0</v>
      </c>
      <c r="J175" s="246"/>
    </row>
    <row r="176" spans="1:10">
      <c r="A176" s="19" t="s">
        <v>60</v>
      </c>
      <c r="B176" s="19" t="s">
        <v>60</v>
      </c>
      <c r="C176" s="17">
        <v>2</v>
      </c>
      <c r="D176" s="18">
        <v>0</v>
      </c>
      <c r="E176" s="16">
        <v>0</v>
      </c>
      <c r="F176" s="16">
        <v>0</v>
      </c>
      <c r="G176" s="16">
        <v>0</v>
      </c>
      <c r="H176" s="16">
        <v>0</v>
      </c>
      <c r="I176" s="25">
        <v>1</v>
      </c>
      <c r="J176" s="246"/>
    </row>
    <row r="177" spans="1:10">
      <c r="A177" s="19" t="s">
        <v>60</v>
      </c>
      <c r="B177" s="19" t="s">
        <v>311</v>
      </c>
      <c r="C177" s="17">
        <v>0</v>
      </c>
      <c r="D177" s="18">
        <v>0</v>
      </c>
      <c r="E177" s="16">
        <v>0</v>
      </c>
      <c r="F177" s="16">
        <v>0</v>
      </c>
      <c r="G177" s="16">
        <v>0</v>
      </c>
      <c r="H177" s="16">
        <v>0</v>
      </c>
      <c r="I177" s="20">
        <v>0</v>
      </c>
      <c r="J177" s="246"/>
    </row>
    <row r="178" spans="1:10">
      <c r="A178" s="19" t="s">
        <v>60</v>
      </c>
      <c r="B178" s="19" t="s">
        <v>312</v>
      </c>
      <c r="C178" s="17">
        <v>6</v>
      </c>
      <c r="D178" s="18">
        <v>0</v>
      </c>
      <c r="E178" s="16">
        <v>0</v>
      </c>
      <c r="F178" s="16">
        <v>0</v>
      </c>
      <c r="G178" s="16">
        <v>0</v>
      </c>
      <c r="H178" s="16">
        <v>0</v>
      </c>
      <c r="I178" s="25">
        <v>1</v>
      </c>
      <c r="J178" s="246"/>
    </row>
    <row r="179" spans="1:10">
      <c r="A179" s="19" t="s">
        <v>60</v>
      </c>
      <c r="B179" s="19" t="s">
        <v>313</v>
      </c>
      <c r="C179" s="17">
        <v>2</v>
      </c>
      <c r="D179" s="18">
        <v>0</v>
      </c>
      <c r="E179" s="16">
        <v>0</v>
      </c>
      <c r="F179" s="16">
        <v>0</v>
      </c>
      <c r="G179" s="16">
        <v>0</v>
      </c>
      <c r="H179" s="16">
        <v>0</v>
      </c>
      <c r="I179" s="25">
        <v>1</v>
      </c>
      <c r="J179" s="246"/>
    </row>
    <row r="180" spans="1:10">
      <c r="A180" s="19" t="s">
        <v>60</v>
      </c>
      <c r="B180" s="19" t="s">
        <v>314</v>
      </c>
      <c r="C180" s="17">
        <v>2</v>
      </c>
      <c r="D180" s="18">
        <v>0</v>
      </c>
      <c r="E180" s="16">
        <v>0</v>
      </c>
      <c r="F180" s="16">
        <v>0</v>
      </c>
      <c r="G180" s="16">
        <v>0</v>
      </c>
      <c r="H180" s="16">
        <v>0</v>
      </c>
      <c r="I180" s="25">
        <v>1</v>
      </c>
      <c r="J180" s="246"/>
    </row>
    <row r="181" spans="1:10">
      <c r="A181" s="19" t="s">
        <v>61</v>
      </c>
      <c r="B181" s="19" t="s">
        <v>61</v>
      </c>
      <c r="C181" s="17">
        <v>2</v>
      </c>
      <c r="D181" s="18">
        <v>0</v>
      </c>
      <c r="E181" s="16">
        <v>0</v>
      </c>
      <c r="F181" s="16">
        <v>0</v>
      </c>
      <c r="G181" s="16">
        <v>0</v>
      </c>
      <c r="H181" s="16">
        <v>0</v>
      </c>
      <c r="I181" s="25">
        <v>1</v>
      </c>
      <c r="J181" s="246"/>
    </row>
    <row r="182" spans="1:10">
      <c r="A182" s="19" t="s">
        <v>61</v>
      </c>
      <c r="B182" s="19" t="s">
        <v>315</v>
      </c>
      <c r="C182" s="17">
        <v>1</v>
      </c>
      <c r="D182" s="18">
        <v>0</v>
      </c>
      <c r="E182" s="16">
        <v>0</v>
      </c>
      <c r="F182" s="16">
        <v>0</v>
      </c>
      <c r="G182" s="16">
        <v>0</v>
      </c>
      <c r="H182" s="16">
        <v>0</v>
      </c>
      <c r="I182" s="25">
        <v>1</v>
      </c>
      <c r="J182" s="246"/>
    </row>
    <row r="183" spans="1:10">
      <c r="A183" s="19" t="s">
        <v>61</v>
      </c>
      <c r="B183" s="19" t="s">
        <v>177</v>
      </c>
      <c r="C183" s="17">
        <v>2</v>
      </c>
      <c r="D183" s="18">
        <v>0</v>
      </c>
      <c r="E183" s="16">
        <v>0</v>
      </c>
      <c r="F183" s="16">
        <v>0</v>
      </c>
      <c r="G183" s="16">
        <v>0</v>
      </c>
      <c r="H183" s="16">
        <v>0</v>
      </c>
      <c r="I183" s="25">
        <v>1</v>
      </c>
      <c r="J183" s="246"/>
    </row>
    <row r="184" spans="1:10">
      <c r="A184" s="19" t="s">
        <v>61</v>
      </c>
      <c r="B184" s="19" t="s">
        <v>316</v>
      </c>
      <c r="C184" s="17">
        <v>21</v>
      </c>
      <c r="D184" s="18">
        <v>0</v>
      </c>
      <c r="E184" s="16">
        <v>0</v>
      </c>
      <c r="F184" s="16">
        <v>0</v>
      </c>
      <c r="G184" s="16">
        <v>0</v>
      </c>
      <c r="H184" s="16">
        <v>0</v>
      </c>
      <c r="I184" s="25">
        <v>1</v>
      </c>
      <c r="J184" s="246"/>
    </row>
    <row r="185" spans="1:10">
      <c r="A185" s="19" t="s">
        <v>61</v>
      </c>
      <c r="B185" s="19" t="s">
        <v>317</v>
      </c>
      <c r="C185" s="17">
        <v>8</v>
      </c>
      <c r="D185" s="18">
        <v>0</v>
      </c>
      <c r="E185" s="16">
        <v>0</v>
      </c>
      <c r="F185" s="16">
        <v>0</v>
      </c>
      <c r="G185" s="16">
        <v>0</v>
      </c>
      <c r="H185" s="16">
        <v>0</v>
      </c>
      <c r="I185" s="25">
        <v>1</v>
      </c>
      <c r="J185" s="246"/>
    </row>
    <row r="186" spans="1:10">
      <c r="A186" s="19" t="s">
        <v>61</v>
      </c>
      <c r="B186" s="19" t="s">
        <v>318</v>
      </c>
      <c r="C186" s="17">
        <v>1</v>
      </c>
      <c r="D186" s="18">
        <v>1</v>
      </c>
      <c r="E186" s="16">
        <v>0</v>
      </c>
      <c r="F186" s="16">
        <v>1</v>
      </c>
      <c r="G186" s="16">
        <v>0</v>
      </c>
      <c r="H186" s="16">
        <v>0</v>
      </c>
      <c r="I186" s="26">
        <v>2</v>
      </c>
      <c r="J186" s="246"/>
    </row>
    <row r="187" spans="1:10">
      <c r="A187" s="19" t="s">
        <v>62</v>
      </c>
      <c r="B187" s="19" t="s">
        <v>62</v>
      </c>
      <c r="C187" s="17">
        <v>13</v>
      </c>
      <c r="D187" s="18">
        <v>0</v>
      </c>
      <c r="E187" s="16">
        <v>0</v>
      </c>
      <c r="F187" s="16">
        <v>0</v>
      </c>
      <c r="G187" s="16">
        <v>0</v>
      </c>
      <c r="H187" s="16">
        <v>0</v>
      </c>
      <c r="I187" s="25">
        <v>1</v>
      </c>
      <c r="J187" s="246"/>
    </row>
    <row r="188" spans="1:10">
      <c r="A188" s="19" t="s">
        <v>62</v>
      </c>
      <c r="B188" s="19" t="s">
        <v>319</v>
      </c>
      <c r="C188" s="17">
        <v>1</v>
      </c>
      <c r="D188" s="18">
        <v>0</v>
      </c>
      <c r="E188" s="16">
        <v>0</v>
      </c>
      <c r="F188" s="16">
        <v>0</v>
      </c>
      <c r="G188" s="16">
        <v>0</v>
      </c>
      <c r="H188" s="16">
        <v>0</v>
      </c>
      <c r="I188" s="25">
        <v>1</v>
      </c>
      <c r="J188" s="246"/>
    </row>
    <row r="189" spans="1:10">
      <c r="A189" s="19" t="s">
        <v>62</v>
      </c>
      <c r="B189" s="19" t="s">
        <v>320</v>
      </c>
      <c r="C189" s="17">
        <v>2</v>
      </c>
      <c r="D189" s="18">
        <v>0</v>
      </c>
      <c r="E189" s="16">
        <v>0</v>
      </c>
      <c r="F189" s="16">
        <v>0</v>
      </c>
      <c r="G189" s="16">
        <v>0</v>
      </c>
      <c r="H189" s="16">
        <v>0</v>
      </c>
      <c r="I189" s="25">
        <v>1</v>
      </c>
      <c r="J189" s="246"/>
    </row>
    <row r="190" spans="1:10">
      <c r="A190" s="19" t="s">
        <v>62</v>
      </c>
      <c r="B190" s="19" t="s">
        <v>321</v>
      </c>
      <c r="C190" s="17">
        <v>110</v>
      </c>
      <c r="D190" s="18">
        <v>1</v>
      </c>
      <c r="E190" s="16">
        <v>0</v>
      </c>
      <c r="F190" s="16">
        <v>0</v>
      </c>
      <c r="G190" s="16">
        <v>1</v>
      </c>
      <c r="H190" s="16">
        <v>0</v>
      </c>
      <c r="I190" s="24">
        <v>3</v>
      </c>
      <c r="J190" s="246"/>
    </row>
    <row r="191" spans="1:10">
      <c r="A191" s="19" t="s">
        <v>63</v>
      </c>
      <c r="B191" s="19" t="s">
        <v>63</v>
      </c>
      <c r="C191" s="17">
        <v>8</v>
      </c>
      <c r="D191" s="18">
        <v>0</v>
      </c>
      <c r="E191" s="16">
        <v>0</v>
      </c>
      <c r="F191" s="16">
        <v>0</v>
      </c>
      <c r="G191" s="16">
        <v>0</v>
      </c>
      <c r="H191" s="16">
        <v>0</v>
      </c>
      <c r="I191" s="25">
        <v>1</v>
      </c>
      <c r="J191" s="246"/>
    </row>
    <row r="192" spans="1:10">
      <c r="A192" s="19" t="s">
        <v>63</v>
      </c>
      <c r="B192" s="19" t="s">
        <v>322</v>
      </c>
      <c r="C192" s="17">
        <v>0</v>
      </c>
      <c r="D192" s="18">
        <v>1</v>
      </c>
      <c r="E192" s="16">
        <v>0</v>
      </c>
      <c r="F192" s="16">
        <v>0</v>
      </c>
      <c r="G192" s="16">
        <v>0</v>
      </c>
      <c r="H192" s="16">
        <v>1</v>
      </c>
      <c r="I192" s="24">
        <v>3</v>
      </c>
      <c r="J192" s="246"/>
    </row>
    <row r="193" spans="1:10">
      <c r="A193" s="19" t="s">
        <v>63</v>
      </c>
      <c r="B193" s="19" t="s">
        <v>267</v>
      </c>
      <c r="C193" s="17">
        <v>4</v>
      </c>
      <c r="D193" s="18">
        <v>0</v>
      </c>
      <c r="E193" s="16">
        <v>0</v>
      </c>
      <c r="F193" s="16">
        <v>0</v>
      </c>
      <c r="G193" s="16">
        <v>0</v>
      </c>
      <c r="H193" s="16">
        <v>0</v>
      </c>
      <c r="I193" s="25">
        <v>1</v>
      </c>
      <c r="J193" s="246"/>
    </row>
    <row r="194" spans="1:10">
      <c r="A194" s="19" t="s">
        <v>63</v>
      </c>
      <c r="B194" s="19" t="s">
        <v>323</v>
      </c>
      <c r="C194" s="17">
        <v>1</v>
      </c>
      <c r="D194" s="18">
        <v>1</v>
      </c>
      <c r="E194" s="16">
        <v>0</v>
      </c>
      <c r="F194" s="16">
        <v>0</v>
      </c>
      <c r="G194" s="16">
        <v>0</v>
      </c>
      <c r="H194" s="16">
        <v>1</v>
      </c>
      <c r="I194" s="24">
        <v>3</v>
      </c>
      <c r="J194" s="246"/>
    </row>
    <row r="195" spans="1:10">
      <c r="A195" s="19" t="s">
        <v>63</v>
      </c>
      <c r="B195" s="19" t="s">
        <v>324</v>
      </c>
      <c r="C195" s="17">
        <v>8</v>
      </c>
      <c r="D195" s="18">
        <v>0</v>
      </c>
      <c r="E195" s="16">
        <v>0</v>
      </c>
      <c r="F195" s="16">
        <v>0</v>
      </c>
      <c r="G195" s="16">
        <v>0</v>
      </c>
      <c r="H195" s="16">
        <v>0</v>
      </c>
      <c r="I195" s="25">
        <v>1</v>
      </c>
      <c r="J195" s="246"/>
    </row>
    <row r="196" spans="1:10">
      <c r="A196" s="7" t="s">
        <v>325</v>
      </c>
      <c r="B196" s="8"/>
      <c r="C196" s="9">
        <f>SUM(C3:C195)</f>
        <v>574</v>
      </c>
      <c r="D196" s="251">
        <f>E196+F196+G196+H196</f>
        <v>17</v>
      </c>
      <c r="E196" s="10">
        <f>SUM(E3:E195)</f>
        <v>8</v>
      </c>
      <c r="F196" s="10">
        <f>SUM(F3:F195)</f>
        <v>4</v>
      </c>
      <c r="G196" s="10">
        <f>SUM(G3:G195)</f>
        <v>3</v>
      </c>
      <c r="H196" s="10">
        <f>SUM(H3:H195)</f>
        <v>2</v>
      </c>
      <c r="I196" s="247"/>
      <c r="J196" s="11"/>
    </row>
    <row r="197" spans="1:10">
      <c r="A197" s="12" t="s">
        <v>712</v>
      </c>
      <c r="B197" s="13"/>
      <c r="C197" s="354">
        <f>C196+D196</f>
        <v>591</v>
      </c>
      <c r="D197" s="355"/>
      <c r="I197" s="248"/>
    </row>
    <row r="198" spans="1:10">
      <c r="I198" s="248"/>
    </row>
    <row r="199" spans="1:10">
      <c r="I199" s="248"/>
      <c r="J199" s="249"/>
    </row>
    <row r="200" spans="1:10">
      <c r="I200" s="248"/>
    </row>
    <row r="201" spans="1:10">
      <c r="I201" s="248"/>
    </row>
    <row r="202" spans="1:10">
      <c r="I202" s="248"/>
    </row>
    <row r="203" spans="1:10">
      <c r="A203" s="250"/>
      <c r="I203" s="248"/>
    </row>
    <row r="204" spans="1:10">
      <c r="I204" s="248"/>
    </row>
    <row r="205" spans="1:10">
      <c r="I205" s="248"/>
    </row>
    <row r="206" spans="1:10">
      <c r="I206" s="248"/>
    </row>
    <row r="207" spans="1:10">
      <c r="I207" s="248"/>
    </row>
    <row r="208" spans="1:10">
      <c r="I208" s="248"/>
    </row>
    <row r="209" spans="9:9">
      <c r="I209" s="248"/>
    </row>
    <row r="210" spans="9:9">
      <c r="I210" s="248"/>
    </row>
    <row r="211" spans="9:9">
      <c r="I211" s="248"/>
    </row>
    <row r="212" spans="9:9">
      <c r="I212" s="248"/>
    </row>
    <row r="213" spans="9:9">
      <c r="I213" s="248"/>
    </row>
    <row r="214" spans="9:9">
      <c r="I214" s="248"/>
    </row>
    <row r="215" spans="9:9">
      <c r="I215" s="248"/>
    </row>
    <row r="216" spans="9:9">
      <c r="I216" s="248"/>
    </row>
    <row r="217" spans="9:9">
      <c r="I217" s="248"/>
    </row>
    <row r="218" spans="9:9">
      <c r="I218" s="248"/>
    </row>
    <row r="219" spans="9:9">
      <c r="I219" s="248"/>
    </row>
    <row r="220" spans="9:9">
      <c r="I220" s="248"/>
    </row>
    <row r="221" spans="9:9">
      <c r="I221" s="248"/>
    </row>
    <row r="222" spans="9:9">
      <c r="I222" s="248"/>
    </row>
    <row r="223" spans="9:9">
      <c r="I223" s="248"/>
    </row>
    <row r="224" spans="9:9">
      <c r="I224" s="248"/>
    </row>
    <row r="225" spans="9:9">
      <c r="I225" s="248"/>
    </row>
  </sheetData>
  <autoFilter ref="A2:Q197">
    <filterColumn colId="2"/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AU447"/>
  <sheetViews>
    <sheetView zoomScale="90" zoomScaleNormal="90" workbookViewId="0">
      <selection activeCell="H1" sqref="H1"/>
    </sheetView>
  </sheetViews>
  <sheetFormatPr defaultColWidth="9.09765625" defaultRowHeight="27.75"/>
  <cols>
    <col min="1" max="1" width="15.3984375" style="27" customWidth="1"/>
    <col min="2" max="2" width="16.3984375" style="27" customWidth="1"/>
    <col min="3" max="3" width="14.69921875" style="27" customWidth="1"/>
    <col min="4" max="44" width="3.8984375" style="27" customWidth="1"/>
    <col min="45" max="46" width="4.09765625" style="27" customWidth="1"/>
    <col min="47" max="47" width="11.09765625" style="27" customWidth="1"/>
    <col min="48" max="48" width="14.296875" style="27" customWidth="1"/>
    <col min="49" max="16384" width="9.09765625" style="27"/>
  </cols>
  <sheetData>
    <row r="1" spans="1:47">
      <c r="A1" s="21" t="s">
        <v>359</v>
      </c>
      <c r="B1" s="21"/>
    </row>
    <row r="2" spans="1:47">
      <c r="B2" s="22" t="s">
        <v>713</v>
      </c>
    </row>
    <row r="4" spans="1:47">
      <c r="A4" s="327" t="s">
        <v>327</v>
      </c>
      <c r="B4" s="328"/>
      <c r="C4" s="328"/>
      <c r="D4" s="327" t="s">
        <v>328</v>
      </c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  <c r="Q4" s="328"/>
      <c r="R4" s="328"/>
      <c r="S4" s="328"/>
      <c r="T4" s="328"/>
      <c r="U4" s="328"/>
      <c r="V4" s="328"/>
      <c r="W4" s="328"/>
      <c r="X4" s="328"/>
      <c r="Y4" s="328"/>
      <c r="Z4" s="328"/>
      <c r="AA4" s="328"/>
      <c r="AB4" s="328"/>
      <c r="AC4" s="328"/>
      <c r="AD4" s="328"/>
      <c r="AE4" s="328"/>
      <c r="AF4" s="328"/>
      <c r="AG4" s="328"/>
      <c r="AH4" s="328"/>
      <c r="AI4" s="328"/>
      <c r="AJ4" s="328"/>
      <c r="AK4" s="328"/>
      <c r="AL4" s="328"/>
      <c r="AM4" s="328"/>
      <c r="AN4" s="328"/>
      <c r="AO4" s="328"/>
      <c r="AP4" s="328"/>
      <c r="AQ4" s="328"/>
      <c r="AR4" s="328"/>
      <c r="AS4" s="328"/>
      <c r="AT4" s="328"/>
      <c r="AU4" s="329"/>
    </row>
    <row r="5" spans="1:47">
      <c r="A5" s="327" t="s">
        <v>9</v>
      </c>
      <c r="B5" s="327" t="s">
        <v>42</v>
      </c>
      <c r="C5" s="327" t="s">
        <v>326</v>
      </c>
      <c r="D5" s="327">
        <v>1</v>
      </c>
      <c r="E5" s="330">
        <v>2</v>
      </c>
      <c r="F5" s="330">
        <v>3</v>
      </c>
      <c r="G5" s="330">
        <v>4</v>
      </c>
      <c r="H5" s="330">
        <v>5</v>
      </c>
      <c r="I5" s="330">
        <v>6</v>
      </c>
      <c r="J5" s="330">
        <v>8</v>
      </c>
      <c r="K5" s="330">
        <v>9</v>
      </c>
      <c r="L5" s="330">
        <v>13</v>
      </c>
      <c r="M5" s="330">
        <v>14</v>
      </c>
      <c r="N5" s="330">
        <v>16</v>
      </c>
      <c r="O5" s="330">
        <v>18</v>
      </c>
      <c r="P5" s="330">
        <v>19</v>
      </c>
      <c r="Q5" s="330">
        <v>20</v>
      </c>
      <c r="R5" s="330">
        <v>21</v>
      </c>
      <c r="S5" s="330">
        <v>22</v>
      </c>
      <c r="T5" s="330">
        <v>23</v>
      </c>
      <c r="U5" s="330">
        <v>24</v>
      </c>
      <c r="V5" s="330">
        <v>25</v>
      </c>
      <c r="W5" s="330">
        <v>26</v>
      </c>
      <c r="X5" s="330">
        <v>27</v>
      </c>
      <c r="Y5" s="330">
        <v>28</v>
      </c>
      <c r="Z5" s="330">
        <v>29</v>
      </c>
      <c r="AA5" s="330">
        <v>30</v>
      </c>
      <c r="AB5" s="330">
        <v>31</v>
      </c>
      <c r="AC5" s="330">
        <v>32</v>
      </c>
      <c r="AD5" s="330">
        <v>33</v>
      </c>
      <c r="AE5" s="330">
        <v>34</v>
      </c>
      <c r="AF5" s="330">
        <v>35</v>
      </c>
      <c r="AG5" s="330">
        <v>36</v>
      </c>
      <c r="AH5" s="330">
        <v>37</v>
      </c>
      <c r="AI5" s="330">
        <v>38</v>
      </c>
      <c r="AJ5" s="330">
        <v>39</v>
      </c>
      <c r="AK5" s="330">
        <v>40</v>
      </c>
      <c r="AL5" s="330">
        <v>41</v>
      </c>
      <c r="AM5" s="330">
        <v>42</v>
      </c>
      <c r="AN5" s="330">
        <v>43</v>
      </c>
      <c r="AO5" s="330">
        <v>44</v>
      </c>
      <c r="AP5" s="330">
        <v>45</v>
      </c>
      <c r="AQ5" s="330">
        <v>46</v>
      </c>
      <c r="AR5" s="330">
        <v>47</v>
      </c>
      <c r="AS5" s="330">
        <v>48</v>
      </c>
      <c r="AT5" s="330">
        <v>49</v>
      </c>
      <c r="AU5" s="331" t="s">
        <v>565</v>
      </c>
    </row>
    <row r="6" spans="1:47">
      <c r="A6" s="316" t="s">
        <v>23</v>
      </c>
      <c r="B6" s="316" t="s">
        <v>23</v>
      </c>
      <c r="C6" s="316" t="s">
        <v>521</v>
      </c>
      <c r="D6" s="317"/>
      <c r="E6" s="318"/>
      <c r="F6" s="318"/>
      <c r="G6" s="318"/>
      <c r="H6" s="318"/>
      <c r="I6" s="318"/>
      <c r="J6" s="318"/>
      <c r="K6" s="318"/>
      <c r="L6" s="318"/>
      <c r="M6" s="318"/>
      <c r="N6" s="318"/>
      <c r="O6" s="318"/>
      <c r="P6" s="318"/>
      <c r="Q6" s="318"/>
      <c r="R6" s="318"/>
      <c r="S6" s="318"/>
      <c r="T6" s="318"/>
      <c r="U6" s="318"/>
      <c r="V6" s="318"/>
      <c r="W6" s="318"/>
      <c r="X6" s="318"/>
      <c r="Y6" s="318"/>
      <c r="Z6" s="318"/>
      <c r="AA6" s="318">
        <v>1</v>
      </c>
      <c r="AB6" s="318"/>
      <c r="AC6" s="318"/>
      <c r="AD6" s="318"/>
      <c r="AE6" s="318"/>
      <c r="AF6" s="318"/>
      <c r="AG6" s="318"/>
      <c r="AH6" s="318"/>
      <c r="AI6" s="318"/>
      <c r="AJ6" s="318"/>
      <c r="AK6" s="318"/>
      <c r="AL6" s="318"/>
      <c r="AM6" s="318"/>
      <c r="AN6" s="318"/>
      <c r="AO6" s="318"/>
      <c r="AP6" s="318"/>
      <c r="AQ6" s="318"/>
      <c r="AR6" s="318"/>
      <c r="AS6" s="318"/>
      <c r="AT6" s="318"/>
      <c r="AU6" s="319">
        <v>1</v>
      </c>
    </row>
    <row r="7" spans="1:47">
      <c r="A7" s="320"/>
      <c r="B7" s="320"/>
      <c r="C7" s="321" t="s">
        <v>522</v>
      </c>
      <c r="D7" s="322"/>
      <c r="E7" s="323"/>
      <c r="F7" s="323"/>
      <c r="G7" s="323"/>
      <c r="H7" s="323"/>
      <c r="I7" s="323"/>
      <c r="J7" s="323"/>
      <c r="K7" s="323"/>
      <c r="L7" s="323"/>
      <c r="M7" s="323"/>
      <c r="N7" s="323"/>
      <c r="O7" s="323"/>
      <c r="P7" s="323"/>
      <c r="Q7" s="323"/>
      <c r="R7" s="323"/>
      <c r="S7" s="323"/>
      <c r="T7" s="323"/>
      <c r="U7" s="323"/>
      <c r="V7" s="323"/>
      <c r="W7" s="323"/>
      <c r="X7" s="323">
        <v>1</v>
      </c>
      <c r="Y7" s="323"/>
      <c r="Z7" s="323"/>
      <c r="AA7" s="323"/>
      <c r="AB7" s="323"/>
      <c r="AC7" s="323"/>
      <c r="AD7" s="323"/>
      <c r="AE7" s="323"/>
      <c r="AF7" s="323"/>
      <c r="AG7" s="323"/>
      <c r="AH7" s="323"/>
      <c r="AI7" s="323"/>
      <c r="AJ7" s="323"/>
      <c r="AK7" s="323"/>
      <c r="AL7" s="323"/>
      <c r="AM7" s="323"/>
      <c r="AN7" s="323"/>
      <c r="AO7" s="323"/>
      <c r="AP7" s="323"/>
      <c r="AQ7" s="323"/>
      <c r="AR7" s="323"/>
      <c r="AS7" s="323"/>
      <c r="AT7" s="323"/>
      <c r="AU7" s="324">
        <v>1</v>
      </c>
    </row>
    <row r="8" spans="1:47">
      <c r="A8" s="320"/>
      <c r="B8" s="320"/>
      <c r="C8" s="321" t="s">
        <v>523</v>
      </c>
      <c r="D8" s="322"/>
      <c r="E8" s="323"/>
      <c r="F8" s="323"/>
      <c r="G8" s="323"/>
      <c r="H8" s="323"/>
      <c r="I8" s="323"/>
      <c r="J8" s="323"/>
      <c r="K8" s="323"/>
      <c r="L8" s="323"/>
      <c r="M8" s="323"/>
      <c r="N8" s="323"/>
      <c r="O8" s="323"/>
      <c r="P8" s="323"/>
      <c r="Q8" s="323"/>
      <c r="R8" s="323"/>
      <c r="S8" s="323"/>
      <c r="T8" s="323"/>
      <c r="U8" s="323"/>
      <c r="V8" s="323"/>
      <c r="W8" s="323"/>
      <c r="X8" s="323">
        <v>1</v>
      </c>
      <c r="Y8" s="323">
        <v>1</v>
      </c>
      <c r="Z8" s="323"/>
      <c r="AA8" s="323"/>
      <c r="AB8" s="323"/>
      <c r="AC8" s="323"/>
      <c r="AD8" s="323"/>
      <c r="AE8" s="323"/>
      <c r="AF8" s="323"/>
      <c r="AG8" s="323"/>
      <c r="AH8" s="323"/>
      <c r="AI8" s="323"/>
      <c r="AJ8" s="323"/>
      <c r="AK8" s="323"/>
      <c r="AL8" s="323"/>
      <c r="AM8" s="323"/>
      <c r="AN8" s="323"/>
      <c r="AO8" s="323"/>
      <c r="AP8" s="323"/>
      <c r="AQ8" s="323"/>
      <c r="AR8" s="323"/>
      <c r="AS8" s="323"/>
      <c r="AT8" s="323"/>
      <c r="AU8" s="324">
        <v>2</v>
      </c>
    </row>
    <row r="9" spans="1:47">
      <c r="A9" s="320"/>
      <c r="B9" s="320"/>
      <c r="C9" s="321" t="s">
        <v>331</v>
      </c>
      <c r="D9" s="322"/>
      <c r="E9" s="323">
        <v>1</v>
      </c>
      <c r="F9" s="323"/>
      <c r="G9" s="323"/>
      <c r="H9" s="323"/>
      <c r="I9" s="323"/>
      <c r="J9" s="323"/>
      <c r="K9" s="323"/>
      <c r="L9" s="323"/>
      <c r="M9" s="323"/>
      <c r="N9" s="323"/>
      <c r="O9" s="323"/>
      <c r="P9" s="323"/>
      <c r="Q9" s="323"/>
      <c r="R9" s="323"/>
      <c r="S9" s="323"/>
      <c r="T9" s="323"/>
      <c r="U9" s="323"/>
      <c r="V9" s="323"/>
      <c r="W9" s="323"/>
      <c r="X9" s="323"/>
      <c r="Y9" s="323"/>
      <c r="Z9" s="323"/>
      <c r="AA9" s="323"/>
      <c r="AB9" s="323"/>
      <c r="AC9" s="323"/>
      <c r="AD9" s="323"/>
      <c r="AE9" s="323"/>
      <c r="AF9" s="323"/>
      <c r="AG9" s="323"/>
      <c r="AH9" s="323"/>
      <c r="AI9" s="323"/>
      <c r="AJ9" s="323"/>
      <c r="AK9" s="323"/>
      <c r="AL9" s="323"/>
      <c r="AM9" s="323"/>
      <c r="AN9" s="323"/>
      <c r="AO9" s="323"/>
      <c r="AP9" s="323"/>
      <c r="AQ9" s="323"/>
      <c r="AR9" s="323"/>
      <c r="AS9" s="323"/>
      <c r="AT9" s="323"/>
      <c r="AU9" s="324">
        <v>1</v>
      </c>
    </row>
    <row r="10" spans="1:47">
      <c r="A10" s="320"/>
      <c r="B10" s="320"/>
      <c r="C10" s="321" t="s">
        <v>396</v>
      </c>
      <c r="D10" s="322"/>
      <c r="E10" s="323"/>
      <c r="F10" s="323"/>
      <c r="G10" s="323"/>
      <c r="H10" s="323"/>
      <c r="I10" s="323"/>
      <c r="J10" s="323"/>
      <c r="K10" s="323"/>
      <c r="L10" s="323"/>
      <c r="M10" s="323"/>
      <c r="N10" s="323"/>
      <c r="O10" s="323"/>
      <c r="P10" s="323"/>
      <c r="Q10" s="323"/>
      <c r="R10" s="323"/>
      <c r="S10" s="323"/>
      <c r="T10" s="323">
        <v>1</v>
      </c>
      <c r="U10" s="323"/>
      <c r="V10" s="323"/>
      <c r="W10" s="323"/>
      <c r="X10" s="323"/>
      <c r="Y10" s="323"/>
      <c r="Z10" s="323">
        <v>1</v>
      </c>
      <c r="AA10" s="323"/>
      <c r="AB10" s="323"/>
      <c r="AC10" s="323"/>
      <c r="AD10" s="323"/>
      <c r="AE10" s="323"/>
      <c r="AF10" s="323"/>
      <c r="AG10" s="323"/>
      <c r="AH10" s="323"/>
      <c r="AI10" s="323"/>
      <c r="AJ10" s="323"/>
      <c r="AK10" s="323"/>
      <c r="AL10" s="323"/>
      <c r="AM10" s="323"/>
      <c r="AN10" s="323"/>
      <c r="AO10" s="323"/>
      <c r="AP10" s="323"/>
      <c r="AQ10" s="323"/>
      <c r="AR10" s="323"/>
      <c r="AS10" s="323"/>
      <c r="AT10" s="323"/>
      <c r="AU10" s="324">
        <v>2</v>
      </c>
    </row>
    <row r="11" spans="1:47">
      <c r="A11" s="320"/>
      <c r="B11" s="332" t="s">
        <v>566</v>
      </c>
      <c r="C11" s="333"/>
      <c r="D11" s="334"/>
      <c r="E11" s="335">
        <v>1</v>
      </c>
      <c r="F11" s="335"/>
      <c r="G11" s="335"/>
      <c r="H11" s="335"/>
      <c r="I11" s="335"/>
      <c r="J11" s="335"/>
      <c r="K11" s="335"/>
      <c r="L11" s="335"/>
      <c r="M11" s="335"/>
      <c r="N11" s="335"/>
      <c r="O11" s="335"/>
      <c r="P11" s="335"/>
      <c r="Q11" s="335"/>
      <c r="R11" s="335"/>
      <c r="S11" s="335"/>
      <c r="T11" s="335">
        <v>1</v>
      </c>
      <c r="U11" s="335"/>
      <c r="V11" s="335"/>
      <c r="W11" s="335"/>
      <c r="X11" s="335">
        <v>2</v>
      </c>
      <c r="Y11" s="335">
        <v>1</v>
      </c>
      <c r="Z11" s="335">
        <v>1</v>
      </c>
      <c r="AA11" s="335">
        <v>1</v>
      </c>
      <c r="AB11" s="335"/>
      <c r="AC11" s="335"/>
      <c r="AD11" s="335"/>
      <c r="AE11" s="335"/>
      <c r="AF11" s="335"/>
      <c r="AG11" s="335"/>
      <c r="AH11" s="335"/>
      <c r="AI11" s="335"/>
      <c r="AJ11" s="335"/>
      <c r="AK11" s="335"/>
      <c r="AL11" s="335"/>
      <c r="AM11" s="335"/>
      <c r="AN11" s="335"/>
      <c r="AO11" s="335"/>
      <c r="AP11" s="335"/>
      <c r="AQ11" s="335"/>
      <c r="AR11" s="335"/>
      <c r="AS11" s="335"/>
      <c r="AT11" s="335"/>
      <c r="AU11" s="336">
        <v>7</v>
      </c>
    </row>
    <row r="12" spans="1:47">
      <c r="A12" s="320"/>
      <c r="B12" s="316" t="s">
        <v>214</v>
      </c>
      <c r="C12" s="316" t="s">
        <v>549</v>
      </c>
      <c r="D12" s="317"/>
      <c r="E12" s="318"/>
      <c r="F12" s="318"/>
      <c r="G12" s="318"/>
      <c r="H12" s="318"/>
      <c r="I12" s="318">
        <v>1</v>
      </c>
      <c r="J12" s="318"/>
      <c r="K12" s="318"/>
      <c r="L12" s="318"/>
      <c r="M12" s="318"/>
      <c r="N12" s="318"/>
      <c r="O12" s="318"/>
      <c r="P12" s="318"/>
      <c r="Q12" s="318"/>
      <c r="R12" s="318"/>
      <c r="S12" s="318"/>
      <c r="T12" s="318"/>
      <c r="U12" s="318"/>
      <c r="V12" s="318"/>
      <c r="W12" s="318"/>
      <c r="X12" s="318"/>
      <c r="Y12" s="318"/>
      <c r="Z12" s="318"/>
      <c r="AA12" s="318"/>
      <c r="AB12" s="318"/>
      <c r="AC12" s="318"/>
      <c r="AD12" s="318"/>
      <c r="AE12" s="318"/>
      <c r="AF12" s="318"/>
      <c r="AG12" s="318"/>
      <c r="AH12" s="318"/>
      <c r="AI12" s="318"/>
      <c r="AJ12" s="318"/>
      <c r="AK12" s="318"/>
      <c r="AL12" s="318"/>
      <c r="AM12" s="318"/>
      <c r="AN12" s="318"/>
      <c r="AO12" s="318"/>
      <c r="AP12" s="318"/>
      <c r="AQ12" s="318"/>
      <c r="AR12" s="318"/>
      <c r="AS12" s="318"/>
      <c r="AT12" s="318"/>
      <c r="AU12" s="319">
        <v>1</v>
      </c>
    </row>
    <row r="13" spans="1:47">
      <c r="A13" s="320"/>
      <c r="B13" s="320"/>
      <c r="C13" s="321" t="s">
        <v>360</v>
      </c>
      <c r="D13" s="322"/>
      <c r="E13" s="323"/>
      <c r="F13" s="323">
        <v>1</v>
      </c>
      <c r="G13" s="323"/>
      <c r="H13" s="323"/>
      <c r="I13" s="323"/>
      <c r="J13" s="323"/>
      <c r="K13" s="323"/>
      <c r="L13" s="323"/>
      <c r="M13" s="323"/>
      <c r="N13" s="323"/>
      <c r="O13" s="323"/>
      <c r="P13" s="323"/>
      <c r="Q13" s="323"/>
      <c r="R13" s="323"/>
      <c r="S13" s="323"/>
      <c r="T13" s="323"/>
      <c r="U13" s="323"/>
      <c r="V13" s="323"/>
      <c r="W13" s="323"/>
      <c r="X13" s="323"/>
      <c r="Y13" s="323"/>
      <c r="Z13" s="323"/>
      <c r="AA13" s="323"/>
      <c r="AB13" s="323"/>
      <c r="AC13" s="323"/>
      <c r="AD13" s="323"/>
      <c r="AE13" s="323"/>
      <c r="AF13" s="323"/>
      <c r="AG13" s="323"/>
      <c r="AH13" s="323"/>
      <c r="AI13" s="323"/>
      <c r="AJ13" s="323"/>
      <c r="AK13" s="323"/>
      <c r="AL13" s="323"/>
      <c r="AM13" s="323"/>
      <c r="AN13" s="323"/>
      <c r="AO13" s="323"/>
      <c r="AP13" s="323"/>
      <c r="AQ13" s="323"/>
      <c r="AR13" s="323"/>
      <c r="AS13" s="323"/>
      <c r="AT13" s="323"/>
      <c r="AU13" s="324">
        <v>1</v>
      </c>
    </row>
    <row r="14" spans="1:47">
      <c r="A14" s="320"/>
      <c r="B14" s="320"/>
      <c r="C14" s="321" t="s">
        <v>361</v>
      </c>
      <c r="D14" s="322"/>
      <c r="E14" s="323"/>
      <c r="F14" s="323"/>
      <c r="G14" s="323"/>
      <c r="H14" s="323"/>
      <c r="I14" s="323"/>
      <c r="J14" s="323"/>
      <c r="K14" s="323">
        <v>2</v>
      </c>
      <c r="L14" s="323"/>
      <c r="M14" s="323"/>
      <c r="N14" s="323"/>
      <c r="O14" s="323"/>
      <c r="P14" s="323"/>
      <c r="Q14" s="323"/>
      <c r="R14" s="323"/>
      <c r="S14" s="323"/>
      <c r="T14" s="323"/>
      <c r="U14" s="323"/>
      <c r="V14" s="323"/>
      <c r="W14" s="323"/>
      <c r="X14" s="323"/>
      <c r="Y14" s="323"/>
      <c r="Z14" s="323"/>
      <c r="AA14" s="323"/>
      <c r="AB14" s="323"/>
      <c r="AC14" s="323"/>
      <c r="AD14" s="323"/>
      <c r="AE14" s="323"/>
      <c r="AF14" s="323"/>
      <c r="AG14" s="323"/>
      <c r="AH14" s="323"/>
      <c r="AI14" s="323"/>
      <c r="AJ14" s="323"/>
      <c r="AK14" s="323"/>
      <c r="AL14" s="323"/>
      <c r="AM14" s="323"/>
      <c r="AN14" s="323"/>
      <c r="AO14" s="323"/>
      <c r="AP14" s="323"/>
      <c r="AQ14" s="323"/>
      <c r="AR14" s="323"/>
      <c r="AS14" s="323"/>
      <c r="AT14" s="323"/>
      <c r="AU14" s="324">
        <v>2</v>
      </c>
    </row>
    <row r="15" spans="1:47">
      <c r="A15" s="320"/>
      <c r="B15" s="332" t="s">
        <v>567</v>
      </c>
      <c r="C15" s="333"/>
      <c r="D15" s="334"/>
      <c r="E15" s="335"/>
      <c r="F15" s="335">
        <v>1</v>
      </c>
      <c r="G15" s="335"/>
      <c r="H15" s="335"/>
      <c r="I15" s="335">
        <v>1</v>
      </c>
      <c r="J15" s="335"/>
      <c r="K15" s="335">
        <v>2</v>
      </c>
      <c r="L15" s="335"/>
      <c r="M15" s="335"/>
      <c r="N15" s="335"/>
      <c r="O15" s="335"/>
      <c r="P15" s="335"/>
      <c r="Q15" s="335"/>
      <c r="R15" s="335"/>
      <c r="S15" s="335"/>
      <c r="T15" s="335"/>
      <c r="U15" s="335"/>
      <c r="V15" s="335"/>
      <c r="W15" s="335"/>
      <c r="X15" s="335"/>
      <c r="Y15" s="335"/>
      <c r="Z15" s="335"/>
      <c r="AA15" s="335"/>
      <c r="AB15" s="335"/>
      <c r="AC15" s="335"/>
      <c r="AD15" s="335"/>
      <c r="AE15" s="335"/>
      <c r="AF15" s="335"/>
      <c r="AG15" s="335"/>
      <c r="AH15" s="335"/>
      <c r="AI15" s="335"/>
      <c r="AJ15" s="335"/>
      <c r="AK15" s="335"/>
      <c r="AL15" s="335"/>
      <c r="AM15" s="335"/>
      <c r="AN15" s="335"/>
      <c r="AO15" s="335"/>
      <c r="AP15" s="335"/>
      <c r="AQ15" s="335"/>
      <c r="AR15" s="335"/>
      <c r="AS15" s="335"/>
      <c r="AT15" s="335"/>
      <c r="AU15" s="336">
        <v>4</v>
      </c>
    </row>
    <row r="16" spans="1:47">
      <c r="A16" s="320"/>
      <c r="B16" s="316" t="s">
        <v>173</v>
      </c>
      <c r="C16" s="316" t="s">
        <v>397</v>
      </c>
      <c r="D16" s="317"/>
      <c r="E16" s="318"/>
      <c r="F16" s="318"/>
      <c r="G16" s="318"/>
      <c r="H16" s="318"/>
      <c r="I16" s="318"/>
      <c r="J16" s="318"/>
      <c r="K16" s="318"/>
      <c r="L16" s="318"/>
      <c r="M16" s="318"/>
      <c r="N16" s="318"/>
      <c r="O16" s="318"/>
      <c r="P16" s="318"/>
      <c r="Q16" s="318"/>
      <c r="R16" s="318"/>
      <c r="S16" s="318"/>
      <c r="T16" s="318"/>
      <c r="U16" s="318">
        <v>1</v>
      </c>
      <c r="V16" s="318"/>
      <c r="W16" s="318"/>
      <c r="X16" s="318"/>
      <c r="Y16" s="318"/>
      <c r="Z16" s="318"/>
      <c r="AA16" s="318"/>
      <c r="AB16" s="318"/>
      <c r="AC16" s="318"/>
      <c r="AD16" s="318"/>
      <c r="AE16" s="318"/>
      <c r="AF16" s="318"/>
      <c r="AG16" s="318"/>
      <c r="AH16" s="318"/>
      <c r="AI16" s="318"/>
      <c r="AJ16" s="318"/>
      <c r="AK16" s="318"/>
      <c r="AL16" s="318"/>
      <c r="AM16" s="318"/>
      <c r="AN16" s="318"/>
      <c r="AO16" s="318"/>
      <c r="AP16" s="318"/>
      <c r="AQ16" s="318"/>
      <c r="AR16" s="318"/>
      <c r="AS16" s="318"/>
      <c r="AT16" s="318"/>
      <c r="AU16" s="319">
        <v>1</v>
      </c>
    </row>
    <row r="17" spans="1:47">
      <c r="A17" s="320"/>
      <c r="B17" s="320"/>
      <c r="C17" s="321" t="s">
        <v>524</v>
      </c>
      <c r="D17" s="322"/>
      <c r="E17" s="323"/>
      <c r="F17" s="323"/>
      <c r="G17" s="323"/>
      <c r="H17" s="323"/>
      <c r="I17" s="323"/>
      <c r="J17" s="323"/>
      <c r="K17" s="323"/>
      <c r="L17" s="323"/>
      <c r="M17" s="323"/>
      <c r="N17" s="323"/>
      <c r="O17" s="323"/>
      <c r="P17" s="323"/>
      <c r="Q17" s="323"/>
      <c r="R17" s="323"/>
      <c r="S17" s="323"/>
      <c r="T17" s="323"/>
      <c r="U17" s="323"/>
      <c r="V17" s="323"/>
      <c r="W17" s="323"/>
      <c r="X17" s="323"/>
      <c r="Y17" s="323"/>
      <c r="Z17" s="323"/>
      <c r="AA17" s="323"/>
      <c r="AB17" s="323">
        <v>1</v>
      </c>
      <c r="AC17" s="323"/>
      <c r="AD17" s="323"/>
      <c r="AE17" s="323"/>
      <c r="AF17" s="323"/>
      <c r="AG17" s="323"/>
      <c r="AH17" s="323"/>
      <c r="AI17" s="323"/>
      <c r="AJ17" s="323"/>
      <c r="AK17" s="323"/>
      <c r="AL17" s="323"/>
      <c r="AM17" s="323"/>
      <c r="AN17" s="323"/>
      <c r="AO17" s="323"/>
      <c r="AP17" s="323"/>
      <c r="AQ17" s="323"/>
      <c r="AR17" s="323"/>
      <c r="AS17" s="323"/>
      <c r="AT17" s="323"/>
      <c r="AU17" s="324">
        <v>1</v>
      </c>
    </row>
    <row r="18" spans="1:47">
      <c r="A18" s="320"/>
      <c r="B18" s="320"/>
      <c r="C18" s="321" t="s">
        <v>424</v>
      </c>
      <c r="D18" s="322"/>
      <c r="E18" s="323"/>
      <c r="F18" s="323"/>
      <c r="G18" s="323"/>
      <c r="H18" s="323"/>
      <c r="I18" s="323"/>
      <c r="J18" s="323"/>
      <c r="K18" s="323"/>
      <c r="L18" s="323"/>
      <c r="M18" s="323"/>
      <c r="N18" s="323"/>
      <c r="O18" s="323"/>
      <c r="P18" s="323"/>
      <c r="Q18" s="323"/>
      <c r="R18" s="323"/>
      <c r="S18" s="323"/>
      <c r="T18" s="323"/>
      <c r="U18" s="323"/>
      <c r="V18" s="323"/>
      <c r="W18" s="323"/>
      <c r="X18" s="323">
        <v>1</v>
      </c>
      <c r="Y18" s="323">
        <v>1</v>
      </c>
      <c r="Z18" s="323"/>
      <c r="AA18" s="323"/>
      <c r="AB18" s="323"/>
      <c r="AC18" s="323"/>
      <c r="AD18" s="323"/>
      <c r="AE18" s="323"/>
      <c r="AF18" s="323"/>
      <c r="AG18" s="323"/>
      <c r="AH18" s="323"/>
      <c r="AI18" s="323"/>
      <c r="AJ18" s="323"/>
      <c r="AK18" s="323"/>
      <c r="AL18" s="323"/>
      <c r="AM18" s="323"/>
      <c r="AN18" s="323"/>
      <c r="AO18" s="323"/>
      <c r="AP18" s="323"/>
      <c r="AQ18" s="323"/>
      <c r="AR18" s="323"/>
      <c r="AS18" s="323"/>
      <c r="AT18" s="323"/>
      <c r="AU18" s="324">
        <v>2</v>
      </c>
    </row>
    <row r="19" spans="1:47">
      <c r="A19" s="320"/>
      <c r="B19" s="332" t="s">
        <v>568</v>
      </c>
      <c r="C19" s="333"/>
      <c r="D19" s="334"/>
      <c r="E19" s="335"/>
      <c r="F19" s="335"/>
      <c r="G19" s="335"/>
      <c r="H19" s="335"/>
      <c r="I19" s="335"/>
      <c r="J19" s="335"/>
      <c r="K19" s="335"/>
      <c r="L19" s="335"/>
      <c r="M19" s="335"/>
      <c r="N19" s="335"/>
      <c r="O19" s="335"/>
      <c r="P19" s="335"/>
      <c r="Q19" s="335"/>
      <c r="R19" s="335"/>
      <c r="S19" s="335"/>
      <c r="T19" s="335"/>
      <c r="U19" s="335">
        <v>1</v>
      </c>
      <c r="V19" s="335"/>
      <c r="W19" s="335"/>
      <c r="X19" s="335">
        <v>1</v>
      </c>
      <c r="Y19" s="335">
        <v>1</v>
      </c>
      <c r="Z19" s="335"/>
      <c r="AA19" s="335"/>
      <c r="AB19" s="335">
        <v>1</v>
      </c>
      <c r="AC19" s="335"/>
      <c r="AD19" s="335"/>
      <c r="AE19" s="335"/>
      <c r="AF19" s="335"/>
      <c r="AG19" s="335"/>
      <c r="AH19" s="335"/>
      <c r="AI19" s="335"/>
      <c r="AJ19" s="335"/>
      <c r="AK19" s="335"/>
      <c r="AL19" s="335"/>
      <c r="AM19" s="335"/>
      <c r="AN19" s="335"/>
      <c r="AO19" s="335"/>
      <c r="AP19" s="335"/>
      <c r="AQ19" s="335"/>
      <c r="AR19" s="335"/>
      <c r="AS19" s="335"/>
      <c r="AT19" s="335"/>
      <c r="AU19" s="336">
        <v>4</v>
      </c>
    </row>
    <row r="20" spans="1:47">
      <c r="A20" s="320"/>
      <c r="B20" s="316" t="s">
        <v>217</v>
      </c>
      <c r="C20" s="316" t="s">
        <v>525</v>
      </c>
      <c r="D20" s="317"/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8">
        <v>1</v>
      </c>
      <c r="Z20" s="318"/>
      <c r="AA20" s="318"/>
      <c r="AB20" s="318"/>
      <c r="AC20" s="318">
        <v>1</v>
      </c>
      <c r="AD20" s="318"/>
      <c r="AE20" s="318"/>
      <c r="AF20" s="318"/>
      <c r="AG20" s="318"/>
      <c r="AH20" s="318"/>
      <c r="AI20" s="318"/>
      <c r="AJ20" s="318"/>
      <c r="AK20" s="318"/>
      <c r="AL20" s="318"/>
      <c r="AM20" s="318"/>
      <c r="AN20" s="318"/>
      <c r="AO20" s="318"/>
      <c r="AP20" s="318"/>
      <c r="AQ20" s="318"/>
      <c r="AR20" s="318"/>
      <c r="AS20" s="318"/>
      <c r="AT20" s="318"/>
      <c r="AU20" s="319">
        <v>2</v>
      </c>
    </row>
    <row r="21" spans="1:47">
      <c r="A21" s="320"/>
      <c r="B21" s="332" t="s">
        <v>569</v>
      </c>
      <c r="C21" s="333"/>
      <c r="D21" s="334"/>
      <c r="E21" s="335"/>
      <c r="F21" s="335"/>
      <c r="G21" s="335"/>
      <c r="H21" s="335"/>
      <c r="I21" s="335"/>
      <c r="J21" s="335"/>
      <c r="K21" s="335"/>
      <c r="L21" s="335"/>
      <c r="M21" s="335"/>
      <c r="N21" s="335"/>
      <c r="O21" s="335"/>
      <c r="P21" s="335"/>
      <c r="Q21" s="335"/>
      <c r="R21" s="335"/>
      <c r="S21" s="335"/>
      <c r="T21" s="335"/>
      <c r="U21" s="335"/>
      <c r="V21" s="335"/>
      <c r="W21" s="335"/>
      <c r="X21" s="335"/>
      <c r="Y21" s="335">
        <v>1</v>
      </c>
      <c r="Z21" s="335"/>
      <c r="AA21" s="335"/>
      <c r="AB21" s="335"/>
      <c r="AC21" s="335">
        <v>1</v>
      </c>
      <c r="AD21" s="335"/>
      <c r="AE21" s="335"/>
      <c r="AF21" s="335"/>
      <c r="AG21" s="335"/>
      <c r="AH21" s="335"/>
      <c r="AI21" s="335"/>
      <c r="AJ21" s="335"/>
      <c r="AK21" s="335"/>
      <c r="AL21" s="335"/>
      <c r="AM21" s="335"/>
      <c r="AN21" s="335"/>
      <c r="AO21" s="335"/>
      <c r="AP21" s="335"/>
      <c r="AQ21" s="335"/>
      <c r="AR21" s="335"/>
      <c r="AS21" s="335"/>
      <c r="AT21" s="335"/>
      <c r="AU21" s="336">
        <v>2</v>
      </c>
    </row>
    <row r="22" spans="1:47">
      <c r="A22" s="320"/>
      <c r="B22" s="316" t="s">
        <v>171</v>
      </c>
      <c r="C22" s="316" t="s">
        <v>382</v>
      </c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>
        <v>1</v>
      </c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9">
        <v>1</v>
      </c>
    </row>
    <row r="23" spans="1:47">
      <c r="A23" s="320"/>
      <c r="B23" s="332" t="s">
        <v>570</v>
      </c>
      <c r="C23" s="333"/>
      <c r="D23" s="334"/>
      <c r="E23" s="335"/>
      <c r="F23" s="335"/>
      <c r="G23" s="335"/>
      <c r="H23" s="335"/>
      <c r="I23" s="335"/>
      <c r="J23" s="335"/>
      <c r="K23" s="335"/>
      <c r="L23" s="335"/>
      <c r="M23" s="335"/>
      <c r="N23" s="335"/>
      <c r="O23" s="335"/>
      <c r="P23" s="335"/>
      <c r="Q23" s="335"/>
      <c r="R23" s="335"/>
      <c r="S23" s="335"/>
      <c r="T23" s="335">
        <v>1</v>
      </c>
      <c r="U23" s="335"/>
      <c r="V23" s="335"/>
      <c r="W23" s="335"/>
      <c r="X23" s="335"/>
      <c r="Y23" s="335"/>
      <c r="Z23" s="335"/>
      <c r="AA23" s="335"/>
      <c r="AB23" s="335"/>
      <c r="AC23" s="335"/>
      <c r="AD23" s="335"/>
      <c r="AE23" s="335"/>
      <c r="AF23" s="335"/>
      <c r="AG23" s="335"/>
      <c r="AH23" s="335"/>
      <c r="AI23" s="335"/>
      <c r="AJ23" s="335"/>
      <c r="AK23" s="335"/>
      <c r="AL23" s="335"/>
      <c r="AM23" s="335"/>
      <c r="AN23" s="335"/>
      <c r="AO23" s="335"/>
      <c r="AP23" s="335"/>
      <c r="AQ23" s="335"/>
      <c r="AR23" s="335"/>
      <c r="AS23" s="335"/>
      <c r="AT23" s="335"/>
      <c r="AU23" s="336">
        <v>1</v>
      </c>
    </row>
    <row r="24" spans="1:47">
      <c r="A24" s="320"/>
      <c r="B24" s="316" t="s">
        <v>211</v>
      </c>
      <c r="C24" s="316" t="s">
        <v>493</v>
      </c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>
        <v>1</v>
      </c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9">
        <v>1</v>
      </c>
    </row>
    <row r="25" spans="1:47">
      <c r="A25" s="320"/>
      <c r="B25" s="332" t="s">
        <v>571</v>
      </c>
      <c r="C25" s="333"/>
      <c r="D25" s="334"/>
      <c r="E25" s="335"/>
      <c r="F25" s="335"/>
      <c r="G25" s="335"/>
      <c r="H25" s="335"/>
      <c r="I25" s="335"/>
      <c r="J25" s="335"/>
      <c r="K25" s="335"/>
      <c r="L25" s="335"/>
      <c r="M25" s="335"/>
      <c r="N25" s="335"/>
      <c r="O25" s="335"/>
      <c r="P25" s="335"/>
      <c r="Q25" s="335"/>
      <c r="R25" s="335"/>
      <c r="S25" s="335"/>
      <c r="T25" s="335"/>
      <c r="U25" s="335"/>
      <c r="V25" s="335"/>
      <c r="W25" s="335"/>
      <c r="X25" s="335"/>
      <c r="Y25" s="335"/>
      <c r="Z25" s="335"/>
      <c r="AA25" s="335"/>
      <c r="AB25" s="335"/>
      <c r="AC25" s="335"/>
      <c r="AD25" s="335"/>
      <c r="AE25" s="335"/>
      <c r="AF25" s="335">
        <v>1</v>
      </c>
      <c r="AG25" s="335"/>
      <c r="AH25" s="335"/>
      <c r="AI25" s="335"/>
      <c r="AJ25" s="335"/>
      <c r="AK25" s="335"/>
      <c r="AL25" s="335"/>
      <c r="AM25" s="335"/>
      <c r="AN25" s="335"/>
      <c r="AO25" s="335"/>
      <c r="AP25" s="335"/>
      <c r="AQ25" s="335"/>
      <c r="AR25" s="335"/>
      <c r="AS25" s="335"/>
      <c r="AT25" s="335"/>
      <c r="AU25" s="336">
        <v>1</v>
      </c>
    </row>
    <row r="26" spans="1:47">
      <c r="A26" s="338" t="s">
        <v>566</v>
      </c>
      <c r="B26" s="339"/>
      <c r="C26" s="339"/>
      <c r="D26" s="340"/>
      <c r="E26" s="341">
        <v>1</v>
      </c>
      <c r="F26" s="341">
        <v>1</v>
      </c>
      <c r="G26" s="341"/>
      <c r="H26" s="341"/>
      <c r="I26" s="341">
        <v>1</v>
      </c>
      <c r="J26" s="341"/>
      <c r="K26" s="341">
        <v>2</v>
      </c>
      <c r="L26" s="341"/>
      <c r="M26" s="341"/>
      <c r="N26" s="341"/>
      <c r="O26" s="341"/>
      <c r="P26" s="341"/>
      <c r="Q26" s="341"/>
      <c r="R26" s="341"/>
      <c r="S26" s="341"/>
      <c r="T26" s="341">
        <v>2</v>
      </c>
      <c r="U26" s="341">
        <v>1</v>
      </c>
      <c r="V26" s="341"/>
      <c r="W26" s="341"/>
      <c r="X26" s="341">
        <v>3</v>
      </c>
      <c r="Y26" s="341">
        <v>3</v>
      </c>
      <c r="Z26" s="341">
        <v>1</v>
      </c>
      <c r="AA26" s="341">
        <v>1</v>
      </c>
      <c r="AB26" s="341">
        <v>1</v>
      </c>
      <c r="AC26" s="341">
        <v>1</v>
      </c>
      <c r="AD26" s="341"/>
      <c r="AE26" s="341"/>
      <c r="AF26" s="341">
        <v>1</v>
      </c>
      <c r="AG26" s="341"/>
      <c r="AH26" s="341"/>
      <c r="AI26" s="341"/>
      <c r="AJ26" s="341"/>
      <c r="AK26" s="341"/>
      <c r="AL26" s="341"/>
      <c r="AM26" s="341"/>
      <c r="AN26" s="341"/>
      <c r="AO26" s="341"/>
      <c r="AP26" s="341"/>
      <c r="AQ26" s="341"/>
      <c r="AR26" s="341"/>
      <c r="AS26" s="341"/>
      <c r="AT26" s="341"/>
      <c r="AU26" s="342">
        <v>19</v>
      </c>
    </row>
    <row r="27" spans="1:47">
      <c r="A27" s="316" t="s">
        <v>24</v>
      </c>
      <c r="B27" s="316" t="s">
        <v>159</v>
      </c>
      <c r="C27" s="316" t="s">
        <v>398</v>
      </c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>
        <v>1</v>
      </c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9">
        <v>1</v>
      </c>
    </row>
    <row r="28" spans="1:47">
      <c r="A28" s="320"/>
      <c r="B28" s="320"/>
      <c r="C28" s="321" t="s">
        <v>543</v>
      </c>
      <c r="D28" s="322"/>
      <c r="E28" s="323"/>
      <c r="F28" s="323"/>
      <c r="G28" s="323"/>
      <c r="H28" s="323"/>
      <c r="I28" s="323"/>
      <c r="J28" s="323"/>
      <c r="K28" s="323"/>
      <c r="L28" s="323"/>
      <c r="M28" s="323"/>
      <c r="N28" s="323"/>
      <c r="O28" s="323"/>
      <c r="P28" s="323"/>
      <c r="Q28" s="323"/>
      <c r="R28" s="323"/>
      <c r="S28" s="323"/>
      <c r="T28" s="323"/>
      <c r="U28" s="323"/>
      <c r="V28" s="323"/>
      <c r="W28" s="323"/>
      <c r="X28" s="323"/>
      <c r="Y28" s="323"/>
      <c r="Z28" s="323"/>
      <c r="AA28" s="323"/>
      <c r="AB28" s="323"/>
      <c r="AC28" s="323"/>
      <c r="AD28" s="323"/>
      <c r="AE28" s="323"/>
      <c r="AF28" s="323"/>
      <c r="AG28" s="323"/>
      <c r="AH28" s="323"/>
      <c r="AI28" s="323"/>
      <c r="AJ28" s="323"/>
      <c r="AK28" s="323"/>
      <c r="AL28" s="323"/>
      <c r="AM28" s="323">
        <v>1</v>
      </c>
      <c r="AN28" s="323"/>
      <c r="AO28" s="323"/>
      <c r="AP28" s="323"/>
      <c r="AQ28" s="323"/>
      <c r="AR28" s="323"/>
      <c r="AS28" s="323"/>
      <c r="AT28" s="323"/>
      <c r="AU28" s="324">
        <v>1</v>
      </c>
    </row>
    <row r="29" spans="1:47">
      <c r="A29" s="320"/>
      <c r="B29" s="320"/>
      <c r="C29" s="321" t="s">
        <v>474</v>
      </c>
      <c r="D29" s="322"/>
      <c r="E29" s="323"/>
      <c r="F29" s="323"/>
      <c r="G29" s="323"/>
      <c r="H29" s="323"/>
      <c r="I29" s="323"/>
      <c r="J29" s="323"/>
      <c r="K29" s="323"/>
      <c r="L29" s="323"/>
      <c r="M29" s="323"/>
      <c r="N29" s="323"/>
      <c r="O29" s="323"/>
      <c r="P29" s="323"/>
      <c r="Q29" s="323"/>
      <c r="R29" s="323"/>
      <c r="S29" s="323"/>
      <c r="T29" s="323"/>
      <c r="U29" s="323"/>
      <c r="V29" s="323"/>
      <c r="W29" s="323"/>
      <c r="X29" s="323"/>
      <c r="Y29" s="323"/>
      <c r="Z29" s="323"/>
      <c r="AA29" s="323"/>
      <c r="AB29" s="323"/>
      <c r="AC29" s="323"/>
      <c r="AD29" s="323">
        <v>1</v>
      </c>
      <c r="AE29" s="323"/>
      <c r="AF29" s="323">
        <v>1</v>
      </c>
      <c r="AG29" s="323"/>
      <c r="AH29" s="323"/>
      <c r="AI29" s="323"/>
      <c r="AJ29" s="323"/>
      <c r="AK29" s="323"/>
      <c r="AL29" s="323"/>
      <c r="AM29" s="323"/>
      <c r="AN29" s="323"/>
      <c r="AO29" s="323"/>
      <c r="AP29" s="323"/>
      <c r="AQ29" s="323"/>
      <c r="AR29" s="323"/>
      <c r="AS29" s="323"/>
      <c r="AT29" s="323"/>
      <c r="AU29" s="324">
        <v>2</v>
      </c>
    </row>
    <row r="30" spans="1:47">
      <c r="A30" s="320"/>
      <c r="B30" s="320"/>
      <c r="C30" s="321" t="s">
        <v>159</v>
      </c>
      <c r="D30" s="322"/>
      <c r="E30" s="323"/>
      <c r="F30" s="323"/>
      <c r="G30" s="323"/>
      <c r="H30" s="323"/>
      <c r="I30" s="323"/>
      <c r="J30" s="323"/>
      <c r="K30" s="323"/>
      <c r="L30" s="323"/>
      <c r="M30" s="323"/>
      <c r="N30" s="323"/>
      <c r="O30" s="323"/>
      <c r="P30" s="323"/>
      <c r="Q30" s="323"/>
      <c r="R30" s="323"/>
      <c r="S30" s="323"/>
      <c r="T30" s="323"/>
      <c r="U30" s="323">
        <v>1</v>
      </c>
      <c r="V30" s="323"/>
      <c r="W30" s="323"/>
      <c r="X30" s="323"/>
      <c r="Y30" s="323"/>
      <c r="Z30" s="323"/>
      <c r="AA30" s="323">
        <v>1</v>
      </c>
      <c r="AB30" s="323"/>
      <c r="AC30" s="323"/>
      <c r="AD30" s="323"/>
      <c r="AE30" s="323"/>
      <c r="AF30" s="323"/>
      <c r="AG30" s="323"/>
      <c r="AH30" s="323"/>
      <c r="AI30" s="323"/>
      <c r="AJ30" s="323"/>
      <c r="AK30" s="323"/>
      <c r="AL30" s="323"/>
      <c r="AM30" s="323"/>
      <c r="AN30" s="323"/>
      <c r="AO30" s="323"/>
      <c r="AP30" s="323"/>
      <c r="AQ30" s="323"/>
      <c r="AR30" s="323"/>
      <c r="AS30" s="323"/>
      <c r="AT30" s="323"/>
      <c r="AU30" s="324">
        <v>2</v>
      </c>
    </row>
    <row r="31" spans="1:47">
      <c r="A31" s="320"/>
      <c r="B31" s="332" t="s">
        <v>572</v>
      </c>
      <c r="C31" s="333"/>
      <c r="D31" s="334"/>
      <c r="E31" s="335"/>
      <c r="F31" s="335"/>
      <c r="G31" s="335"/>
      <c r="H31" s="335"/>
      <c r="I31" s="335"/>
      <c r="J31" s="335"/>
      <c r="K31" s="335"/>
      <c r="L31" s="335"/>
      <c r="M31" s="335"/>
      <c r="N31" s="335"/>
      <c r="O31" s="335"/>
      <c r="P31" s="335"/>
      <c r="Q31" s="335"/>
      <c r="R31" s="335"/>
      <c r="S31" s="335"/>
      <c r="T31" s="335"/>
      <c r="U31" s="335">
        <v>1</v>
      </c>
      <c r="V31" s="335">
        <v>1</v>
      </c>
      <c r="W31" s="335"/>
      <c r="X31" s="335"/>
      <c r="Y31" s="335"/>
      <c r="Z31" s="335"/>
      <c r="AA31" s="335">
        <v>1</v>
      </c>
      <c r="AB31" s="335"/>
      <c r="AC31" s="335"/>
      <c r="AD31" s="335">
        <v>1</v>
      </c>
      <c r="AE31" s="335"/>
      <c r="AF31" s="335">
        <v>1</v>
      </c>
      <c r="AG31" s="335"/>
      <c r="AH31" s="335"/>
      <c r="AI31" s="335"/>
      <c r="AJ31" s="335"/>
      <c r="AK31" s="335"/>
      <c r="AL31" s="335"/>
      <c r="AM31" s="335">
        <v>1</v>
      </c>
      <c r="AN31" s="335"/>
      <c r="AO31" s="335"/>
      <c r="AP31" s="335"/>
      <c r="AQ31" s="335"/>
      <c r="AR31" s="335"/>
      <c r="AS31" s="335"/>
      <c r="AT31" s="335"/>
      <c r="AU31" s="336">
        <v>6</v>
      </c>
    </row>
    <row r="32" spans="1:47">
      <c r="A32" s="320"/>
      <c r="B32" s="316" t="s">
        <v>229</v>
      </c>
      <c r="C32" s="316" t="s">
        <v>417</v>
      </c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>
        <v>3</v>
      </c>
      <c r="Y32" s="318"/>
      <c r="Z32" s="318"/>
      <c r="AA32" s="318"/>
      <c r="AB32" s="318"/>
      <c r="AC32" s="318">
        <v>1</v>
      </c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9">
        <v>4</v>
      </c>
    </row>
    <row r="33" spans="1:47">
      <c r="A33" s="320"/>
      <c r="B33" s="320"/>
      <c r="C33" s="321" t="s">
        <v>229</v>
      </c>
      <c r="D33" s="322"/>
      <c r="E33" s="323"/>
      <c r="F33" s="323"/>
      <c r="G33" s="323"/>
      <c r="H33" s="323"/>
      <c r="I33" s="323"/>
      <c r="J33" s="323"/>
      <c r="K33" s="323"/>
      <c r="L33" s="323"/>
      <c r="M33" s="323"/>
      <c r="N33" s="323"/>
      <c r="O33" s="323"/>
      <c r="P33" s="323"/>
      <c r="Q33" s="323"/>
      <c r="R33" s="323"/>
      <c r="S33" s="323"/>
      <c r="T33" s="323"/>
      <c r="U33" s="323"/>
      <c r="V33" s="323"/>
      <c r="W33" s="323"/>
      <c r="X33" s="323"/>
      <c r="Y33" s="323"/>
      <c r="Z33" s="323"/>
      <c r="AA33" s="323"/>
      <c r="AB33" s="323"/>
      <c r="AC33" s="323"/>
      <c r="AD33" s="323"/>
      <c r="AE33" s="323"/>
      <c r="AF33" s="323"/>
      <c r="AG33" s="323">
        <v>1</v>
      </c>
      <c r="AH33" s="323"/>
      <c r="AI33" s="323"/>
      <c r="AJ33" s="323"/>
      <c r="AK33" s="323"/>
      <c r="AL33" s="323"/>
      <c r="AM33" s="323"/>
      <c r="AN33" s="323"/>
      <c r="AO33" s="323"/>
      <c r="AP33" s="323"/>
      <c r="AQ33" s="323"/>
      <c r="AR33" s="323"/>
      <c r="AS33" s="323"/>
      <c r="AT33" s="323"/>
      <c r="AU33" s="324">
        <v>1</v>
      </c>
    </row>
    <row r="34" spans="1:47">
      <c r="A34" s="320"/>
      <c r="B34" s="332" t="s">
        <v>573</v>
      </c>
      <c r="C34" s="333"/>
      <c r="D34" s="334"/>
      <c r="E34" s="335"/>
      <c r="F34" s="335"/>
      <c r="G34" s="335"/>
      <c r="H34" s="335"/>
      <c r="I34" s="335"/>
      <c r="J34" s="335"/>
      <c r="K34" s="335"/>
      <c r="L34" s="335"/>
      <c r="M34" s="335"/>
      <c r="N34" s="335"/>
      <c r="O34" s="335"/>
      <c r="P34" s="335"/>
      <c r="Q34" s="335"/>
      <c r="R34" s="335"/>
      <c r="S34" s="335"/>
      <c r="T34" s="335"/>
      <c r="U34" s="335"/>
      <c r="V34" s="335"/>
      <c r="W34" s="335"/>
      <c r="X34" s="335">
        <v>3</v>
      </c>
      <c r="Y34" s="335"/>
      <c r="Z34" s="335"/>
      <c r="AA34" s="335"/>
      <c r="AB34" s="335"/>
      <c r="AC34" s="335">
        <v>1</v>
      </c>
      <c r="AD34" s="335"/>
      <c r="AE34" s="335"/>
      <c r="AF34" s="335"/>
      <c r="AG34" s="335">
        <v>1</v>
      </c>
      <c r="AH34" s="335"/>
      <c r="AI34" s="335"/>
      <c r="AJ34" s="335"/>
      <c r="AK34" s="335"/>
      <c r="AL34" s="335"/>
      <c r="AM34" s="335"/>
      <c r="AN34" s="335"/>
      <c r="AO34" s="335"/>
      <c r="AP34" s="335"/>
      <c r="AQ34" s="335"/>
      <c r="AR34" s="335"/>
      <c r="AS34" s="335"/>
      <c r="AT34" s="335"/>
      <c r="AU34" s="336">
        <v>5</v>
      </c>
    </row>
    <row r="35" spans="1:47">
      <c r="A35" s="320"/>
      <c r="B35" s="316" t="s">
        <v>166</v>
      </c>
      <c r="C35" s="316" t="s">
        <v>444</v>
      </c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>
        <v>1</v>
      </c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9">
        <v>1</v>
      </c>
    </row>
    <row r="36" spans="1:47">
      <c r="A36" s="320"/>
      <c r="B36" s="320"/>
      <c r="C36" s="321" t="s">
        <v>166</v>
      </c>
      <c r="D36" s="322"/>
      <c r="E36" s="323"/>
      <c r="F36" s="323"/>
      <c r="G36" s="323"/>
      <c r="H36" s="323"/>
      <c r="I36" s="323"/>
      <c r="J36" s="323"/>
      <c r="K36" s="323"/>
      <c r="L36" s="323"/>
      <c r="M36" s="323"/>
      <c r="N36" s="323"/>
      <c r="O36" s="323"/>
      <c r="P36" s="323"/>
      <c r="Q36" s="323"/>
      <c r="R36" s="323"/>
      <c r="S36" s="323"/>
      <c r="T36" s="323"/>
      <c r="U36" s="323"/>
      <c r="V36" s="323"/>
      <c r="W36" s="323">
        <v>1</v>
      </c>
      <c r="X36" s="323"/>
      <c r="Y36" s="323"/>
      <c r="Z36" s="323">
        <v>1</v>
      </c>
      <c r="AA36" s="323"/>
      <c r="AB36" s="323"/>
      <c r="AC36" s="323"/>
      <c r="AD36" s="323"/>
      <c r="AE36" s="323"/>
      <c r="AF36" s="323"/>
      <c r="AG36" s="323"/>
      <c r="AH36" s="323"/>
      <c r="AI36" s="323"/>
      <c r="AJ36" s="323"/>
      <c r="AK36" s="323"/>
      <c r="AL36" s="323"/>
      <c r="AM36" s="323"/>
      <c r="AN36" s="323"/>
      <c r="AO36" s="323"/>
      <c r="AP36" s="323"/>
      <c r="AQ36" s="323"/>
      <c r="AR36" s="323"/>
      <c r="AS36" s="323"/>
      <c r="AT36" s="323"/>
      <c r="AU36" s="324">
        <v>2</v>
      </c>
    </row>
    <row r="37" spans="1:47">
      <c r="A37" s="320"/>
      <c r="B37" s="320"/>
      <c r="C37" s="321" t="s">
        <v>367</v>
      </c>
      <c r="D37" s="322"/>
      <c r="E37" s="323"/>
      <c r="F37" s="323"/>
      <c r="G37" s="323"/>
      <c r="H37" s="323"/>
      <c r="I37" s="323"/>
      <c r="J37" s="323"/>
      <c r="K37" s="323"/>
      <c r="L37" s="323"/>
      <c r="M37" s="323"/>
      <c r="N37" s="323"/>
      <c r="O37" s="323">
        <v>1</v>
      </c>
      <c r="P37" s="323"/>
      <c r="Q37" s="323"/>
      <c r="R37" s="323"/>
      <c r="S37" s="323"/>
      <c r="T37" s="323"/>
      <c r="U37" s="323"/>
      <c r="V37" s="323"/>
      <c r="W37" s="323"/>
      <c r="X37" s="323"/>
      <c r="Y37" s="323"/>
      <c r="Z37" s="323"/>
      <c r="AA37" s="323"/>
      <c r="AB37" s="323"/>
      <c r="AC37" s="323"/>
      <c r="AD37" s="323"/>
      <c r="AE37" s="323"/>
      <c r="AF37" s="323"/>
      <c r="AG37" s="323"/>
      <c r="AH37" s="323"/>
      <c r="AI37" s="323"/>
      <c r="AJ37" s="323"/>
      <c r="AK37" s="323"/>
      <c r="AL37" s="323"/>
      <c r="AM37" s="323"/>
      <c r="AN37" s="323"/>
      <c r="AO37" s="323"/>
      <c r="AP37" s="323"/>
      <c r="AQ37" s="323"/>
      <c r="AR37" s="323"/>
      <c r="AS37" s="323"/>
      <c r="AT37" s="323"/>
      <c r="AU37" s="324">
        <v>1</v>
      </c>
    </row>
    <row r="38" spans="1:47">
      <c r="A38" s="320"/>
      <c r="B38" s="320"/>
      <c r="C38" s="321" t="s">
        <v>544</v>
      </c>
      <c r="D38" s="322"/>
      <c r="E38" s="323"/>
      <c r="F38" s="323"/>
      <c r="G38" s="323"/>
      <c r="H38" s="323"/>
      <c r="I38" s="323"/>
      <c r="J38" s="323"/>
      <c r="K38" s="323"/>
      <c r="L38" s="323"/>
      <c r="M38" s="323"/>
      <c r="N38" s="323"/>
      <c r="O38" s="323"/>
      <c r="P38" s="323"/>
      <c r="Q38" s="323"/>
      <c r="R38" s="323"/>
      <c r="S38" s="323"/>
      <c r="T38" s="323"/>
      <c r="U38" s="323"/>
      <c r="V38" s="323"/>
      <c r="W38" s="323"/>
      <c r="X38" s="323"/>
      <c r="Y38" s="323"/>
      <c r="Z38" s="323"/>
      <c r="AA38" s="323"/>
      <c r="AB38" s="323"/>
      <c r="AC38" s="323"/>
      <c r="AD38" s="323"/>
      <c r="AE38" s="323"/>
      <c r="AF38" s="323"/>
      <c r="AG38" s="323"/>
      <c r="AH38" s="323"/>
      <c r="AI38" s="323"/>
      <c r="AJ38" s="323"/>
      <c r="AK38" s="323"/>
      <c r="AL38" s="323"/>
      <c r="AM38" s="323">
        <v>1</v>
      </c>
      <c r="AN38" s="323"/>
      <c r="AO38" s="323"/>
      <c r="AP38" s="323"/>
      <c r="AQ38" s="323"/>
      <c r="AR38" s="323"/>
      <c r="AS38" s="323"/>
      <c r="AT38" s="323"/>
      <c r="AU38" s="324">
        <v>1</v>
      </c>
    </row>
    <row r="39" spans="1:47">
      <c r="A39" s="320"/>
      <c r="B39" s="332" t="s">
        <v>574</v>
      </c>
      <c r="C39" s="333"/>
      <c r="D39" s="334"/>
      <c r="E39" s="335"/>
      <c r="F39" s="335"/>
      <c r="G39" s="335"/>
      <c r="H39" s="335"/>
      <c r="I39" s="335"/>
      <c r="J39" s="335"/>
      <c r="K39" s="335"/>
      <c r="L39" s="335"/>
      <c r="M39" s="335"/>
      <c r="N39" s="335"/>
      <c r="O39" s="335">
        <v>1</v>
      </c>
      <c r="P39" s="335"/>
      <c r="Q39" s="335"/>
      <c r="R39" s="335"/>
      <c r="S39" s="335"/>
      <c r="T39" s="335"/>
      <c r="U39" s="335"/>
      <c r="V39" s="335"/>
      <c r="W39" s="335">
        <v>1</v>
      </c>
      <c r="X39" s="335"/>
      <c r="Y39" s="335"/>
      <c r="Z39" s="335">
        <v>1</v>
      </c>
      <c r="AA39" s="335">
        <v>1</v>
      </c>
      <c r="AB39" s="335"/>
      <c r="AC39" s="335"/>
      <c r="AD39" s="335"/>
      <c r="AE39" s="335"/>
      <c r="AF39" s="335"/>
      <c r="AG39" s="335"/>
      <c r="AH39" s="335"/>
      <c r="AI39" s="335"/>
      <c r="AJ39" s="335"/>
      <c r="AK39" s="335"/>
      <c r="AL39" s="335"/>
      <c r="AM39" s="335">
        <v>1</v>
      </c>
      <c r="AN39" s="335"/>
      <c r="AO39" s="335"/>
      <c r="AP39" s="335"/>
      <c r="AQ39" s="335"/>
      <c r="AR39" s="335"/>
      <c r="AS39" s="335"/>
      <c r="AT39" s="335"/>
      <c r="AU39" s="336">
        <v>5</v>
      </c>
    </row>
    <row r="40" spans="1:47">
      <c r="A40" s="320"/>
      <c r="B40" s="316" t="s">
        <v>225</v>
      </c>
      <c r="C40" s="316" t="s">
        <v>348</v>
      </c>
      <c r="D40" s="317"/>
      <c r="E40" s="318"/>
      <c r="F40" s="318"/>
      <c r="G40" s="318">
        <v>1</v>
      </c>
      <c r="H40" s="318"/>
      <c r="I40" s="318"/>
      <c r="J40" s="318"/>
      <c r="K40" s="318"/>
      <c r="L40" s="318">
        <v>1</v>
      </c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9">
        <v>2</v>
      </c>
    </row>
    <row r="41" spans="1:47">
      <c r="A41" s="320"/>
      <c r="B41" s="320"/>
      <c r="C41" s="321" t="s">
        <v>455</v>
      </c>
      <c r="D41" s="322"/>
      <c r="E41" s="323"/>
      <c r="F41" s="323"/>
      <c r="G41" s="323"/>
      <c r="H41" s="323"/>
      <c r="I41" s="323"/>
      <c r="J41" s="323"/>
      <c r="K41" s="323"/>
      <c r="L41" s="323"/>
      <c r="M41" s="323"/>
      <c r="N41" s="323"/>
      <c r="O41" s="323"/>
      <c r="P41" s="323"/>
      <c r="Q41" s="323"/>
      <c r="R41" s="323"/>
      <c r="S41" s="323"/>
      <c r="T41" s="323"/>
      <c r="U41" s="323"/>
      <c r="V41" s="323"/>
      <c r="W41" s="323"/>
      <c r="X41" s="323"/>
      <c r="Y41" s="323"/>
      <c r="Z41" s="323"/>
      <c r="AA41" s="323"/>
      <c r="AB41" s="323"/>
      <c r="AC41" s="323"/>
      <c r="AD41" s="323">
        <v>1</v>
      </c>
      <c r="AE41" s="323"/>
      <c r="AF41" s="323"/>
      <c r="AG41" s="323"/>
      <c r="AH41" s="323"/>
      <c r="AI41" s="323"/>
      <c r="AJ41" s="323"/>
      <c r="AK41" s="323">
        <v>1</v>
      </c>
      <c r="AL41" s="323"/>
      <c r="AM41" s="323"/>
      <c r="AN41" s="323"/>
      <c r="AO41" s="323"/>
      <c r="AP41" s="323"/>
      <c r="AQ41" s="323"/>
      <c r="AR41" s="323"/>
      <c r="AS41" s="323"/>
      <c r="AT41" s="323"/>
      <c r="AU41" s="324">
        <v>2</v>
      </c>
    </row>
    <row r="42" spans="1:47">
      <c r="A42" s="320"/>
      <c r="B42" s="332" t="s">
        <v>575</v>
      </c>
      <c r="C42" s="333"/>
      <c r="D42" s="334"/>
      <c r="E42" s="335"/>
      <c r="F42" s="335"/>
      <c r="G42" s="335">
        <v>1</v>
      </c>
      <c r="H42" s="335"/>
      <c r="I42" s="335"/>
      <c r="J42" s="335"/>
      <c r="K42" s="335"/>
      <c r="L42" s="335">
        <v>1</v>
      </c>
      <c r="M42" s="335"/>
      <c r="N42" s="335"/>
      <c r="O42" s="335"/>
      <c r="P42" s="335"/>
      <c r="Q42" s="335"/>
      <c r="R42" s="335"/>
      <c r="S42" s="335"/>
      <c r="T42" s="335"/>
      <c r="U42" s="335"/>
      <c r="V42" s="335"/>
      <c r="W42" s="335"/>
      <c r="X42" s="335"/>
      <c r="Y42" s="335"/>
      <c r="Z42" s="335"/>
      <c r="AA42" s="335"/>
      <c r="AB42" s="335"/>
      <c r="AC42" s="335"/>
      <c r="AD42" s="335">
        <v>1</v>
      </c>
      <c r="AE42" s="335"/>
      <c r="AF42" s="335"/>
      <c r="AG42" s="335"/>
      <c r="AH42" s="335"/>
      <c r="AI42" s="335"/>
      <c r="AJ42" s="335"/>
      <c r="AK42" s="335">
        <v>1</v>
      </c>
      <c r="AL42" s="335"/>
      <c r="AM42" s="335"/>
      <c r="AN42" s="335"/>
      <c r="AO42" s="335"/>
      <c r="AP42" s="335"/>
      <c r="AQ42" s="335"/>
      <c r="AR42" s="335"/>
      <c r="AS42" s="335"/>
      <c r="AT42" s="335"/>
      <c r="AU42" s="336">
        <v>4</v>
      </c>
    </row>
    <row r="43" spans="1:47">
      <c r="A43" s="320"/>
      <c r="B43" s="316" t="s">
        <v>228</v>
      </c>
      <c r="C43" s="316" t="s">
        <v>475</v>
      </c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>
        <v>1</v>
      </c>
      <c r="AE43" s="318">
        <v>2</v>
      </c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9">
        <v>3</v>
      </c>
    </row>
    <row r="44" spans="1:47">
      <c r="A44" s="320"/>
      <c r="B44" s="332" t="s">
        <v>576</v>
      </c>
      <c r="C44" s="333"/>
      <c r="D44" s="334"/>
      <c r="E44" s="335"/>
      <c r="F44" s="335"/>
      <c r="G44" s="335"/>
      <c r="H44" s="335"/>
      <c r="I44" s="335"/>
      <c r="J44" s="335"/>
      <c r="K44" s="335"/>
      <c r="L44" s="335"/>
      <c r="M44" s="335"/>
      <c r="N44" s="335"/>
      <c r="O44" s="335"/>
      <c r="P44" s="335"/>
      <c r="Q44" s="335"/>
      <c r="R44" s="335"/>
      <c r="S44" s="335"/>
      <c r="T44" s="335"/>
      <c r="U44" s="335"/>
      <c r="V44" s="335"/>
      <c r="W44" s="335"/>
      <c r="X44" s="335"/>
      <c r="Y44" s="335"/>
      <c r="Z44" s="335"/>
      <c r="AA44" s="335"/>
      <c r="AB44" s="335"/>
      <c r="AC44" s="335"/>
      <c r="AD44" s="335">
        <v>1</v>
      </c>
      <c r="AE44" s="335">
        <v>2</v>
      </c>
      <c r="AF44" s="335"/>
      <c r="AG44" s="335"/>
      <c r="AH44" s="335"/>
      <c r="AI44" s="335"/>
      <c r="AJ44" s="335"/>
      <c r="AK44" s="335"/>
      <c r="AL44" s="335"/>
      <c r="AM44" s="335"/>
      <c r="AN44" s="335"/>
      <c r="AO44" s="335"/>
      <c r="AP44" s="335"/>
      <c r="AQ44" s="335"/>
      <c r="AR44" s="335"/>
      <c r="AS44" s="335"/>
      <c r="AT44" s="335"/>
      <c r="AU44" s="336">
        <v>3</v>
      </c>
    </row>
    <row r="45" spans="1:47">
      <c r="A45" s="320"/>
      <c r="B45" s="316" t="s">
        <v>224</v>
      </c>
      <c r="C45" s="316" t="s">
        <v>399</v>
      </c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>
        <v>1</v>
      </c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9">
        <v>1</v>
      </c>
    </row>
    <row r="46" spans="1:47">
      <c r="A46" s="320"/>
      <c r="B46" s="320"/>
      <c r="C46" s="321" t="s">
        <v>438</v>
      </c>
      <c r="D46" s="322"/>
      <c r="E46" s="323"/>
      <c r="F46" s="323"/>
      <c r="G46" s="323"/>
      <c r="H46" s="323"/>
      <c r="I46" s="323"/>
      <c r="J46" s="323"/>
      <c r="K46" s="323"/>
      <c r="L46" s="323"/>
      <c r="M46" s="323"/>
      <c r="N46" s="323"/>
      <c r="O46" s="323"/>
      <c r="P46" s="323"/>
      <c r="Q46" s="323"/>
      <c r="R46" s="323"/>
      <c r="S46" s="323"/>
      <c r="T46" s="323"/>
      <c r="U46" s="323"/>
      <c r="V46" s="323"/>
      <c r="W46" s="323"/>
      <c r="X46" s="323"/>
      <c r="Y46" s="323"/>
      <c r="Z46" s="323"/>
      <c r="AA46" s="323">
        <v>1</v>
      </c>
      <c r="AB46" s="323"/>
      <c r="AC46" s="323"/>
      <c r="AD46" s="323"/>
      <c r="AE46" s="323"/>
      <c r="AF46" s="323"/>
      <c r="AG46" s="323"/>
      <c r="AH46" s="323"/>
      <c r="AI46" s="323"/>
      <c r="AJ46" s="323"/>
      <c r="AK46" s="323"/>
      <c r="AL46" s="323"/>
      <c r="AM46" s="323"/>
      <c r="AN46" s="323"/>
      <c r="AO46" s="323"/>
      <c r="AP46" s="323"/>
      <c r="AQ46" s="323"/>
      <c r="AR46" s="323"/>
      <c r="AS46" s="323"/>
      <c r="AT46" s="323"/>
      <c r="AU46" s="324">
        <v>1</v>
      </c>
    </row>
    <row r="47" spans="1:47">
      <c r="A47" s="320"/>
      <c r="B47" s="320"/>
      <c r="C47" s="321" t="s">
        <v>577</v>
      </c>
      <c r="D47" s="322"/>
      <c r="E47" s="323"/>
      <c r="F47" s="323"/>
      <c r="G47" s="323"/>
      <c r="H47" s="323"/>
      <c r="I47" s="323"/>
      <c r="J47" s="323"/>
      <c r="K47" s="323"/>
      <c r="L47" s="323"/>
      <c r="M47" s="323"/>
      <c r="N47" s="323"/>
      <c r="O47" s="323"/>
      <c r="P47" s="323"/>
      <c r="Q47" s="323"/>
      <c r="R47" s="323"/>
      <c r="S47" s="323"/>
      <c r="T47" s="323"/>
      <c r="U47" s="323"/>
      <c r="V47" s="323"/>
      <c r="W47" s="323"/>
      <c r="X47" s="323"/>
      <c r="Y47" s="323"/>
      <c r="Z47" s="323"/>
      <c r="AA47" s="323"/>
      <c r="AB47" s="323"/>
      <c r="AC47" s="323"/>
      <c r="AD47" s="323"/>
      <c r="AE47" s="323"/>
      <c r="AF47" s="323"/>
      <c r="AG47" s="323"/>
      <c r="AH47" s="323"/>
      <c r="AI47" s="323"/>
      <c r="AJ47" s="323"/>
      <c r="AK47" s="323"/>
      <c r="AL47" s="323"/>
      <c r="AM47" s="323"/>
      <c r="AN47" s="323"/>
      <c r="AO47" s="323"/>
      <c r="AP47" s="323"/>
      <c r="AQ47" s="323">
        <v>1</v>
      </c>
      <c r="AR47" s="323"/>
      <c r="AS47" s="323"/>
      <c r="AT47" s="323"/>
      <c r="AU47" s="324">
        <v>1</v>
      </c>
    </row>
    <row r="48" spans="1:47">
      <c r="A48" s="320"/>
      <c r="B48" s="332" t="s">
        <v>578</v>
      </c>
      <c r="C48" s="333"/>
      <c r="D48" s="334"/>
      <c r="E48" s="335"/>
      <c r="F48" s="335"/>
      <c r="G48" s="335"/>
      <c r="H48" s="335"/>
      <c r="I48" s="335"/>
      <c r="J48" s="335"/>
      <c r="K48" s="335"/>
      <c r="L48" s="335"/>
      <c r="M48" s="335"/>
      <c r="N48" s="335"/>
      <c r="O48" s="335"/>
      <c r="P48" s="335"/>
      <c r="Q48" s="335"/>
      <c r="R48" s="335"/>
      <c r="S48" s="335"/>
      <c r="T48" s="335"/>
      <c r="U48" s="335"/>
      <c r="V48" s="335">
        <v>1</v>
      </c>
      <c r="W48" s="335"/>
      <c r="X48" s="335"/>
      <c r="Y48" s="335"/>
      <c r="Z48" s="335"/>
      <c r="AA48" s="335">
        <v>1</v>
      </c>
      <c r="AB48" s="335"/>
      <c r="AC48" s="335"/>
      <c r="AD48" s="335"/>
      <c r="AE48" s="335"/>
      <c r="AF48" s="335"/>
      <c r="AG48" s="335"/>
      <c r="AH48" s="335"/>
      <c r="AI48" s="335"/>
      <c r="AJ48" s="335"/>
      <c r="AK48" s="335"/>
      <c r="AL48" s="335"/>
      <c r="AM48" s="335"/>
      <c r="AN48" s="335"/>
      <c r="AO48" s="335"/>
      <c r="AP48" s="335"/>
      <c r="AQ48" s="335">
        <v>1</v>
      </c>
      <c r="AR48" s="335"/>
      <c r="AS48" s="335"/>
      <c r="AT48" s="335"/>
      <c r="AU48" s="336">
        <v>3</v>
      </c>
    </row>
    <row r="49" spans="1:47">
      <c r="A49" s="320"/>
      <c r="B49" s="316" t="s">
        <v>148</v>
      </c>
      <c r="C49" s="316" t="s">
        <v>445</v>
      </c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>
        <v>1</v>
      </c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9">
        <v>1</v>
      </c>
    </row>
    <row r="50" spans="1:47">
      <c r="A50" s="320"/>
      <c r="B50" s="320"/>
      <c r="C50" s="321" t="s">
        <v>148</v>
      </c>
      <c r="D50" s="322"/>
      <c r="E50" s="323"/>
      <c r="F50" s="323"/>
      <c r="G50" s="323"/>
      <c r="H50" s="323"/>
      <c r="I50" s="323"/>
      <c r="J50" s="323"/>
      <c r="K50" s="323"/>
      <c r="L50" s="323"/>
      <c r="M50" s="323"/>
      <c r="N50" s="323"/>
      <c r="O50" s="323"/>
      <c r="P50" s="323"/>
      <c r="Q50" s="323"/>
      <c r="R50" s="323"/>
      <c r="S50" s="323">
        <v>1</v>
      </c>
      <c r="T50" s="323"/>
      <c r="U50" s="323"/>
      <c r="V50" s="323"/>
      <c r="W50" s="323"/>
      <c r="X50" s="323"/>
      <c r="Y50" s="323"/>
      <c r="Z50" s="323"/>
      <c r="AA50" s="323"/>
      <c r="AB50" s="323"/>
      <c r="AC50" s="323"/>
      <c r="AD50" s="323"/>
      <c r="AE50" s="323"/>
      <c r="AF50" s="323"/>
      <c r="AG50" s="323"/>
      <c r="AH50" s="323"/>
      <c r="AI50" s="323"/>
      <c r="AJ50" s="323"/>
      <c r="AK50" s="323"/>
      <c r="AL50" s="323"/>
      <c r="AM50" s="323"/>
      <c r="AN50" s="323"/>
      <c r="AO50" s="323"/>
      <c r="AP50" s="323"/>
      <c r="AQ50" s="323"/>
      <c r="AR50" s="323"/>
      <c r="AS50" s="323"/>
      <c r="AT50" s="323"/>
      <c r="AU50" s="324">
        <v>1</v>
      </c>
    </row>
    <row r="51" spans="1:47">
      <c r="A51" s="320"/>
      <c r="B51" s="332" t="s">
        <v>579</v>
      </c>
      <c r="C51" s="333"/>
      <c r="D51" s="334"/>
      <c r="E51" s="335"/>
      <c r="F51" s="335"/>
      <c r="G51" s="335"/>
      <c r="H51" s="335"/>
      <c r="I51" s="335"/>
      <c r="J51" s="335"/>
      <c r="K51" s="335"/>
      <c r="L51" s="335"/>
      <c r="M51" s="335"/>
      <c r="N51" s="335"/>
      <c r="O51" s="335"/>
      <c r="P51" s="335"/>
      <c r="Q51" s="335"/>
      <c r="R51" s="335"/>
      <c r="S51" s="335">
        <v>1</v>
      </c>
      <c r="T51" s="335"/>
      <c r="U51" s="335"/>
      <c r="V51" s="335"/>
      <c r="W51" s="335"/>
      <c r="X51" s="335"/>
      <c r="Y51" s="335"/>
      <c r="Z51" s="335"/>
      <c r="AA51" s="335"/>
      <c r="AB51" s="335">
        <v>1</v>
      </c>
      <c r="AC51" s="335"/>
      <c r="AD51" s="335"/>
      <c r="AE51" s="335"/>
      <c r="AF51" s="335"/>
      <c r="AG51" s="335"/>
      <c r="AH51" s="335"/>
      <c r="AI51" s="335"/>
      <c r="AJ51" s="335"/>
      <c r="AK51" s="335"/>
      <c r="AL51" s="335"/>
      <c r="AM51" s="335"/>
      <c r="AN51" s="335"/>
      <c r="AO51" s="335"/>
      <c r="AP51" s="335"/>
      <c r="AQ51" s="335"/>
      <c r="AR51" s="335"/>
      <c r="AS51" s="335"/>
      <c r="AT51" s="335"/>
      <c r="AU51" s="336">
        <v>2</v>
      </c>
    </row>
    <row r="52" spans="1:47">
      <c r="A52" s="320"/>
      <c r="B52" s="316" t="s">
        <v>227</v>
      </c>
      <c r="C52" s="316" t="s">
        <v>366</v>
      </c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>
        <v>1</v>
      </c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9">
        <v>1</v>
      </c>
    </row>
    <row r="53" spans="1:47">
      <c r="A53" s="320"/>
      <c r="B53" s="332" t="s">
        <v>580</v>
      </c>
      <c r="C53" s="333"/>
      <c r="D53" s="334"/>
      <c r="E53" s="335"/>
      <c r="F53" s="335"/>
      <c r="G53" s="335"/>
      <c r="H53" s="335"/>
      <c r="I53" s="335"/>
      <c r="J53" s="335"/>
      <c r="K53" s="335"/>
      <c r="L53" s="335"/>
      <c r="M53" s="335"/>
      <c r="N53" s="335">
        <v>1</v>
      </c>
      <c r="O53" s="335"/>
      <c r="P53" s="335"/>
      <c r="Q53" s="335"/>
      <c r="R53" s="335"/>
      <c r="S53" s="335"/>
      <c r="T53" s="335"/>
      <c r="U53" s="335"/>
      <c r="V53" s="335"/>
      <c r="W53" s="335"/>
      <c r="X53" s="335"/>
      <c r="Y53" s="335"/>
      <c r="Z53" s="335"/>
      <c r="AA53" s="335"/>
      <c r="AB53" s="335"/>
      <c r="AC53" s="335"/>
      <c r="AD53" s="335"/>
      <c r="AE53" s="335"/>
      <c r="AF53" s="335"/>
      <c r="AG53" s="335"/>
      <c r="AH53" s="335"/>
      <c r="AI53" s="335"/>
      <c r="AJ53" s="335"/>
      <c r="AK53" s="335"/>
      <c r="AL53" s="335"/>
      <c r="AM53" s="335"/>
      <c r="AN53" s="335"/>
      <c r="AO53" s="335"/>
      <c r="AP53" s="335"/>
      <c r="AQ53" s="335"/>
      <c r="AR53" s="335"/>
      <c r="AS53" s="335"/>
      <c r="AT53" s="335"/>
      <c r="AU53" s="336">
        <v>1</v>
      </c>
    </row>
    <row r="54" spans="1:47">
      <c r="A54" s="320"/>
      <c r="B54" s="316" t="s">
        <v>226</v>
      </c>
      <c r="C54" s="316" t="s">
        <v>515</v>
      </c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>
        <v>1</v>
      </c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9">
        <v>1</v>
      </c>
    </row>
    <row r="55" spans="1:47">
      <c r="A55" s="320"/>
      <c r="B55" s="332" t="s">
        <v>581</v>
      </c>
      <c r="C55" s="333"/>
      <c r="D55" s="334"/>
      <c r="E55" s="335"/>
      <c r="F55" s="335"/>
      <c r="G55" s="335"/>
      <c r="H55" s="335"/>
      <c r="I55" s="335"/>
      <c r="J55" s="335"/>
      <c r="K55" s="335"/>
      <c r="L55" s="335"/>
      <c r="M55" s="335"/>
      <c r="N55" s="335"/>
      <c r="O55" s="335"/>
      <c r="P55" s="335"/>
      <c r="Q55" s="335"/>
      <c r="R55" s="335"/>
      <c r="S55" s="335"/>
      <c r="T55" s="335"/>
      <c r="U55" s="335"/>
      <c r="V55" s="335"/>
      <c r="W55" s="335"/>
      <c r="X55" s="335"/>
      <c r="Y55" s="335"/>
      <c r="Z55" s="335"/>
      <c r="AA55" s="335"/>
      <c r="AB55" s="335"/>
      <c r="AC55" s="335"/>
      <c r="AD55" s="335"/>
      <c r="AE55" s="335"/>
      <c r="AF55" s="335"/>
      <c r="AG55" s="335"/>
      <c r="AH55" s="335"/>
      <c r="AI55" s="335"/>
      <c r="AJ55" s="335">
        <v>1</v>
      </c>
      <c r="AK55" s="335"/>
      <c r="AL55" s="335"/>
      <c r="AM55" s="335"/>
      <c r="AN55" s="335"/>
      <c r="AO55" s="335"/>
      <c r="AP55" s="335"/>
      <c r="AQ55" s="335"/>
      <c r="AR55" s="335"/>
      <c r="AS55" s="335"/>
      <c r="AT55" s="335"/>
      <c r="AU55" s="336">
        <v>1</v>
      </c>
    </row>
    <row r="56" spans="1:47">
      <c r="A56" s="320"/>
      <c r="B56" s="316" t="s">
        <v>165</v>
      </c>
      <c r="C56" s="316" t="s">
        <v>434</v>
      </c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>
        <v>1</v>
      </c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9">
        <v>1</v>
      </c>
    </row>
    <row r="57" spans="1:47">
      <c r="A57" s="320"/>
      <c r="B57" s="332" t="s">
        <v>582</v>
      </c>
      <c r="C57" s="333"/>
      <c r="D57" s="334"/>
      <c r="E57" s="335"/>
      <c r="F57" s="335"/>
      <c r="G57" s="335"/>
      <c r="H57" s="335"/>
      <c r="I57" s="335"/>
      <c r="J57" s="335"/>
      <c r="K57" s="335"/>
      <c r="L57" s="335"/>
      <c r="M57" s="335"/>
      <c r="N57" s="335"/>
      <c r="O57" s="335"/>
      <c r="P57" s="335"/>
      <c r="Q57" s="335"/>
      <c r="R57" s="335"/>
      <c r="S57" s="335"/>
      <c r="T57" s="335"/>
      <c r="U57" s="335"/>
      <c r="V57" s="335"/>
      <c r="W57" s="335"/>
      <c r="X57" s="335"/>
      <c r="Y57" s="335"/>
      <c r="Z57" s="335">
        <v>1</v>
      </c>
      <c r="AA57" s="335"/>
      <c r="AB57" s="335"/>
      <c r="AC57" s="335"/>
      <c r="AD57" s="335"/>
      <c r="AE57" s="335"/>
      <c r="AF57" s="335"/>
      <c r="AG57" s="335"/>
      <c r="AH57" s="335"/>
      <c r="AI57" s="335"/>
      <c r="AJ57" s="335"/>
      <c r="AK57" s="335"/>
      <c r="AL57" s="335"/>
      <c r="AM57" s="335"/>
      <c r="AN57" s="335"/>
      <c r="AO57" s="335"/>
      <c r="AP57" s="335"/>
      <c r="AQ57" s="335"/>
      <c r="AR57" s="335"/>
      <c r="AS57" s="335"/>
      <c r="AT57" s="335"/>
      <c r="AU57" s="336">
        <v>1</v>
      </c>
    </row>
    <row r="58" spans="1:47">
      <c r="A58" s="338" t="s">
        <v>583</v>
      </c>
      <c r="B58" s="339"/>
      <c r="C58" s="339"/>
      <c r="D58" s="340"/>
      <c r="E58" s="341"/>
      <c r="F58" s="341"/>
      <c r="G58" s="341">
        <v>1</v>
      </c>
      <c r="H58" s="341"/>
      <c r="I58" s="341"/>
      <c r="J58" s="341"/>
      <c r="K58" s="341"/>
      <c r="L58" s="341">
        <v>1</v>
      </c>
      <c r="M58" s="341"/>
      <c r="N58" s="341">
        <v>1</v>
      </c>
      <c r="O58" s="341">
        <v>1</v>
      </c>
      <c r="P58" s="341"/>
      <c r="Q58" s="341"/>
      <c r="R58" s="341"/>
      <c r="S58" s="341">
        <v>1</v>
      </c>
      <c r="T58" s="341"/>
      <c r="U58" s="341">
        <v>1</v>
      </c>
      <c r="V58" s="341">
        <v>2</v>
      </c>
      <c r="W58" s="341">
        <v>1</v>
      </c>
      <c r="X58" s="341">
        <v>3</v>
      </c>
      <c r="Y58" s="341"/>
      <c r="Z58" s="341">
        <v>2</v>
      </c>
      <c r="AA58" s="341">
        <v>3</v>
      </c>
      <c r="AB58" s="341">
        <v>1</v>
      </c>
      <c r="AC58" s="341">
        <v>1</v>
      </c>
      <c r="AD58" s="341">
        <v>3</v>
      </c>
      <c r="AE58" s="341">
        <v>2</v>
      </c>
      <c r="AF58" s="341">
        <v>1</v>
      </c>
      <c r="AG58" s="341">
        <v>1</v>
      </c>
      <c r="AH58" s="341"/>
      <c r="AI58" s="341"/>
      <c r="AJ58" s="341">
        <v>1</v>
      </c>
      <c r="AK58" s="341">
        <v>1</v>
      </c>
      <c r="AL58" s="341"/>
      <c r="AM58" s="341">
        <v>2</v>
      </c>
      <c r="AN58" s="341"/>
      <c r="AO58" s="341"/>
      <c r="AP58" s="341"/>
      <c r="AQ58" s="341">
        <v>1</v>
      </c>
      <c r="AR58" s="341"/>
      <c r="AS58" s="341"/>
      <c r="AT58" s="341"/>
      <c r="AU58" s="342">
        <v>31</v>
      </c>
    </row>
    <row r="59" spans="1:47">
      <c r="A59" s="316" t="s">
        <v>60</v>
      </c>
      <c r="B59" s="316" t="s">
        <v>312</v>
      </c>
      <c r="C59" s="316" t="s">
        <v>483</v>
      </c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>
        <v>1</v>
      </c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9">
        <v>1</v>
      </c>
    </row>
    <row r="60" spans="1:47">
      <c r="A60" s="320"/>
      <c r="B60" s="320"/>
      <c r="C60" s="321" t="s">
        <v>312</v>
      </c>
      <c r="D60" s="322"/>
      <c r="E60" s="323"/>
      <c r="F60" s="323"/>
      <c r="G60" s="323"/>
      <c r="H60" s="323"/>
      <c r="I60" s="323"/>
      <c r="J60" s="323"/>
      <c r="K60" s="323"/>
      <c r="L60" s="323"/>
      <c r="M60" s="323"/>
      <c r="N60" s="323"/>
      <c r="O60" s="323"/>
      <c r="P60" s="323"/>
      <c r="Q60" s="323"/>
      <c r="R60" s="323"/>
      <c r="S60" s="323"/>
      <c r="T60" s="323"/>
      <c r="U60" s="323"/>
      <c r="V60" s="323"/>
      <c r="W60" s="323"/>
      <c r="X60" s="323"/>
      <c r="Y60" s="323">
        <v>1</v>
      </c>
      <c r="Z60" s="323"/>
      <c r="AA60" s="323"/>
      <c r="AB60" s="323"/>
      <c r="AC60" s="323"/>
      <c r="AD60" s="323"/>
      <c r="AE60" s="323">
        <v>1</v>
      </c>
      <c r="AF60" s="323">
        <v>1</v>
      </c>
      <c r="AG60" s="323"/>
      <c r="AH60" s="323"/>
      <c r="AI60" s="323"/>
      <c r="AJ60" s="323"/>
      <c r="AK60" s="323"/>
      <c r="AL60" s="323"/>
      <c r="AM60" s="323"/>
      <c r="AN60" s="323"/>
      <c r="AO60" s="323"/>
      <c r="AP60" s="323"/>
      <c r="AQ60" s="323"/>
      <c r="AR60" s="323"/>
      <c r="AS60" s="323"/>
      <c r="AT60" s="323"/>
      <c r="AU60" s="324">
        <v>3</v>
      </c>
    </row>
    <row r="61" spans="1:47">
      <c r="A61" s="320"/>
      <c r="B61" s="320"/>
      <c r="C61" s="321" t="s">
        <v>439</v>
      </c>
      <c r="D61" s="322"/>
      <c r="E61" s="323"/>
      <c r="F61" s="323"/>
      <c r="G61" s="323"/>
      <c r="H61" s="323"/>
      <c r="I61" s="323"/>
      <c r="J61" s="323"/>
      <c r="K61" s="323"/>
      <c r="L61" s="323"/>
      <c r="M61" s="323"/>
      <c r="N61" s="323"/>
      <c r="O61" s="323"/>
      <c r="P61" s="323"/>
      <c r="Q61" s="323"/>
      <c r="R61" s="323"/>
      <c r="S61" s="323"/>
      <c r="T61" s="323"/>
      <c r="U61" s="323"/>
      <c r="V61" s="323"/>
      <c r="W61" s="323"/>
      <c r="X61" s="323"/>
      <c r="Y61" s="323"/>
      <c r="Z61" s="323"/>
      <c r="AA61" s="323">
        <v>2</v>
      </c>
      <c r="AB61" s="323"/>
      <c r="AC61" s="323"/>
      <c r="AD61" s="323"/>
      <c r="AE61" s="323"/>
      <c r="AF61" s="323"/>
      <c r="AG61" s="323"/>
      <c r="AH61" s="323"/>
      <c r="AI61" s="323"/>
      <c r="AJ61" s="323"/>
      <c r="AK61" s="323"/>
      <c r="AL61" s="323"/>
      <c r="AM61" s="323"/>
      <c r="AN61" s="323"/>
      <c r="AO61" s="323"/>
      <c r="AP61" s="323"/>
      <c r="AQ61" s="323"/>
      <c r="AR61" s="323"/>
      <c r="AS61" s="323"/>
      <c r="AT61" s="323"/>
      <c r="AU61" s="324">
        <v>2</v>
      </c>
    </row>
    <row r="62" spans="1:47">
      <c r="A62" s="320"/>
      <c r="B62" s="332" t="s">
        <v>584</v>
      </c>
      <c r="C62" s="333"/>
      <c r="D62" s="334"/>
      <c r="E62" s="335"/>
      <c r="F62" s="335"/>
      <c r="G62" s="335"/>
      <c r="H62" s="335"/>
      <c r="I62" s="335"/>
      <c r="J62" s="335"/>
      <c r="K62" s="335"/>
      <c r="L62" s="335"/>
      <c r="M62" s="335"/>
      <c r="N62" s="335"/>
      <c r="O62" s="335"/>
      <c r="P62" s="335"/>
      <c r="Q62" s="335"/>
      <c r="R62" s="335"/>
      <c r="S62" s="335"/>
      <c r="T62" s="335"/>
      <c r="U62" s="335"/>
      <c r="V62" s="335"/>
      <c r="W62" s="335"/>
      <c r="X62" s="335"/>
      <c r="Y62" s="335">
        <v>1</v>
      </c>
      <c r="Z62" s="335"/>
      <c r="AA62" s="335">
        <v>2</v>
      </c>
      <c r="AB62" s="335"/>
      <c r="AC62" s="335"/>
      <c r="AD62" s="335"/>
      <c r="AE62" s="335">
        <v>2</v>
      </c>
      <c r="AF62" s="335">
        <v>1</v>
      </c>
      <c r="AG62" s="335"/>
      <c r="AH62" s="335"/>
      <c r="AI62" s="335"/>
      <c r="AJ62" s="335"/>
      <c r="AK62" s="335"/>
      <c r="AL62" s="335"/>
      <c r="AM62" s="335"/>
      <c r="AN62" s="335"/>
      <c r="AO62" s="335"/>
      <c r="AP62" s="335"/>
      <c r="AQ62" s="335"/>
      <c r="AR62" s="335"/>
      <c r="AS62" s="335"/>
      <c r="AT62" s="335"/>
      <c r="AU62" s="336">
        <v>6</v>
      </c>
    </row>
    <row r="63" spans="1:47">
      <c r="A63" s="320"/>
      <c r="B63" s="316" t="s">
        <v>308</v>
      </c>
      <c r="C63" s="316" t="s">
        <v>417</v>
      </c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>
        <v>1</v>
      </c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9">
        <v>1</v>
      </c>
    </row>
    <row r="64" spans="1:47">
      <c r="A64" s="320"/>
      <c r="B64" s="320"/>
      <c r="C64" s="321" t="s">
        <v>400</v>
      </c>
      <c r="D64" s="322"/>
      <c r="E64" s="323"/>
      <c r="F64" s="323"/>
      <c r="G64" s="323"/>
      <c r="H64" s="323"/>
      <c r="I64" s="323"/>
      <c r="J64" s="323"/>
      <c r="K64" s="323"/>
      <c r="L64" s="323"/>
      <c r="M64" s="323"/>
      <c r="N64" s="323"/>
      <c r="O64" s="323"/>
      <c r="P64" s="323"/>
      <c r="Q64" s="323"/>
      <c r="R64" s="323"/>
      <c r="S64" s="323"/>
      <c r="T64" s="323"/>
      <c r="U64" s="323"/>
      <c r="V64" s="323">
        <v>1</v>
      </c>
      <c r="W64" s="323"/>
      <c r="X64" s="323"/>
      <c r="Y64" s="323"/>
      <c r="Z64" s="323"/>
      <c r="AA64" s="323"/>
      <c r="AB64" s="323"/>
      <c r="AC64" s="323"/>
      <c r="AD64" s="323"/>
      <c r="AE64" s="323"/>
      <c r="AF64" s="323"/>
      <c r="AG64" s="323"/>
      <c r="AH64" s="323"/>
      <c r="AI64" s="323"/>
      <c r="AJ64" s="323"/>
      <c r="AK64" s="323"/>
      <c r="AL64" s="323"/>
      <c r="AM64" s="323"/>
      <c r="AN64" s="323"/>
      <c r="AO64" s="323"/>
      <c r="AP64" s="323"/>
      <c r="AQ64" s="323"/>
      <c r="AR64" s="323"/>
      <c r="AS64" s="323"/>
      <c r="AT64" s="323"/>
      <c r="AU64" s="324">
        <v>1</v>
      </c>
    </row>
    <row r="65" spans="1:47">
      <c r="A65" s="320"/>
      <c r="B65" s="332" t="s">
        <v>585</v>
      </c>
      <c r="C65" s="333"/>
      <c r="D65" s="334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  <c r="P65" s="335"/>
      <c r="Q65" s="335"/>
      <c r="R65" s="335"/>
      <c r="S65" s="335"/>
      <c r="T65" s="335"/>
      <c r="U65" s="335"/>
      <c r="V65" s="335">
        <v>1</v>
      </c>
      <c r="W65" s="335"/>
      <c r="X65" s="335"/>
      <c r="Y65" s="335"/>
      <c r="Z65" s="335"/>
      <c r="AA65" s="335"/>
      <c r="AB65" s="335"/>
      <c r="AC65" s="335"/>
      <c r="AD65" s="335"/>
      <c r="AE65" s="335">
        <v>1</v>
      </c>
      <c r="AF65" s="335"/>
      <c r="AG65" s="335"/>
      <c r="AH65" s="335"/>
      <c r="AI65" s="335"/>
      <c r="AJ65" s="335"/>
      <c r="AK65" s="335"/>
      <c r="AL65" s="335"/>
      <c r="AM65" s="335"/>
      <c r="AN65" s="335"/>
      <c r="AO65" s="335"/>
      <c r="AP65" s="335"/>
      <c r="AQ65" s="335"/>
      <c r="AR65" s="335"/>
      <c r="AS65" s="335"/>
      <c r="AT65" s="335"/>
      <c r="AU65" s="336">
        <v>2</v>
      </c>
    </row>
    <row r="66" spans="1:47">
      <c r="A66" s="320"/>
      <c r="B66" s="316" t="s">
        <v>313</v>
      </c>
      <c r="C66" s="316" t="s">
        <v>411</v>
      </c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>
        <v>1</v>
      </c>
      <c r="AR66" s="318"/>
      <c r="AS66" s="318"/>
      <c r="AT66" s="318"/>
      <c r="AU66" s="319">
        <v>1</v>
      </c>
    </row>
    <row r="67" spans="1:47">
      <c r="A67" s="320"/>
      <c r="B67" s="320"/>
      <c r="C67" s="321" t="s">
        <v>526</v>
      </c>
      <c r="D67" s="322"/>
      <c r="E67" s="323"/>
      <c r="F67" s="323"/>
      <c r="G67" s="323"/>
      <c r="H67" s="323"/>
      <c r="I67" s="323"/>
      <c r="J67" s="323"/>
      <c r="K67" s="323"/>
      <c r="L67" s="323"/>
      <c r="M67" s="323"/>
      <c r="N67" s="323"/>
      <c r="O67" s="323"/>
      <c r="P67" s="323"/>
      <c r="Q67" s="323"/>
      <c r="R67" s="323"/>
      <c r="S67" s="323"/>
      <c r="T67" s="323"/>
      <c r="U67" s="323"/>
      <c r="V67" s="323"/>
      <c r="W67" s="323"/>
      <c r="X67" s="323"/>
      <c r="Y67" s="323"/>
      <c r="Z67" s="323"/>
      <c r="AA67" s="323"/>
      <c r="AB67" s="323"/>
      <c r="AC67" s="323"/>
      <c r="AD67" s="323"/>
      <c r="AE67" s="323"/>
      <c r="AF67" s="323"/>
      <c r="AG67" s="323"/>
      <c r="AH67" s="323"/>
      <c r="AI67" s="323"/>
      <c r="AJ67" s="323">
        <v>1</v>
      </c>
      <c r="AK67" s="323"/>
      <c r="AL67" s="323"/>
      <c r="AM67" s="323"/>
      <c r="AN67" s="323"/>
      <c r="AO67" s="323"/>
      <c r="AP67" s="323"/>
      <c r="AQ67" s="323"/>
      <c r="AR67" s="323"/>
      <c r="AS67" s="323"/>
      <c r="AT67" s="323"/>
      <c r="AU67" s="324">
        <v>1</v>
      </c>
    </row>
    <row r="68" spans="1:47">
      <c r="A68" s="320"/>
      <c r="B68" s="332" t="s">
        <v>586</v>
      </c>
      <c r="C68" s="333"/>
      <c r="D68" s="334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  <c r="P68" s="335"/>
      <c r="Q68" s="335"/>
      <c r="R68" s="335"/>
      <c r="S68" s="335"/>
      <c r="T68" s="335"/>
      <c r="U68" s="335"/>
      <c r="V68" s="335"/>
      <c r="W68" s="335"/>
      <c r="X68" s="335"/>
      <c r="Y68" s="335"/>
      <c r="Z68" s="335"/>
      <c r="AA68" s="335"/>
      <c r="AB68" s="335"/>
      <c r="AC68" s="335"/>
      <c r="AD68" s="335"/>
      <c r="AE68" s="335"/>
      <c r="AF68" s="335"/>
      <c r="AG68" s="335"/>
      <c r="AH68" s="335"/>
      <c r="AI68" s="335"/>
      <c r="AJ68" s="335">
        <v>1</v>
      </c>
      <c r="AK68" s="335"/>
      <c r="AL68" s="335"/>
      <c r="AM68" s="335"/>
      <c r="AN68" s="335"/>
      <c r="AO68" s="335"/>
      <c r="AP68" s="335"/>
      <c r="AQ68" s="335">
        <v>1</v>
      </c>
      <c r="AR68" s="335"/>
      <c r="AS68" s="335"/>
      <c r="AT68" s="335"/>
      <c r="AU68" s="336">
        <v>2</v>
      </c>
    </row>
    <row r="69" spans="1:47">
      <c r="A69" s="320"/>
      <c r="B69" s="316" t="s">
        <v>60</v>
      </c>
      <c r="C69" s="316" t="s">
        <v>60</v>
      </c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>
        <v>1</v>
      </c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9">
        <v>1</v>
      </c>
    </row>
    <row r="70" spans="1:47">
      <c r="A70" s="320"/>
      <c r="B70" s="320"/>
      <c r="C70" s="321" t="s">
        <v>550</v>
      </c>
      <c r="D70" s="322"/>
      <c r="E70" s="323"/>
      <c r="F70" s="323"/>
      <c r="G70" s="323"/>
      <c r="H70" s="323"/>
      <c r="I70" s="323"/>
      <c r="J70" s="323"/>
      <c r="K70" s="323"/>
      <c r="L70" s="323"/>
      <c r="M70" s="323"/>
      <c r="N70" s="323"/>
      <c r="O70" s="323"/>
      <c r="P70" s="323"/>
      <c r="Q70" s="323"/>
      <c r="R70" s="323"/>
      <c r="S70" s="323"/>
      <c r="T70" s="323"/>
      <c r="U70" s="323"/>
      <c r="V70" s="323"/>
      <c r="W70" s="323"/>
      <c r="X70" s="323"/>
      <c r="Y70" s="323"/>
      <c r="Z70" s="323"/>
      <c r="AA70" s="323"/>
      <c r="AB70" s="323"/>
      <c r="AC70" s="323"/>
      <c r="AD70" s="323"/>
      <c r="AE70" s="323"/>
      <c r="AF70" s="323"/>
      <c r="AG70" s="323"/>
      <c r="AH70" s="323"/>
      <c r="AI70" s="323"/>
      <c r="AJ70" s="323"/>
      <c r="AK70" s="323"/>
      <c r="AL70" s="323"/>
      <c r="AM70" s="323"/>
      <c r="AN70" s="323">
        <v>1</v>
      </c>
      <c r="AO70" s="323"/>
      <c r="AP70" s="323"/>
      <c r="AQ70" s="323"/>
      <c r="AR70" s="323"/>
      <c r="AS70" s="323"/>
      <c r="AT70" s="323"/>
      <c r="AU70" s="324">
        <v>1</v>
      </c>
    </row>
    <row r="71" spans="1:47">
      <c r="A71" s="320"/>
      <c r="B71" s="332" t="s">
        <v>587</v>
      </c>
      <c r="C71" s="333"/>
      <c r="D71" s="334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  <c r="P71" s="335"/>
      <c r="Q71" s="335"/>
      <c r="R71" s="335"/>
      <c r="S71" s="335"/>
      <c r="T71" s="335"/>
      <c r="U71" s="335"/>
      <c r="V71" s="335"/>
      <c r="W71" s="335"/>
      <c r="X71" s="335"/>
      <c r="Y71" s="335"/>
      <c r="Z71" s="335"/>
      <c r="AA71" s="335">
        <v>1</v>
      </c>
      <c r="AB71" s="335"/>
      <c r="AC71" s="335"/>
      <c r="AD71" s="335"/>
      <c r="AE71" s="335"/>
      <c r="AF71" s="335"/>
      <c r="AG71" s="335"/>
      <c r="AH71" s="335"/>
      <c r="AI71" s="335"/>
      <c r="AJ71" s="335"/>
      <c r="AK71" s="335"/>
      <c r="AL71" s="335"/>
      <c r="AM71" s="335"/>
      <c r="AN71" s="335">
        <v>1</v>
      </c>
      <c r="AO71" s="335"/>
      <c r="AP71" s="335"/>
      <c r="AQ71" s="335"/>
      <c r="AR71" s="335"/>
      <c r="AS71" s="335"/>
      <c r="AT71" s="335"/>
      <c r="AU71" s="336">
        <v>2</v>
      </c>
    </row>
    <row r="72" spans="1:47">
      <c r="A72" s="320"/>
      <c r="B72" s="316" t="s">
        <v>314</v>
      </c>
      <c r="C72" s="316" t="s">
        <v>494</v>
      </c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>
        <v>1</v>
      </c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9">
        <v>1</v>
      </c>
    </row>
    <row r="73" spans="1:47">
      <c r="A73" s="320"/>
      <c r="B73" s="320"/>
      <c r="C73" s="321" t="s">
        <v>440</v>
      </c>
      <c r="D73" s="322"/>
      <c r="E73" s="323"/>
      <c r="F73" s="323"/>
      <c r="G73" s="323"/>
      <c r="H73" s="323"/>
      <c r="I73" s="323"/>
      <c r="J73" s="323"/>
      <c r="K73" s="323"/>
      <c r="L73" s="323"/>
      <c r="M73" s="323"/>
      <c r="N73" s="323"/>
      <c r="O73" s="323"/>
      <c r="P73" s="323"/>
      <c r="Q73" s="323"/>
      <c r="R73" s="323"/>
      <c r="S73" s="323"/>
      <c r="T73" s="323"/>
      <c r="U73" s="323"/>
      <c r="V73" s="323"/>
      <c r="W73" s="323"/>
      <c r="X73" s="323"/>
      <c r="Y73" s="323"/>
      <c r="Z73" s="323"/>
      <c r="AA73" s="323">
        <v>1</v>
      </c>
      <c r="AB73" s="323"/>
      <c r="AC73" s="323"/>
      <c r="AD73" s="323"/>
      <c r="AE73" s="323"/>
      <c r="AF73" s="323"/>
      <c r="AG73" s="323"/>
      <c r="AH73" s="323"/>
      <c r="AI73" s="323"/>
      <c r="AJ73" s="323"/>
      <c r="AK73" s="323"/>
      <c r="AL73" s="323"/>
      <c r="AM73" s="323"/>
      <c r="AN73" s="323"/>
      <c r="AO73" s="323"/>
      <c r="AP73" s="323"/>
      <c r="AQ73" s="323"/>
      <c r="AR73" s="323"/>
      <c r="AS73" s="323"/>
      <c r="AT73" s="323"/>
      <c r="AU73" s="324">
        <v>1</v>
      </c>
    </row>
    <row r="74" spans="1:47">
      <c r="A74" s="320"/>
      <c r="B74" s="332" t="s">
        <v>588</v>
      </c>
      <c r="C74" s="333"/>
      <c r="D74" s="334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  <c r="P74" s="335"/>
      <c r="Q74" s="335"/>
      <c r="R74" s="335"/>
      <c r="S74" s="335"/>
      <c r="T74" s="335"/>
      <c r="U74" s="335"/>
      <c r="V74" s="335"/>
      <c r="W74" s="335"/>
      <c r="X74" s="335"/>
      <c r="Y74" s="335"/>
      <c r="Z74" s="335"/>
      <c r="AA74" s="335">
        <v>1</v>
      </c>
      <c r="AB74" s="335"/>
      <c r="AC74" s="335"/>
      <c r="AD74" s="335"/>
      <c r="AE74" s="335"/>
      <c r="AF74" s="335">
        <v>1</v>
      </c>
      <c r="AG74" s="335"/>
      <c r="AH74" s="335"/>
      <c r="AI74" s="335"/>
      <c r="AJ74" s="335"/>
      <c r="AK74" s="335"/>
      <c r="AL74" s="335"/>
      <c r="AM74" s="335"/>
      <c r="AN74" s="335"/>
      <c r="AO74" s="335"/>
      <c r="AP74" s="335"/>
      <c r="AQ74" s="335"/>
      <c r="AR74" s="335"/>
      <c r="AS74" s="335"/>
      <c r="AT74" s="335"/>
      <c r="AU74" s="336">
        <v>2</v>
      </c>
    </row>
    <row r="75" spans="1:47">
      <c r="A75" s="320"/>
      <c r="B75" s="316" t="s">
        <v>309</v>
      </c>
      <c r="C75" s="316" t="s">
        <v>499</v>
      </c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>
        <v>1</v>
      </c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9">
        <v>1</v>
      </c>
    </row>
    <row r="76" spans="1:47">
      <c r="A76" s="320"/>
      <c r="B76" s="332" t="s">
        <v>589</v>
      </c>
      <c r="C76" s="333"/>
      <c r="D76" s="334"/>
      <c r="E76" s="335"/>
      <c r="F76" s="335"/>
      <c r="G76" s="335"/>
      <c r="H76" s="335"/>
      <c r="I76" s="335"/>
      <c r="J76" s="335"/>
      <c r="K76" s="335"/>
      <c r="L76" s="335"/>
      <c r="M76" s="335"/>
      <c r="N76" s="335"/>
      <c r="O76" s="335"/>
      <c r="P76" s="335"/>
      <c r="Q76" s="335"/>
      <c r="R76" s="335"/>
      <c r="S76" s="335"/>
      <c r="T76" s="335"/>
      <c r="U76" s="335"/>
      <c r="V76" s="335"/>
      <c r="W76" s="335"/>
      <c r="X76" s="335"/>
      <c r="Y76" s="335"/>
      <c r="Z76" s="335"/>
      <c r="AA76" s="335"/>
      <c r="AB76" s="335"/>
      <c r="AC76" s="335"/>
      <c r="AD76" s="335"/>
      <c r="AE76" s="335"/>
      <c r="AF76" s="335"/>
      <c r="AG76" s="335"/>
      <c r="AH76" s="335">
        <v>1</v>
      </c>
      <c r="AI76" s="335"/>
      <c r="AJ76" s="335"/>
      <c r="AK76" s="335"/>
      <c r="AL76" s="335"/>
      <c r="AM76" s="335"/>
      <c r="AN76" s="335"/>
      <c r="AO76" s="335"/>
      <c r="AP76" s="335"/>
      <c r="AQ76" s="335"/>
      <c r="AR76" s="335"/>
      <c r="AS76" s="335"/>
      <c r="AT76" s="335"/>
      <c r="AU76" s="336">
        <v>1</v>
      </c>
    </row>
    <row r="77" spans="1:47">
      <c r="A77" s="338" t="s">
        <v>587</v>
      </c>
      <c r="B77" s="339"/>
      <c r="C77" s="339"/>
      <c r="D77" s="340"/>
      <c r="E77" s="341"/>
      <c r="F77" s="341"/>
      <c r="G77" s="341"/>
      <c r="H77" s="341"/>
      <c r="I77" s="341"/>
      <c r="J77" s="341"/>
      <c r="K77" s="341"/>
      <c r="L77" s="341"/>
      <c r="M77" s="341"/>
      <c r="N77" s="341"/>
      <c r="O77" s="341"/>
      <c r="P77" s="341"/>
      <c r="Q77" s="341"/>
      <c r="R77" s="341"/>
      <c r="S77" s="341"/>
      <c r="T77" s="341"/>
      <c r="U77" s="341"/>
      <c r="V77" s="341">
        <v>1</v>
      </c>
      <c r="W77" s="341"/>
      <c r="X77" s="341"/>
      <c r="Y77" s="341">
        <v>1</v>
      </c>
      <c r="Z77" s="341"/>
      <c r="AA77" s="341">
        <v>4</v>
      </c>
      <c r="AB77" s="341"/>
      <c r="AC77" s="341"/>
      <c r="AD77" s="341"/>
      <c r="AE77" s="341">
        <v>3</v>
      </c>
      <c r="AF77" s="341">
        <v>2</v>
      </c>
      <c r="AG77" s="341"/>
      <c r="AH77" s="341">
        <v>1</v>
      </c>
      <c r="AI77" s="341"/>
      <c r="AJ77" s="341">
        <v>1</v>
      </c>
      <c r="AK77" s="341"/>
      <c r="AL77" s="341"/>
      <c r="AM77" s="341"/>
      <c r="AN77" s="341">
        <v>1</v>
      </c>
      <c r="AO77" s="341"/>
      <c r="AP77" s="341"/>
      <c r="AQ77" s="341">
        <v>1</v>
      </c>
      <c r="AR77" s="341"/>
      <c r="AS77" s="341"/>
      <c r="AT77" s="341"/>
      <c r="AU77" s="342">
        <v>15</v>
      </c>
    </row>
    <row r="78" spans="1:47">
      <c r="A78" s="316" t="s">
        <v>61</v>
      </c>
      <c r="B78" s="316" t="s">
        <v>316</v>
      </c>
      <c r="C78" s="316" t="s">
        <v>401</v>
      </c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>
        <v>3</v>
      </c>
      <c r="W78" s="318">
        <v>4</v>
      </c>
      <c r="X78" s="318">
        <v>2</v>
      </c>
      <c r="Y78" s="318"/>
      <c r="Z78" s="318"/>
      <c r="AA78" s="318">
        <v>1</v>
      </c>
      <c r="AB78" s="318"/>
      <c r="AC78" s="318"/>
      <c r="AD78" s="318">
        <v>1</v>
      </c>
      <c r="AE78" s="318"/>
      <c r="AF78" s="318">
        <v>1</v>
      </c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9">
        <v>12</v>
      </c>
    </row>
    <row r="79" spans="1:47">
      <c r="A79" s="320"/>
      <c r="B79" s="320"/>
      <c r="C79" s="321" t="s">
        <v>456</v>
      </c>
      <c r="D79" s="322"/>
      <c r="E79" s="323"/>
      <c r="F79" s="323"/>
      <c r="G79" s="323"/>
      <c r="H79" s="323"/>
      <c r="I79" s="323"/>
      <c r="J79" s="323"/>
      <c r="K79" s="323"/>
      <c r="L79" s="323"/>
      <c r="M79" s="323"/>
      <c r="N79" s="323"/>
      <c r="O79" s="323"/>
      <c r="P79" s="323"/>
      <c r="Q79" s="323"/>
      <c r="R79" s="323"/>
      <c r="S79" s="323"/>
      <c r="T79" s="323"/>
      <c r="U79" s="323"/>
      <c r="V79" s="323"/>
      <c r="W79" s="323"/>
      <c r="X79" s="323"/>
      <c r="Y79" s="323"/>
      <c r="Z79" s="323"/>
      <c r="AA79" s="323">
        <v>1</v>
      </c>
      <c r="AB79" s="323">
        <v>3</v>
      </c>
      <c r="AC79" s="323"/>
      <c r="AD79" s="323"/>
      <c r="AE79" s="323">
        <v>1</v>
      </c>
      <c r="AF79" s="323"/>
      <c r="AG79" s="323"/>
      <c r="AH79" s="323"/>
      <c r="AI79" s="323">
        <v>1</v>
      </c>
      <c r="AJ79" s="323"/>
      <c r="AK79" s="323"/>
      <c r="AL79" s="323"/>
      <c r="AM79" s="323"/>
      <c r="AN79" s="323"/>
      <c r="AO79" s="323"/>
      <c r="AP79" s="323"/>
      <c r="AQ79" s="323"/>
      <c r="AR79" s="323"/>
      <c r="AS79" s="323"/>
      <c r="AT79" s="323"/>
      <c r="AU79" s="324">
        <v>6</v>
      </c>
    </row>
    <row r="80" spans="1:47">
      <c r="A80" s="320"/>
      <c r="B80" s="320"/>
      <c r="C80" s="321" t="s">
        <v>516</v>
      </c>
      <c r="D80" s="322"/>
      <c r="E80" s="323"/>
      <c r="F80" s="323"/>
      <c r="G80" s="323"/>
      <c r="H80" s="323"/>
      <c r="I80" s="323"/>
      <c r="J80" s="323"/>
      <c r="K80" s="323"/>
      <c r="L80" s="323"/>
      <c r="M80" s="323"/>
      <c r="N80" s="323"/>
      <c r="O80" s="323"/>
      <c r="P80" s="323"/>
      <c r="Q80" s="323"/>
      <c r="R80" s="323"/>
      <c r="S80" s="323"/>
      <c r="T80" s="323"/>
      <c r="U80" s="323"/>
      <c r="V80" s="323"/>
      <c r="W80" s="323"/>
      <c r="X80" s="323"/>
      <c r="Y80" s="323"/>
      <c r="Z80" s="323"/>
      <c r="AA80" s="323"/>
      <c r="AB80" s="323"/>
      <c r="AC80" s="323"/>
      <c r="AD80" s="323"/>
      <c r="AE80" s="323"/>
      <c r="AF80" s="323"/>
      <c r="AG80" s="323"/>
      <c r="AH80" s="323"/>
      <c r="AI80" s="323">
        <v>2</v>
      </c>
      <c r="AJ80" s="323"/>
      <c r="AK80" s="323"/>
      <c r="AL80" s="323"/>
      <c r="AM80" s="323"/>
      <c r="AN80" s="323"/>
      <c r="AO80" s="323"/>
      <c r="AP80" s="323"/>
      <c r="AQ80" s="323"/>
      <c r="AR80" s="323"/>
      <c r="AS80" s="323"/>
      <c r="AT80" s="323"/>
      <c r="AU80" s="324">
        <v>2</v>
      </c>
    </row>
    <row r="81" spans="1:47">
      <c r="A81" s="320"/>
      <c r="B81" s="320"/>
      <c r="C81" s="321" t="s">
        <v>425</v>
      </c>
      <c r="D81" s="322"/>
      <c r="E81" s="323"/>
      <c r="F81" s="323"/>
      <c r="G81" s="323"/>
      <c r="H81" s="323"/>
      <c r="I81" s="323"/>
      <c r="J81" s="323"/>
      <c r="K81" s="323"/>
      <c r="L81" s="323"/>
      <c r="M81" s="323"/>
      <c r="N81" s="323"/>
      <c r="O81" s="323"/>
      <c r="P81" s="323"/>
      <c r="Q81" s="323"/>
      <c r="R81" s="323"/>
      <c r="S81" s="323"/>
      <c r="T81" s="323"/>
      <c r="U81" s="323"/>
      <c r="V81" s="323"/>
      <c r="W81" s="323"/>
      <c r="X81" s="323">
        <v>1</v>
      </c>
      <c r="Y81" s="323"/>
      <c r="Z81" s="323"/>
      <c r="AA81" s="323"/>
      <c r="AB81" s="323"/>
      <c r="AC81" s="323"/>
      <c r="AD81" s="323"/>
      <c r="AE81" s="323"/>
      <c r="AF81" s="323"/>
      <c r="AG81" s="323"/>
      <c r="AH81" s="323"/>
      <c r="AI81" s="323"/>
      <c r="AJ81" s="323"/>
      <c r="AK81" s="323"/>
      <c r="AL81" s="323"/>
      <c r="AM81" s="323"/>
      <c r="AN81" s="323"/>
      <c r="AO81" s="323"/>
      <c r="AP81" s="323"/>
      <c r="AQ81" s="323"/>
      <c r="AR81" s="323"/>
      <c r="AS81" s="323"/>
      <c r="AT81" s="323"/>
      <c r="AU81" s="324">
        <v>1</v>
      </c>
    </row>
    <row r="82" spans="1:47">
      <c r="A82" s="320"/>
      <c r="B82" s="332" t="s">
        <v>590</v>
      </c>
      <c r="C82" s="333"/>
      <c r="D82" s="334"/>
      <c r="E82" s="335"/>
      <c r="F82" s="335"/>
      <c r="G82" s="335"/>
      <c r="H82" s="335"/>
      <c r="I82" s="335"/>
      <c r="J82" s="335"/>
      <c r="K82" s="335"/>
      <c r="L82" s="335"/>
      <c r="M82" s="335"/>
      <c r="N82" s="335"/>
      <c r="O82" s="335"/>
      <c r="P82" s="335"/>
      <c r="Q82" s="335"/>
      <c r="R82" s="335"/>
      <c r="S82" s="335"/>
      <c r="T82" s="335"/>
      <c r="U82" s="335"/>
      <c r="V82" s="335">
        <v>3</v>
      </c>
      <c r="W82" s="335">
        <v>4</v>
      </c>
      <c r="X82" s="335">
        <v>3</v>
      </c>
      <c r="Y82" s="335"/>
      <c r="Z82" s="335"/>
      <c r="AA82" s="335">
        <v>2</v>
      </c>
      <c r="AB82" s="335">
        <v>3</v>
      </c>
      <c r="AC82" s="335"/>
      <c r="AD82" s="335">
        <v>1</v>
      </c>
      <c r="AE82" s="335">
        <v>1</v>
      </c>
      <c r="AF82" s="335">
        <v>1</v>
      </c>
      <c r="AG82" s="335"/>
      <c r="AH82" s="335"/>
      <c r="AI82" s="335">
        <v>3</v>
      </c>
      <c r="AJ82" s="335"/>
      <c r="AK82" s="335"/>
      <c r="AL82" s="335"/>
      <c r="AM82" s="335"/>
      <c r="AN82" s="335"/>
      <c r="AO82" s="335"/>
      <c r="AP82" s="335"/>
      <c r="AQ82" s="335"/>
      <c r="AR82" s="335"/>
      <c r="AS82" s="335"/>
      <c r="AT82" s="335"/>
      <c r="AU82" s="336">
        <v>21</v>
      </c>
    </row>
    <row r="83" spans="1:47">
      <c r="A83" s="320"/>
      <c r="B83" s="316" t="s">
        <v>317</v>
      </c>
      <c r="C83" s="316" t="s">
        <v>389</v>
      </c>
      <c r="D83" s="317"/>
      <c r="E83" s="318"/>
      <c r="F83" s="318"/>
      <c r="G83" s="318"/>
      <c r="H83" s="318"/>
      <c r="I83" s="318"/>
      <c r="J83" s="318"/>
      <c r="K83" s="318"/>
      <c r="L83" s="318"/>
      <c r="M83" s="318"/>
      <c r="N83" s="318"/>
      <c r="O83" s="318"/>
      <c r="P83" s="318"/>
      <c r="Q83" s="318"/>
      <c r="R83" s="318"/>
      <c r="S83" s="318"/>
      <c r="T83" s="318">
        <v>4</v>
      </c>
      <c r="U83" s="318">
        <v>1</v>
      </c>
      <c r="V83" s="318"/>
      <c r="W83" s="318">
        <v>1</v>
      </c>
      <c r="X83" s="318"/>
      <c r="Y83" s="318"/>
      <c r="Z83" s="318"/>
      <c r="AA83" s="318"/>
      <c r="AB83" s="318"/>
      <c r="AC83" s="318"/>
      <c r="AD83" s="318"/>
      <c r="AE83" s="318"/>
      <c r="AF83" s="318"/>
      <c r="AG83" s="318"/>
      <c r="AH83" s="318"/>
      <c r="AI83" s="318"/>
      <c r="AJ83" s="318"/>
      <c r="AK83" s="318"/>
      <c r="AL83" s="318"/>
      <c r="AM83" s="318"/>
      <c r="AN83" s="318"/>
      <c r="AO83" s="318"/>
      <c r="AP83" s="318"/>
      <c r="AQ83" s="318"/>
      <c r="AR83" s="318"/>
      <c r="AS83" s="318"/>
      <c r="AT83" s="318"/>
      <c r="AU83" s="319">
        <v>6</v>
      </c>
    </row>
    <row r="84" spans="1:47">
      <c r="A84" s="320"/>
      <c r="B84" s="320"/>
      <c r="C84" s="321" t="s">
        <v>317</v>
      </c>
      <c r="D84" s="322"/>
      <c r="E84" s="323"/>
      <c r="F84" s="323"/>
      <c r="G84" s="323"/>
      <c r="H84" s="323"/>
      <c r="I84" s="323"/>
      <c r="J84" s="323"/>
      <c r="K84" s="323"/>
      <c r="L84" s="323"/>
      <c r="M84" s="323"/>
      <c r="N84" s="323"/>
      <c r="O84" s="323"/>
      <c r="P84" s="323"/>
      <c r="Q84" s="323"/>
      <c r="R84" s="323"/>
      <c r="S84" s="323"/>
      <c r="T84" s="323"/>
      <c r="U84" s="323"/>
      <c r="V84" s="323"/>
      <c r="W84" s="323"/>
      <c r="X84" s="323"/>
      <c r="Y84" s="323"/>
      <c r="Z84" s="323"/>
      <c r="AA84" s="323"/>
      <c r="AB84" s="323"/>
      <c r="AC84" s="323"/>
      <c r="AD84" s="323">
        <v>1</v>
      </c>
      <c r="AE84" s="323"/>
      <c r="AF84" s="323"/>
      <c r="AG84" s="323">
        <v>1</v>
      </c>
      <c r="AH84" s="323"/>
      <c r="AI84" s="323"/>
      <c r="AJ84" s="323"/>
      <c r="AK84" s="323"/>
      <c r="AL84" s="323"/>
      <c r="AM84" s="323"/>
      <c r="AN84" s="323"/>
      <c r="AO84" s="323"/>
      <c r="AP84" s="323"/>
      <c r="AQ84" s="323"/>
      <c r="AR84" s="323"/>
      <c r="AS84" s="323"/>
      <c r="AT84" s="323"/>
      <c r="AU84" s="324">
        <v>2</v>
      </c>
    </row>
    <row r="85" spans="1:47">
      <c r="A85" s="320"/>
      <c r="B85" s="332" t="s">
        <v>591</v>
      </c>
      <c r="C85" s="333"/>
      <c r="D85" s="334"/>
      <c r="E85" s="335"/>
      <c r="F85" s="335"/>
      <c r="G85" s="335"/>
      <c r="H85" s="335"/>
      <c r="I85" s="335"/>
      <c r="J85" s="335"/>
      <c r="K85" s="335"/>
      <c r="L85" s="335"/>
      <c r="M85" s="335"/>
      <c r="N85" s="335"/>
      <c r="O85" s="335"/>
      <c r="P85" s="335"/>
      <c r="Q85" s="335"/>
      <c r="R85" s="335"/>
      <c r="S85" s="335"/>
      <c r="T85" s="335">
        <v>4</v>
      </c>
      <c r="U85" s="335">
        <v>1</v>
      </c>
      <c r="V85" s="335"/>
      <c r="W85" s="335">
        <v>1</v>
      </c>
      <c r="X85" s="335"/>
      <c r="Y85" s="335"/>
      <c r="Z85" s="335"/>
      <c r="AA85" s="335"/>
      <c r="AB85" s="335"/>
      <c r="AC85" s="335"/>
      <c r="AD85" s="335">
        <v>1</v>
      </c>
      <c r="AE85" s="335"/>
      <c r="AF85" s="335"/>
      <c r="AG85" s="335">
        <v>1</v>
      </c>
      <c r="AH85" s="335"/>
      <c r="AI85" s="335"/>
      <c r="AJ85" s="335"/>
      <c r="AK85" s="335"/>
      <c r="AL85" s="335"/>
      <c r="AM85" s="335"/>
      <c r="AN85" s="335"/>
      <c r="AO85" s="335"/>
      <c r="AP85" s="335"/>
      <c r="AQ85" s="335"/>
      <c r="AR85" s="335"/>
      <c r="AS85" s="335"/>
      <c r="AT85" s="335"/>
      <c r="AU85" s="336">
        <v>8</v>
      </c>
    </row>
    <row r="86" spans="1:47">
      <c r="A86" s="320"/>
      <c r="B86" s="316" t="s">
        <v>177</v>
      </c>
      <c r="C86" s="316" t="s">
        <v>407</v>
      </c>
      <c r="D86" s="317"/>
      <c r="E86" s="318"/>
      <c r="F86" s="318"/>
      <c r="G86" s="318"/>
      <c r="H86" s="318"/>
      <c r="I86" s="318"/>
      <c r="J86" s="318"/>
      <c r="K86" s="318"/>
      <c r="L86" s="318"/>
      <c r="M86" s="318"/>
      <c r="N86" s="318"/>
      <c r="O86" s="318"/>
      <c r="P86" s="318"/>
      <c r="Q86" s="318"/>
      <c r="R86" s="318"/>
      <c r="S86" s="318"/>
      <c r="T86" s="318"/>
      <c r="U86" s="318"/>
      <c r="V86" s="318">
        <v>1</v>
      </c>
      <c r="W86" s="318"/>
      <c r="X86" s="318"/>
      <c r="Y86" s="318"/>
      <c r="Z86" s="318"/>
      <c r="AA86" s="318"/>
      <c r="AB86" s="318"/>
      <c r="AC86" s="318"/>
      <c r="AD86" s="318"/>
      <c r="AE86" s="318"/>
      <c r="AF86" s="318"/>
      <c r="AG86" s="318"/>
      <c r="AH86" s="318"/>
      <c r="AI86" s="318"/>
      <c r="AJ86" s="318"/>
      <c r="AK86" s="318"/>
      <c r="AL86" s="318"/>
      <c r="AM86" s="318"/>
      <c r="AN86" s="318"/>
      <c r="AO86" s="318"/>
      <c r="AP86" s="318"/>
      <c r="AQ86" s="318"/>
      <c r="AR86" s="318"/>
      <c r="AS86" s="318"/>
      <c r="AT86" s="318"/>
      <c r="AU86" s="319">
        <v>1</v>
      </c>
    </row>
    <row r="87" spans="1:47">
      <c r="A87" s="320"/>
      <c r="B87" s="320"/>
      <c r="C87" s="321" t="s">
        <v>418</v>
      </c>
      <c r="D87" s="322"/>
      <c r="E87" s="323"/>
      <c r="F87" s="323"/>
      <c r="G87" s="323"/>
      <c r="H87" s="323"/>
      <c r="I87" s="323"/>
      <c r="J87" s="323"/>
      <c r="K87" s="323"/>
      <c r="L87" s="323"/>
      <c r="M87" s="323"/>
      <c r="N87" s="323"/>
      <c r="O87" s="323"/>
      <c r="P87" s="323"/>
      <c r="Q87" s="323"/>
      <c r="R87" s="323"/>
      <c r="S87" s="323"/>
      <c r="T87" s="323"/>
      <c r="U87" s="323"/>
      <c r="V87" s="323"/>
      <c r="W87" s="323">
        <v>1</v>
      </c>
      <c r="X87" s="323"/>
      <c r="Y87" s="323"/>
      <c r="Z87" s="323"/>
      <c r="AA87" s="323"/>
      <c r="AB87" s="323"/>
      <c r="AC87" s="323"/>
      <c r="AD87" s="323"/>
      <c r="AE87" s="323"/>
      <c r="AF87" s="323"/>
      <c r="AG87" s="323"/>
      <c r="AH87" s="323"/>
      <c r="AI87" s="323"/>
      <c r="AJ87" s="323"/>
      <c r="AK87" s="323"/>
      <c r="AL87" s="323"/>
      <c r="AM87" s="323"/>
      <c r="AN87" s="323"/>
      <c r="AO87" s="323"/>
      <c r="AP87" s="323"/>
      <c r="AQ87" s="323"/>
      <c r="AR87" s="323"/>
      <c r="AS87" s="323"/>
      <c r="AT87" s="323"/>
      <c r="AU87" s="324">
        <v>1</v>
      </c>
    </row>
    <row r="88" spans="1:47">
      <c r="A88" s="320"/>
      <c r="B88" s="332" t="s">
        <v>592</v>
      </c>
      <c r="C88" s="333"/>
      <c r="D88" s="334"/>
      <c r="E88" s="335"/>
      <c r="F88" s="335"/>
      <c r="G88" s="335"/>
      <c r="H88" s="335"/>
      <c r="I88" s="335"/>
      <c r="J88" s="335"/>
      <c r="K88" s="335"/>
      <c r="L88" s="335"/>
      <c r="M88" s="335"/>
      <c r="N88" s="335"/>
      <c r="O88" s="335"/>
      <c r="P88" s="335"/>
      <c r="Q88" s="335"/>
      <c r="R88" s="335"/>
      <c r="S88" s="335"/>
      <c r="T88" s="335"/>
      <c r="U88" s="335"/>
      <c r="V88" s="335">
        <v>1</v>
      </c>
      <c r="W88" s="335">
        <v>1</v>
      </c>
      <c r="X88" s="335"/>
      <c r="Y88" s="335"/>
      <c r="Z88" s="335"/>
      <c r="AA88" s="335"/>
      <c r="AB88" s="335"/>
      <c r="AC88" s="335"/>
      <c r="AD88" s="335"/>
      <c r="AE88" s="335"/>
      <c r="AF88" s="335"/>
      <c r="AG88" s="335"/>
      <c r="AH88" s="335"/>
      <c r="AI88" s="335"/>
      <c r="AJ88" s="335"/>
      <c r="AK88" s="335"/>
      <c r="AL88" s="335"/>
      <c r="AM88" s="335"/>
      <c r="AN88" s="335"/>
      <c r="AO88" s="335"/>
      <c r="AP88" s="335"/>
      <c r="AQ88" s="335"/>
      <c r="AR88" s="335"/>
      <c r="AS88" s="335"/>
      <c r="AT88" s="335"/>
      <c r="AU88" s="336">
        <v>2</v>
      </c>
    </row>
    <row r="89" spans="1:47">
      <c r="A89" s="320"/>
      <c r="B89" s="316" t="s">
        <v>318</v>
      </c>
      <c r="C89" s="316" t="s">
        <v>457</v>
      </c>
      <c r="D89" s="317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  <c r="P89" s="318"/>
      <c r="Q89" s="318"/>
      <c r="R89" s="318"/>
      <c r="S89" s="318"/>
      <c r="T89" s="318"/>
      <c r="U89" s="318"/>
      <c r="V89" s="318"/>
      <c r="W89" s="318"/>
      <c r="X89" s="318"/>
      <c r="Y89" s="318"/>
      <c r="Z89" s="318"/>
      <c r="AA89" s="318"/>
      <c r="AB89" s="318"/>
      <c r="AC89" s="318">
        <v>1</v>
      </c>
      <c r="AD89" s="318"/>
      <c r="AE89" s="318"/>
      <c r="AF89" s="318"/>
      <c r="AG89" s="318"/>
      <c r="AH89" s="318"/>
      <c r="AI89" s="318"/>
      <c r="AJ89" s="318"/>
      <c r="AK89" s="318"/>
      <c r="AL89" s="318"/>
      <c r="AM89" s="318"/>
      <c r="AN89" s="318"/>
      <c r="AO89" s="318"/>
      <c r="AP89" s="318"/>
      <c r="AQ89" s="318"/>
      <c r="AR89" s="318"/>
      <c r="AS89" s="318"/>
      <c r="AT89" s="318"/>
      <c r="AU89" s="319">
        <v>1</v>
      </c>
    </row>
    <row r="90" spans="1:47">
      <c r="A90" s="320"/>
      <c r="B90" s="320"/>
      <c r="C90" s="321" t="s">
        <v>266</v>
      </c>
      <c r="D90" s="322"/>
      <c r="E90" s="323"/>
      <c r="F90" s="323"/>
      <c r="G90" s="323"/>
      <c r="H90" s="323"/>
      <c r="I90" s="323"/>
      <c r="J90" s="323"/>
      <c r="K90" s="323"/>
      <c r="L90" s="323"/>
      <c r="M90" s="323"/>
      <c r="N90" s="323"/>
      <c r="O90" s="323"/>
      <c r="P90" s="323"/>
      <c r="Q90" s="323"/>
      <c r="R90" s="323"/>
      <c r="S90" s="323"/>
      <c r="T90" s="323"/>
      <c r="U90" s="323"/>
      <c r="V90" s="323"/>
      <c r="W90" s="323"/>
      <c r="X90" s="323"/>
      <c r="Y90" s="323"/>
      <c r="Z90" s="323"/>
      <c r="AA90" s="323"/>
      <c r="AB90" s="323"/>
      <c r="AC90" s="323"/>
      <c r="AD90" s="323"/>
      <c r="AE90" s="323"/>
      <c r="AF90" s="323"/>
      <c r="AG90" s="323"/>
      <c r="AH90" s="323"/>
      <c r="AI90" s="323"/>
      <c r="AJ90" s="323"/>
      <c r="AK90" s="323"/>
      <c r="AL90" s="323"/>
      <c r="AM90" s="323"/>
      <c r="AN90" s="323"/>
      <c r="AO90" s="323"/>
      <c r="AP90" s="323"/>
      <c r="AQ90" s="323"/>
      <c r="AR90" s="323">
        <v>1</v>
      </c>
      <c r="AS90" s="323"/>
      <c r="AT90" s="323"/>
      <c r="AU90" s="324">
        <v>1</v>
      </c>
    </row>
    <row r="91" spans="1:47">
      <c r="A91" s="320"/>
      <c r="B91" s="332" t="s">
        <v>594</v>
      </c>
      <c r="C91" s="333"/>
      <c r="D91" s="334"/>
      <c r="E91" s="335"/>
      <c r="F91" s="335"/>
      <c r="G91" s="335"/>
      <c r="H91" s="335"/>
      <c r="I91" s="335"/>
      <c r="J91" s="335"/>
      <c r="K91" s="335"/>
      <c r="L91" s="335"/>
      <c r="M91" s="335"/>
      <c r="N91" s="335"/>
      <c r="O91" s="335"/>
      <c r="P91" s="335"/>
      <c r="Q91" s="335"/>
      <c r="R91" s="335"/>
      <c r="S91" s="335"/>
      <c r="T91" s="335"/>
      <c r="U91" s="335"/>
      <c r="V91" s="335"/>
      <c r="W91" s="335"/>
      <c r="X91" s="335"/>
      <c r="Y91" s="335"/>
      <c r="Z91" s="335"/>
      <c r="AA91" s="335"/>
      <c r="AB91" s="335"/>
      <c r="AC91" s="335">
        <v>1</v>
      </c>
      <c r="AD91" s="335"/>
      <c r="AE91" s="335"/>
      <c r="AF91" s="335"/>
      <c r="AG91" s="335"/>
      <c r="AH91" s="335"/>
      <c r="AI91" s="335"/>
      <c r="AJ91" s="335"/>
      <c r="AK91" s="335"/>
      <c r="AL91" s="335"/>
      <c r="AM91" s="335"/>
      <c r="AN91" s="335"/>
      <c r="AO91" s="335"/>
      <c r="AP91" s="335"/>
      <c r="AQ91" s="335"/>
      <c r="AR91" s="335">
        <v>1</v>
      </c>
      <c r="AS91" s="335"/>
      <c r="AT91" s="335"/>
      <c r="AU91" s="336">
        <v>2</v>
      </c>
    </row>
    <row r="92" spans="1:47">
      <c r="A92" s="320"/>
      <c r="B92" s="316" t="s">
        <v>61</v>
      </c>
      <c r="C92" s="316" t="s">
        <v>390</v>
      </c>
      <c r="D92" s="317"/>
      <c r="E92" s="318"/>
      <c r="F92" s="318"/>
      <c r="G92" s="318"/>
      <c r="H92" s="318"/>
      <c r="I92" s="318"/>
      <c r="J92" s="318"/>
      <c r="K92" s="318"/>
      <c r="L92" s="318"/>
      <c r="M92" s="318"/>
      <c r="N92" s="318"/>
      <c r="O92" s="318"/>
      <c r="P92" s="318"/>
      <c r="Q92" s="318"/>
      <c r="R92" s="318"/>
      <c r="S92" s="318"/>
      <c r="T92" s="318"/>
      <c r="U92" s="318">
        <v>1</v>
      </c>
      <c r="V92" s="318"/>
      <c r="W92" s="318"/>
      <c r="X92" s="318"/>
      <c r="Y92" s="318"/>
      <c r="Z92" s="318"/>
      <c r="AA92" s="318"/>
      <c r="AB92" s="318"/>
      <c r="AC92" s="318"/>
      <c r="AD92" s="318"/>
      <c r="AE92" s="318"/>
      <c r="AF92" s="318"/>
      <c r="AG92" s="318"/>
      <c r="AH92" s="318"/>
      <c r="AI92" s="318"/>
      <c r="AJ92" s="318"/>
      <c r="AK92" s="318"/>
      <c r="AL92" s="318"/>
      <c r="AM92" s="318"/>
      <c r="AN92" s="318"/>
      <c r="AO92" s="318"/>
      <c r="AP92" s="318"/>
      <c r="AQ92" s="318"/>
      <c r="AR92" s="318"/>
      <c r="AS92" s="318"/>
      <c r="AT92" s="318"/>
      <c r="AU92" s="319">
        <v>1</v>
      </c>
    </row>
    <row r="93" spans="1:47">
      <c r="A93" s="320"/>
      <c r="B93" s="320"/>
      <c r="C93" s="321" t="s">
        <v>500</v>
      </c>
      <c r="D93" s="322"/>
      <c r="E93" s="323"/>
      <c r="F93" s="323"/>
      <c r="G93" s="323"/>
      <c r="H93" s="323"/>
      <c r="I93" s="323"/>
      <c r="J93" s="323"/>
      <c r="K93" s="323"/>
      <c r="L93" s="323"/>
      <c r="M93" s="323"/>
      <c r="N93" s="323"/>
      <c r="O93" s="323"/>
      <c r="P93" s="323"/>
      <c r="Q93" s="323"/>
      <c r="R93" s="323"/>
      <c r="S93" s="323"/>
      <c r="T93" s="323"/>
      <c r="U93" s="323"/>
      <c r="V93" s="323"/>
      <c r="W93" s="323"/>
      <c r="X93" s="323"/>
      <c r="Y93" s="323"/>
      <c r="Z93" s="323"/>
      <c r="AA93" s="323"/>
      <c r="AB93" s="323"/>
      <c r="AC93" s="323"/>
      <c r="AD93" s="323"/>
      <c r="AE93" s="323"/>
      <c r="AF93" s="323"/>
      <c r="AG93" s="323"/>
      <c r="AH93" s="323"/>
      <c r="AI93" s="323">
        <v>1</v>
      </c>
      <c r="AJ93" s="323"/>
      <c r="AK93" s="323"/>
      <c r="AL93" s="323"/>
      <c r="AM93" s="323"/>
      <c r="AN93" s="323"/>
      <c r="AO93" s="323"/>
      <c r="AP93" s="323"/>
      <c r="AQ93" s="323"/>
      <c r="AR93" s="323"/>
      <c r="AS93" s="323"/>
      <c r="AT93" s="323"/>
      <c r="AU93" s="324">
        <v>1</v>
      </c>
    </row>
    <row r="94" spans="1:47">
      <c r="A94" s="320"/>
      <c r="B94" s="332" t="s">
        <v>593</v>
      </c>
      <c r="C94" s="333"/>
      <c r="D94" s="334"/>
      <c r="E94" s="335"/>
      <c r="F94" s="335"/>
      <c r="G94" s="335"/>
      <c r="H94" s="335"/>
      <c r="I94" s="335"/>
      <c r="J94" s="335"/>
      <c r="K94" s="335"/>
      <c r="L94" s="335"/>
      <c r="M94" s="335"/>
      <c r="N94" s="335"/>
      <c r="O94" s="335"/>
      <c r="P94" s="335"/>
      <c r="Q94" s="335"/>
      <c r="R94" s="335"/>
      <c r="S94" s="335"/>
      <c r="T94" s="335"/>
      <c r="U94" s="335">
        <v>1</v>
      </c>
      <c r="V94" s="335"/>
      <c r="W94" s="335"/>
      <c r="X94" s="335"/>
      <c r="Y94" s="335"/>
      <c r="Z94" s="335"/>
      <c r="AA94" s="335"/>
      <c r="AB94" s="335"/>
      <c r="AC94" s="335"/>
      <c r="AD94" s="335"/>
      <c r="AE94" s="335"/>
      <c r="AF94" s="335"/>
      <c r="AG94" s="335"/>
      <c r="AH94" s="335"/>
      <c r="AI94" s="335">
        <v>1</v>
      </c>
      <c r="AJ94" s="335"/>
      <c r="AK94" s="335"/>
      <c r="AL94" s="335"/>
      <c r="AM94" s="335"/>
      <c r="AN94" s="335"/>
      <c r="AO94" s="335"/>
      <c r="AP94" s="335"/>
      <c r="AQ94" s="335"/>
      <c r="AR94" s="335"/>
      <c r="AS94" s="335"/>
      <c r="AT94" s="335"/>
      <c r="AU94" s="336">
        <v>2</v>
      </c>
    </row>
    <row r="95" spans="1:47">
      <c r="A95" s="320"/>
      <c r="B95" s="316" t="s">
        <v>315</v>
      </c>
      <c r="C95" s="316" t="s">
        <v>441</v>
      </c>
      <c r="D95" s="317"/>
      <c r="E95" s="318"/>
      <c r="F95" s="318"/>
      <c r="G95" s="318"/>
      <c r="H95" s="318"/>
      <c r="I95" s="318"/>
      <c r="J95" s="318"/>
      <c r="K95" s="318"/>
      <c r="L95" s="318"/>
      <c r="M95" s="318"/>
      <c r="N95" s="318"/>
      <c r="O95" s="318"/>
      <c r="P95" s="318"/>
      <c r="Q95" s="318"/>
      <c r="R95" s="318"/>
      <c r="S95" s="318"/>
      <c r="T95" s="318"/>
      <c r="U95" s="318"/>
      <c r="V95" s="318"/>
      <c r="W95" s="318"/>
      <c r="X95" s="318"/>
      <c r="Y95" s="318"/>
      <c r="Z95" s="318">
        <v>1</v>
      </c>
      <c r="AA95" s="318"/>
      <c r="AB95" s="318"/>
      <c r="AC95" s="318"/>
      <c r="AD95" s="318"/>
      <c r="AE95" s="318"/>
      <c r="AF95" s="318"/>
      <c r="AG95" s="318"/>
      <c r="AH95" s="318"/>
      <c r="AI95" s="318"/>
      <c r="AJ95" s="318"/>
      <c r="AK95" s="318"/>
      <c r="AL95" s="318"/>
      <c r="AM95" s="318"/>
      <c r="AN95" s="318"/>
      <c r="AO95" s="318"/>
      <c r="AP95" s="318"/>
      <c r="AQ95" s="318"/>
      <c r="AR95" s="318"/>
      <c r="AS95" s="318"/>
      <c r="AT95" s="318"/>
      <c r="AU95" s="319">
        <v>1</v>
      </c>
    </row>
    <row r="96" spans="1:47">
      <c r="A96" s="320"/>
      <c r="B96" s="332" t="s">
        <v>595</v>
      </c>
      <c r="C96" s="333"/>
      <c r="D96" s="334"/>
      <c r="E96" s="335"/>
      <c r="F96" s="335"/>
      <c r="G96" s="335"/>
      <c r="H96" s="335"/>
      <c r="I96" s="335"/>
      <c r="J96" s="335"/>
      <c r="K96" s="335"/>
      <c r="L96" s="335"/>
      <c r="M96" s="335"/>
      <c r="N96" s="335"/>
      <c r="O96" s="335"/>
      <c r="P96" s="335"/>
      <c r="Q96" s="335"/>
      <c r="R96" s="335"/>
      <c r="S96" s="335"/>
      <c r="T96" s="335"/>
      <c r="U96" s="335"/>
      <c r="V96" s="335"/>
      <c r="W96" s="335"/>
      <c r="X96" s="335"/>
      <c r="Y96" s="335"/>
      <c r="Z96" s="335">
        <v>1</v>
      </c>
      <c r="AA96" s="335"/>
      <c r="AB96" s="335"/>
      <c r="AC96" s="335"/>
      <c r="AD96" s="335"/>
      <c r="AE96" s="335"/>
      <c r="AF96" s="335"/>
      <c r="AG96" s="335"/>
      <c r="AH96" s="335"/>
      <c r="AI96" s="335"/>
      <c r="AJ96" s="335"/>
      <c r="AK96" s="335"/>
      <c r="AL96" s="335"/>
      <c r="AM96" s="335"/>
      <c r="AN96" s="335"/>
      <c r="AO96" s="335"/>
      <c r="AP96" s="335"/>
      <c r="AQ96" s="335"/>
      <c r="AR96" s="335"/>
      <c r="AS96" s="335"/>
      <c r="AT96" s="335"/>
      <c r="AU96" s="336">
        <v>1</v>
      </c>
    </row>
    <row r="97" spans="1:47">
      <c r="A97" s="338" t="s">
        <v>593</v>
      </c>
      <c r="B97" s="339"/>
      <c r="C97" s="339"/>
      <c r="D97" s="340"/>
      <c r="E97" s="341"/>
      <c r="F97" s="341"/>
      <c r="G97" s="341"/>
      <c r="H97" s="341"/>
      <c r="I97" s="341"/>
      <c r="J97" s="341"/>
      <c r="K97" s="341"/>
      <c r="L97" s="341"/>
      <c r="M97" s="341"/>
      <c r="N97" s="341"/>
      <c r="O97" s="341"/>
      <c r="P97" s="341"/>
      <c r="Q97" s="341"/>
      <c r="R97" s="341"/>
      <c r="S97" s="341"/>
      <c r="T97" s="341">
        <v>4</v>
      </c>
      <c r="U97" s="341">
        <v>2</v>
      </c>
      <c r="V97" s="341">
        <v>4</v>
      </c>
      <c r="W97" s="341">
        <v>6</v>
      </c>
      <c r="X97" s="341">
        <v>3</v>
      </c>
      <c r="Y97" s="341"/>
      <c r="Z97" s="341">
        <v>1</v>
      </c>
      <c r="AA97" s="341">
        <v>2</v>
      </c>
      <c r="AB97" s="341">
        <v>3</v>
      </c>
      <c r="AC97" s="341">
        <v>1</v>
      </c>
      <c r="AD97" s="341">
        <v>2</v>
      </c>
      <c r="AE97" s="341">
        <v>1</v>
      </c>
      <c r="AF97" s="341">
        <v>1</v>
      </c>
      <c r="AG97" s="341">
        <v>1</v>
      </c>
      <c r="AH97" s="341"/>
      <c r="AI97" s="341">
        <v>4</v>
      </c>
      <c r="AJ97" s="341"/>
      <c r="AK97" s="341"/>
      <c r="AL97" s="341"/>
      <c r="AM97" s="341"/>
      <c r="AN97" s="341"/>
      <c r="AO97" s="341"/>
      <c r="AP97" s="341"/>
      <c r="AQ97" s="341"/>
      <c r="AR97" s="341">
        <v>1</v>
      </c>
      <c r="AS97" s="341"/>
      <c r="AT97" s="341"/>
      <c r="AU97" s="342">
        <v>36</v>
      </c>
    </row>
    <row r="98" spans="1:47">
      <c r="A98" s="316" t="s">
        <v>63</v>
      </c>
      <c r="B98" s="316" t="s">
        <v>324</v>
      </c>
      <c r="C98" s="316" t="s">
        <v>501</v>
      </c>
      <c r="D98" s="317"/>
      <c r="E98" s="318"/>
      <c r="F98" s="318"/>
      <c r="G98" s="318"/>
      <c r="H98" s="318"/>
      <c r="I98" s="318"/>
      <c r="J98" s="318"/>
      <c r="K98" s="318"/>
      <c r="L98" s="318"/>
      <c r="M98" s="318"/>
      <c r="N98" s="318"/>
      <c r="O98" s="318"/>
      <c r="P98" s="318"/>
      <c r="Q98" s="318"/>
      <c r="R98" s="318"/>
      <c r="S98" s="318"/>
      <c r="T98" s="318"/>
      <c r="U98" s="318"/>
      <c r="V98" s="318"/>
      <c r="W98" s="318"/>
      <c r="X98" s="318"/>
      <c r="Y98" s="318"/>
      <c r="Z98" s="318"/>
      <c r="AA98" s="318"/>
      <c r="AB98" s="318"/>
      <c r="AC98" s="318"/>
      <c r="AD98" s="318"/>
      <c r="AE98" s="318"/>
      <c r="AF98" s="318"/>
      <c r="AG98" s="318"/>
      <c r="AH98" s="318">
        <v>1</v>
      </c>
      <c r="AI98" s="318"/>
      <c r="AJ98" s="318"/>
      <c r="AK98" s="318"/>
      <c r="AL98" s="318"/>
      <c r="AM98" s="318"/>
      <c r="AN98" s="318">
        <v>1</v>
      </c>
      <c r="AO98" s="318"/>
      <c r="AP98" s="318"/>
      <c r="AQ98" s="318"/>
      <c r="AR98" s="318"/>
      <c r="AS98" s="318"/>
      <c r="AT98" s="318"/>
      <c r="AU98" s="319">
        <v>2</v>
      </c>
    </row>
    <row r="99" spans="1:47">
      <c r="A99" s="320"/>
      <c r="B99" s="320"/>
      <c r="C99" s="321" t="s">
        <v>324</v>
      </c>
      <c r="D99" s="322"/>
      <c r="E99" s="323"/>
      <c r="F99" s="323"/>
      <c r="G99" s="323"/>
      <c r="H99" s="323"/>
      <c r="I99" s="323"/>
      <c r="J99" s="323"/>
      <c r="K99" s="323"/>
      <c r="L99" s="323"/>
      <c r="M99" s="323"/>
      <c r="N99" s="323"/>
      <c r="O99" s="323"/>
      <c r="P99" s="323"/>
      <c r="Q99" s="323"/>
      <c r="R99" s="323"/>
      <c r="S99" s="323"/>
      <c r="T99" s="323"/>
      <c r="U99" s="323"/>
      <c r="V99" s="323">
        <v>1</v>
      </c>
      <c r="W99" s="323">
        <v>2</v>
      </c>
      <c r="X99" s="323">
        <v>1</v>
      </c>
      <c r="Y99" s="323"/>
      <c r="Z99" s="323">
        <v>2</v>
      </c>
      <c r="AA99" s="323"/>
      <c r="AB99" s="323"/>
      <c r="AC99" s="323"/>
      <c r="AD99" s="323"/>
      <c r="AE99" s="323"/>
      <c r="AF99" s="323"/>
      <c r="AG99" s="323"/>
      <c r="AH99" s="323"/>
      <c r="AI99" s="323"/>
      <c r="AJ99" s="323"/>
      <c r="AK99" s="323"/>
      <c r="AL99" s="323"/>
      <c r="AM99" s="323"/>
      <c r="AN99" s="323"/>
      <c r="AO99" s="323"/>
      <c r="AP99" s="323"/>
      <c r="AQ99" s="323"/>
      <c r="AR99" s="323"/>
      <c r="AS99" s="323"/>
      <c r="AT99" s="323"/>
      <c r="AU99" s="324">
        <v>6</v>
      </c>
    </row>
    <row r="100" spans="1:47">
      <c r="A100" s="320"/>
      <c r="B100" s="332" t="s">
        <v>597</v>
      </c>
      <c r="C100" s="333"/>
      <c r="D100" s="334"/>
      <c r="E100" s="335"/>
      <c r="F100" s="335"/>
      <c r="G100" s="335"/>
      <c r="H100" s="335"/>
      <c r="I100" s="335"/>
      <c r="J100" s="335"/>
      <c r="K100" s="335"/>
      <c r="L100" s="335"/>
      <c r="M100" s="335"/>
      <c r="N100" s="335"/>
      <c r="O100" s="335"/>
      <c r="P100" s="335"/>
      <c r="Q100" s="335"/>
      <c r="R100" s="335"/>
      <c r="S100" s="335"/>
      <c r="T100" s="335"/>
      <c r="U100" s="335"/>
      <c r="V100" s="335">
        <v>1</v>
      </c>
      <c r="W100" s="335">
        <v>2</v>
      </c>
      <c r="X100" s="335">
        <v>1</v>
      </c>
      <c r="Y100" s="335"/>
      <c r="Z100" s="335">
        <v>2</v>
      </c>
      <c r="AA100" s="335"/>
      <c r="AB100" s="335"/>
      <c r="AC100" s="335"/>
      <c r="AD100" s="335"/>
      <c r="AE100" s="335"/>
      <c r="AF100" s="335"/>
      <c r="AG100" s="335"/>
      <c r="AH100" s="335">
        <v>1</v>
      </c>
      <c r="AI100" s="335"/>
      <c r="AJ100" s="335"/>
      <c r="AK100" s="335"/>
      <c r="AL100" s="335"/>
      <c r="AM100" s="335"/>
      <c r="AN100" s="335">
        <v>1</v>
      </c>
      <c r="AO100" s="335"/>
      <c r="AP100" s="335"/>
      <c r="AQ100" s="335"/>
      <c r="AR100" s="335"/>
      <c r="AS100" s="335"/>
      <c r="AT100" s="335"/>
      <c r="AU100" s="336">
        <v>8</v>
      </c>
    </row>
    <row r="101" spans="1:47">
      <c r="A101" s="320"/>
      <c r="B101" s="316" t="s">
        <v>63</v>
      </c>
      <c r="C101" s="316" t="s">
        <v>419</v>
      </c>
      <c r="D101" s="317"/>
      <c r="E101" s="318"/>
      <c r="F101" s="318"/>
      <c r="G101" s="318"/>
      <c r="H101" s="318"/>
      <c r="I101" s="318"/>
      <c r="J101" s="318"/>
      <c r="K101" s="318"/>
      <c r="L101" s="318"/>
      <c r="M101" s="318"/>
      <c r="N101" s="318"/>
      <c r="O101" s="318"/>
      <c r="P101" s="318"/>
      <c r="Q101" s="318"/>
      <c r="R101" s="318"/>
      <c r="S101" s="318"/>
      <c r="T101" s="318"/>
      <c r="U101" s="318"/>
      <c r="V101" s="318"/>
      <c r="W101" s="318"/>
      <c r="X101" s="318">
        <v>2</v>
      </c>
      <c r="Y101" s="318"/>
      <c r="Z101" s="318"/>
      <c r="AA101" s="318">
        <v>1</v>
      </c>
      <c r="AB101" s="318"/>
      <c r="AC101" s="318"/>
      <c r="AD101" s="318"/>
      <c r="AE101" s="318"/>
      <c r="AF101" s="318"/>
      <c r="AG101" s="318"/>
      <c r="AH101" s="318"/>
      <c r="AI101" s="318"/>
      <c r="AJ101" s="318"/>
      <c r="AK101" s="318"/>
      <c r="AL101" s="318"/>
      <c r="AM101" s="318"/>
      <c r="AN101" s="318"/>
      <c r="AO101" s="318"/>
      <c r="AP101" s="318"/>
      <c r="AQ101" s="318"/>
      <c r="AR101" s="318"/>
      <c r="AS101" s="318"/>
      <c r="AT101" s="318"/>
      <c r="AU101" s="319">
        <v>3</v>
      </c>
    </row>
    <row r="102" spans="1:47">
      <c r="A102" s="320"/>
      <c r="B102" s="320"/>
      <c r="C102" s="321" t="s">
        <v>391</v>
      </c>
      <c r="D102" s="322"/>
      <c r="E102" s="323"/>
      <c r="F102" s="323"/>
      <c r="G102" s="323"/>
      <c r="H102" s="323"/>
      <c r="I102" s="323"/>
      <c r="J102" s="323"/>
      <c r="K102" s="323"/>
      <c r="L102" s="323"/>
      <c r="M102" s="323"/>
      <c r="N102" s="323"/>
      <c r="O102" s="323"/>
      <c r="P102" s="323"/>
      <c r="Q102" s="323"/>
      <c r="R102" s="323"/>
      <c r="S102" s="323"/>
      <c r="T102" s="323"/>
      <c r="U102" s="323">
        <v>1</v>
      </c>
      <c r="V102" s="323"/>
      <c r="W102" s="323"/>
      <c r="X102" s="323">
        <v>1</v>
      </c>
      <c r="Y102" s="323"/>
      <c r="Z102" s="323"/>
      <c r="AA102" s="323"/>
      <c r="AB102" s="323"/>
      <c r="AC102" s="323"/>
      <c r="AD102" s="323"/>
      <c r="AE102" s="323"/>
      <c r="AF102" s="323"/>
      <c r="AG102" s="323"/>
      <c r="AH102" s="323"/>
      <c r="AI102" s="323"/>
      <c r="AJ102" s="323"/>
      <c r="AK102" s="323"/>
      <c r="AL102" s="323"/>
      <c r="AM102" s="323"/>
      <c r="AN102" s="323"/>
      <c r="AO102" s="323"/>
      <c r="AP102" s="323"/>
      <c r="AQ102" s="323"/>
      <c r="AR102" s="323"/>
      <c r="AS102" s="323"/>
      <c r="AT102" s="323"/>
      <c r="AU102" s="324">
        <v>2</v>
      </c>
    </row>
    <row r="103" spans="1:47">
      <c r="A103" s="320"/>
      <c r="B103" s="320"/>
      <c r="C103" s="321" t="s">
        <v>495</v>
      </c>
      <c r="D103" s="322"/>
      <c r="E103" s="323"/>
      <c r="F103" s="323"/>
      <c r="G103" s="323"/>
      <c r="H103" s="323"/>
      <c r="I103" s="323"/>
      <c r="J103" s="323"/>
      <c r="K103" s="323"/>
      <c r="L103" s="323"/>
      <c r="M103" s="323"/>
      <c r="N103" s="323"/>
      <c r="O103" s="323"/>
      <c r="P103" s="323"/>
      <c r="Q103" s="323"/>
      <c r="R103" s="323"/>
      <c r="S103" s="323"/>
      <c r="T103" s="323"/>
      <c r="U103" s="323"/>
      <c r="V103" s="323"/>
      <c r="W103" s="323"/>
      <c r="X103" s="323"/>
      <c r="Y103" s="323"/>
      <c r="Z103" s="323"/>
      <c r="AA103" s="323"/>
      <c r="AB103" s="323"/>
      <c r="AC103" s="323"/>
      <c r="AD103" s="323"/>
      <c r="AE103" s="323"/>
      <c r="AF103" s="323"/>
      <c r="AG103" s="323">
        <v>1</v>
      </c>
      <c r="AH103" s="323">
        <v>1</v>
      </c>
      <c r="AI103" s="323"/>
      <c r="AJ103" s="323"/>
      <c r="AK103" s="323"/>
      <c r="AL103" s="323"/>
      <c r="AM103" s="323"/>
      <c r="AN103" s="323"/>
      <c r="AO103" s="323"/>
      <c r="AP103" s="323"/>
      <c r="AQ103" s="323"/>
      <c r="AR103" s="323"/>
      <c r="AS103" s="323"/>
      <c r="AT103" s="323"/>
      <c r="AU103" s="324">
        <v>2</v>
      </c>
    </row>
    <row r="104" spans="1:47">
      <c r="A104" s="320"/>
      <c r="B104" s="320"/>
      <c r="C104" s="321" t="s">
        <v>557</v>
      </c>
      <c r="D104" s="322"/>
      <c r="E104" s="323"/>
      <c r="F104" s="323"/>
      <c r="G104" s="323"/>
      <c r="H104" s="323"/>
      <c r="I104" s="323"/>
      <c r="J104" s="323"/>
      <c r="K104" s="323"/>
      <c r="L104" s="323"/>
      <c r="M104" s="323"/>
      <c r="N104" s="323"/>
      <c r="O104" s="323"/>
      <c r="P104" s="323"/>
      <c r="Q104" s="323"/>
      <c r="R104" s="323"/>
      <c r="S104" s="323"/>
      <c r="T104" s="323"/>
      <c r="U104" s="323"/>
      <c r="V104" s="323"/>
      <c r="W104" s="323"/>
      <c r="X104" s="323"/>
      <c r="Y104" s="323"/>
      <c r="Z104" s="323"/>
      <c r="AA104" s="323"/>
      <c r="AB104" s="323"/>
      <c r="AC104" s="323"/>
      <c r="AD104" s="323"/>
      <c r="AE104" s="323"/>
      <c r="AF104" s="323"/>
      <c r="AG104" s="323"/>
      <c r="AH104" s="323"/>
      <c r="AI104" s="323"/>
      <c r="AJ104" s="323"/>
      <c r="AK104" s="323"/>
      <c r="AL104" s="323"/>
      <c r="AM104" s="323"/>
      <c r="AN104" s="323"/>
      <c r="AO104" s="323"/>
      <c r="AP104" s="323">
        <v>1</v>
      </c>
      <c r="AQ104" s="323"/>
      <c r="AR104" s="323"/>
      <c r="AS104" s="323"/>
      <c r="AT104" s="323"/>
      <c r="AU104" s="324">
        <v>1</v>
      </c>
    </row>
    <row r="105" spans="1:47">
      <c r="A105" s="320"/>
      <c r="B105" s="332" t="s">
        <v>596</v>
      </c>
      <c r="C105" s="333"/>
      <c r="D105" s="334"/>
      <c r="E105" s="335"/>
      <c r="F105" s="335"/>
      <c r="G105" s="335"/>
      <c r="H105" s="335"/>
      <c r="I105" s="335"/>
      <c r="J105" s="335"/>
      <c r="K105" s="335"/>
      <c r="L105" s="335"/>
      <c r="M105" s="335"/>
      <c r="N105" s="335"/>
      <c r="O105" s="335"/>
      <c r="P105" s="335"/>
      <c r="Q105" s="335"/>
      <c r="R105" s="335"/>
      <c r="S105" s="335"/>
      <c r="T105" s="335"/>
      <c r="U105" s="335">
        <v>1</v>
      </c>
      <c r="V105" s="335"/>
      <c r="W105" s="335"/>
      <c r="X105" s="335">
        <v>3</v>
      </c>
      <c r="Y105" s="335"/>
      <c r="Z105" s="335"/>
      <c r="AA105" s="335">
        <v>1</v>
      </c>
      <c r="AB105" s="335"/>
      <c r="AC105" s="335"/>
      <c r="AD105" s="335"/>
      <c r="AE105" s="335"/>
      <c r="AF105" s="335"/>
      <c r="AG105" s="335">
        <v>1</v>
      </c>
      <c r="AH105" s="335">
        <v>1</v>
      </c>
      <c r="AI105" s="335"/>
      <c r="AJ105" s="335"/>
      <c r="AK105" s="335"/>
      <c r="AL105" s="335"/>
      <c r="AM105" s="335"/>
      <c r="AN105" s="335"/>
      <c r="AO105" s="335"/>
      <c r="AP105" s="335">
        <v>1</v>
      </c>
      <c r="AQ105" s="335"/>
      <c r="AR105" s="335"/>
      <c r="AS105" s="335"/>
      <c r="AT105" s="335"/>
      <c r="AU105" s="336">
        <v>8</v>
      </c>
    </row>
    <row r="106" spans="1:47">
      <c r="A106" s="320"/>
      <c r="B106" s="316" t="s">
        <v>267</v>
      </c>
      <c r="C106" s="316" t="s">
        <v>484</v>
      </c>
      <c r="D106" s="317"/>
      <c r="E106" s="318"/>
      <c r="F106" s="318"/>
      <c r="G106" s="318"/>
      <c r="H106" s="318"/>
      <c r="I106" s="318"/>
      <c r="J106" s="318"/>
      <c r="K106" s="318"/>
      <c r="L106" s="318"/>
      <c r="M106" s="318"/>
      <c r="N106" s="318"/>
      <c r="O106" s="318"/>
      <c r="P106" s="318"/>
      <c r="Q106" s="318"/>
      <c r="R106" s="318"/>
      <c r="S106" s="318"/>
      <c r="T106" s="318"/>
      <c r="U106" s="318"/>
      <c r="V106" s="318"/>
      <c r="W106" s="318"/>
      <c r="X106" s="318"/>
      <c r="Y106" s="318"/>
      <c r="Z106" s="318"/>
      <c r="AA106" s="318"/>
      <c r="AB106" s="318"/>
      <c r="AC106" s="318"/>
      <c r="AD106" s="318"/>
      <c r="AE106" s="318"/>
      <c r="AF106" s="318">
        <v>1</v>
      </c>
      <c r="AG106" s="318"/>
      <c r="AH106" s="318"/>
      <c r="AI106" s="318"/>
      <c r="AJ106" s="318"/>
      <c r="AK106" s="318"/>
      <c r="AL106" s="318"/>
      <c r="AM106" s="318"/>
      <c r="AN106" s="318"/>
      <c r="AO106" s="318"/>
      <c r="AP106" s="318"/>
      <c r="AQ106" s="318"/>
      <c r="AR106" s="318"/>
      <c r="AS106" s="318"/>
      <c r="AT106" s="318"/>
      <c r="AU106" s="319">
        <v>1</v>
      </c>
    </row>
    <row r="107" spans="1:47">
      <c r="A107" s="320"/>
      <c r="B107" s="320"/>
      <c r="C107" s="321" t="s">
        <v>420</v>
      </c>
      <c r="D107" s="322"/>
      <c r="E107" s="323"/>
      <c r="F107" s="323"/>
      <c r="G107" s="323"/>
      <c r="H107" s="323"/>
      <c r="I107" s="323"/>
      <c r="J107" s="323"/>
      <c r="K107" s="323"/>
      <c r="L107" s="323"/>
      <c r="M107" s="323"/>
      <c r="N107" s="323"/>
      <c r="O107" s="323"/>
      <c r="P107" s="323"/>
      <c r="Q107" s="323"/>
      <c r="R107" s="323"/>
      <c r="S107" s="323"/>
      <c r="T107" s="323"/>
      <c r="U107" s="323"/>
      <c r="V107" s="323"/>
      <c r="W107" s="323"/>
      <c r="X107" s="323">
        <v>1</v>
      </c>
      <c r="Y107" s="323"/>
      <c r="Z107" s="323"/>
      <c r="AA107" s="323"/>
      <c r="AB107" s="323"/>
      <c r="AC107" s="323"/>
      <c r="AD107" s="323"/>
      <c r="AE107" s="323"/>
      <c r="AF107" s="323"/>
      <c r="AG107" s="323"/>
      <c r="AH107" s="323"/>
      <c r="AI107" s="323"/>
      <c r="AJ107" s="323"/>
      <c r="AK107" s="323"/>
      <c r="AL107" s="323"/>
      <c r="AM107" s="323"/>
      <c r="AN107" s="323"/>
      <c r="AO107" s="323"/>
      <c r="AP107" s="323"/>
      <c r="AQ107" s="323"/>
      <c r="AR107" s="323"/>
      <c r="AS107" s="323"/>
      <c r="AT107" s="323"/>
      <c r="AU107" s="324">
        <v>1</v>
      </c>
    </row>
    <row r="108" spans="1:47">
      <c r="A108" s="320"/>
      <c r="B108" s="320"/>
      <c r="C108" s="321" t="s">
        <v>558</v>
      </c>
      <c r="D108" s="322"/>
      <c r="E108" s="323"/>
      <c r="F108" s="323"/>
      <c r="G108" s="323"/>
      <c r="H108" s="323"/>
      <c r="I108" s="323"/>
      <c r="J108" s="323"/>
      <c r="K108" s="323"/>
      <c r="L108" s="323"/>
      <c r="M108" s="323"/>
      <c r="N108" s="323"/>
      <c r="O108" s="323"/>
      <c r="P108" s="323"/>
      <c r="Q108" s="323"/>
      <c r="R108" s="323"/>
      <c r="S108" s="323"/>
      <c r="T108" s="323"/>
      <c r="U108" s="323"/>
      <c r="V108" s="323"/>
      <c r="W108" s="323"/>
      <c r="X108" s="323"/>
      <c r="Y108" s="323"/>
      <c r="Z108" s="323"/>
      <c r="AA108" s="323"/>
      <c r="AB108" s="323"/>
      <c r="AC108" s="323"/>
      <c r="AD108" s="323"/>
      <c r="AE108" s="323"/>
      <c r="AF108" s="323"/>
      <c r="AG108" s="323"/>
      <c r="AH108" s="323"/>
      <c r="AI108" s="323"/>
      <c r="AJ108" s="323"/>
      <c r="AK108" s="323"/>
      <c r="AL108" s="323"/>
      <c r="AM108" s="323"/>
      <c r="AN108" s="323"/>
      <c r="AO108" s="323"/>
      <c r="AP108" s="323">
        <v>1</v>
      </c>
      <c r="AQ108" s="323"/>
      <c r="AR108" s="323"/>
      <c r="AS108" s="323"/>
      <c r="AT108" s="323"/>
      <c r="AU108" s="324">
        <v>1</v>
      </c>
    </row>
    <row r="109" spans="1:47">
      <c r="A109" s="320"/>
      <c r="B109" s="320"/>
      <c r="C109" s="321" t="s">
        <v>559</v>
      </c>
      <c r="D109" s="322"/>
      <c r="E109" s="323"/>
      <c r="F109" s="323"/>
      <c r="G109" s="323"/>
      <c r="H109" s="323"/>
      <c r="I109" s="323"/>
      <c r="J109" s="323"/>
      <c r="K109" s="323"/>
      <c r="L109" s="323"/>
      <c r="M109" s="323"/>
      <c r="N109" s="323"/>
      <c r="O109" s="323"/>
      <c r="P109" s="323"/>
      <c r="Q109" s="323"/>
      <c r="R109" s="323"/>
      <c r="S109" s="323"/>
      <c r="T109" s="323"/>
      <c r="U109" s="323"/>
      <c r="V109" s="323"/>
      <c r="W109" s="323"/>
      <c r="X109" s="323"/>
      <c r="Y109" s="323"/>
      <c r="Z109" s="323"/>
      <c r="AA109" s="323"/>
      <c r="AB109" s="323"/>
      <c r="AC109" s="323"/>
      <c r="AD109" s="323"/>
      <c r="AE109" s="323"/>
      <c r="AF109" s="323"/>
      <c r="AG109" s="323"/>
      <c r="AH109" s="323"/>
      <c r="AI109" s="323"/>
      <c r="AJ109" s="323"/>
      <c r="AK109" s="323"/>
      <c r="AL109" s="323"/>
      <c r="AM109" s="323"/>
      <c r="AN109" s="323"/>
      <c r="AO109" s="323"/>
      <c r="AP109" s="323">
        <v>1</v>
      </c>
      <c r="AQ109" s="323"/>
      <c r="AR109" s="323"/>
      <c r="AS109" s="323"/>
      <c r="AT109" s="323"/>
      <c r="AU109" s="324">
        <v>1</v>
      </c>
    </row>
    <row r="110" spans="1:47">
      <c r="A110" s="320"/>
      <c r="B110" s="332" t="s">
        <v>598</v>
      </c>
      <c r="C110" s="333"/>
      <c r="D110" s="334"/>
      <c r="E110" s="335"/>
      <c r="F110" s="335"/>
      <c r="G110" s="335"/>
      <c r="H110" s="335"/>
      <c r="I110" s="335"/>
      <c r="J110" s="335"/>
      <c r="K110" s="335"/>
      <c r="L110" s="335"/>
      <c r="M110" s="335"/>
      <c r="N110" s="335"/>
      <c r="O110" s="335"/>
      <c r="P110" s="335"/>
      <c r="Q110" s="335"/>
      <c r="R110" s="335"/>
      <c r="S110" s="335"/>
      <c r="T110" s="335"/>
      <c r="U110" s="335"/>
      <c r="V110" s="335"/>
      <c r="W110" s="335"/>
      <c r="X110" s="335">
        <v>1</v>
      </c>
      <c r="Y110" s="335"/>
      <c r="Z110" s="335"/>
      <c r="AA110" s="335"/>
      <c r="AB110" s="335"/>
      <c r="AC110" s="335"/>
      <c r="AD110" s="335"/>
      <c r="AE110" s="335"/>
      <c r="AF110" s="335">
        <v>1</v>
      </c>
      <c r="AG110" s="335"/>
      <c r="AH110" s="335"/>
      <c r="AI110" s="335"/>
      <c r="AJ110" s="335"/>
      <c r="AK110" s="335"/>
      <c r="AL110" s="335"/>
      <c r="AM110" s="335"/>
      <c r="AN110" s="335"/>
      <c r="AO110" s="335"/>
      <c r="AP110" s="335">
        <v>2</v>
      </c>
      <c r="AQ110" s="335"/>
      <c r="AR110" s="335"/>
      <c r="AS110" s="335"/>
      <c r="AT110" s="335"/>
      <c r="AU110" s="336">
        <v>4</v>
      </c>
    </row>
    <row r="111" spans="1:47">
      <c r="A111" s="320"/>
      <c r="B111" s="316" t="s">
        <v>323</v>
      </c>
      <c r="C111" s="316" t="s">
        <v>402</v>
      </c>
      <c r="D111" s="317"/>
      <c r="E111" s="318"/>
      <c r="F111" s="318"/>
      <c r="G111" s="318"/>
      <c r="H111" s="318"/>
      <c r="I111" s="318"/>
      <c r="J111" s="318"/>
      <c r="K111" s="318"/>
      <c r="L111" s="318"/>
      <c r="M111" s="318"/>
      <c r="N111" s="318"/>
      <c r="O111" s="318"/>
      <c r="P111" s="318"/>
      <c r="Q111" s="318"/>
      <c r="R111" s="318"/>
      <c r="S111" s="318"/>
      <c r="T111" s="318"/>
      <c r="U111" s="318"/>
      <c r="V111" s="318">
        <v>1</v>
      </c>
      <c r="W111" s="318"/>
      <c r="X111" s="318"/>
      <c r="Y111" s="318"/>
      <c r="Z111" s="318"/>
      <c r="AA111" s="318"/>
      <c r="AB111" s="318"/>
      <c r="AC111" s="318"/>
      <c r="AD111" s="318"/>
      <c r="AE111" s="318"/>
      <c r="AF111" s="318"/>
      <c r="AG111" s="318"/>
      <c r="AH111" s="318"/>
      <c r="AI111" s="318"/>
      <c r="AJ111" s="318"/>
      <c r="AK111" s="318"/>
      <c r="AL111" s="318"/>
      <c r="AM111" s="318"/>
      <c r="AN111" s="318"/>
      <c r="AO111" s="318"/>
      <c r="AP111" s="318"/>
      <c r="AQ111" s="318"/>
      <c r="AR111" s="318"/>
      <c r="AS111" s="318"/>
      <c r="AT111" s="318">
        <v>1</v>
      </c>
      <c r="AU111" s="319">
        <v>2</v>
      </c>
    </row>
    <row r="112" spans="1:47">
      <c r="A112" s="320"/>
      <c r="B112" s="332" t="s">
        <v>599</v>
      </c>
      <c r="C112" s="333"/>
      <c r="D112" s="334"/>
      <c r="E112" s="335"/>
      <c r="F112" s="335"/>
      <c r="G112" s="335"/>
      <c r="H112" s="335"/>
      <c r="I112" s="335"/>
      <c r="J112" s="335"/>
      <c r="K112" s="335"/>
      <c r="L112" s="335"/>
      <c r="M112" s="335"/>
      <c r="N112" s="335"/>
      <c r="O112" s="335"/>
      <c r="P112" s="335"/>
      <c r="Q112" s="335"/>
      <c r="R112" s="335"/>
      <c r="S112" s="335"/>
      <c r="T112" s="335"/>
      <c r="U112" s="335"/>
      <c r="V112" s="335">
        <v>1</v>
      </c>
      <c r="W112" s="335"/>
      <c r="X112" s="335"/>
      <c r="Y112" s="335"/>
      <c r="Z112" s="335"/>
      <c r="AA112" s="335"/>
      <c r="AB112" s="335"/>
      <c r="AC112" s="335"/>
      <c r="AD112" s="335"/>
      <c r="AE112" s="335"/>
      <c r="AF112" s="335"/>
      <c r="AG112" s="335"/>
      <c r="AH112" s="335"/>
      <c r="AI112" s="335"/>
      <c r="AJ112" s="335"/>
      <c r="AK112" s="335"/>
      <c r="AL112" s="335"/>
      <c r="AM112" s="335"/>
      <c r="AN112" s="335"/>
      <c r="AO112" s="335"/>
      <c r="AP112" s="335"/>
      <c r="AQ112" s="335"/>
      <c r="AR112" s="335"/>
      <c r="AS112" s="335"/>
      <c r="AT112" s="335">
        <v>1</v>
      </c>
      <c r="AU112" s="336">
        <v>2</v>
      </c>
    </row>
    <row r="113" spans="1:47">
      <c r="A113" s="320"/>
      <c r="B113" s="316" t="s">
        <v>322</v>
      </c>
      <c r="C113" s="316" t="s">
        <v>714</v>
      </c>
      <c r="D113" s="317"/>
      <c r="E113" s="318"/>
      <c r="F113" s="318"/>
      <c r="G113" s="318"/>
      <c r="H113" s="318"/>
      <c r="I113" s="318"/>
      <c r="J113" s="318"/>
      <c r="K113" s="318"/>
      <c r="L113" s="318"/>
      <c r="M113" s="318"/>
      <c r="N113" s="318"/>
      <c r="O113" s="318"/>
      <c r="P113" s="318"/>
      <c r="Q113" s="318"/>
      <c r="R113" s="318"/>
      <c r="S113" s="318"/>
      <c r="T113" s="318"/>
      <c r="U113" s="318"/>
      <c r="V113" s="318"/>
      <c r="W113" s="318"/>
      <c r="X113" s="318"/>
      <c r="Y113" s="318"/>
      <c r="Z113" s="318"/>
      <c r="AA113" s="318"/>
      <c r="AB113" s="318"/>
      <c r="AC113" s="318"/>
      <c r="AD113" s="318"/>
      <c r="AE113" s="318"/>
      <c r="AF113" s="318"/>
      <c r="AG113" s="318"/>
      <c r="AH113" s="318"/>
      <c r="AI113" s="318"/>
      <c r="AJ113" s="318"/>
      <c r="AK113" s="318"/>
      <c r="AL113" s="318"/>
      <c r="AM113" s="318"/>
      <c r="AN113" s="318"/>
      <c r="AO113" s="318"/>
      <c r="AP113" s="318"/>
      <c r="AQ113" s="318"/>
      <c r="AR113" s="318"/>
      <c r="AS113" s="318"/>
      <c r="AT113" s="318">
        <v>1</v>
      </c>
      <c r="AU113" s="319">
        <v>1</v>
      </c>
    </row>
    <row r="114" spans="1:47">
      <c r="A114" s="320"/>
      <c r="B114" s="332" t="s">
        <v>715</v>
      </c>
      <c r="C114" s="333"/>
      <c r="D114" s="334"/>
      <c r="E114" s="335"/>
      <c r="F114" s="335"/>
      <c r="G114" s="335"/>
      <c r="H114" s="335"/>
      <c r="I114" s="335"/>
      <c r="J114" s="335"/>
      <c r="K114" s="335"/>
      <c r="L114" s="335"/>
      <c r="M114" s="335"/>
      <c r="N114" s="335"/>
      <c r="O114" s="335"/>
      <c r="P114" s="335"/>
      <c r="Q114" s="335"/>
      <c r="R114" s="335"/>
      <c r="S114" s="335"/>
      <c r="T114" s="335"/>
      <c r="U114" s="335"/>
      <c r="V114" s="335"/>
      <c r="W114" s="335"/>
      <c r="X114" s="335"/>
      <c r="Y114" s="335"/>
      <c r="Z114" s="335"/>
      <c r="AA114" s="335"/>
      <c r="AB114" s="335"/>
      <c r="AC114" s="335"/>
      <c r="AD114" s="335"/>
      <c r="AE114" s="335"/>
      <c r="AF114" s="335"/>
      <c r="AG114" s="335"/>
      <c r="AH114" s="335"/>
      <c r="AI114" s="335"/>
      <c r="AJ114" s="335"/>
      <c r="AK114" s="335"/>
      <c r="AL114" s="335"/>
      <c r="AM114" s="335"/>
      <c r="AN114" s="335"/>
      <c r="AO114" s="335"/>
      <c r="AP114" s="335"/>
      <c r="AQ114" s="335"/>
      <c r="AR114" s="335"/>
      <c r="AS114" s="335"/>
      <c r="AT114" s="335">
        <v>1</v>
      </c>
      <c r="AU114" s="336">
        <v>1</v>
      </c>
    </row>
    <row r="115" spans="1:47">
      <c r="A115" s="338" t="s">
        <v>596</v>
      </c>
      <c r="B115" s="339"/>
      <c r="C115" s="339"/>
      <c r="D115" s="340"/>
      <c r="E115" s="341"/>
      <c r="F115" s="341"/>
      <c r="G115" s="341"/>
      <c r="H115" s="341"/>
      <c r="I115" s="341"/>
      <c r="J115" s="341"/>
      <c r="K115" s="341"/>
      <c r="L115" s="341"/>
      <c r="M115" s="341"/>
      <c r="N115" s="341"/>
      <c r="O115" s="341"/>
      <c r="P115" s="341"/>
      <c r="Q115" s="341"/>
      <c r="R115" s="341"/>
      <c r="S115" s="341"/>
      <c r="T115" s="341"/>
      <c r="U115" s="341">
        <v>1</v>
      </c>
      <c r="V115" s="341">
        <v>2</v>
      </c>
      <c r="W115" s="341">
        <v>2</v>
      </c>
      <c r="X115" s="341">
        <v>5</v>
      </c>
      <c r="Y115" s="341"/>
      <c r="Z115" s="341">
        <v>2</v>
      </c>
      <c r="AA115" s="341">
        <v>1</v>
      </c>
      <c r="AB115" s="341"/>
      <c r="AC115" s="341"/>
      <c r="AD115" s="341"/>
      <c r="AE115" s="341"/>
      <c r="AF115" s="341">
        <v>1</v>
      </c>
      <c r="AG115" s="341">
        <v>1</v>
      </c>
      <c r="AH115" s="341">
        <v>2</v>
      </c>
      <c r="AI115" s="341"/>
      <c r="AJ115" s="341"/>
      <c r="AK115" s="341"/>
      <c r="AL115" s="341"/>
      <c r="AM115" s="341"/>
      <c r="AN115" s="341">
        <v>1</v>
      </c>
      <c r="AO115" s="341"/>
      <c r="AP115" s="341">
        <v>3</v>
      </c>
      <c r="AQ115" s="341"/>
      <c r="AR115" s="341"/>
      <c r="AS115" s="341"/>
      <c r="AT115" s="341">
        <v>2</v>
      </c>
      <c r="AU115" s="342">
        <v>23</v>
      </c>
    </row>
    <row r="116" spans="1:47">
      <c r="A116" s="316" t="s">
        <v>25</v>
      </c>
      <c r="B116" s="316" t="s">
        <v>158</v>
      </c>
      <c r="C116" s="316" t="s">
        <v>355</v>
      </c>
      <c r="D116" s="317"/>
      <c r="E116" s="318"/>
      <c r="F116" s="318"/>
      <c r="G116" s="318"/>
      <c r="H116" s="318"/>
      <c r="I116" s="318"/>
      <c r="J116" s="318"/>
      <c r="K116" s="318"/>
      <c r="L116" s="318"/>
      <c r="M116" s="318"/>
      <c r="N116" s="318"/>
      <c r="O116" s="318"/>
      <c r="P116" s="318"/>
      <c r="Q116" s="318"/>
      <c r="R116" s="318"/>
      <c r="S116" s="318"/>
      <c r="T116" s="318"/>
      <c r="U116" s="318"/>
      <c r="V116" s="318"/>
      <c r="W116" s="318"/>
      <c r="X116" s="318"/>
      <c r="Y116" s="318"/>
      <c r="Z116" s="318"/>
      <c r="AA116" s="318"/>
      <c r="AB116" s="318"/>
      <c r="AC116" s="318"/>
      <c r="AD116" s="318"/>
      <c r="AE116" s="318"/>
      <c r="AF116" s="318"/>
      <c r="AG116" s="318"/>
      <c r="AH116" s="318"/>
      <c r="AI116" s="318"/>
      <c r="AJ116" s="318"/>
      <c r="AK116" s="318"/>
      <c r="AL116" s="318"/>
      <c r="AM116" s="318"/>
      <c r="AN116" s="318"/>
      <c r="AO116" s="318">
        <v>1</v>
      </c>
      <c r="AP116" s="318"/>
      <c r="AQ116" s="318"/>
      <c r="AR116" s="318"/>
      <c r="AS116" s="318"/>
      <c r="AT116" s="318"/>
      <c r="AU116" s="319">
        <v>1</v>
      </c>
    </row>
    <row r="117" spans="1:47">
      <c r="A117" s="320"/>
      <c r="B117" s="320"/>
      <c r="C117" s="321" t="s">
        <v>527</v>
      </c>
      <c r="D117" s="322"/>
      <c r="E117" s="323"/>
      <c r="F117" s="323"/>
      <c r="G117" s="323"/>
      <c r="H117" s="323"/>
      <c r="I117" s="323"/>
      <c r="J117" s="323"/>
      <c r="K117" s="323"/>
      <c r="L117" s="323"/>
      <c r="M117" s="323"/>
      <c r="N117" s="323"/>
      <c r="O117" s="323"/>
      <c r="P117" s="323"/>
      <c r="Q117" s="323"/>
      <c r="R117" s="323"/>
      <c r="S117" s="323"/>
      <c r="T117" s="323"/>
      <c r="U117" s="323"/>
      <c r="V117" s="323"/>
      <c r="W117" s="323"/>
      <c r="X117" s="323"/>
      <c r="Y117" s="323"/>
      <c r="Z117" s="323"/>
      <c r="AA117" s="323"/>
      <c r="AB117" s="323"/>
      <c r="AC117" s="323"/>
      <c r="AD117" s="323"/>
      <c r="AE117" s="323"/>
      <c r="AF117" s="323"/>
      <c r="AG117" s="323"/>
      <c r="AH117" s="323"/>
      <c r="AI117" s="323"/>
      <c r="AJ117" s="323">
        <v>1</v>
      </c>
      <c r="AK117" s="323"/>
      <c r="AL117" s="323"/>
      <c r="AM117" s="323"/>
      <c r="AN117" s="323"/>
      <c r="AO117" s="323"/>
      <c r="AP117" s="323"/>
      <c r="AQ117" s="323"/>
      <c r="AR117" s="323"/>
      <c r="AS117" s="323"/>
      <c r="AT117" s="323"/>
      <c r="AU117" s="324">
        <v>1</v>
      </c>
    </row>
    <row r="118" spans="1:47">
      <c r="A118" s="320"/>
      <c r="B118" s="320"/>
      <c r="C118" s="321" t="s">
        <v>485</v>
      </c>
      <c r="D118" s="322"/>
      <c r="E118" s="323"/>
      <c r="F118" s="323"/>
      <c r="G118" s="323"/>
      <c r="H118" s="323"/>
      <c r="I118" s="323"/>
      <c r="J118" s="323"/>
      <c r="K118" s="323"/>
      <c r="L118" s="323"/>
      <c r="M118" s="323"/>
      <c r="N118" s="323"/>
      <c r="O118" s="323"/>
      <c r="P118" s="323"/>
      <c r="Q118" s="323"/>
      <c r="R118" s="323"/>
      <c r="S118" s="323"/>
      <c r="T118" s="323"/>
      <c r="U118" s="323"/>
      <c r="V118" s="323"/>
      <c r="W118" s="323"/>
      <c r="X118" s="323"/>
      <c r="Y118" s="323"/>
      <c r="Z118" s="323"/>
      <c r="AA118" s="323"/>
      <c r="AB118" s="323"/>
      <c r="AC118" s="323"/>
      <c r="AD118" s="323"/>
      <c r="AE118" s="323">
        <v>1</v>
      </c>
      <c r="AF118" s="323"/>
      <c r="AG118" s="323"/>
      <c r="AH118" s="323"/>
      <c r="AI118" s="323"/>
      <c r="AJ118" s="323"/>
      <c r="AK118" s="323"/>
      <c r="AL118" s="323"/>
      <c r="AM118" s="323"/>
      <c r="AN118" s="323"/>
      <c r="AO118" s="323"/>
      <c r="AP118" s="323"/>
      <c r="AQ118" s="323"/>
      <c r="AR118" s="323"/>
      <c r="AS118" s="323"/>
      <c r="AT118" s="323"/>
      <c r="AU118" s="324">
        <v>1</v>
      </c>
    </row>
    <row r="119" spans="1:47">
      <c r="A119" s="320"/>
      <c r="B119" s="332" t="s">
        <v>600</v>
      </c>
      <c r="C119" s="333"/>
      <c r="D119" s="334"/>
      <c r="E119" s="335"/>
      <c r="F119" s="335"/>
      <c r="G119" s="335"/>
      <c r="H119" s="335"/>
      <c r="I119" s="335"/>
      <c r="J119" s="335"/>
      <c r="K119" s="335"/>
      <c r="L119" s="335"/>
      <c r="M119" s="335"/>
      <c r="N119" s="335"/>
      <c r="O119" s="335"/>
      <c r="P119" s="335"/>
      <c r="Q119" s="335"/>
      <c r="R119" s="335"/>
      <c r="S119" s="335"/>
      <c r="T119" s="335"/>
      <c r="U119" s="335"/>
      <c r="V119" s="335"/>
      <c r="W119" s="335"/>
      <c r="X119" s="335"/>
      <c r="Y119" s="335"/>
      <c r="Z119" s="335"/>
      <c r="AA119" s="335"/>
      <c r="AB119" s="335"/>
      <c r="AC119" s="335"/>
      <c r="AD119" s="335"/>
      <c r="AE119" s="335">
        <v>1</v>
      </c>
      <c r="AF119" s="335"/>
      <c r="AG119" s="335"/>
      <c r="AH119" s="335"/>
      <c r="AI119" s="335"/>
      <c r="AJ119" s="335">
        <v>1</v>
      </c>
      <c r="AK119" s="335"/>
      <c r="AL119" s="335"/>
      <c r="AM119" s="335"/>
      <c r="AN119" s="335"/>
      <c r="AO119" s="335">
        <v>1</v>
      </c>
      <c r="AP119" s="335"/>
      <c r="AQ119" s="335"/>
      <c r="AR119" s="335"/>
      <c r="AS119" s="335"/>
      <c r="AT119" s="335"/>
      <c r="AU119" s="336">
        <v>3</v>
      </c>
    </row>
    <row r="120" spans="1:47">
      <c r="A120" s="320"/>
      <c r="B120" s="316" t="s">
        <v>25</v>
      </c>
      <c r="C120" s="316" t="s">
        <v>411</v>
      </c>
      <c r="D120" s="317"/>
      <c r="E120" s="318"/>
      <c r="F120" s="318"/>
      <c r="G120" s="318"/>
      <c r="H120" s="318"/>
      <c r="I120" s="318"/>
      <c r="J120" s="318"/>
      <c r="K120" s="318"/>
      <c r="L120" s="318"/>
      <c r="M120" s="318"/>
      <c r="N120" s="318"/>
      <c r="O120" s="318"/>
      <c r="P120" s="318"/>
      <c r="Q120" s="318"/>
      <c r="R120" s="318"/>
      <c r="S120" s="318"/>
      <c r="T120" s="318"/>
      <c r="U120" s="318"/>
      <c r="V120" s="318">
        <v>1</v>
      </c>
      <c r="W120" s="318"/>
      <c r="X120" s="318"/>
      <c r="Y120" s="318"/>
      <c r="Z120" s="318"/>
      <c r="AA120" s="318"/>
      <c r="AB120" s="318"/>
      <c r="AC120" s="318"/>
      <c r="AD120" s="318"/>
      <c r="AE120" s="318"/>
      <c r="AF120" s="318"/>
      <c r="AG120" s="318"/>
      <c r="AH120" s="318"/>
      <c r="AI120" s="318"/>
      <c r="AJ120" s="318"/>
      <c r="AK120" s="318"/>
      <c r="AL120" s="318"/>
      <c r="AM120" s="318"/>
      <c r="AN120" s="318"/>
      <c r="AO120" s="318"/>
      <c r="AP120" s="318"/>
      <c r="AQ120" s="318"/>
      <c r="AR120" s="318"/>
      <c r="AS120" s="318"/>
      <c r="AT120" s="318"/>
      <c r="AU120" s="319">
        <v>1</v>
      </c>
    </row>
    <row r="121" spans="1:47">
      <c r="A121" s="320"/>
      <c r="B121" s="320"/>
      <c r="C121" s="321" t="s">
        <v>458</v>
      </c>
      <c r="D121" s="322"/>
      <c r="E121" s="323"/>
      <c r="F121" s="323"/>
      <c r="G121" s="323"/>
      <c r="H121" s="323"/>
      <c r="I121" s="323"/>
      <c r="J121" s="323"/>
      <c r="K121" s="323"/>
      <c r="L121" s="323"/>
      <c r="M121" s="323"/>
      <c r="N121" s="323"/>
      <c r="O121" s="323"/>
      <c r="P121" s="323"/>
      <c r="Q121" s="323"/>
      <c r="R121" s="323"/>
      <c r="S121" s="323"/>
      <c r="T121" s="323"/>
      <c r="U121" s="323"/>
      <c r="V121" s="323"/>
      <c r="W121" s="323"/>
      <c r="X121" s="323"/>
      <c r="Y121" s="323"/>
      <c r="Z121" s="323"/>
      <c r="AA121" s="323">
        <v>1</v>
      </c>
      <c r="AB121" s="323"/>
      <c r="AC121" s="323"/>
      <c r="AD121" s="323"/>
      <c r="AE121" s="323"/>
      <c r="AF121" s="323"/>
      <c r="AG121" s="323"/>
      <c r="AH121" s="323"/>
      <c r="AI121" s="323"/>
      <c r="AJ121" s="323"/>
      <c r="AK121" s="323"/>
      <c r="AL121" s="323"/>
      <c r="AM121" s="323"/>
      <c r="AN121" s="323"/>
      <c r="AO121" s="323"/>
      <c r="AP121" s="323"/>
      <c r="AQ121" s="323"/>
      <c r="AR121" s="323"/>
      <c r="AS121" s="323"/>
      <c r="AT121" s="323"/>
      <c r="AU121" s="324">
        <v>1</v>
      </c>
    </row>
    <row r="122" spans="1:47">
      <c r="A122" s="320"/>
      <c r="B122" s="332" t="s">
        <v>601</v>
      </c>
      <c r="C122" s="333"/>
      <c r="D122" s="334"/>
      <c r="E122" s="335"/>
      <c r="F122" s="335"/>
      <c r="G122" s="335"/>
      <c r="H122" s="335"/>
      <c r="I122" s="335"/>
      <c r="J122" s="335"/>
      <c r="K122" s="335"/>
      <c r="L122" s="335"/>
      <c r="M122" s="335"/>
      <c r="N122" s="335"/>
      <c r="O122" s="335"/>
      <c r="P122" s="335"/>
      <c r="Q122" s="335"/>
      <c r="R122" s="335"/>
      <c r="S122" s="335"/>
      <c r="T122" s="335"/>
      <c r="U122" s="335"/>
      <c r="V122" s="335">
        <v>1</v>
      </c>
      <c r="W122" s="335"/>
      <c r="X122" s="335"/>
      <c r="Y122" s="335"/>
      <c r="Z122" s="335"/>
      <c r="AA122" s="335">
        <v>1</v>
      </c>
      <c r="AB122" s="335"/>
      <c r="AC122" s="335"/>
      <c r="AD122" s="335"/>
      <c r="AE122" s="335"/>
      <c r="AF122" s="335"/>
      <c r="AG122" s="335"/>
      <c r="AH122" s="335"/>
      <c r="AI122" s="335"/>
      <c r="AJ122" s="335"/>
      <c r="AK122" s="335"/>
      <c r="AL122" s="335"/>
      <c r="AM122" s="335"/>
      <c r="AN122" s="335"/>
      <c r="AO122" s="335"/>
      <c r="AP122" s="335"/>
      <c r="AQ122" s="335"/>
      <c r="AR122" s="335"/>
      <c r="AS122" s="335"/>
      <c r="AT122" s="335"/>
      <c r="AU122" s="336">
        <v>2</v>
      </c>
    </row>
    <row r="123" spans="1:47">
      <c r="A123" s="320"/>
      <c r="B123" s="316" t="s">
        <v>231</v>
      </c>
      <c r="C123" s="316" t="s">
        <v>502</v>
      </c>
      <c r="D123" s="317"/>
      <c r="E123" s="318"/>
      <c r="F123" s="318"/>
      <c r="G123" s="318"/>
      <c r="H123" s="318"/>
      <c r="I123" s="318"/>
      <c r="J123" s="318"/>
      <c r="K123" s="318"/>
      <c r="L123" s="318"/>
      <c r="M123" s="318"/>
      <c r="N123" s="318"/>
      <c r="O123" s="318"/>
      <c r="P123" s="318"/>
      <c r="Q123" s="318"/>
      <c r="R123" s="318"/>
      <c r="S123" s="318"/>
      <c r="T123" s="318"/>
      <c r="U123" s="318"/>
      <c r="V123" s="318"/>
      <c r="W123" s="318"/>
      <c r="X123" s="318"/>
      <c r="Y123" s="318"/>
      <c r="Z123" s="318"/>
      <c r="AA123" s="318"/>
      <c r="AB123" s="318"/>
      <c r="AC123" s="318"/>
      <c r="AD123" s="318"/>
      <c r="AE123" s="318"/>
      <c r="AF123" s="318"/>
      <c r="AG123" s="318">
        <v>1</v>
      </c>
      <c r="AH123" s="318"/>
      <c r="AI123" s="318"/>
      <c r="AJ123" s="318"/>
      <c r="AK123" s="318"/>
      <c r="AL123" s="318"/>
      <c r="AM123" s="318"/>
      <c r="AN123" s="318"/>
      <c r="AO123" s="318"/>
      <c r="AP123" s="318"/>
      <c r="AQ123" s="318"/>
      <c r="AR123" s="318"/>
      <c r="AS123" s="318"/>
      <c r="AT123" s="318"/>
      <c r="AU123" s="319">
        <v>1</v>
      </c>
    </row>
    <row r="124" spans="1:47">
      <c r="A124" s="320"/>
      <c r="B124" s="320"/>
      <c r="C124" s="321" t="s">
        <v>503</v>
      </c>
      <c r="D124" s="322"/>
      <c r="E124" s="323"/>
      <c r="F124" s="323"/>
      <c r="G124" s="323"/>
      <c r="H124" s="323"/>
      <c r="I124" s="323"/>
      <c r="J124" s="323"/>
      <c r="K124" s="323"/>
      <c r="L124" s="323"/>
      <c r="M124" s="323"/>
      <c r="N124" s="323"/>
      <c r="O124" s="323"/>
      <c r="P124" s="323"/>
      <c r="Q124" s="323"/>
      <c r="R124" s="323"/>
      <c r="S124" s="323"/>
      <c r="T124" s="323"/>
      <c r="U124" s="323"/>
      <c r="V124" s="323"/>
      <c r="W124" s="323"/>
      <c r="X124" s="323"/>
      <c r="Y124" s="323"/>
      <c r="Z124" s="323"/>
      <c r="AA124" s="323"/>
      <c r="AB124" s="323"/>
      <c r="AC124" s="323"/>
      <c r="AD124" s="323"/>
      <c r="AE124" s="323"/>
      <c r="AF124" s="323"/>
      <c r="AG124" s="323">
        <v>1</v>
      </c>
      <c r="AH124" s="323"/>
      <c r="AI124" s="323"/>
      <c r="AJ124" s="323"/>
      <c r="AK124" s="323"/>
      <c r="AL124" s="323"/>
      <c r="AM124" s="323"/>
      <c r="AN124" s="323"/>
      <c r="AO124" s="323"/>
      <c r="AP124" s="323"/>
      <c r="AQ124" s="323"/>
      <c r="AR124" s="323"/>
      <c r="AS124" s="323"/>
      <c r="AT124" s="323"/>
      <c r="AU124" s="324">
        <v>1</v>
      </c>
    </row>
    <row r="125" spans="1:47">
      <c r="A125" s="320"/>
      <c r="B125" s="332" t="s">
        <v>602</v>
      </c>
      <c r="C125" s="333"/>
      <c r="D125" s="334"/>
      <c r="E125" s="335"/>
      <c r="F125" s="335"/>
      <c r="G125" s="335"/>
      <c r="H125" s="335"/>
      <c r="I125" s="335"/>
      <c r="J125" s="335"/>
      <c r="K125" s="335"/>
      <c r="L125" s="335"/>
      <c r="M125" s="335"/>
      <c r="N125" s="335"/>
      <c r="O125" s="335"/>
      <c r="P125" s="335"/>
      <c r="Q125" s="335"/>
      <c r="R125" s="335"/>
      <c r="S125" s="335"/>
      <c r="T125" s="335"/>
      <c r="U125" s="335"/>
      <c r="V125" s="335"/>
      <c r="W125" s="335"/>
      <c r="X125" s="335"/>
      <c r="Y125" s="335"/>
      <c r="Z125" s="335"/>
      <c r="AA125" s="335"/>
      <c r="AB125" s="335"/>
      <c r="AC125" s="335"/>
      <c r="AD125" s="335"/>
      <c r="AE125" s="335"/>
      <c r="AF125" s="335"/>
      <c r="AG125" s="335">
        <v>2</v>
      </c>
      <c r="AH125" s="335"/>
      <c r="AI125" s="335"/>
      <c r="AJ125" s="335"/>
      <c r="AK125" s="335"/>
      <c r="AL125" s="335"/>
      <c r="AM125" s="335"/>
      <c r="AN125" s="335"/>
      <c r="AO125" s="335"/>
      <c r="AP125" s="335"/>
      <c r="AQ125" s="335"/>
      <c r="AR125" s="335"/>
      <c r="AS125" s="335"/>
      <c r="AT125" s="335"/>
      <c r="AU125" s="336">
        <v>2</v>
      </c>
    </row>
    <row r="126" spans="1:47">
      <c r="A126" s="320"/>
      <c r="B126" s="316" t="s">
        <v>32</v>
      </c>
      <c r="C126" s="316" t="s">
        <v>699</v>
      </c>
      <c r="D126" s="317"/>
      <c r="E126" s="318"/>
      <c r="F126" s="318"/>
      <c r="G126" s="318"/>
      <c r="H126" s="318"/>
      <c r="I126" s="318"/>
      <c r="J126" s="318"/>
      <c r="K126" s="318"/>
      <c r="L126" s="318"/>
      <c r="M126" s="318"/>
      <c r="N126" s="318"/>
      <c r="O126" s="318"/>
      <c r="P126" s="318"/>
      <c r="Q126" s="318"/>
      <c r="R126" s="318"/>
      <c r="S126" s="318"/>
      <c r="T126" s="318"/>
      <c r="U126" s="318"/>
      <c r="V126" s="318"/>
      <c r="W126" s="318"/>
      <c r="X126" s="318"/>
      <c r="Y126" s="318"/>
      <c r="Z126" s="318"/>
      <c r="AA126" s="318"/>
      <c r="AB126" s="318"/>
      <c r="AC126" s="318"/>
      <c r="AD126" s="318"/>
      <c r="AE126" s="318"/>
      <c r="AF126" s="318"/>
      <c r="AG126" s="318"/>
      <c r="AH126" s="318"/>
      <c r="AI126" s="318"/>
      <c r="AJ126" s="318"/>
      <c r="AK126" s="318"/>
      <c r="AL126" s="318"/>
      <c r="AM126" s="318"/>
      <c r="AN126" s="318"/>
      <c r="AO126" s="318"/>
      <c r="AP126" s="318"/>
      <c r="AQ126" s="318"/>
      <c r="AR126" s="318">
        <v>1</v>
      </c>
      <c r="AS126" s="318"/>
      <c r="AT126" s="318"/>
      <c r="AU126" s="319">
        <v>1</v>
      </c>
    </row>
    <row r="127" spans="1:47">
      <c r="A127" s="320"/>
      <c r="B127" s="332" t="s">
        <v>686</v>
      </c>
      <c r="C127" s="333"/>
      <c r="D127" s="334"/>
      <c r="E127" s="335"/>
      <c r="F127" s="335"/>
      <c r="G127" s="335"/>
      <c r="H127" s="335"/>
      <c r="I127" s="335"/>
      <c r="J127" s="335"/>
      <c r="K127" s="335"/>
      <c r="L127" s="335"/>
      <c r="M127" s="335"/>
      <c r="N127" s="335"/>
      <c r="O127" s="335"/>
      <c r="P127" s="335"/>
      <c r="Q127" s="335"/>
      <c r="R127" s="335"/>
      <c r="S127" s="335"/>
      <c r="T127" s="335"/>
      <c r="U127" s="335"/>
      <c r="V127" s="335"/>
      <c r="W127" s="335"/>
      <c r="X127" s="335"/>
      <c r="Y127" s="335"/>
      <c r="Z127" s="335"/>
      <c r="AA127" s="335"/>
      <c r="AB127" s="335"/>
      <c r="AC127" s="335"/>
      <c r="AD127" s="335"/>
      <c r="AE127" s="335"/>
      <c r="AF127" s="335"/>
      <c r="AG127" s="335"/>
      <c r="AH127" s="335"/>
      <c r="AI127" s="335"/>
      <c r="AJ127" s="335"/>
      <c r="AK127" s="335"/>
      <c r="AL127" s="335"/>
      <c r="AM127" s="335"/>
      <c r="AN127" s="335"/>
      <c r="AO127" s="335"/>
      <c r="AP127" s="335"/>
      <c r="AQ127" s="335"/>
      <c r="AR127" s="335">
        <v>1</v>
      </c>
      <c r="AS127" s="335"/>
      <c r="AT127" s="335"/>
      <c r="AU127" s="336">
        <v>1</v>
      </c>
    </row>
    <row r="128" spans="1:47">
      <c r="A128" s="320"/>
      <c r="B128" s="316" t="s">
        <v>236</v>
      </c>
      <c r="C128" s="316" t="s">
        <v>545</v>
      </c>
      <c r="D128" s="317"/>
      <c r="E128" s="318"/>
      <c r="F128" s="318"/>
      <c r="G128" s="318"/>
      <c r="H128" s="318"/>
      <c r="I128" s="318"/>
      <c r="J128" s="318"/>
      <c r="K128" s="318"/>
      <c r="L128" s="318"/>
      <c r="M128" s="318"/>
      <c r="N128" s="318"/>
      <c r="O128" s="318"/>
      <c r="P128" s="318"/>
      <c r="Q128" s="318"/>
      <c r="R128" s="318"/>
      <c r="S128" s="318"/>
      <c r="T128" s="318"/>
      <c r="U128" s="318"/>
      <c r="V128" s="318"/>
      <c r="W128" s="318"/>
      <c r="X128" s="318"/>
      <c r="Y128" s="318"/>
      <c r="Z128" s="318"/>
      <c r="AA128" s="318"/>
      <c r="AB128" s="318"/>
      <c r="AC128" s="318"/>
      <c r="AD128" s="318"/>
      <c r="AE128" s="318"/>
      <c r="AF128" s="318"/>
      <c r="AG128" s="318"/>
      <c r="AH128" s="318"/>
      <c r="AI128" s="318"/>
      <c r="AJ128" s="318"/>
      <c r="AK128" s="318"/>
      <c r="AL128" s="318">
        <v>1</v>
      </c>
      <c r="AM128" s="318"/>
      <c r="AN128" s="318"/>
      <c r="AO128" s="318"/>
      <c r="AP128" s="318"/>
      <c r="AQ128" s="318"/>
      <c r="AR128" s="318"/>
      <c r="AS128" s="318"/>
      <c r="AT128" s="318"/>
      <c r="AU128" s="319">
        <v>1</v>
      </c>
    </row>
    <row r="129" spans="1:47">
      <c r="A129" s="320"/>
      <c r="B129" s="332" t="s">
        <v>603</v>
      </c>
      <c r="C129" s="333"/>
      <c r="D129" s="334"/>
      <c r="E129" s="335"/>
      <c r="F129" s="335"/>
      <c r="G129" s="335"/>
      <c r="H129" s="335"/>
      <c r="I129" s="335"/>
      <c r="J129" s="335"/>
      <c r="K129" s="335"/>
      <c r="L129" s="335"/>
      <c r="M129" s="335"/>
      <c r="N129" s="335"/>
      <c r="O129" s="335"/>
      <c r="P129" s="335"/>
      <c r="Q129" s="335"/>
      <c r="R129" s="335"/>
      <c r="S129" s="335"/>
      <c r="T129" s="335"/>
      <c r="U129" s="335"/>
      <c r="V129" s="335"/>
      <c r="W129" s="335"/>
      <c r="X129" s="335"/>
      <c r="Y129" s="335"/>
      <c r="Z129" s="335"/>
      <c r="AA129" s="335"/>
      <c r="AB129" s="335"/>
      <c r="AC129" s="335"/>
      <c r="AD129" s="335"/>
      <c r="AE129" s="335"/>
      <c r="AF129" s="335"/>
      <c r="AG129" s="335"/>
      <c r="AH129" s="335"/>
      <c r="AI129" s="335"/>
      <c r="AJ129" s="335"/>
      <c r="AK129" s="335"/>
      <c r="AL129" s="335">
        <v>1</v>
      </c>
      <c r="AM129" s="335"/>
      <c r="AN129" s="335"/>
      <c r="AO129" s="335"/>
      <c r="AP129" s="335"/>
      <c r="AQ129" s="335"/>
      <c r="AR129" s="335"/>
      <c r="AS129" s="335"/>
      <c r="AT129" s="335"/>
      <c r="AU129" s="336">
        <v>1</v>
      </c>
    </row>
    <row r="130" spans="1:47">
      <c r="A130" s="320"/>
      <c r="B130" s="316" t="s">
        <v>233</v>
      </c>
      <c r="C130" s="316" t="s">
        <v>504</v>
      </c>
      <c r="D130" s="317"/>
      <c r="E130" s="318"/>
      <c r="F130" s="318"/>
      <c r="G130" s="318"/>
      <c r="H130" s="318"/>
      <c r="I130" s="318"/>
      <c r="J130" s="318"/>
      <c r="K130" s="318"/>
      <c r="L130" s="318"/>
      <c r="M130" s="318"/>
      <c r="N130" s="318"/>
      <c r="O130" s="318"/>
      <c r="P130" s="318"/>
      <c r="Q130" s="318"/>
      <c r="R130" s="318"/>
      <c r="S130" s="318"/>
      <c r="T130" s="318"/>
      <c r="U130" s="318"/>
      <c r="V130" s="318"/>
      <c r="W130" s="318"/>
      <c r="X130" s="318"/>
      <c r="Y130" s="318"/>
      <c r="Z130" s="318"/>
      <c r="AA130" s="318"/>
      <c r="AB130" s="318"/>
      <c r="AC130" s="318"/>
      <c r="AD130" s="318"/>
      <c r="AE130" s="318"/>
      <c r="AF130" s="318"/>
      <c r="AG130" s="318"/>
      <c r="AH130" s="318">
        <v>1</v>
      </c>
      <c r="AI130" s="318"/>
      <c r="AJ130" s="318"/>
      <c r="AK130" s="318"/>
      <c r="AL130" s="318"/>
      <c r="AM130" s="318"/>
      <c r="AN130" s="318"/>
      <c r="AO130" s="318"/>
      <c r="AP130" s="318"/>
      <c r="AQ130" s="318"/>
      <c r="AR130" s="318"/>
      <c r="AS130" s="318"/>
      <c r="AT130" s="318"/>
      <c r="AU130" s="319">
        <v>1</v>
      </c>
    </row>
    <row r="131" spans="1:47">
      <c r="A131" s="320"/>
      <c r="B131" s="332" t="s">
        <v>604</v>
      </c>
      <c r="C131" s="333"/>
      <c r="D131" s="334"/>
      <c r="E131" s="335"/>
      <c r="F131" s="335"/>
      <c r="G131" s="335"/>
      <c r="H131" s="335"/>
      <c r="I131" s="335"/>
      <c r="J131" s="335"/>
      <c r="K131" s="335"/>
      <c r="L131" s="335"/>
      <c r="M131" s="335"/>
      <c r="N131" s="335"/>
      <c r="O131" s="335"/>
      <c r="P131" s="335"/>
      <c r="Q131" s="335"/>
      <c r="R131" s="335"/>
      <c r="S131" s="335"/>
      <c r="T131" s="335"/>
      <c r="U131" s="335"/>
      <c r="V131" s="335"/>
      <c r="W131" s="335"/>
      <c r="X131" s="335"/>
      <c r="Y131" s="335"/>
      <c r="Z131" s="335"/>
      <c r="AA131" s="335"/>
      <c r="AB131" s="335"/>
      <c r="AC131" s="335"/>
      <c r="AD131" s="335"/>
      <c r="AE131" s="335"/>
      <c r="AF131" s="335"/>
      <c r="AG131" s="335"/>
      <c r="AH131" s="335">
        <v>1</v>
      </c>
      <c r="AI131" s="335"/>
      <c r="AJ131" s="335"/>
      <c r="AK131" s="335"/>
      <c r="AL131" s="335"/>
      <c r="AM131" s="335"/>
      <c r="AN131" s="335"/>
      <c r="AO131" s="335"/>
      <c r="AP131" s="335"/>
      <c r="AQ131" s="335"/>
      <c r="AR131" s="335"/>
      <c r="AS131" s="335"/>
      <c r="AT131" s="335"/>
      <c r="AU131" s="336">
        <v>1</v>
      </c>
    </row>
    <row r="132" spans="1:47">
      <c r="A132" s="338" t="s">
        <v>601</v>
      </c>
      <c r="B132" s="339"/>
      <c r="C132" s="339"/>
      <c r="D132" s="340"/>
      <c r="E132" s="341"/>
      <c r="F132" s="341"/>
      <c r="G132" s="341"/>
      <c r="H132" s="341"/>
      <c r="I132" s="341"/>
      <c r="J132" s="341"/>
      <c r="K132" s="341"/>
      <c r="L132" s="341"/>
      <c r="M132" s="341"/>
      <c r="N132" s="341"/>
      <c r="O132" s="341"/>
      <c r="P132" s="341"/>
      <c r="Q132" s="341"/>
      <c r="R132" s="341"/>
      <c r="S132" s="341"/>
      <c r="T132" s="341"/>
      <c r="U132" s="341"/>
      <c r="V132" s="341">
        <v>1</v>
      </c>
      <c r="W132" s="341"/>
      <c r="X132" s="341"/>
      <c r="Y132" s="341"/>
      <c r="Z132" s="341"/>
      <c r="AA132" s="341">
        <v>1</v>
      </c>
      <c r="AB132" s="341"/>
      <c r="AC132" s="341"/>
      <c r="AD132" s="341"/>
      <c r="AE132" s="341">
        <v>1</v>
      </c>
      <c r="AF132" s="341"/>
      <c r="AG132" s="341">
        <v>2</v>
      </c>
      <c r="AH132" s="341">
        <v>1</v>
      </c>
      <c r="AI132" s="341"/>
      <c r="AJ132" s="341">
        <v>1</v>
      </c>
      <c r="AK132" s="341"/>
      <c r="AL132" s="341">
        <v>1</v>
      </c>
      <c r="AM132" s="341"/>
      <c r="AN132" s="341"/>
      <c r="AO132" s="341">
        <v>1</v>
      </c>
      <c r="AP132" s="341"/>
      <c r="AQ132" s="341"/>
      <c r="AR132" s="341">
        <v>1</v>
      </c>
      <c r="AS132" s="341"/>
      <c r="AT132" s="341"/>
      <c r="AU132" s="342">
        <v>10</v>
      </c>
    </row>
    <row r="133" spans="1:47">
      <c r="A133" s="316" t="s">
        <v>31</v>
      </c>
      <c r="B133" s="316" t="s">
        <v>185</v>
      </c>
      <c r="C133" s="316" t="s">
        <v>363</v>
      </c>
      <c r="D133" s="317"/>
      <c r="E133" s="318"/>
      <c r="F133" s="318"/>
      <c r="G133" s="318"/>
      <c r="H133" s="318"/>
      <c r="I133" s="318"/>
      <c r="J133" s="318"/>
      <c r="K133" s="318"/>
      <c r="L133" s="318"/>
      <c r="M133" s="318">
        <v>1</v>
      </c>
      <c r="N133" s="318"/>
      <c r="O133" s="318"/>
      <c r="P133" s="318"/>
      <c r="Q133" s="318"/>
      <c r="R133" s="318"/>
      <c r="S133" s="318"/>
      <c r="T133" s="318"/>
      <c r="U133" s="318"/>
      <c r="V133" s="318"/>
      <c r="W133" s="318"/>
      <c r="X133" s="318"/>
      <c r="Y133" s="318"/>
      <c r="Z133" s="318"/>
      <c r="AA133" s="318"/>
      <c r="AB133" s="318"/>
      <c r="AC133" s="318"/>
      <c r="AD133" s="318"/>
      <c r="AE133" s="318"/>
      <c r="AF133" s="318"/>
      <c r="AG133" s="318"/>
      <c r="AH133" s="318"/>
      <c r="AI133" s="318"/>
      <c r="AJ133" s="318"/>
      <c r="AK133" s="318"/>
      <c r="AL133" s="318"/>
      <c r="AM133" s="318"/>
      <c r="AN133" s="318"/>
      <c r="AO133" s="318"/>
      <c r="AP133" s="318"/>
      <c r="AQ133" s="318"/>
      <c r="AR133" s="318"/>
      <c r="AS133" s="318"/>
      <c r="AT133" s="318"/>
      <c r="AU133" s="319">
        <v>1</v>
      </c>
    </row>
    <row r="134" spans="1:47">
      <c r="A134" s="320"/>
      <c r="B134" s="320"/>
      <c r="C134" s="321" t="s">
        <v>234</v>
      </c>
      <c r="D134" s="322"/>
      <c r="E134" s="323"/>
      <c r="F134" s="323"/>
      <c r="G134" s="323"/>
      <c r="H134" s="323"/>
      <c r="I134" s="323"/>
      <c r="J134" s="323"/>
      <c r="K134" s="323"/>
      <c r="L134" s="323"/>
      <c r="M134" s="323"/>
      <c r="N134" s="323"/>
      <c r="O134" s="323"/>
      <c r="P134" s="323"/>
      <c r="Q134" s="323"/>
      <c r="R134" s="323"/>
      <c r="S134" s="323"/>
      <c r="T134" s="323"/>
      <c r="U134" s="323"/>
      <c r="V134" s="323"/>
      <c r="W134" s="323"/>
      <c r="X134" s="323"/>
      <c r="Y134" s="323"/>
      <c r="Z134" s="323"/>
      <c r="AA134" s="323"/>
      <c r="AB134" s="323"/>
      <c r="AC134" s="323"/>
      <c r="AD134" s="323"/>
      <c r="AE134" s="323"/>
      <c r="AF134" s="323"/>
      <c r="AG134" s="323"/>
      <c r="AH134" s="323"/>
      <c r="AI134" s="323"/>
      <c r="AJ134" s="323"/>
      <c r="AK134" s="323"/>
      <c r="AL134" s="323"/>
      <c r="AM134" s="323"/>
      <c r="AN134" s="323"/>
      <c r="AO134" s="323"/>
      <c r="AP134" s="323">
        <v>1</v>
      </c>
      <c r="AQ134" s="323"/>
      <c r="AR134" s="323"/>
      <c r="AS134" s="323"/>
      <c r="AT134" s="323"/>
      <c r="AU134" s="324">
        <v>1</v>
      </c>
    </row>
    <row r="135" spans="1:47">
      <c r="A135" s="320"/>
      <c r="B135" s="320"/>
      <c r="C135" s="321" t="s">
        <v>528</v>
      </c>
      <c r="D135" s="322"/>
      <c r="E135" s="323"/>
      <c r="F135" s="323"/>
      <c r="G135" s="323"/>
      <c r="H135" s="323"/>
      <c r="I135" s="323"/>
      <c r="J135" s="323"/>
      <c r="K135" s="323"/>
      <c r="L135" s="323"/>
      <c r="M135" s="323"/>
      <c r="N135" s="323"/>
      <c r="O135" s="323"/>
      <c r="P135" s="323"/>
      <c r="Q135" s="323"/>
      <c r="R135" s="323"/>
      <c r="S135" s="323"/>
      <c r="T135" s="323"/>
      <c r="U135" s="323"/>
      <c r="V135" s="323">
        <v>1</v>
      </c>
      <c r="W135" s="323"/>
      <c r="X135" s="323"/>
      <c r="Y135" s="323"/>
      <c r="Z135" s="323"/>
      <c r="AA135" s="323"/>
      <c r="AB135" s="323"/>
      <c r="AC135" s="323"/>
      <c r="AD135" s="323"/>
      <c r="AE135" s="323"/>
      <c r="AF135" s="323"/>
      <c r="AG135" s="323"/>
      <c r="AH135" s="323"/>
      <c r="AI135" s="323"/>
      <c r="AJ135" s="323"/>
      <c r="AK135" s="323"/>
      <c r="AL135" s="323"/>
      <c r="AM135" s="323"/>
      <c r="AN135" s="323"/>
      <c r="AO135" s="323"/>
      <c r="AP135" s="323"/>
      <c r="AQ135" s="323"/>
      <c r="AR135" s="323"/>
      <c r="AS135" s="323"/>
      <c r="AT135" s="323"/>
      <c r="AU135" s="324">
        <v>1</v>
      </c>
    </row>
    <row r="136" spans="1:47">
      <c r="A136" s="320"/>
      <c r="B136" s="320"/>
      <c r="C136" s="321" t="s">
        <v>185</v>
      </c>
      <c r="D136" s="322"/>
      <c r="E136" s="323"/>
      <c r="F136" s="323"/>
      <c r="G136" s="323"/>
      <c r="H136" s="323"/>
      <c r="I136" s="323"/>
      <c r="J136" s="323"/>
      <c r="K136" s="323"/>
      <c r="L136" s="323"/>
      <c r="M136" s="323">
        <v>1</v>
      </c>
      <c r="N136" s="323"/>
      <c r="O136" s="323"/>
      <c r="P136" s="323"/>
      <c r="Q136" s="323"/>
      <c r="R136" s="323"/>
      <c r="S136" s="323"/>
      <c r="T136" s="323"/>
      <c r="U136" s="323"/>
      <c r="V136" s="323"/>
      <c r="W136" s="323"/>
      <c r="X136" s="323"/>
      <c r="Y136" s="323"/>
      <c r="Z136" s="323"/>
      <c r="AA136" s="323"/>
      <c r="AB136" s="323"/>
      <c r="AC136" s="323"/>
      <c r="AD136" s="323"/>
      <c r="AE136" s="323"/>
      <c r="AF136" s="323"/>
      <c r="AG136" s="323"/>
      <c r="AH136" s="323"/>
      <c r="AI136" s="323"/>
      <c r="AJ136" s="323"/>
      <c r="AK136" s="323"/>
      <c r="AL136" s="323"/>
      <c r="AM136" s="323"/>
      <c r="AN136" s="323"/>
      <c r="AO136" s="323"/>
      <c r="AP136" s="323"/>
      <c r="AQ136" s="323"/>
      <c r="AR136" s="323"/>
      <c r="AS136" s="323"/>
      <c r="AT136" s="323"/>
      <c r="AU136" s="324">
        <v>1</v>
      </c>
    </row>
    <row r="137" spans="1:47">
      <c r="A137" s="320"/>
      <c r="B137" s="320"/>
      <c r="C137" s="321" t="s">
        <v>331</v>
      </c>
      <c r="D137" s="322"/>
      <c r="E137" s="323"/>
      <c r="F137" s="323"/>
      <c r="G137" s="323"/>
      <c r="H137" s="323"/>
      <c r="I137" s="323"/>
      <c r="J137" s="323"/>
      <c r="K137" s="323"/>
      <c r="L137" s="323"/>
      <c r="M137" s="323"/>
      <c r="N137" s="323"/>
      <c r="O137" s="323"/>
      <c r="P137" s="323"/>
      <c r="Q137" s="323"/>
      <c r="R137" s="323"/>
      <c r="S137" s="323"/>
      <c r="T137" s="323"/>
      <c r="U137" s="323"/>
      <c r="V137" s="323"/>
      <c r="W137" s="323"/>
      <c r="X137" s="323"/>
      <c r="Y137" s="323">
        <v>1</v>
      </c>
      <c r="Z137" s="323"/>
      <c r="AA137" s="323"/>
      <c r="AB137" s="323"/>
      <c r="AC137" s="323"/>
      <c r="AD137" s="323"/>
      <c r="AE137" s="323"/>
      <c r="AF137" s="323"/>
      <c r="AG137" s="323"/>
      <c r="AH137" s="323"/>
      <c r="AI137" s="323"/>
      <c r="AJ137" s="323"/>
      <c r="AK137" s="323"/>
      <c r="AL137" s="323"/>
      <c r="AM137" s="323"/>
      <c r="AN137" s="323"/>
      <c r="AO137" s="323"/>
      <c r="AP137" s="323"/>
      <c r="AQ137" s="323"/>
      <c r="AR137" s="323"/>
      <c r="AS137" s="323"/>
      <c r="AT137" s="323"/>
      <c r="AU137" s="324">
        <v>1</v>
      </c>
    </row>
    <row r="138" spans="1:47">
      <c r="A138" s="320"/>
      <c r="B138" s="332" t="s">
        <v>605</v>
      </c>
      <c r="C138" s="333"/>
      <c r="D138" s="334"/>
      <c r="E138" s="335"/>
      <c r="F138" s="335"/>
      <c r="G138" s="335"/>
      <c r="H138" s="335"/>
      <c r="I138" s="335"/>
      <c r="J138" s="335"/>
      <c r="K138" s="335"/>
      <c r="L138" s="335"/>
      <c r="M138" s="335">
        <v>2</v>
      </c>
      <c r="N138" s="335"/>
      <c r="O138" s="335"/>
      <c r="P138" s="335"/>
      <c r="Q138" s="335"/>
      <c r="R138" s="335"/>
      <c r="S138" s="335"/>
      <c r="T138" s="335"/>
      <c r="U138" s="335"/>
      <c r="V138" s="335">
        <v>1</v>
      </c>
      <c r="W138" s="335"/>
      <c r="X138" s="335"/>
      <c r="Y138" s="335">
        <v>1</v>
      </c>
      <c r="Z138" s="335"/>
      <c r="AA138" s="335"/>
      <c r="AB138" s="335"/>
      <c r="AC138" s="335"/>
      <c r="AD138" s="335"/>
      <c r="AE138" s="335"/>
      <c r="AF138" s="335"/>
      <c r="AG138" s="335"/>
      <c r="AH138" s="335"/>
      <c r="AI138" s="335"/>
      <c r="AJ138" s="335"/>
      <c r="AK138" s="335"/>
      <c r="AL138" s="335"/>
      <c r="AM138" s="335"/>
      <c r="AN138" s="335"/>
      <c r="AO138" s="335"/>
      <c r="AP138" s="335">
        <v>1</v>
      </c>
      <c r="AQ138" s="335"/>
      <c r="AR138" s="335"/>
      <c r="AS138" s="335"/>
      <c r="AT138" s="335"/>
      <c r="AU138" s="336">
        <v>5</v>
      </c>
    </row>
    <row r="139" spans="1:47">
      <c r="A139" s="320"/>
      <c r="B139" s="316" t="s">
        <v>218</v>
      </c>
      <c r="C139" s="316" t="s">
        <v>403</v>
      </c>
      <c r="D139" s="317"/>
      <c r="E139" s="318"/>
      <c r="F139" s="318"/>
      <c r="G139" s="318"/>
      <c r="H139" s="318"/>
      <c r="I139" s="318"/>
      <c r="J139" s="318"/>
      <c r="K139" s="318"/>
      <c r="L139" s="318"/>
      <c r="M139" s="318"/>
      <c r="N139" s="318"/>
      <c r="O139" s="318"/>
      <c r="P139" s="318"/>
      <c r="Q139" s="318"/>
      <c r="R139" s="318"/>
      <c r="S139" s="318"/>
      <c r="T139" s="318"/>
      <c r="U139" s="318">
        <v>1</v>
      </c>
      <c r="V139" s="318"/>
      <c r="W139" s="318"/>
      <c r="X139" s="318"/>
      <c r="Y139" s="318"/>
      <c r="Z139" s="318"/>
      <c r="AA139" s="318"/>
      <c r="AB139" s="318"/>
      <c r="AC139" s="318"/>
      <c r="AD139" s="318"/>
      <c r="AE139" s="318"/>
      <c r="AF139" s="318"/>
      <c r="AG139" s="318"/>
      <c r="AH139" s="318"/>
      <c r="AI139" s="318"/>
      <c r="AJ139" s="318"/>
      <c r="AK139" s="318"/>
      <c r="AL139" s="318"/>
      <c r="AM139" s="318"/>
      <c r="AN139" s="318"/>
      <c r="AO139" s="318"/>
      <c r="AP139" s="318"/>
      <c r="AQ139" s="318"/>
      <c r="AR139" s="318"/>
      <c r="AS139" s="318"/>
      <c r="AT139" s="318"/>
      <c r="AU139" s="319">
        <v>1</v>
      </c>
    </row>
    <row r="140" spans="1:47">
      <c r="A140" s="320"/>
      <c r="B140" s="320"/>
      <c r="C140" s="321" t="s">
        <v>375</v>
      </c>
      <c r="D140" s="322"/>
      <c r="E140" s="323"/>
      <c r="F140" s="323"/>
      <c r="G140" s="323"/>
      <c r="H140" s="323"/>
      <c r="I140" s="323"/>
      <c r="J140" s="323"/>
      <c r="K140" s="323"/>
      <c r="L140" s="323"/>
      <c r="M140" s="323"/>
      <c r="N140" s="323"/>
      <c r="O140" s="323"/>
      <c r="P140" s="323"/>
      <c r="Q140" s="323"/>
      <c r="R140" s="323"/>
      <c r="S140" s="323">
        <v>2</v>
      </c>
      <c r="T140" s="323"/>
      <c r="U140" s="323"/>
      <c r="V140" s="323"/>
      <c r="W140" s="323"/>
      <c r="X140" s="323"/>
      <c r="Y140" s="323"/>
      <c r="Z140" s="323"/>
      <c r="AA140" s="323"/>
      <c r="AB140" s="323"/>
      <c r="AC140" s="323"/>
      <c r="AD140" s="323"/>
      <c r="AE140" s="323"/>
      <c r="AF140" s="323"/>
      <c r="AG140" s="323"/>
      <c r="AH140" s="323"/>
      <c r="AI140" s="323"/>
      <c r="AJ140" s="323"/>
      <c r="AK140" s="323"/>
      <c r="AL140" s="323"/>
      <c r="AM140" s="323"/>
      <c r="AN140" s="323"/>
      <c r="AO140" s="323"/>
      <c r="AP140" s="323"/>
      <c r="AQ140" s="323"/>
      <c r="AR140" s="323"/>
      <c r="AS140" s="323"/>
      <c r="AT140" s="323"/>
      <c r="AU140" s="324">
        <v>2</v>
      </c>
    </row>
    <row r="141" spans="1:47">
      <c r="A141" s="320"/>
      <c r="B141" s="320"/>
      <c r="C141" s="321" t="s">
        <v>333</v>
      </c>
      <c r="D141" s="322"/>
      <c r="E141" s="323"/>
      <c r="F141" s="323"/>
      <c r="G141" s="323"/>
      <c r="H141" s="323"/>
      <c r="I141" s="323"/>
      <c r="J141" s="323"/>
      <c r="K141" s="323"/>
      <c r="L141" s="323"/>
      <c r="M141" s="323"/>
      <c r="N141" s="323"/>
      <c r="O141" s="323"/>
      <c r="P141" s="323"/>
      <c r="Q141" s="323"/>
      <c r="R141" s="323"/>
      <c r="S141" s="323"/>
      <c r="T141" s="323"/>
      <c r="U141" s="323"/>
      <c r="V141" s="323"/>
      <c r="W141" s="323">
        <v>1</v>
      </c>
      <c r="X141" s="323"/>
      <c r="Y141" s="323"/>
      <c r="Z141" s="323"/>
      <c r="AA141" s="323"/>
      <c r="AB141" s="323"/>
      <c r="AC141" s="323"/>
      <c r="AD141" s="323"/>
      <c r="AE141" s="323"/>
      <c r="AF141" s="323"/>
      <c r="AG141" s="323"/>
      <c r="AH141" s="323"/>
      <c r="AI141" s="323"/>
      <c r="AJ141" s="323"/>
      <c r="AK141" s="323"/>
      <c r="AL141" s="323"/>
      <c r="AM141" s="323"/>
      <c r="AN141" s="323"/>
      <c r="AO141" s="323"/>
      <c r="AP141" s="323"/>
      <c r="AQ141" s="323"/>
      <c r="AR141" s="323"/>
      <c r="AS141" s="323"/>
      <c r="AT141" s="323"/>
      <c r="AU141" s="324">
        <v>1</v>
      </c>
    </row>
    <row r="142" spans="1:47">
      <c r="A142" s="320"/>
      <c r="B142" s="320"/>
      <c r="C142" s="321" t="s">
        <v>218</v>
      </c>
      <c r="D142" s="322"/>
      <c r="E142" s="323"/>
      <c r="F142" s="323"/>
      <c r="G142" s="323"/>
      <c r="H142" s="323"/>
      <c r="I142" s="323"/>
      <c r="J142" s="323"/>
      <c r="K142" s="323"/>
      <c r="L142" s="323"/>
      <c r="M142" s="323"/>
      <c r="N142" s="323"/>
      <c r="O142" s="323"/>
      <c r="P142" s="323"/>
      <c r="Q142" s="323"/>
      <c r="R142" s="323"/>
      <c r="S142" s="323"/>
      <c r="T142" s="323"/>
      <c r="U142" s="323"/>
      <c r="V142" s="323"/>
      <c r="W142" s="323"/>
      <c r="X142" s="323"/>
      <c r="Y142" s="323"/>
      <c r="Z142" s="323"/>
      <c r="AA142" s="323"/>
      <c r="AB142" s="323"/>
      <c r="AC142" s="323"/>
      <c r="AD142" s="323"/>
      <c r="AE142" s="323"/>
      <c r="AF142" s="323"/>
      <c r="AG142" s="323"/>
      <c r="AH142" s="323"/>
      <c r="AI142" s="323"/>
      <c r="AJ142" s="323"/>
      <c r="AK142" s="323"/>
      <c r="AL142" s="323"/>
      <c r="AM142" s="323"/>
      <c r="AN142" s="323"/>
      <c r="AO142" s="323"/>
      <c r="AP142" s="323">
        <v>1</v>
      </c>
      <c r="AQ142" s="323"/>
      <c r="AR142" s="323"/>
      <c r="AS142" s="323"/>
      <c r="AT142" s="323"/>
      <c r="AU142" s="324">
        <v>1</v>
      </c>
    </row>
    <row r="143" spans="1:47">
      <c r="A143" s="320"/>
      <c r="B143" s="332" t="s">
        <v>606</v>
      </c>
      <c r="C143" s="333"/>
      <c r="D143" s="334"/>
      <c r="E143" s="335"/>
      <c r="F143" s="335"/>
      <c r="G143" s="335"/>
      <c r="H143" s="335"/>
      <c r="I143" s="335"/>
      <c r="J143" s="335"/>
      <c r="K143" s="335"/>
      <c r="L143" s="335"/>
      <c r="M143" s="335"/>
      <c r="N143" s="335"/>
      <c r="O143" s="335"/>
      <c r="P143" s="335"/>
      <c r="Q143" s="335"/>
      <c r="R143" s="335"/>
      <c r="S143" s="335">
        <v>2</v>
      </c>
      <c r="T143" s="335"/>
      <c r="U143" s="335">
        <v>1</v>
      </c>
      <c r="V143" s="335"/>
      <c r="W143" s="335">
        <v>1</v>
      </c>
      <c r="X143" s="335"/>
      <c r="Y143" s="335"/>
      <c r="Z143" s="335"/>
      <c r="AA143" s="335"/>
      <c r="AB143" s="335"/>
      <c r="AC143" s="335"/>
      <c r="AD143" s="335"/>
      <c r="AE143" s="335"/>
      <c r="AF143" s="335"/>
      <c r="AG143" s="335"/>
      <c r="AH143" s="335"/>
      <c r="AI143" s="335"/>
      <c r="AJ143" s="335"/>
      <c r="AK143" s="335"/>
      <c r="AL143" s="335"/>
      <c r="AM143" s="335"/>
      <c r="AN143" s="335"/>
      <c r="AO143" s="335"/>
      <c r="AP143" s="335">
        <v>1</v>
      </c>
      <c r="AQ143" s="335"/>
      <c r="AR143" s="335"/>
      <c r="AS143" s="335"/>
      <c r="AT143" s="335"/>
      <c r="AU143" s="336">
        <v>5</v>
      </c>
    </row>
    <row r="144" spans="1:47">
      <c r="A144" s="320"/>
      <c r="B144" s="316" t="s">
        <v>221</v>
      </c>
      <c r="C144" s="316" t="s">
        <v>546</v>
      </c>
      <c r="D144" s="317"/>
      <c r="E144" s="318"/>
      <c r="F144" s="318"/>
      <c r="G144" s="318"/>
      <c r="H144" s="318"/>
      <c r="I144" s="318"/>
      <c r="J144" s="318"/>
      <c r="K144" s="318"/>
      <c r="L144" s="318"/>
      <c r="M144" s="318"/>
      <c r="N144" s="318"/>
      <c r="O144" s="318"/>
      <c r="P144" s="318"/>
      <c r="Q144" s="318"/>
      <c r="R144" s="318"/>
      <c r="S144" s="318"/>
      <c r="T144" s="318"/>
      <c r="U144" s="318"/>
      <c r="V144" s="318"/>
      <c r="W144" s="318"/>
      <c r="X144" s="318"/>
      <c r="Y144" s="318"/>
      <c r="Z144" s="318"/>
      <c r="AA144" s="318"/>
      <c r="AB144" s="318"/>
      <c r="AC144" s="318"/>
      <c r="AD144" s="318"/>
      <c r="AE144" s="318"/>
      <c r="AF144" s="318"/>
      <c r="AG144" s="318"/>
      <c r="AH144" s="318"/>
      <c r="AI144" s="318"/>
      <c r="AJ144" s="318"/>
      <c r="AK144" s="318"/>
      <c r="AL144" s="318"/>
      <c r="AM144" s="318">
        <v>1</v>
      </c>
      <c r="AN144" s="318"/>
      <c r="AO144" s="318"/>
      <c r="AP144" s="318"/>
      <c r="AQ144" s="318"/>
      <c r="AR144" s="318"/>
      <c r="AS144" s="318"/>
      <c r="AT144" s="318"/>
      <c r="AU144" s="319">
        <v>1</v>
      </c>
    </row>
    <row r="145" spans="1:47">
      <c r="A145" s="320"/>
      <c r="B145" s="320"/>
      <c r="C145" s="321" t="s">
        <v>221</v>
      </c>
      <c r="D145" s="322"/>
      <c r="E145" s="323"/>
      <c r="F145" s="323"/>
      <c r="G145" s="323"/>
      <c r="H145" s="323"/>
      <c r="I145" s="323"/>
      <c r="J145" s="323"/>
      <c r="K145" s="323"/>
      <c r="L145" s="323"/>
      <c r="M145" s="323"/>
      <c r="N145" s="323"/>
      <c r="O145" s="323"/>
      <c r="P145" s="323"/>
      <c r="Q145" s="323"/>
      <c r="R145" s="323"/>
      <c r="S145" s="323"/>
      <c r="T145" s="323"/>
      <c r="U145" s="323"/>
      <c r="V145" s="323"/>
      <c r="W145" s="323"/>
      <c r="X145" s="323"/>
      <c r="Y145" s="323">
        <v>1</v>
      </c>
      <c r="Z145" s="323"/>
      <c r="AA145" s="323"/>
      <c r="AB145" s="323"/>
      <c r="AC145" s="323"/>
      <c r="AD145" s="323"/>
      <c r="AE145" s="323"/>
      <c r="AF145" s="323"/>
      <c r="AG145" s="323"/>
      <c r="AH145" s="323"/>
      <c r="AI145" s="323"/>
      <c r="AJ145" s="323"/>
      <c r="AK145" s="323"/>
      <c r="AL145" s="323"/>
      <c r="AM145" s="323"/>
      <c r="AN145" s="323"/>
      <c r="AO145" s="323"/>
      <c r="AP145" s="323"/>
      <c r="AQ145" s="323"/>
      <c r="AR145" s="323"/>
      <c r="AS145" s="323"/>
      <c r="AT145" s="323"/>
      <c r="AU145" s="324">
        <v>1</v>
      </c>
    </row>
    <row r="146" spans="1:47">
      <c r="A146" s="320"/>
      <c r="B146" s="320"/>
      <c r="C146" s="321" t="s">
        <v>486</v>
      </c>
      <c r="D146" s="322"/>
      <c r="E146" s="323"/>
      <c r="F146" s="323"/>
      <c r="G146" s="323"/>
      <c r="H146" s="323"/>
      <c r="I146" s="323"/>
      <c r="J146" s="323"/>
      <c r="K146" s="323"/>
      <c r="L146" s="323"/>
      <c r="M146" s="323"/>
      <c r="N146" s="323"/>
      <c r="O146" s="323"/>
      <c r="P146" s="323"/>
      <c r="Q146" s="323"/>
      <c r="R146" s="323"/>
      <c r="S146" s="323"/>
      <c r="T146" s="323"/>
      <c r="U146" s="323"/>
      <c r="V146" s="323"/>
      <c r="W146" s="323"/>
      <c r="X146" s="323"/>
      <c r="Y146" s="323"/>
      <c r="Z146" s="323"/>
      <c r="AA146" s="323"/>
      <c r="AB146" s="323"/>
      <c r="AC146" s="323"/>
      <c r="AD146" s="323"/>
      <c r="AE146" s="323"/>
      <c r="AF146" s="323">
        <v>1</v>
      </c>
      <c r="AG146" s="323"/>
      <c r="AH146" s="323"/>
      <c r="AI146" s="323"/>
      <c r="AJ146" s="323"/>
      <c r="AK146" s="323"/>
      <c r="AL146" s="323"/>
      <c r="AM146" s="323"/>
      <c r="AN146" s="323"/>
      <c r="AO146" s="323"/>
      <c r="AP146" s="323"/>
      <c r="AQ146" s="323"/>
      <c r="AR146" s="323"/>
      <c r="AS146" s="323"/>
      <c r="AT146" s="323"/>
      <c r="AU146" s="324">
        <v>1</v>
      </c>
    </row>
    <row r="147" spans="1:47">
      <c r="A147" s="320"/>
      <c r="B147" s="320"/>
      <c r="C147" s="321" t="s">
        <v>369</v>
      </c>
      <c r="D147" s="322"/>
      <c r="E147" s="323"/>
      <c r="F147" s="323"/>
      <c r="G147" s="323"/>
      <c r="H147" s="323"/>
      <c r="I147" s="323"/>
      <c r="J147" s="323"/>
      <c r="K147" s="323"/>
      <c r="L147" s="323"/>
      <c r="M147" s="323"/>
      <c r="N147" s="323"/>
      <c r="O147" s="323"/>
      <c r="P147" s="323"/>
      <c r="Q147" s="323">
        <v>1</v>
      </c>
      <c r="R147" s="323"/>
      <c r="S147" s="323"/>
      <c r="T147" s="323"/>
      <c r="U147" s="323"/>
      <c r="V147" s="323"/>
      <c r="W147" s="323"/>
      <c r="X147" s="323"/>
      <c r="Y147" s="323"/>
      <c r="Z147" s="323"/>
      <c r="AA147" s="323"/>
      <c r="AB147" s="323"/>
      <c r="AC147" s="323"/>
      <c r="AD147" s="323"/>
      <c r="AE147" s="323"/>
      <c r="AF147" s="323"/>
      <c r="AG147" s="323"/>
      <c r="AH147" s="323"/>
      <c r="AI147" s="323"/>
      <c r="AJ147" s="323"/>
      <c r="AK147" s="323"/>
      <c r="AL147" s="323"/>
      <c r="AM147" s="323"/>
      <c r="AN147" s="323"/>
      <c r="AO147" s="323"/>
      <c r="AP147" s="323"/>
      <c r="AQ147" s="323"/>
      <c r="AR147" s="323"/>
      <c r="AS147" s="323"/>
      <c r="AT147" s="323"/>
      <c r="AU147" s="324">
        <v>1</v>
      </c>
    </row>
    <row r="148" spans="1:47">
      <c r="A148" s="320"/>
      <c r="B148" s="332" t="s">
        <v>607</v>
      </c>
      <c r="C148" s="333"/>
      <c r="D148" s="334"/>
      <c r="E148" s="335"/>
      <c r="F148" s="335"/>
      <c r="G148" s="335"/>
      <c r="H148" s="335"/>
      <c r="I148" s="335"/>
      <c r="J148" s="335"/>
      <c r="K148" s="335"/>
      <c r="L148" s="335"/>
      <c r="M148" s="335"/>
      <c r="N148" s="335"/>
      <c r="O148" s="335"/>
      <c r="P148" s="335"/>
      <c r="Q148" s="335">
        <v>1</v>
      </c>
      <c r="R148" s="335"/>
      <c r="S148" s="335"/>
      <c r="T148" s="335"/>
      <c r="U148" s="335"/>
      <c r="V148" s="335"/>
      <c r="W148" s="335"/>
      <c r="X148" s="335"/>
      <c r="Y148" s="335">
        <v>1</v>
      </c>
      <c r="Z148" s="335"/>
      <c r="AA148" s="335"/>
      <c r="AB148" s="335"/>
      <c r="AC148" s="335"/>
      <c r="AD148" s="335"/>
      <c r="AE148" s="335"/>
      <c r="AF148" s="335">
        <v>1</v>
      </c>
      <c r="AG148" s="335"/>
      <c r="AH148" s="335"/>
      <c r="AI148" s="335"/>
      <c r="AJ148" s="335"/>
      <c r="AK148" s="335"/>
      <c r="AL148" s="335"/>
      <c r="AM148" s="335">
        <v>1</v>
      </c>
      <c r="AN148" s="335"/>
      <c r="AO148" s="335"/>
      <c r="AP148" s="335"/>
      <c r="AQ148" s="335"/>
      <c r="AR148" s="335"/>
      <c r="AS148" s="335"/>
      <c r="AT148" s="335"/>
      <c r="AU148" s="336">
        <v>4</v>
      </c>
    </row>
    <row r="149" spans="1:47">
      <c r="A149" s="320"/>
      <c r="B149" s="316" t="s">
        <v>219</v>
      </c>
      <c r="C149" s="316" t="s">
        <v>529</v>
      </c>
      <c r="D149" s="317"/>
      <c r="E149" s="318"/>
      <c r="F149" s="318"/>
      <c r="G149" s="318"/>
      <c r="H149" s="318"/>
      <c r="I149" s="318"/>
      <c r="J149" s="318"/>
      <c r="K149" s="318"/>
      <c r="L149" s="318"/>
      <c r="M149" s="318"/>
      <c r="N149" s="318"/>
      <c r="O149" s="318"/>
      <c r="P149" s="318"/>
      <c r="Q149" s="318"/>
      <c r="R149" s="318"/>
      <c r="S149" s="318"/>
      <c r="T149" s="318"/>
      <c r="U149" s="318"/>
      <c r="V149" s="318"/>
      <c r="W149" s="318"/>
      <c r="X149" s="318"/>
      <c r="Y149" s="318"/>
      <c r="Z149" s="318"/>
      <c r="AA149" s="318"/>
      <c r="AB149" s="318"/>
      <c r="AC149" s="318"/>
      <c r="AD149" s="318"/>
      <c r="AE149" s="318"/>
      <c r="AF149" s="318"/>
      <c r="AG149" s="318"/>
      <c r="AH149" s="318"/>
      <c r="AI149" s="318"/>
      <c r="AJ149" s="318"/>
      <c r="AK149" s="318">
        <v>1</v>
      </c>
      <c r="AL149" s="318"/>
      <c r="AM149" s="318"/>
      <c r="AN149" s="318"/>
      <c r="AO149" s="318"/>
      <c r="AP149" s="318"/>
      <c r="AQ149" s="318"/>
      <c r="AR149" s="318"/>
      <c r="AS149" s="318"/>
      <c r="AT149" s="318"/>
      <c r="AU149" s="319">
        <v>1</v>
      </c>
    </row>
    <row r="150" spans="1:47">
      <c r="A150" s="320"/>
      <c r="B150" s="320"/>
      <c r="C150" s="321" t="s">
        <v>349</v>
      </c>
      <c r="D150" s="322"/>
      <c r="E150" s="323"/>
      <c r="F150" s="323">
        <v>1</v>
      </c>
      <c r="G150" s="323"/>
      <c r="H150" s="323"/>
      <c r="I150" s="323"/>
      <c r="J150" s="323"/>
      <c r="K150" s="323"/>
      <c r="L150" s="323"/>
      <c r="M150" s="323"/>
      <c r="N150" s="323"/>
      <c r="O150" s="323"/>
      <c r="P150" s="323"/>
      <c r="Q150" s="323"/>
      <c r="R150" s="323"/>
      <c r="S150" s="323"/>
      <c r="T150" s="323"/>
      <c r="U150" s="323"/>
      <c r="V150" s="323"/>
      <c r="W150" s="323"/>
      <c r="X150" s="323"/>
      <c r="Y150" s="323"/>
      <c r="Z150" s="323"/>
      <c r="AA150" s="323"/>
      <c r="AB150" s="323"/>
      <c r="AC150" s="323"/>
      <c r="AD150" s="323"/>
      <c r="AE150" s="323"/>
      <c r="AF150" s="323"/>
      <c r="AG150" s="323"/>
      <c r="AH150" s="323"/>
      <c r="AI150" s="323"/>
      <c r="AJ150" s="323"/>
      <c r="AK150" s="323"/>
      <c r="AL150" s="323"/>
      <c r="AM150" s="323"/>
      <c r="AN150" s="323"/>
      <c r="AO150" s="323"/>
      <c r="AP150" s="323"/>
      <c r="AQ150" s="323"/>
      <c r="AR150" s="323"/>
      <c r="AS150" s="323"/>
      <c r="AT150" s="323"/>
      <c r="AU150" s="324">
        <v>1</v>
      </c>
    </row>
    <row r="151" spans="1:47">
      <c r="A151" s="320"/>
      <c r="B151" s="320"/>
      <c r="C151" s="321" t="s">
        <v>350</v>
      </c>
      <c r="D151" s="322"/>
      <c r="E151" s="323"/>
      <c r="F151" s="323"/>
      <c r="G151" s="323">
        <v>1</v>
      </c>
      <c r="H151" s="323"/>
      <c r="I151" s="323"/>
      <c r="J151" s="323"/>
      <c r="K151" s="323"/>
      <c r="L151" s="323"/>
      <c r="M151" s="323"/>
      <c r="N151" s="323"/>
      <c r="O151" s="323"/>
      <c r="P151" s="323"/>
      <c r="Q151" s="323"/>
      <c r="R151" s="323"/>
      <c r="S151" s="323"/>
      <c r="T151" s="323"/>
      <c r="U151" s="323"/>
      <c r="V151" s="323"/>
      <c r="W151" s="323"/>
      <c r="X151" s="323"/>
      <c r="Y151" s="323"/>
      <c r="Z151" s="323"/>
      <c r="AA151" s="323"/>
      <c r="AB151" s="323"/>
      <c r="AC151" s="323"/>
      <c r="AD151" s="323"/>
      <c r="AE151" s="323"/>
      <c r="AF151" s="323"/>
      <c r="AG151" s="323"/>
      <c r="AH151" s="323"/>
      <c r="AI151" s="323"/>
      <c r="AJ151" s="323"/>
      <c r="AK151" s="323"/>
      <c r="AL151" s="323"/>
      <c r="AM151" s="323"/>
      <c r="AN151" s="323"/>
      <c r="AO151" s="323"/>
      <c r="AP151" s="323"/>
      <c r="AQ151" s="323"/>
      <c r="AR151" s="323"/>
      <c r="AS151" s="323"/>
      <c r="AT151" s="323"/>
      <c r="AU151" s="324">
        <v>1</v>
      </c>
    </row>
    <row r="152" spans="1:47">
      <c r="A152" s="320"/>
      <c r="B152" s="332" t="s">
        <v>608</v>
      </c>
      <c r="C152" s="333"/>
      <c r="D152" s="334"/>
      <c r="E152" s="335"/>
      <c r="F152" s="335">
        <v>1</v>
      </c>
      <c r="G152" s="335">
        <v>1</v>
      </c>
      <c r="H152" s="335"/>
      <c r="I152" s="335"/>
      <c r="J152" s="335"/>
      <c r="K152" s="335"/>
      <c r="L152" s="335"/>
      <c r="M152" s="335"/>
      <c r="N152" s="335"/>
      <c r="O152" s="335"/>
      <c r="P152" s="335"/>
      <c r="Q152" s="335"/>
      <c r="R152" s="335"/>
      <c r="S152" s="335"/>
      <c r="T152" s="335"/>
      <c r="U152" s="335"/>
      <c r="V152" s="335"/>
      <c r="W152" s="335"/>
      <c r="X152" s="335"/>
      <c r="Y152" s="335"/>
      <c r="Z152" s="335"/>
      <c r="AA152" s="335"/>
      <c r="AB152" s="335"/>
      <c r="AC152" s="335"/>
      <c r="AD152" s="335"/>
      <c r="AE152" s="335"/>
      <c r="AF152" s="335"/>
      <c r="AG152" s="335"/>
      <c r="AH152" s="335"/>
      <c r="AI152" s="335"/>
      <c r="AJ152" s="335"/>
      <c r="AK152" s="335">
        <v>1</v>
      </c>
      <c r="AL152" s="335"/>
      <c r="AM152" s="335"/>
      <c r="AN152" s="335"/>
      <c r="AO152" s="335"/>
      <c r="AP152" s="335"/>
      <c r="AQ152" s="335"/>
      <c r="AR152" s="335"/>
      <c r="AS152" s="335"/>
      <c r="AT152" s="335"/>
      <c r="AU152" s="336">
        <v>3</v>
      </c>
    </row>
    <row r="153" spans="1:47">
      <c r="A153" s="320"/>
      <c r="B153" s="316" t="s">
        <v>222</v>
      </c>
      <c r="C153" s="316" t="s">
        <v>609</v>
      </c>
      <c r="D153" s="317"/>
      <c r="E153" s="318"/>
      <c r="F153" s="318"/>
      <c r="G153" s="318"/>
      <c r="H153" s="318"/>
      <c r="I153" s="318"/>
      <c r="J153" s="318"/>
      <c r="K153" s="318"/>
      <c r="L153" s="318"/>
      <c r="M153" s="318"/>
      <c r="N153" s="318"/>
      <c r="O153" s="318"/>
      <c r="P153" s="318"/>
      <c r="Q153" s="318"/>
      <c r="R153" s="318"/>
      <c r="S153" s="318"/>
      <c r="T153" s="318"/>
      <c r="U153" s="318"/>
      <c r="V153" s="318"/>
      <c r="W153" s="318"/>
      <c r="X153" s="318"/>
      <c r="Y153" s="318"/>
      <c r="Z153" s="318"/>
      <c r="AA153" s="318"/>
      <c r="AB153" s="318"/>
      <c r="AC153" s="318"/>
      <c r="AD153" s="318"/>
      <c r="AE153" s="318"/>
      <c r="AF153" s="318"/>
      <c r="AG153" s="318"/>
      <c r="AH153" s="318"/>
      <c r="AI153" s="318"/>
      <c r="AJ153" s="318"/>
      <c r="AK153" s="318"/>
      <c r="AL153" s="318"/>
      <c r="AM153" s="318"/>
      <c r="AN153" s="318"/>
      <c r="AO153" s="318"/>
      <c r="AP153" s="318">
        <v>1</v>
      </c>
      <c r="AQ153" s="318"/>
      <c r="AR153" s="318"/>
      <c r="AS153" s="318"/>
      <c r="AT153" s="318"/>
      <c r="AU153" s="319">
        <v>1</v>
      </c>
    </row>
    <row r="154" spans="1:47">
      <c r="A154" s="320"/>
      <c r="B154" s="332" t="s">
        <v>610</v>
      </c>
      <c r="C154" s="333"/>
      <c r="D154" s="334"/>
      <c r="E154" s="335"/>
      <c r="F154" s="335"/>
      <c r="G154" s="335"/>
      <c r="H154" s="335"/>
      <c r="I154" s="335"/>
      <c r="J154" s="335"/>
      <c r="K154" s="335"/>
      <c r="L154" s="335"/>
      <c r="M154" s="335"/>
      <c r="N154" s="335"/>
      <c r="O154" s="335"/>
      <c r="P154" s="335"/>
      <c r="Q154" s="335"/>
      <c r="R154" s="335"/>
      <c r="S154" s="335"/>
      <c r="T154" s="335"/>
      <c r="U154" s="335"/>
      <c r="V154" s="335"/>
      <c r="W154" s="335"/>
      <c r="X154" s="335"/>
      <c r="Y154" s="335"/>
      <c r="Z154" s="335"/>
      <c r="AA154" s="335"/>
      <c r="AB154" s="335"/>
      <c r="AC154" s="335"/>
      <c r="AD154" s="335"/>
      <c r="AE154" s="335"/>
      <c r="AF154" s="335"/>
      <c r="AG154" s="335"/>
      <c r="AH154" s="335"/>
      <c r="AI154" s="335"/>
      <c r="AJ154" s="335"/>
      <c r="AK154" s="335"/>
      <c r="AL154" s="335"/>
      <c r="AM154" s="335"/>
      <c r="AN154" s="335"/>
      <c r="AO154" s="335"/>
      <c r="AP154" s="335">
        <v>1</v>
      </c>
      <c r="AQ154" s="335"/>
      <c r="AR154" s="335"/>
      <c r="AS154" s="335"/>
      <c r="AT154" s="335"/>
      <c r="AU154" s="336">
        <v>1</v>
      </c>
    </row>
    <row r="155" spans="1:47">
      <c r="A155" s="320"/>
      <c r="B155" s="316" t="s">
        <v>220</v>
      </c>
      <c r="C155" s="316" t="s">
        <v>505</v>
      </c>
      <c r="D155" s="317"/>
      <c r="E155" s="318"/>
      <c r="F155" s="318"/>
      <c r="G155" s="318"/>
      <c r="H155" s="318"/>
      <c r="I155" s="318"/>
      <c r="J155" s="318"/>
      <c r="K155" s="318"/>
      <c r="L155" s="318"/>
      <c r="M155" s="318"/>
      <c r="N155" s="318"/>
      <c r="O155" s="318"/>
      <c r="P155" s="318"/>
      <c r="Q155" s="318"/>
      <c r="R155" s="318"/>
      <c r="S155" s="318"/>
      <c r="T155" s="318"/>
      <c r="U155" s="318"/>
      <c r="V155" s="318"/>
      <c r="W155" s="318"/>
      <c r="X155" s="318"/>
      <c r="Y155" s="318"/>
      <c r="Z155" s="318"/>
      <c r="AA155" s="318"/>
      <c r="AB155" s="318"/>
      <c r="AC155" s="318"/>
      <c r="AD155" s="318"/>
      <c r="AE155" s="318"/>
      <c r="AF155" s="318"/>
      <c r="AG155" s="318"/>
      <c r="AH155" s="318">
        <v>1</v>
      </c>
      <c r="AI155" s="318"/>
      <c r="AJ155" s="318"/>
      <c r="AK155" s="318"/>
      <c r="AL155" s="318"/>
      <c r="AM155" s="318"/>
      <c r="AN155" s="318"/>
      <c r="AO155" s="318"/>
      <c r="AP155" s="318"/>
      <c r="AQ155" s="318"/>
      <c r="AR155" s="318"/>
      <c r="AS155" s="318"/>
      <c r="AT155" s="318"/>
      <c r="AU155" s="319">
        <v>1</v>
      </c>
    </row>
    <row r="156" spans="1:47">
      <c r="A156" s="320"/>
      <c r="B156" s="332" t="s">
        <v>611</v>
      </c>
      <c r="C156" s="333"/>
      <c r="D156" s="334"/>
      <c r="E156" s="335"/>
      <c r="F156" s="335"/>
      <c r="G156" s="335"/>
      <c r="H156" s="335"/>
      <c r="I156" s="335"/>
      <c r="J156" s="335"/>
      <c r="K156" s="335"/>
      <c r="L156" s="335"/>
      <c r="M156" s="335"/>
      <c r="N156" s="335"/>
      <c r="O156" s="335"/>
      <c r="P156" s="335"/>
      <c r="Q156" s="335"/>
      <c r="R156" s="335"/>
      <c r="S156" s="335"/>
      <c r="T156" s="335"/>
      <c r="U156" s="335"/>
      <c r="V156" s="335"/>
      <c r="W156" s="335"/>
      <c r="X156" s="335"/>
      <c r="Y156" s="335"/>
      <c r="Z156" s="335"/>
      <c r="AA156" s="335"/>
      <c r="AB156" s="335"/>
      <c r="AC156" s="335"/>
      <c r="AD156" s="335"/>
      <c r="AE156" s="335"/>
      <c r="AF156" s="335"/>
      <c r="AG156" s="335"/>
      <c r="AH156" s="335">
        <v>1</v>
      </c>
      <c r="AI156" s="335"/>
      <c r="AJ156" s="335"/>
      <c r="AK156" s="335"/>
      <c r="AL156" s="335"/>
      <c r="AM156" s="335"/>
      <c r="AN156" s="335"/>
      <c r="AO156" s="335"/>
      <c r="AP156" s="335"/>
      <c r="AQ156" s="335"/>
      <c r="AR156" s="335"/>
      <c r="AS156" s="335"/>
      <c r="AT156" s="335"/>
      <c r="AU156" s="336">
        <v>1</v>
      </c>
    </row>
    <row r="157" spans="1:47">
      <c r="A157" s="320"/>
      <c r="B157" s="316" t="s">
        <v>223</v>
      </c>
      <c r="C157" s="316" t="s">
        <v>351</v>
      </c>
      <c r="D157" s="317"/>
      <c r="E157" s="318"/>
      <c r="F157" s="318">
        <v>1</v>
      </c>
      <c r="G157" s="318"/>
      <c r="H157" s="318"/>
      <c r="I157" s="318"/>
      <c r="J157" s="318"/>
      <c r="K157" s="318"/>
      <c r="L157" s="318"/>
      <c r="M157" s="318"/>
      <c r="N157" s="318"/>
      <c r="O157" s="318"/>
      <c r="P157" s="318"/>
      <c r="Q157" s="318"/>
      <c r="R157" s="318"/>
      <c r="S157" s="318"/>
      <c r="T157" s="318"/>
      <c r="U157" s="318"/>
      <c r="V157" s="318"/>
      <c r="W157" s="318"/>
      <c r="X157" s="318"/>
      <c r="Y157" s="318"/>
      <c r="Z157" s="318"/>
      <c r="AA157" s="318"/>
      <c r="AB157" s="318"/>
      <c r="AC157" s="318"/>
      <c r="AD157" s="318"/>
      <c r="AE157" s="318"/>
      <c r="AF157" s="318"/>
      <c r="AG157" s="318"/>
      <c r="AH157" s="318"/>
      <c r="AI157" s="318"/>
      <c r="AJ157" s="318"/>
      <c r="AK157" s="318"/>
      <c r="AL157" s="318"/>
      <c r="AM157" s="318"/>
      <c r="AN157" s="318"/>
      <c r="AO157" s="318"/>
      <c r="AP157" s="318"/>
      <c r="AQ157" s="318"/>
      <c r="AR157" s="318"/>
      <c r="AS157" s="318"/>
      <c r="AT157" s="318"/>
      <c r="AU157" s="319">
        <v>1</v>
      </c>
    </row>
    <row r="158" spans="1:47">
      <c r="A158" s="320"/>
      <c r="B158" s="332" t="s">
        <v>612</v>
      </c>
      <c r="C158" s="333"/>
      <c r="D158" s="334"/>
      <c r="E158" s="335"/>
      <c r="F158" s="335">
        <v>1</v>
      </c>
      <c r="G158" s="335"/>
      <c r="H158" s="335"/>
      <c r="I158" s="335"/>
      <c r="J158" s="335"/>
      <c r="K158" s="335"/>
      <c r="L158" s="335"/>
      <c r="M158" s="335"/>
      <c r="N158" s="335"/>
      <c r="O158" s="335"/>
      <c r="P158" s="335"/>
      <c r="Q158" s="335"/>
      <c r="R158" s="335"/>
      <c r="S158" s="335"/>
      <c r="T158" s="335"/>
      <c r="U158" s="335"/>
      <c r="V158" s="335"/>
      <c r="W158" s="335"/>
      <c r="X158" s="335"/>
      <c r="Y158" s="335"/>
      <c r="Z158" s="335"/>
      <c r="AA158" s="335"/>
      <c r="AB158" s="335"/>
      <c r="AC158" s="335"/>
      <c r="AD158" s="335"/>
      <c r="AE158" s="335"/>
      <c r="AF158" s="335"/>
      <c r="AG158" s="335"/>
      <c r="AH158" s="335"/>
      <c r="AI158" s="335"/>
      <c r="AJ158" s="335"/>
      <c r="AK158" s="335"/>
      <c r="AL158" s="335"/>
      <c r="AM158" s="335"/>
      <c r="AN158" s="335"/>
      <c r="AO158" s="335"/>
      <c r="AP158" s="335"/>
      <c r="AQ158" s="335"/>
      <c r="AR158" s="335"/>
      <c r="AS158" s="335"/>
      <c r="AT158" s="335"/>
      <c r="AU158" s="336">
        <v>1</v>
      </c>
    </row>
    <row r="159" spans="1:47">
      <c r="A159" s="320"/>
      <c r="B159" s="316" t="s">
        <v>190</v>
      </c>
      <c r="C159" s="316" t="s">
        <v>376</v>
      </c>
      <c r="D159" s="317"/>
      <c r="E159" s="318"/>
      <c r="F159" s="318"/>
      <c r="G159" s="318"/>
      <c r="H159" s="318"/>
      <c r="I159" s="318"/>
      <c r="J159" s="318"/>
      <c r="K159" s="318"/>
      <c r="L159" s="318"/>
      <c r="M159" s="318"/>
      <c r="N159" s="318"/>
      <c r="O159" s="318"/>
      <c r="P159" s="318"/>
      <c r="Q159" s="318"/>
      <c r="R159" s="318"/>
      <c r="S159" s="318">
        <v>1</v>
      </c>
      <c r="T159" s="318"/>
      <c r="U159" s="318"/>
      <c r="V159" s="318"/>
      <c r="W159" s="318"/>
      <c r="X159" s="318"/>
      <c r="Y159" s="318"/>
      <c r="Z159" s="318"/>
      <c r="AA159" s="318"/>
      <c r="AB159" s="318"/>
      <c r="AC159" s="318"/>
      <c r="AD159" s="318"/>
      <c r="AE159" s="318"/>
      <c r="AF159" s="318"/>
      <c r="AG159" s="318"/>
      <c r="AH159" s="318"/>
      <c r="AI159" s="318"/>
      <c r="AJ159" s="318"/>
      <c r="AK159" s="318"/>
      <c r="AL159" s="318"/>
      <c r="AM159" s="318"/>
      <c r="AN159" s="318"/>
      <c r="AO159" s="318"/>
      <c r="AP159" s="318"/>
      <c r="AQ159" s="318"/>
      <c r="AR159" s="318"/>
      <c r="AS159" s="318"/>
      <c r="AT159" s="318"/>
      <c r="AU159" s="319">
        <v>1</v>
      </c>
    </row>
    <row r="160" spans="1:47">
      <c r="A160" s="320"/>
      <c r="B160" s="332" t="s">
        <v>613</v>
      </c>
      <c r="C160" s="333"/>
      <c r="D160" s="334"/>
      <c r="E160" s="335"/>
      <c r="F160" s="335"/>
      <c r="G160" s="335"/>
      <c r="H160" s="335"/>
      <c r="I160" s="335"/>
      <c r="J160" s="335"/>
      <c r="K160" s="335"/>
      <c r="L160" s="335"/>
      <c r="M160" s="335"/>
      <c r="N160" s="335"/>
      <c r="O160" s="335"/>
      <c r="P160" s="335"/>
      <c r="Q160" s="335"/>
      <c r="R160" s="335"/>
      <c r="S160" s="335">
        <v>1</v>
      </c>
      <c r="T160" s="335"/>
      <c r="U160" s="335"/>
      <c r="V160" s="335"/>
      <c r="W160" s="335"/>
      <c r="X160" s="335"/>
      <c r="Y160" s="335"/>
      <c r="Z160" s="335"/>
      <c r="AA160" s="335"/>
      <c r="AB160" s="335"/>
      <c r="AC160" s="335"/>
      <c r="AD160" s="335"/>
      <c r="AE160" s="335"/>
      <c r="AF160" s="335"/>
      <c r="AG160" s="335"/>
      <c r="AH160" s="335"/>
      <c r="AI160" s="335"/>
      <c r="AJ160" s="335"/>
      <c r="AK160" s="335"/>
      <c r="AL160" s="335"/>
      <c r="AM160" s="335"/>
      <c r="AN160" s="335"/>
      <c r="AO160" s="335"/>
      <c r="AP160" s="335"/>
      <c r="AQ160" s="335"/>
      <c r="AR160" s="335"/>
      <c r="AS160" s="335"/>
      <c r="AT160" s="335"/>
      <c r="AU160" s="336">
        <v>1</v>
      </c>
    </row>
    <row r="161" spans="1:47">
      <c r="A161" s="338" t="s">
        <v>614</v>
      </c>
      <c r="B161" s="339"/>
      <c r="C161" s="339"/>
      <c r="D161" s="340"/>
      <c r="E161" s="341"/>
      <c r="F161" s="341">
        <v>2</v>
      </c>
      <c r="G161" s="341">
        <v>1</v>
      </c>
      <c r="H161" s="341"/>
      <c r="I161" s="341"/>
      <c r="J161" s="341"/>
      <c r="K161" s="341"/>
      <c r="L161" s="341"/>
      <c r="M161" s="341">
        <v>2</v>
      </c>
      <c r="N161" s="341"/>
      <c r="O161" s="341"/>
      <c r="P161" s="341"/>
      <c r="Q161" s="341">
        <v>1</v>
      </c>
      <c r="R161" s="341"/>
      <c r="S161" s="341">
        <v>3</v>
      </c>
      <c r="T161" s="341"/>
      <c r="U161" s="341">
        <v>1</v>
      </c>
      <c r="V161" s="341">
        <v>1</v>
      </c>
      <c r="W161" s="341">
        <v>1</v>
      </c>
      <c r="X161" s="341"/>
      <c r="Y161" s="341">
        <v>2</v>
      </c>
      <c r="Z161" s="341"/>
      <c r="AA161" s="341"/>
      <c r="AB161" s="341"/>
      <c r="AC161" s="341"/>
      <c r="AD161" s="341"/>
      <c r="AE161" s="341"/>
      <c r="AF161" s="341">
        <v>1</v>
      </c>
      <c r="AG161" s="341"/>
      <c r="AH161" s="341">
        <v>1</v>
      </c>
      <c r="AI161" s="341"/>
      <c r="AJ161" s="341"/>
      <c r="AK161" s="341">
        <v>1</v>
      </c>
      <c r="AL161" s="341"/>
      <c r="AM161" s="341">
        <v>1</v>
      </c>
      <c r="AN161" s="341"/>
      <c r="AO161" s="341"/>
      <c r="AP161" s="341">
        <v>3</v>
      </c>
      <c r="AQ161" s="341"/>
      <c r="AR161" s="341"/>
      <c r="AS161" s="341"/>
      <c r="AT161" s="341"/>
      <c r="AU161" s="342">
        <v>21</v>
      </c>
    </row>
    <row r="162" spans="1:47">
      <c r="A162" s="316" t="s">
        <v>26</v>
      </c>
      <c r="B162" s="316" t="s">
        <v>238</v>
      </c>
      <c r="C162" s="316" t="s">
        <v>459</v>
      </c>
      <c r="D162" s="317"/>
      <c r="E162" s="318"/>
      <c r="F162" s="318"/>
      <c r="G162" s="318"/>
      <c r="H162" s="318"/>
      <c r="I162" s="318"/>
      <c r="J162" s="318"/>
      <c r="K162" s="318"/>
      <c r="L162" s="318"/>
      <c r="M162" s="318"/>
      <c r="N162" s="318"/>
      <c r="O162" s="318"/>
      <c r="P162" s="318"/>
      <c r="Q162" s="318"/>
      <c r="R162" s="318"/>
      <c r="S162" s="318"/>
      <c r="T162" s="318"/>
      <c r="U162" s="318"/>
      <c r="V162" s="318"/>
      <c r="W162" s="318"/>
      <c r="X162" s="318"/>
      <c r="Y162" s="318"/>
      <c r="Z162" s="318"/>
      <c r="AA162" s="318"/>
      <c r="AB162" s="318"/>
      <c r="AC162" s="318">
        <v>3</v>
      </c>
      <c r="AD162" s="318">
        <v>2</v>
      </c>
      <c r="AE162" s="318"/>
      <c r="AF162" s="318"/>
      <c r="AG162" s="318">
        <v>1</v>
      </c>
      <c r="AH162" s="318"/>
      <c r="AI162" s="318"/>
      <c r="AJ162" s="318"/>
      <c r="AK162" s="318"/>
      <c r="AL162" s="318"/>
      <c r="AM162" s="318"/>
      <c r="AN162" s="318"/>
      <c r="AO162" s="318"/>
      <c r="AP162" s="318"/>
      <c r="AQ162" s="318"/>
      <c r="AR162" s="318"/>
      <c r="AS162" s="318"/>
      <c r="AT162" s="318"/>
      <c r="AU162" s="319">
        <v>6</v>
      </c>
    </row>
    <row r="163" spans="1:47">
      <c r="A163" s="320"/>
      <c r="B163" s="320"/>
      <c r="C163" s="321" t="s">
        <v>390</v>
      </c>
      <c r="D163" s="322"/>
      <c r="E163" s="323"/>
      <c r="F163" s="323"/>
      <c r="G163" s="323"/>
      <c r="H163" s="323"/>
      <c r="I163" s="323"/>
      <c r="J163" s="323"/>
      <c r="K163" s="323"/>
      <c r="L163" s="323"/>
      <c r="M163" s="323"/>
      <c r="N163" s="323"/>
      <c r="O163" s="323"/>
      <c r="P163" s="323"/>
      <c r="Q163" s="323"/>
      <c r="R163" s="323"/>
      <c r="S163" s="323"/>
      <c r="T163" s="323"/>
      <c r="U163" s="323"/>
      <c r="V163" s="323"/>
      <c r="W163" s="323"/>
      <c r="X163" s="323"/>
      <c r="Y163" s="323"/>
      <c r="Z163" s="323"/>
      <c r="AA163" s="323"/>
      <c r="AB163" s="323">
        <v>1</v>
      </c>
      <c r="AC163" s="323">
        <v>2</v>
      </c>
      <c r="AD163" s="323">
        <v>2</v>
      </c>
      <c r="AE163" s="323"/>
      <c r="AF163" s="323"/>
      <c r="AG163" s="323"/>
      <c r="AH163" s="323"/>
      <c r="AI163" s="323"/>
      <c r="AJ163" s="323"/>
      <c r="AK163" s="323"/>
      <c r="AL163" s="323"/>
      <c r="AM163" s="323"/>
      <c r="AN163" s="323"/>
      <c r="AO163" s="323"/>
      <c r="AP163" s="323"/>
      <c r="AQ163" s="323"/>
      <c r="AR163" s="323"/>
      <c r="AS163" s="323"/>
      <c r="AT163" s="323"/>
      <c r="AU163" s="324">
        <v>5</v>
      </c>
    </row>
    <row r="164" spans="1:47">
      <c r="A164" s="320"/>
      <c r="B164" s="320"/>
      <c r="C164" s="321" t="s">
        <v>460</v>
      </c>
      <c r="D164" s="322"/>
      <c r="E164" s="323"/>
      <c r="F164" s="323"/>
      <c r="G164" s="323"/>
      <c r="H164" s="323"/>
      <c r="I164" s="323"/>
      <c r="J164" s="323"/>
      <c r="K164" s="323"/>
      <c r="L164" s="323"/>
      <c r="M164" s="323"/>
      <c r="N164" s="323"/>
      <c r="O164" s="323"/>
      <c r="P164" s="323"/>
      <c r="Q164" s="323"/>
      <c r="R164" s="323"/>
      <c r="S164" s="323"/>
      <c r="T164" s="323"/>
      <c r="U164" s="323"/>
      <c r="V164" s="323"/>
      <c r="W164" s="323"/>
      <c r="X164" s="323"/>
      <c r="Y164" s="323"/>
      <c r="Z164" s="323"/>
      <c r="AA164" s="323"/>
      <c r="AB164" s="323"/>
      <c r="AC164" s="323"/>
      <c r="AD164" s="323">
        <v>1</v>
      </c>
      <c r="AE164" s="323">
        <v>1</v>
      </c>
      <c r="AF164" s="323"/>
      <c r="AG164" s="323">
        <v>2</v>
      </c>
      <c r="AH164" s="323"/>
      <c r="AI164" s="323"/>
      <c r="AJ164" s="323"/>
      <c r="AK164" s="323"/>
      <c r="AL164" s="323"/>
      <c r="AM164" s="323"/>
      <c r="AN164" s="323"/>
      <c r="AO164" s="323"/>
      <c r="AP164" s="323"/>
      <c r="AQ164" s="323"/>
      <c r="AR164" s="323"/>
      <c r="AS164" s="323"/>
      <c r="AT164" s="323"/>
      <c r="AU164" s="324">
        <v>4</v>
      </c>
    </row>
    <row r="165" spans="1:47">
      <c r="A165" s="320"/>
      <c r="B165" s="320"/>
      <c r="C165" s="321" t="s">
        <v>446</v>
      </c>
      <c r="D165" s="322"/>
      <c r="E165" s="323"/>
      <c r="F165" s="323"/>
      <c r="G165" s="323"/>
      <c r="H165" s="323"/>
      <c r="I165" s="323"/>
      <c r="J165" s="323"/>
      <c r="K165" s="323"/>
      <c r="L165" s="323"/>
      <c r="M165" s="323"/>
      <c r="N165" s="323"/>
      <c r="O165" s="323"/>
      <c r="P165" s="323"/>
      <c r="Q165" s="323"/>
      <c r="R165" s="323"/>
      <c r="S165" s="323"/>
      <c r="T165" s="323"/>
      <c r="U165" s="323"/>
      <c r="V165" s="323"/>
      <c r="W165" s="323"/>
      <c r="X165" s="323"/>
      <c r="Y165" s="323"/>
      <c r="Z165" s="323"/>
      <c r="AA165" s="323"/>
      <c r="AB165" s="323">
        <v>1</v>
      </c>
      <c r="AC165" s="323"/>
      <c r="AD165" s="323"/>
      <c r="AE165" s="323">
        <v>1</v>
      </c>
      <c r="AF165" s="323">
        <v>5</v>
      </c>
      <c r="AG165" s="323"/>
      <c r="AH165" s="323">
        <v>2</v>
      </c>
      <c r="AI165" s="323">
        <v>2</v>
      </c>
      <c r="AJ165" s="323"/>
      <c r="AK165" s="323"/>
      <c r="AL165" s="323"/>
      <c r="AM165" s="323"/>
      <c r="AN165" s="323"/>
      <c r="AO165" s="323"/>
      <c r="AP165" s="323"/>
      <c r="AQ165" s="323"/>
      <c r="AR165" s="323">
        <v>1</v>
      </c>
      <c r="AS165" s="323"/>
      <c r="AT165" s="323"/>
      <c r="AU165" s="324">
        <v>12</v>
      </c>
    </row>
    <row r="166" spans="1:47">
      <c r="A166" s="320"/>
      <c r="B166" s="320"/>
      <c r="C166" s="321" t="s">
        <v>506</v>
      </c>
      <c r="D166" s="322"/>
      <c r="E166" s="323"/>
      <c r="F166" s="323"/>
      <c r="G166" s="323"/>
      <c r="H166" s="323"/>
      <c r="I166" s="323"/>
      <c r="J166" s="323"/>
      <c r="K166" s="323"/>
      <c r="L166" s="323"/>
      <c r="M166" s="323"/>
      <c r="N166" s="323"/>
      <c r="O166" s="323"/>
      <c r="P166" s="323"/>
      <c r="Q166" s="323"/>
      <c r="R166" s="323"/>
      <c r="S166" s="323"/>
      <c r="T166" s="323"/>
      <c r="U166" s="323"/>
      <c r="V166" s="323"/>
      <c r="W166" s="323"/>
      <c r="X166" s="323"/>
      <c r="Y166" s="323"/>
      <c r="Z166" s="323"/>
      <c r="AA166" s="323"/>
      <c r="AB166" s="323"/>
      <c r="AC166" s="323"/>
      <c r="AD166" s="323"/>
      <c r="AE166" s="323"/>
      <c r="AF166" s="323"/>
      <c r="AG166" s="323"/>
      <c r="AH166" s="323"/>
      <c r="AI166" s="323">
        <v>2</v>
      </c>
      <c r="AJ166" s="323"/>
      <c r="AK166" s="323">
        <v>2</v>
      </c>
      <c r="AL166" s="323">
        <v>1</v>
      </c>
      <c r="AM166" s="323"/>
      <c r="AN166" s="323"/>
      <c r="AO166" s="323"/>
      <c r="AP166" s="323"/>
      <c r="AQ166" s="323"/>
      <c r="AR166" s="323"/>
      <c r="AS166" s="323"/>
      <c r="AT166" s="323"/>
      <c r="AU166" s="324">
        <v>5</v>
      </c>
    </row>
    <row r="167" spans="1:47">
      <c r="A167" s="320"/>
      <c r="B167" s="320"/>
      <c r="C167" s="321" t="s">
        <v>461</v>
      </c>
      <c r="D167" s="322"/>
      <c r="E167" s="323"/>
      <c r="F167" s="323"/>
      <c r="G167" s="323"/>
      <c r="H167" s="323"/>
      <c r="I167" s="323"/>
      <c r="J167" s="323"/>
      <c r="K167" s="323"/>
      <c r="L167" s="323"/>
      <c r="M167" s="323"/>
      <c r="N167" s="323"/>
      <c r="O167" s="323"/>
      <c r="P167" s="323"/>
      <c r="Q167" s="323"/>
      <c r="R167" s="323"/>
      <c r="S167" s="323"/>
      <c r="T167" s="323"/>
      <c r="U167" s="323"/>
      <c r="V167" s="323"/>
      <c r="W167" s="323"/>
      <c r="X167" s="323"/>
      <c r="Y167" s="323"/>
      <c r="Z167" s="323"/>
      <c r="AA167" s="323"/>
      <c r="AB167" s="323"/>
      <c r="AC167" s="323">
        <v>1</v>
      </c>
      <c r="AD167" s="323"/>
      <c r="AE167" s="323"/>
      <c r="AF167" s="323"/>
      <c r="AG167" s="323"/>
      <c r="AH167" s="323"/>
      <c r="AI167" s="323"/>
      <c r="AJ167" s="323"/>
      <c r="AK167" s="323"/>
      <c r="AL167" s="323"/>
      <c r="AM167" s="323"/>
      <c r="AN167" s="323"/>
      <c r="AO167" s="323"/>
      <c r="AP167" s="323"/>
      <c r="AQ167" s="323"/>
      <c r="AR167" s="323"/>
      <c r="AS167" s="323"/>
      <c r="AT167" s="323"/>
      <c r="AU167" s="324">
        <v>1</v>
      </c>
    </row>
    <row r="168" spans="1:47">
      <c r="A168" s="320"/>
      <c r="B168" s="332" t="s">
        <v>615</v>
      </c>
      <c r="C168" s="333"/>
      <c r="D168" s="334"/>
      <c r="E168" s="335"/>
      <c r="F168" s="335"/>
      <c r="G168" s="335"/>
      <c r="H168" s="335"/>
      <c r="I168" s="335"/>
      <c r="J168" s="335"/>
      <c r="K168" s="335"/>
      <c r="L168" s="335"/>
      <c r="M168" s="335"/>
      <c r="N168" s="335"/>
      <c r="O168" s="335"/>
      <c r="P168" s="335"/>
      <c r="Q168" s="335"/>
      <c r="R168" s="335"/>
      <c r="S168" s="335"/>
      <c r="T168" s="335"/>
      <c r="U168" s="335"/>
      <c r="V168" s="335"/>
      <c r="W168" s="335"/>
      <c r="X168" s="335"/>
      <c r="Y168" s="335"/>
      <c r="Z168" s="335"/>
      <c r="AA168" s="335"/>
      <c r="AB168" s="335">
        <v>2</v>
      </c>
      <c r="AC168" s="335">
        <v>6</v>
      </c>
      <c r="AD168" s="335">
        <v>5</v>
      </c>
      <c r="AE168" s="335">
        <v>2</v>
      </c>
      <c r="AF168" s="335">
        <v>5</v>
      </c>
      <c r="AG168" s="335">
        <v>3</v>
      </c>
      <c r="AH168" s="335">
        <v>2</v>
      </c>
      <c r="AI168" s="335">
        <v>4</v>
      </c>
      <c r="AJ168" s="335"/>
      <c r="AK168" s="335">
        <v>2</v>
      </c>
      <c r="AL168" s="335">
        <v>1</v>
      </c>
      <c r="AM168" s="335"/>
      <c r="AN168" s="335"/>
      <c r="AO168" s="335"/>
      <c r="AP168" s="335"/>
      <c r="AQ168" s="335"/>
      <c r="AR168" s="335">
        <v>1</v>
      </c>
      <c r="AS168" s="335"/>
      <c r="AT168" s="335"/>
      <c r="AU168" s="336">
        <v>33</v>
      </c>
    </row>
    <row r="169" spans="1:47">
      <c r="A169" s="320"/>
      <c r="B169" s="316" t="s">
        <v>242</v>
      </c>
      <c r="C169" s="316" t="s">
        <v>333</v>
      </c>
      <c r="D169" s="317"/>
      <c r="E169" s="318"/>
      <c r="F169" s="318"/>
      <c r="G169" s="318"/>
      <c r="H169" s="318">
        <v>1</v>
      </c>
      <c r="I169" s="318"/>
      <c r="J169" s="318"/>
      <c r="K169" s="318"/>
      <c r="L169" s="318"/>
      <c r="M169" s="318"/>
      <c r="N169" s="318"/>
      <c r="O169" s="318"/>
      <c r="P169" s="318"/>
      <c r="Q169" s="318"/>
      <c r="R169" s="318"/>
      <c r="S169" s="318"/>
      <c r="T169" s="318"/>
      <c r="U169" s="318"/>
      <c r="V169" s="318"/>
      <c r="W169" s="318"/>
      <c r="X169" s="318">
        <v>1</v>
      </c>
      <c r="Y169" s="318"/>
      <c r="Z169" s="318"/>
      <c r="AA169" s="318"/>
      <c r="AB169" s="318"/>
      <c r="AC169" s="318"/>
      <c r="AD169" s="318"/>
      <c r="AE169" s="318"/>
      <c r="AF169" s="318"/>
      <c r="AG169" s="318"/>
      <c r="AH169" s="318"/>
      <c r="AI169" s="318"/>
      <c r="AJ169" s="318"/>
      <c r="AK169" s="318"/>
      <c r="AL169" s="318"/>
      <c r="AM169" s="318"/>
      <c r="AN169" s="318"/>
      <c r="AO169" s="318"/>
      <c r="AP169" s="318"/>
      <c r="AQ169" s="318"/>
      <c r="AR169" s="318"/>
      <c r="AS169" s="318"/>
      <c r="AT169" s="318"/>
      <c r="AU169" s="319">
        <v>2</v>
      </c>
    </row>
    <row r="170" spans="1:47">
      <c r="A170" s="320"/>
      <c r="B170" s="320"/>
      <c r="C170" s="321" t="s">
        <v>370</v>
      </c>
      <c r="D170" s="322"/>
      <c r="E170" s="323"/>
      <c r="F170" s="323"/>
      <c r="G170" s="323"/>
      <c r="H170" s="323"/>
      <c r="I170" s="323"/>
      <c r="J170" s="323"/>
      <c r="K170" s="323"/>
      <c r="L170" s="323"/>
      <c r="M170" s="323"/>
      <c r="N170" s="323"/>
      <c r="O170" s="323">
        <v>1</v>
      </c>
      <c r="P170" s="323"/>
      <c r="Q170" s="323"/>
      <c r="R170" s="323"/>
      <c r="S170" s="323"/>
      <c r="T170" s="323"/>
      <c r="U170" s="323"/>
      <c r="V170" s="323"/>
      <c r="W170" s="323"/>
      <c r="X170" s="323"/>
      <c r="Y170" s="323"/>
      <c r="Z170" s="323"/>
      <c r="AA170" s="323"/>
      <c r="AB170" s="323"/>
      <c r="AC170" s="323"/>
      <c r="AD170" s="323"/>
      <c r="AE170" s="323"/>
      <c r="AF170" s="323"/>
      <c r="AG170" s="323"/>
      <c r="AH170" s="323"/>
      <c r="AI170" s="323"/>
      <c r="AJ170" s="323"/>
      <c r="AK170" s="323"/>
      <c r="AL170" s="323"/>
      <c r="AM170" s="323"/>
      <c r="AN170" s="323"/>
      <c r="AO170" s="323"/>
      <c r="AP170" s="323"/>
      <c r="AQ170" s="323"/>
      <c r="AR170" s="323"/>
      <c r="AS170" s="323"/>
      <c r="AT170" s="323"/>
      <c r="AU170" s="324">
        <v>1</v>
      </c>
    </row>
    <row r="171" spans="1:47">
      <c r="A171" s="320"/>
      <c r="B171" s="320"/>
      <c r="C171" s="321" t="s">
        <v>353</v>
      </c>
      <c r="D171" s="322"/>
      <c r="E171" s="323"/>
      <c r="F171" s="323"/>
      <c r="G171" s="323">
        <v>1</v>
      </c>
      <c r="H171" s="323"/>
      <c r="I171" s="323"/>
      <c r="J171" s="323"/>
      <c r="K171" s="323"/>
      <c r="L171" s="323"/>
      <c r="M171" s="323"/>
      <c r="N171" s="323"/>
      <c r="O171" s="323"/>
      <c r="P171" s="323"/>
      <c r="Q171" s="323"/>
      <c r="R171" s="323"/>
      <c r="S171" s="323"/>
      <c r="T171" s="323"/>
      <c r="U171" s="323"/>
      <c r="V171" s="323"/>
      <c r="W171" s="323"/>
      <c r="X171" s="323"/>
      <c r="Y171" s="323"/>
      <c r="Z171" s="323"/>
      <c r="AA171" s="323"/>
      <c r="AB171" s="323"/>
      <c r="AC171" s="323"/>
      <c r="AD171" s="323"/>
      <c r="AE171" s="323"/>
      <c r="AF171" s="323"/>
      <c r="AG171" s="323"/>
      <c r="AH171" s="323"/>
      <c r="AI171" s="323"/>
      <c r="AJ171" s="323"/>
      <c r="AK171" s="323"/>
      <c r="AL171" s="323"/>
      <c r="AM171" s="323"/>
      <c r="AN171" s="323"/>
      <c r="AO171" s="323"/>
      <c r="AP171" s="323"/>
      <c r="AQ171" s="323"/>
      <c r="AR171" s="323"/>
      <c r="AS171" s="323"/>
      <c r="AT171" s="323"/>
      <c r="AU171" s="324">
        <v>1</v>
      </c>
    </row>
    <row r="172" spans="1:47">
      <c r="A172" s="320"/>
      <c r="B172" s="320"/>
      <c r="C172" s="321" t="s">
        <v>538</v>
      </c>
      <c r="D172" s="322"/>
      <c r="E172" s="323"/>
      <c r="F172" s="323"/>
      <c r="G172" s="323"/>
      <c r="H172" s="323"/>
      <c r="I172" s="323"/>
      <c r="J172" s="323"/>
      <c r="K172" s="323"/>
      <c r="L172" s="323"/>
      <c r="M172" s="323"/>
      <c r="N172" s="323"/>
      <c r="O172" s="323"/>
      <c r="P172" s="323"/>
      <c r="Q172" s="323"/>
      <c r="R172" s="323"/>
      <c r="S172" s="323"/>
      <c r="T172" s="323"/>
      <c r="U172" s="323"/>
      <c r="V172" s="323"/>
      <c r="W172" s="323"/>
      <c r="X172" s="323"/>
      <c r="Y172" s="323"/>
      <c r="Z172" s="323"/>
      <c r="AA172" s="323"/>
      <c r="AB172" s="323"/>
      <c r="AC172" s="323"/>
      <c r="AD172" s="323"/>
      <c r="AE172" s="323"/>
      <c r="AF172" s="323"/>
      <c r="AG172" s="323"/>
      <c r="AH172" s="323"/>
      <c r="AI172" s="323"/>
      <c r="AJ172" s="323"/>
      <c r="AK172" s="323"/>
      <c r="AL172" s="323">
        <v>1</v>
      </c>
      <c r="AM172" s="323"/>
      <c r="AN172" s="323"/>
      <c r="AO172" s="323"/>
      <c r="AP172" s="323"/>
      <c r="AQ172" s="323"/>
      <c r="AR172" s="323"/>
      <c r="AS172" s="323"/>
      <c r="AT172" s="323"/>
      <c r="AU172" s="324">
        <v>1</v>
      </c>
    </row>
    <row r="173" spans="1:47">
      <c r="A173" s="320"/>
      <c r="B173" s="320"/>
      <c r="C173" s="321" t="s">
        <v>487</v>
      </c>
      <c r="D173" s="322"/>
      <c r="E173" s="323"/>
      <c r="F173" s="323"/>
      <c r="G173" s="323"/>
      <c r="H173" s="323"/>
      <c r="I173" s="323"/>
      <c r="J173" s="323"/>
      <c r="K173" s="323"/>
      <c r="L173" s="323"/>
      <c r="M173" s="323"/>
      <c r="N173" s="323"/>
      <c r="O173" s="323"/>
      <c r="P173" s="323"/>
      <c r="Q173" s="323"/>
      <c r="R173" s="323"/>
      <c r="S173" s="323"/>
      <c r="T173" s="323"/>
      <c r="U173" s="323"/>
      <c r="V173" s="323"/>
      <c r="W173" s="323"/>
      <c r="X173" s="323"/>
      <c r="Y173" s="323"/>
      <c r="Z173" s="323"/>
      <c r="AA173" s="323"/>
      <c r="AB173" s="323"/>
      <c r="AC173" s="323"/>
      <c r="AD173" s="323"/>
      <c r="AE173" s="323"/>
      <c r="AF173" s="323">
        <v>1</v>
      </c>
      <c r="AG173" s="323"/>
      <c r="AH173" s="323"/>
      <c r="AI173" s="323"/>
      <c r="AJ173" s="323"/>
      <c r="AK173" s="323"/>
      <c r="AL173" s="323"/>
      <c r="AM173" s="323"/>
      <c r="AN173" s="323"/>
      <c r="AO173" s="323"/>
      <c r="AP173" s="323"/>
      <c r="AQ173" s="323"/>
      <c r="AR173" s="323"/>
      <c r="AS173" s="323"/>
      <c r="AT173" s="323"/>
      <c r="AU173" s="324">
        <v>1</v>
      </c>
    </row>
    <row r="174" spans="1:47">
      <c r="A174" s="320"/>
      <c r="B174" s="332" t="s">
        <v>616</v>
      </c>
      <c r="C174" s="333"/>
      <c r="D174" s="334"/>
      <c r="E174" s="335"/>
      <c r="F174" s="335"/>
      <c r="G174" s="335">
        <v>1</v>
      </c>
      <c r="H174" s="335">
        <v>1</v>
      </c>
      <c r="I174" s="335"/>
      <c r="J174" s="335"/>
      <c r="K174" s="335"/>
      <c r="L174" s="335"/>
      <c r="M174" s="335"/>
      <c r="N174" s="335"/>
      <c r="O174" s="335">
        <v>1</v>
      </c>
      <c r="P174" s="335"/>
      <c r="Q174" s="335"/>
      <c r="R174" s="335"/>
      <c r="S174" s="335"/>
      <c r="T174" s="335"/>
      <c r="U174" s="335"/>
      <c r="V174" s="335"/>
      <c r="W174" s="335"/>
      <c r="X174" s="335">
        <v>1</v>
      </c>
      <c r="Y174" s="335"/>
      <c r="Z174" s="335"/>
      <c r="AA174" s="335"/>
      <c r="AB174" s="335"/>
      <c r="AC174" s="335"/>
      <c r="AD174" s="335"/>
      <c r="AE174" s="335"/>
      <c r="AF174" s="335">
        <v>1</v>
      </c>
      <c r="AG174" s="335"/>
      <c r="AH174" s="335"/>
      <c r="AI174" s="335"/>
      <c r="AJ174" s="335"/>
      <c r="AK174" s="335"/>
      <c r="AL174" s="335">
        <v>1</v>
      </c>
      <c r="AM174" s="335"/>
      <c r="AN174" s="335"/>
      <c r="AO174" s="335"/>
      <c r="AP174" s="335"/>
      <c r="AQ174" s="335"/>
      <c r="AR174" s="335"/>
      <c r="AS174" s="335"/>
      <c r="AT174" s="335"/>
      <c r="AU174" s="336">
        <v>6</v>
      </c>
    </row>
    <row r="175" spans="1:47">
      <c r="A175" s="320"/>
      <c r="B175" s="316" t="s">
        <v>26</v>
      </c>
      <c r="C175" s="316" t="s">
        <v>489</v>
      </c>
      <c r="D175" s="317"/>
      <c r="E175" s="318"/>
      <c r="F175" s="318"/>
      <c r="G175" s="318"/>
      <c r="H175" s="318"/>
      <c r="I175" s="318"/>
      <c r="J175" s="318"/>
      <c r="K175" s="318"/>
      <c r="L175" s="318"/>
      <c r="M175" s="318"/>
      <c r="N175" s="318"/>
      <c r="O175" s="318"/>
      <c r="P175" s="318"/>
      <c r="Q175" s="318"/>
      <c r="R175" s="318"/>
      <c r="S175" s="318"/>
      <c r="T175" s="318"/>
      <c r="U175" s="318"/>
      <c r="V175" s="318"/>
      <c r="W175" s="318"/>
      <c r="X175" s="318"/>
      <c r="Y175" s="318"/>
      <c r="Z175" s="318"/>
      <c r="AA175" s="318"/>
      <c r="AB175" s="318"/>
      <c r="AC175" s="318"/>
      <c r="AD175" s="318"/>
      <c r="AE175" s="318"/>
      <c r="AF175" s="318">
        <v>1</v>
      </c>
      <c r="AG175" s="318"/>
      <c r="AH175" s="318"/>
      <c r="AI175" s="318"/>
      <c r="AJ175" s="318"/>
      <c r="AK175" s="318"/>
      <c r="AL175" s="318"/>
      <c r="AM175" s="318"/>
      <c r="AN175" s="318"/>
      <c r="AO175" s="318"/>
      <c r="AP175" s="318"/>
      <c r="AQ175" s="318"/>
      <c r="AR175" s="318"/>
      <c r="AS175" s="318"/>
      <c r="AT175" s="318"/>
      <c r="AU175" s="319">
        <v>1</v>
      </c>
    </row>
    <row r="176" spans="1:47">
      <c r="A176" s="320"/>
      <c r="B176" s="320"/>
      <c r="C176" s="321" t="s">
        <v>496</v>
      </c>
      <c r="D176" s="322"/>
      <c r="E176" s="323"/>
      <c r="F176" s="323"/>
      <c r="G176" s="323"/>
      <c r="H176" s="323"/>
      <c r="I176" s="323"/>
      <c r="J176" s="323"/>
      <c r="K176" s="323"/>
      <c r="L176" s="323"/>
      <c r="M176" s="323"/>
      <c r="N176" s="323"/>
      <c r="O176" s="323"/>
      <c r="P176" s="323"/>
      <c r="Q176" s="323"/>
      <c r="R176" s="323"/>
      <c r="S176" s="323"/>
      <c r="T176" s="323"/>
      <c r="U176" s="323"/>
      <c r="V176" s="323"/>
      <c r="W176" s="323"/>
      <c r="X176" s="323"/>
      <c r="Y176" s="323"/>
      <c r="Z176" s="323"/>
      <c r="AA176" s="323"/>
      <c r="AB176" s="323"/>
      <c r="AC176" s="323"/>
      <c r="AD176" s="323"/>
      <c r="AE176" s="323"/>
      <c r="AF176" s="323"/>
      <c r="AG176" s="323">
        <v>1</v>
      </c>
      <c r="AH176" s="323"/>
      <c r="AI176" s="323"/>
      <c r="AJ176" s="323"/>
      <c r="AK176" s="323"/>
      <c r="AL176" s="323"/>
      <c r="AM176" s="323"/>
      <c r="AN176" s="323"/>
      <c r="AO176" s="323"/>
      <c r="AP176" s="323"/>
      <c r="AQ176" s="323"/>
      <c r="AR176" s="323"/>
      <c r="AS176" s="323"/>
      <c r="AT176" s="323"/>
      <c r="AU176" s="324">
        <v>1</v>
      </c>
    </row>
    <row r="177" spans="1:47">
      <c r="A177" s="320"/>
      <c r="B177" s="320"/>
      <c r="C177" s="321" t="s">
        <v>539</v>
      </c>
      <c r="D177" s="322"/>
      <c r="E177" s="323"/>
      <c r="F177" s="323"/>
      <c r="G177" s="323"/>
      <c r="H177" s="323"/>
      <c r="I177" s="323"/>
      <c r="J177" s="323"/>
      <c r="K177" s="323"/>
      <c r="L177" s="323"/>
      <c r="M177" s="323"/>
      <c r="N177" s="323"/>
      <c r="O177" s="323"/>
      <c r="P177" s="323"/>
      <c r="Q177" s="323"/>
      <c r="R177" s="323"/>
      <c r="S177" s="323"/>
      <c r="T177" s="323"/>
      <c r="U177" s="323"/>
      <c r="V177" s="323"/>
      <c r="W177" s="323"/>
      <c r="X177" s="323"/>
      <c r="Y177" s="323"/>
      <c r="Z177" s="323"/>
      <c r="AA177" s="323"/>
      <c r="AB177" s="323"/>
      <c r="AC177" s="323"/>
      <c r="AD177" s="323"/>
      <c r="AE177" s="323"/>
      <c r="AF177" s="323"/>
      <c r="AG177" s="323"/>
      <c r="AH177" s="323"/>
      <c r="AI177" s="323"/>
      <c r="AJ177" s="323"/>
      <c r="AK177" s="323"/>
      <c r="AL177" s="323">
        <v>1</v>
      </c>
      <c r="AM177" s="323"/>
      <c r="AN177" s="323"/>
      <c r="AO177" s="323"/>
      <c r="AP177" s="323"/>
      <c r="AQ177" s="323"/>
      <c r="AR177" s="323"/>
      <c r="AS177" s="323"/>
      <c r="AT177" s="323"/>
      <c r="AU177" s="324">
        <v>1</v>
      </c>
    </row>
    <row r="178" spans="1:47">
      <c r="A178" s="320"/>
      <c r="B178" s="320"/>
      <c r="C178" s="321" t="s">
        <v>551</v>
      </c>
      <c r="D178" s="322"/>
      <c r="E178" s="323"/>
      <c r="F178" s="323"/>
      <c r="G178" s="323"/>
      <c r="H178" s="323"/>
      <c r="I178" s="323"/>
      <c r="J178" s="323"/>
      <c r="K178" s="323"/>
      <c r="L178" s="323"/>
      <c r="M178" s="323"/>
      <c r="N178" s="323"/>
      <c r="O178" s="323"/>
      <c r="P178" s="323"/>
      <c r="Q178" s="323"/>
      <c r="R178" s="323"/>
      <c r="S178" s="323"/>
      <c r="T178" s="323"/>
      <c r="U178" s="323"/>
      <c r="V178" s="323"/>
      <c r="W178" s="323"/>
      <c r="X178" s="323"/>
      <c r="Y178" s="323"/>
      <c r="Z178" s="323"/>
      <c r="AA178" s="323"/>
      <c r="AB178" s="323"/>
      <c r="AC178" s="323"/>
      <c r="AD178" s="323"/>
      <c r="AE178" s="323"/>
      <c r="AF178" s="323"/>
      <c r="AG178" s="323"/>
      <c r="AH178" s="323"/>
      <c r="AI178" s="323"/>
      <c r="AJ178" s="323"/>
      <c r="AK178" s="323"/>
      <c r="AL178" s="323"/>
      <c r="AM178" s="323"/>
      <c r="AN178" s="323"/>
      <c r="AO178" s="323">
        <v>1</v>
      </c>
      <c r="AP178" s="323"/>
      <c r="AQ178" s="323"/>
      <c r="AR178" s="323"/>
      <c r="AS178" s="323"/>
      <c r="AT178" s="323"/>
      <c r="AU178" s="324">
        <v>1</v>
      </c>
    </row>
    <row r="179" spans="1:47">
      <c r="A179" s="320"/>
      <c r="B179" s="332" t="s">
        <v>617</v>
      </c>
      <c r="C179" s="333"/>
      <c r="D179" s="334"/>
      <c r="E179" s="335"/>
      <c r="F179" s="335"/>
      <c r="G179" s="335"/>
      <c r="H179" s="335"/>
      <c r="I179" s="335"/>
      <c r="J179" s="335"/>
      <c r="K179" s="335"/>
      <c r="L179" s="335"/>
      <c r="M179" s="335"/>
      <c r="N179" s="335"/>
      <c r="O179" s="335"/>
      <c r="P179" s="335"/>
      <c r="Q179" s="335"/>
      <c r="R179" s="335"/>
      <c r="S179" s="335"/>
      <c r="T179" s="335"/>
      <c r="U179" s="335"/>
      <c r="V179" s="335"/>
      <c r="W179" s="335"/>
      <c r="X179" s="335"/>
      <c r="Y179" s="335"/>
      <c r="Z179" s="335"/>
      <c r="AA179" s="335"/>
      <c r="AB179" s="335"/>
      <c r="AC179" s="335"/>
      <c r="AD179" s="335"/>
      <c r="AE179" s="335"/>
      <c r="AF179" s="335">
        <v>1</v>
      </c>
      <c r="AG179" s="335">
        <v>1</v>
      </c>
      <c r="AH179" s="335"/>
      <c r="AI179" s="335"/>
      <c r="AJ179" s="335"/>
      <c r="AK179" s="335"/>
      <c r="AL179" s="335">
        <v>1</v>
      </c>
      <c r="AM179" s="335"/>
      <c r="AN179" s="335"/>
      <c r="AO179" s="335">
        <v>1</v>
      </c>
      <c r="AP179" s="335"/>
      <c r="AQ179" s="335"/>
      <c r="AR179" s="335"/>
      <c r="AS179" s="335"/>
      <c r="AT179" s="335"/>
      <c r="AU179" s="336">
        <v>4</v>
      </c>
    </row>
    <row r="180" spans="1:47">
      <c r="A180" s="320"/>
      <c r="B180" s="316" t="s">
        <v>241</v>
      </c>
      <c r="C180" s="316" t="s">
        <v>252</v>
      </c>
      <c r="D180" s="317"/>
      <c r="E180" s="318"/>
      <c r="F180" s="318"/>
      <c r="G180" s="318"/>
      <c r="H180" s="318"/>
      <c r="I180" s="318"/>
      <c r="J180" s="318"/>
      <c r="K180" s="318"/>
      <c r="L180" s="318"/>
      <c r="M180" s="318"/>
      <c r="N180" s="318"/>
      <c r="O180" s="318"/>
      <c r="P180" s="318"/>
      <c r="Q180" s="318">
        <v>1</v>
      </c>
      <c r="R180" s="318"/>
      <c r="S180" s="318"/>
      <c r="T180" s="318"/>
      <c r="U180" s="318"/>
      <c r="V180" s="318"/>
      <c r="W180" s="318"/>
      <c r="X180" s="318"/>
      <c r="Y180" s="318"/>
      <c r="Z180" s="318"/>
      <c r="AA180" s="318"/>
      <c r="AB180" s="318"/>
      <c r="AC180" s="318"/>
      <c r="AD180" s="318"/>
      <c r="AE180" s="318"/>
      <c r="AF180" s="318"/>
      <c r="AG180" s="318"/>
      <c r="AH180" s="318"/>
      <c r="AI180" s="318"/>
      <c r="AJ180" s="318"/>
      <c r="AK180" s="318"/>
      <c r="AL180" s="318"/>
      <c r="AM180" s="318"/>
      <c r="AN180" s="318"/>
      <c r="AO180" s="318"/>
      <c r="AP180" s="318"/>
      <c r="AQ180" s="318"/>
      <c r="AR180" s="318"/>
      <c r="AS180" s="318"/>
      <c r="AT180" s="318"/>
      <c r="AU180" s="319">
        <v>1</v>
      </c>
    </row>
    <row r="181" spans="1:47">
      <c r="A181" s="320"/>
      <c r="B181" s="320"/>
      <c r="C181" s="321" t="s">
        <v>241</v>
      </c>
      <c r="D181" s="322"/>
      <c r="E181" s="323"/>
      <c r="F181" s="323"/>
      <c r="G181" s="323"/>
      <c r="H181" s="323"/>
      <c r="I181" s="323"/>
      <c r="J181" s="323"/>
      <c r="K181" s="323"/>
      <c r="L181" s="323"/>
      <c r="M181" s="323"/>
      <c r="N181" s="323"/>
      <c r="O181" s="323"/>
      <c r="P181" s="323"/>
      <c r="Q181" s="323"/>
      <c r="R181" s="323"/>
      <c r="S181" s="323"/>
      <c r="T181" s="323"/>
      <c r="U181" s="323"/>
      <c r="V181" s="323"/>
      <c r="W181" s="323"/>
      <c r="X181" s="323"/>
      <c r="Y181" s="323"/>
      <c r="Z181" s="323"/>
      <c r="AA181" s="323"/>
      <c r="AB181" s="323"/>
      <c r="AC181" s="323">
        <v>1</v>
      </c>
      <c r="AD181" s="323"/>
      <c r="AE181" s="323">
        <v>1</v>
      </c>
      <c r="AF181" s="323"/>
      <c r="AG181" s="323"/>
      <c r="AH181" s="323"/>
      <c r="AI181" s="323"/>
      <c r="AJ181" s="323"/>
      <c r="AK181" s="323"/>
      <c r="AL181" s="323">
        <v>1</v>
      </c>
      <c r="AM181" s="323"/>
      <c r="AN181" s="323"/>
      <c r="AO181" s="323"/>
      <c r="AP181" s="323"/>
      <c r="AQ181" s="323"/>
      <c r="AR181" s="323"/>
      <c r="AS181" s="323"/>
      <c r="AT181" s="323"/>
      <c r="AU181" s="324">
        <v>3</v>
      </c>
    </row>
    <row r="182" spans="1:47">
      <c r="A182" s="320"/>
      <c r="B182" s="332" t="s">
        <v>618</v>
      </c>
      <c r="C182" s="333"/>
      <c r="D182" s="334"/>
      <c r="E182" s="335"/>
      <c r="F182" s="335"/>
      <c r="G182" s="335"/>
      <c r="H182" s="335"/>
      <c r="I182" s="335"/>
      <c r="J182" s="335"/>
      <c r="K182" s="335"/>
      <c r="L182" s="335"/>
      <c r="M182" s="335"/>
      <c r="N182" s="335"/>
      <c r="O182" s="335"/>
      <c r="P182" s="335"/>
      <c r="Q182" s="335">
        <v>1</v>
      </c>
      <c r="R182" s="335"/>
      <c r="S182" s="335"/>
      <c r="T182" s="335"/>
      <c r="U182" s="335"/>
      <c r="V182" s="335"/>
      <c r="W182" s="335"/>
      <c r="X182" s="335"/>
      <c r="Y182" s="335"/>
      <c r="Z182" s="335"/>
      <c r="AA182" s="335"/>
      <c r="AB182" s="335"/>
      <c r="AC182" s="335">
        <v>1</v>
      </c>
      <c r="AD182" s="335"/>
      <c r="AE182" s="335">
        <v>1</v>
      </c>
      <c r="AF182" s="335"/>
      <c r="AG182" s="335"/>
      <c r="AH182" s="335"/>
      <c r="AI182" s="335"/>
      <c r="AJ182" s="335"/>
      <c r="AK182" s="335"/>
      <c r="AL182" s="335">
        <v>1</v>
      </c>
      <c r="AM182" s="335"/>
      <c r="AN182" s="335"/>
      <c r="AO182" s="335"/>
      <c r="AP182" s="335"/>
      <c r="AQ182" s="335"/>
      <c r="AR182" s="335"/>
      <c r="AS182" s="335"/>
      <c r="AT182" s="335"/>
      <c r="AU182" s="336">
        <v>4</v>
      </c>
    </row>
    <row r="183" spans="1:47">
      <c r="A183" s="320"/>
      <c r="B183" s="316" t="s">
        <v>245</v>
      </c>
      <c r="C183" s="316" t="s">
        <v>245</v>
      </c>
      <c r="D183" s="317"/>
      <c r="E183" s="318"/>
      <c r="F183" s="318"/>
      <c r="G183" s="318"/>
      <c r="H183" s="318"/>
      <c r="I183" s="318"/>
      <c r="J183" s="318"/>
      <c r="K183" s="318"/>
      <c r="L183" s="318"/>
      <c r="M183" s="318"/>
      <c r="N183" s="318"/>
      <c r="O183" s="318"/>
      <c r="P183" s="318"/>
      <c r="Q183" s="318"/>
      <c r="R183" s="318"/>
      <c r="S183" s="318"/>
      <c r="T183" s="318"/>
      <c r="U183" s="318"/>
      <c r="V183" s="318"/>
      <c r="W183" s="318"/>
      <c r="X183" s="318"/>
      <c r="Y183" s="318"/>
      <c r="Z183" s="318"/>
      <c r="AA183" s="318"/>
      <c r="AB183" s="318">
        <v>1</v>
      </c>
      <c r="AC183" s="318"/>
      <c r="AD183" s="318"/>
      <c r="AE183" s="318"/>
      <c r="AF183" s="318"/>
      <c r="AG183" s="318"/>
      <c r="AH183" s="318"/>
      <c r="AI183" s="318"/>
      <c r="AJ183" s="318"/>
      <c r="AK183" s="318"/>
      <c r="AL183" s="318"/>
      <c r="AM183" s="318"/>
      <c r="AN183" s="318"/>
      <c r="AO183" s="318"/>
      <c r="AP183" s="318"/>
      <c r="AQ183" s="318"/>
      <c r="AR183" s="318"/>
      <c r="AS183" s="318"/>
      <c r="AT183" s="318"/>
      <c r="AU183" s="319">
        <v>1</v>
      </c>
    </row>
    <row r="184" spans="1:47">
      <c r="A184" s="320"/>
      <c r="B184" s="320"/>
      <c r="C184" s="321" t="s">
        <v>517</v>
      </c>
      <c r="D184" s="322"/>
      <c r="E184" s="323"/>
      <c r="F184" s="323"/>
      <c r="G184" s="323"/>
      <c r="H184" s="323"/>
      <c r="I184" s="323"/>
      <c r="J184" s="323"/>
      <c r="K184" s="323"/>
      <c r="L184" s="323"/>
      <c r="M184" s="323"/>
      <c r="N184" s="323"/>
      <c r="O184" s="323"/>
      <c r="P184" s="323"/>
      <c r="Q184" s="323"/>
      <c r="R184" s="323"/>
      <c r="S184" s="323"/>
      <c r="T184" s="323"/>
      <c r="U184" s="323"/>
      <c r="V184" s="323"/>
      <c r="W184" s="323"/>
      <c r="X184" s="323"/>
      <c r="Y184" s="323"/>
      <c r="Z184" s="323"/>
      <c r="AA184" s="323"/>
      <c r="AB184" s="323"/>
      <c r="AC184" s="323"/>
      <c r="AD184" s="323"/>
      <c r="AE184" s="323"/>
      <c r="AF184" s="323"/>
      <c r="AG184" s="323"/>
      <c r="AH184" s="323"/>
      <c r="AI184" s="323">
        <v>1</v>
      </c>
      <c r="AJ184" s="323">
        <v>1</v>
      </c>
      <c r="AK184" s="323"/>
      <c r="AL184" s="323"/>
      <c r="AM184" s="323">
        <v>1</v>
      </c>
      <c r="AN184" s="323"/>
      <c r="AO184" s="323"/>
      <c r="AP184" s="323"/>
      <c r="AQ184" s="323"/>
      <c r="AR184" s="323"/>
      <c r="AS184" s="323"/>
      <c r="AT184" s="323"/>
      <c r="AU184" s="324">
        <v>3</v>
      </c>
    </row>
    <row r="185" spans="1:47">
      <c r="A185" s="320"/>
      <c r="B185" s="332" t="s">
        <v>619</v>
      </c>
      <c r="C185" s="333"/>
      <c r="D185" s="334"/>
      <c r="E185" s="335"/>
      <c r="F185" s="335"/>
      <c r="G185" s="335"/>
      <c r="H185" s="335"/>
      <c r="I185" s="335"/>
      <c r="J185" s="335"/>
      <c r="K185" s="335"/>
      <c r="L185" s="335"/>
      <c r="M185" s="335"/>
      <c r="N185" s="335"/>
      <c r="O185" s="335"/>
      <c r="P185" s="335"/>
      <c r="Q185" s="335"/>
      <c r="R185" s="335"/>
      <c r="S185" s="335"/>
      <c r="T185" s="335"/>
      <c r="U185" s="335"/>
      <c r="V185" s="335"/>
      <c r="W185" s="335"/>
      <c r="X185" s="335"/>
      <c r="Y185" s="335"/>
      <c r="Z185" s="335"/>
      <c r="AA185" s="335"/>
      <c r="AB185" s="335">
        <v>1</v>
      </c>
      <c r="AC185" s="335"/>
      <c r="AD185" s="335"/>
      <c r="AE185" s="335"/>
      <c r="AF185" s="335"/>
      <c r="AG185" s="335"/>
      <c r="AH185" s="335"/>
      <c r="AI185" s="335">
        <v>1</v>
      </c>
      <c r="AJ185" s="335">
        <v>1</v>
      </c>
      <c r="AK185" s="335"/>
      <c r="AL185" s="335"/>
      <c r="AM185" s="335">
        <v>1</v>
      </c>
      <c r="AN185" s="335"/>
      <c r="AO185" s="335"/>
      <c r="AP185" s="335"/>
      <c r="AQ185" s="335"/>
      <c r="AR185" s="335"/>
      <c r="AS185" s="335"/>
      <c r="AT185" s="335"/>
      <c r="AU185" s="336">
        <v>4</v>
      </c>
    </row>
    <row r="186" spans="1:47">
      <c r="A186" s="320"/>
      <c r="B186" s="316" t="s">
        <v>240</v>
      </c>
      <c r="C186" s="316" t="s">
        <v>541</v>
      </c>
      <c r="D186" s="317"/>
      <c r="E186" s="318"/>
      <c r="F186" s="318"/>
      <c r="G186" s="318"/>
      <c r="H186" s="318"/>
      <c r="I186" s="318"/>
      <c r="J186" s="318"/>
      <c r="K186" s="318"/>
      <c r="L186" s="318"/>
      <c r="M186" s="318"/>
      <c r="N186" s="318"/>
      <c r="O186" s="318"/>
      <c r="P186" s="318"/>
      <c r="Q186" s="318"/>
      <c r="R186" s="318"/>
      <c r="S186" s="318"/>
      <c r="T186" s="318"/>
      <c r="U186" s="318"/>
      <c r="V186" s="318"/>
      <c r="W186" s="318"/>
      <c r="X186" s="318"/>
      <c r="Y186" s="318"/>
      <c r="Z186" s="318"/>
      <c r="AA186" s="318"/>
      <c r="AB186" s="318"/>
      <c r="AC186" s="318"/>
      <c r="AD186" s="318"/>
      <c r="AE186" s="318"/>
      <c r="AF186" s="318"/>
      <c r="AG186" s="318"/>
      <c r="AH186" s="318"/>
      <c r="AI186" s="318"/>
      <c r="AJ186" s="318"/>
      <c r="AK186" s="318">
        <v>1</v>
      </c>
      <c r="AL186" s="318"/>
      <c r="AM186" s="318"/>
      <c r="AN186" s="318"/>
      <c r="AO186" s="318"/>
      <c r="AP186" s="318"/>
      <c r="AQ186" s="318"/>
      <c r="AR186" s="318"/>
      <c r="AS186" s="318"/>
      <c r="AT186" s="318"/>
      <c r="AU186" s="319">
        <v>1</v>
      </c>
    </row>
    <row r="187" spans="1:47">
      <c r="A187" s="320"/>
      <c r="B187" s="320"/>
      <c r="C187" s="321" t="s">
        <v>240</v>
      </c>
      <c r="D187" s="322"/>
      <c r="E187" s="323"/>
      <c r="F187" s="323"/>
      <c r="G187" s="323"/>
      <c r="H187" s="323"/>
      <c r="I187" s="323"/>
      <c r="J187" s="323"/>
      <c r="K187" s="323"/>
      <c r="L187" s="323"/>
      <c r="M187" s="323"/>
      <c r="N187" s="323"/>
      <c r="O187" s="323"/>
      <c r="P187" s="323"/>
      <c r="Q187" s="323"/>
      <c r="R187" s="323"/>
      <c r="S187" s="323"/>
      <c r="T187" s="323"/>
      <c r="U187" s="323"/>
      <c r="V187" s="323"/>
      <c r="W187" s="323"/>
      <c r="X187" s="323"/>
      <c r="Y187" s="323"/>
      <c r="Z187" s="323"/>
      <c r="AA187" s="323"/>
      <c r="AB187" s="323"/>
      <c r="AC187" s="323"/>
      <c r="AD187" s="323"/>
      <c r="AE187" s="323"/>
      <c r="AF187" s="323"/>
      <c r="AG187" s="323"/>
      <c r="AH187" s="323">
        <v>1</v>
      </c>
      <c r="AI187" s="323"/>
      <c r="AJ187" s="323"/>
      <c r="AK187" s="323"/>
      <c r="AL187" s="323"/>
      <c r="AM187" s="323">
        <v>1</v>
      </c>
      <c r="AN187" s="323"/>
      <c r="AO187" s="323"/>
      <c r="AP187" s="323"/>
      <c r="AQ187" s="323"/>
      <c r="AR187" s="323"/>
      <c r="AS187" s="323"/>
      <c r="AT187" s="323"/>
      <c r="AU187" s="324">
        <v>2</v>
      </c>
    </row>
    <row r="188" spans="1:47">
      <c r="A188" s="320"/>
      <c r="B188" s="332" t="s">
        <v>621</v>
      </c>
      <c r="C188" s="333"/>
      <c r="D188" s="334"/>
      <c r="E188" s="335"/>
      <c r="F188" s="335"/>
      <c r="G188" s="335"/>
      <c r="H188" s="335"/>
      <c r="I188" s="335"/>
      <c r="J188" s="335"/>
      <c r="K188" s="335"/>
      <c r="L188" s="335"/>
      <c r="M188" s="335"/>
      <c r="N188" s="335"/>
      <c r="O188" s="335"/>
      <c r="P188" s="335"/>
      <c r="Q188" s="335"/>
      <c r="R188" s="335"/>
      <c r="S188" s="335"/>
      <c r="T188" s="335"/>
      <c r="U188" s="335"/>
      <c r="V188" s="335"/>
      <c r="W188" s="335"/>
      <c r="X188" s="335"/>
      <c r="Y188" s="335"/>
      <c r="Z188" s="335"/>
      <c r="AA188" s="335"/>
      <c r="AB188" s="335"/>
      <c r="AC188" s="335"/>
      <c r="AD188" s="335"/>
      <c r="AE188" s="335"/>
      <c r="AF188" s="335"/>
      <c r="AG188" s="335"/>
      <c r="AH188" s="335">
        <v>1</v>
      </c>
      <c r="AI188" s="335"/>
      <c r="AJ188" s="335"/>
      <c r="AK188" s="335">
        <v>1</v>
      </c>
      <c r="AL188" s="335"/>
      <c r="AM188" s="335">
        <v>1</v>
      </c>
      <c r="AN188" s="335"/>
      <c r="AO188" s="335"/>
      <c r="AP188" s="335"/>
      <c r="AQ188" s="335"/>
      <c r="AR188" s="335"/>
      <c r="AS188" s="335"/>
      <c r="AT188" s="335"/>
      <c r="AU188" s="336">
        <v>3</v>
      </c>
    </row>
    <row r="189" spans="1:47">
      <c r="A189" s="320"/>
      <c r="B189" s="316" t="s">
        <v>34</v>
      </c>
      <c r="C189" s="316" t="s">
        <v>34</v>
      </c>
      <c r="D189" s="317"/>
      <c r="E189" s="318"/>
      <c r="F189" s="318"/>
      <c r="G189" s="318"/>
      <c r="H189" s="318"/>
      <c r="I189" s="318"/>
      <c r="J189" s="318"/>
      <c r="K189" s="318"/>
      <c r="L189" s="318"/>
      <c r="M189" s="318"/>
      <c r="N189" s="318"/>
      <c r="O189" s="318"/>
      <c r="P189" s="318"/>
      <c r="Q189" s="318"/>
      <c r="R189" s="318"/>
      <c r="S189" s="318"/>
      <c r="T189" s="318"/>
      <c r="U189" s="318"/>
      <c r="V189" s="318"/>
      <c r="W189" s="318">
        <v>1</v>
      </c>
      <c r="X189" s="318"/>
      <c r="Y189" s="318"/>
      <c r="Z189" s="318"/>
      <c r="AA189" s="318"/>
      <c r="AB189" s="318"/>
      <c r="AC189" s="318"/>
      <c r="AD189" s="318"/>
      <c r="AE189" s="318"/>
      <c r="AF189" s="318"/>
      <c r="AG189" s="318"/>
      <c r="AH189" s="318"/>
      <c r="AI189" s="318"/>
      <c r="AJ189" s="318"/>
      <c r="AK189" s="318"/>
      <c r="AL189" s="318"/>
      <c r="AM189" s="318"/>
      <c r="AN189" s="318"/>
      <c r="AO189" s="318"/>
      <c r="AP189" s="318"/>
      <c r="AQ189" s="318"/>
      <c r="AR189" s="318"/>
      <c r="AS189" s="318"/>
      <c r="AT189" s="318"/>
      <c r="AU189" s="319">
        <v>1</v>
      </c>
    </row>
    <row r="190" spans="1:47">
      <c r="A190" s="320"/>
      <c r="B190" s="320"/>
      <c r="C190" s="321" t="s">
        <v>148</v>
      </c>
      <c r="D190" s="322">
        <v>1</v>
      </c>
      <c r="E190" s="323"/>
      <c r="F190" s="323"/>
      <c r="G190" s="323"/>
      <c r="H190" s="323"/>
      <c r="I190" s="323"/>
      <c r="J190" s="323"/>
      <c r="K190" s="323"/>
      <c r="L190" s="323"/>
      <c r="M190" s="323"/>
      <c r="N190" s="323"/>
      <c r="O190" s="323"/>
      <c r="P190" s="323"/>
      <c r="Q190" s="323"/>
      <c r="R190" s="323"/>
      <c r="S190" s="323"/>
      <c r="T190" s="323"/>
      <c r="U190" s="323"/>
      <c r="V190" s="323"/>
      <c r="W190" s="323"/>
      <c r="X190" s="323"/>
      <c r="Y190" s="323"/>
      <c r="Z190" s="323"/>
      <c r="AA190" s="323"/>
      <c r="AB190" s="323"/>
      <c r="AC190" s="323"/>
      <c r="AD190" s="323"/>
      <c r="AE190" s="323"/>
      <c r="AF190" s="323"/>
      <c r="AG190" s="323"/>
      <c r="AH190" s="323"/>
      <c r="AI190" s="323"/>
      <c r="AJ190" s="323"/>
      <c r="AK190" s="323"/>
      <c r="AL190" s="323"/>
      <c r="AM190" s="323"/>
      <c r="AN190" s="323"/>
      <c r="AO190" s="323"/>
      <c r="AP190" s="323"/>
      <c r="AQ190" s="323"/>
      <c r="AR190" s="323"/>
      <c r="AS190" s="323"/>
      <c r="AT190" s="323"/>
      <c r="AU190" s="324">
        <v>1</v>
      </c>
    </row>
    <row r="191" spans="1:47">
      <c r="A191" s="320"/>
      <c r="B191" s="320"/>
      <c r="C191" s="321" t="s">
        <v>352</v>
      </c>
      <c r="D191" s="322"/>
      <c r="E191" s="323"/>
      <c r="F191" s="323">
        <v>1</v>
      </c>
      <c r="G191" s="323"/>
      <c r="H191" s="323"/>
      <c r="I191" s="323"/>
      <c r="J191" s="323"/>
      <c r="K191" s="323"/>
      <c r="L191" s="323"/>
      <c r="M191" s="323"/>
      <c r="N191" s="323"/>
      <c r="O191" s="323"/>
      <c r="P191" s="323"/>
      <c r="Q191" s="323"/>
      <c r="R191" s="323"/>
      <c r="S191" s="323"/>
      <c r="T191" s="323"/>
      <c r="U191" s="323"/>
      <c r="V191" s="323"/>
      <c r="W191" s="323"/>
      <c r="X191" s="323"/>
      <c r="Y191" s="323"/>
      <c r="Z191" s="323"/>
      <c r="AA191" s="323"/>
      <c r="AB191" s="323"/>
      <c r="AC191" s="323"/>
      <c r="AD191" s="323"/>
      <c r="AE191" s="323"/>
      <c r="AF191" s="323"/>
      <c r="AG191" s="323"/>
      <c r="AH191" s="323"/>
      <c r="AI191" s="323"/>
      <c r="AJ191" s="323"/>
      <c r="AK191" s="323"/>
      <c r="AL191" s="323"/>
      <c r="AM191" s="323"/>
      <c r="AN191" s="323"/>
      <c r="AO191" s="323"/>
      <c r="AP191" s="323"/>
      <c r="AQ191" s="323"/>
      <c r="AR191" s="323"/>
      <c r="AS191" s="323"/>
      <c r="AT191" s="323"/>
      <c r="AU191" s="324">
        <v>1</v>
      </c>
    </row>
    <row r="192" spans="1:47">
      <c r="A192" s="320"/>
      <c r="B192" s="332" t="s">
        <v>620</v>
      </c>
      <c r="C192" s="333"/>
      <c r="D192" s="334">
        <v>1</v>
      </c>
      <c r="E192" s="335"/>
      <c r="F192" s="335">
        <v>1</v>
      </c>
      <c r="G192" s="335"/>
      <c r="H192" s="335"/>
      <c r="I192" s="335"/>
      <c r="J192" s="335"/>
      <c r="K192" s="335"/>
      <c r="L192" s="335"/>
      <c r="M192" s="335"/>
      <c r="N192" s="335"/>
      <c r="O192" s="335"/>
      <c r="P192" s="335"/>
      <c r="Q192" s="335"/>
      <c r="R192" s="335"/>
      <c r="S192" s="335"/>
      <c r="T192" s="335"/>
      <c r="U192" s="335"/>
      <c r="V192" s="335"/>
      <c r="W192" s="335">
        <v>1</v>
      </c>
      <c r="X192" s="335"/>
      <c r="Y192" s="335"/>
      <c r="Z192" s="335"/>
      <c r="AA192" s="335"/>
      <c r="AB192" s="335"/>
      <c r="AC192" s="335"/>
      <c r="AD192" s="335"/>
      <c r="AE192" s="335"/>
      <c r="AF192" s="335"/>
      <c r="AG192" s="335"/>
      <c r="AH192" s="335"/>
      <c r="AI192" s="335"/>
      <c r="AJ192" s="335"/>
      <c r="AK192" s="335"/>
      <c r="AL192" s="335"/>
      <c r="AM192" s="335"/>
      <c r="AN192" s="335"/>
      <c r="AO192" s="335"/>
      <c r="AP192" s="335"/>
      <c r="AQ192" s="335"/>
      <c r="AR192" s="335"/>
      <c r="AS192" s="335"/>
      <c r="AT192" s="335"/>
      <c r="AU192" s="336">
        <v>3</v>
      </c>
    </row>
    <row r="193" spans="1:47">
      <c r="A193" s="320"/>
      <c r="B193" s="316" t="s">
        <v>244</v>
      </c>
      <c r="C193" s="316" t="s">
        <v>716</v>
      </c>
      <c r="D193" s="317"/>
      <c r="E193" s="318"/>
      <c r="F193" s="318"/>
      <c r="G193" s="318"/>
      <c r="H193" s="318"/>
      <c r="I193" s="318"/>
      <c r="J193" s="318"/>
      <c r="K193" s="318"/>
      <c r="L193" s="318"/>
      <c r="M193" s="318"/>
      <c r="N193" s="318"/>
      <c r="O193" s="318"/>
      <c r="P193" s="318"/>
      <c r="Q193" s="318"/>
      <c r="R193" s="318"/>
      <c r="S193" s="318"/>
      <c r="T193" s="318"/>
      <c r="U193" s="318"/>
      <c r="V193" s="318"/>
      <c r="W193" s="318"/>
      <c r="X193" s="318"/>
      <c r="Y193" s="318"/>
      <c r="Z193" s="318"/>
      <c r="AA193" s="318"/>
      <c r="AB193" s="318"/>
      <c r="AC193" s="318"/>
      <c r="AD193" s="318"/>
      <c r="AE193" s="318"/>
      <c r="AF193" s="318"/>
      <c r="AG193" s="318"/>
      <c r="AH193" s="318"/>
      <c r="AI193" s="318"/>
      <c r="AJ193" s="318"/>
      <c r="AK193" s="318"/>
      <c r="AL193" s="318"/>
      <c r="AM193" s="318"/>
      <c r="AN193" s="318"/>
      <c r="AO193" s="318"/>
      <c r="AP193" s="318"/>
      <c r="AQ193" s="318"/>
      <c r="AR193" s="318"/>
      <c r="AS193" s="318"/>
      <c r="AT193" s="318">
        <v>1</v>
      </c>
      <c r="AU193" s="319">
        <v>1</v>
      </c>
    </row>
    <row r="194" spans="1:47">
      <c r="A194" s="320"/>
      <c r="B194" s="320"/>
      <c r="C194" s="321" t="s">
        <v>244</v>
      </c>
      <c r="D194" s="322"/>
      <c r="E194" s="323"/>
      <c r="F194" s="323"/>
      <c r="G194" s="323"/>
      <c r="H194" s="323"/>
      <c r="I194" s="323"/>
      <c r="J194" s="323"/>
      <c r="K194" s="323"/>
      <c r="L194" s="323"/>
      <c r="M194" s="323"/>
      <c r="N194" s="323"/>
      <c r="O194" s="323"/>
      <c r="P194" s="323"/>
      <c r="Q194" s="323"/>
      <c r="R194" s="323"/>
      <c r="S194" s="323"/>
      <c r="T194" s="323"/>
      <c r="U194" s="323"/>
      <c r="V194" s="323"/>
      <c r="W194" s="323"/>
      <c r="X194" s="323"/>
      <c r="Y194" s="323"/>
      <c r="Z194" s="323"/>
      <c r="AA194" s="323"/>
      <c r="AB194" s="323"/>
      <c r="AC194" s="323"/>
      <c r="AD194" s="323">
        <v>1</v>
      </c>
      <c r="AE194" s="323"/>
      <c r="AF194" s="323"/>
      <c r="AG194" s="323"/>
      <c r="AH194" s="323"/>
      <c r="AI194" s="323"/>
      <c r="AJ194" s="323"/>
      <c r="AK194" s="323"/>
      <c r="AL194" s="323"/>
      <c r="AM194" s="323"/>
      <c r="AN194" s="323"/>
      <c r="AO194" s="323"/>
      <c r="AP194" s="323"/>
      <c r="AQ194" s="323"/>
      <c r="AR194" s="323"/>
      <c r="AS194" s="323"/>
      <c r="AT194" s="323"/>
      <c r="AU194" s="324">
        <v>1</v>
      </c>
    </row>
    <row r="195" spans="1:47">
      <c r="A195" s="320"/>
      <c r="B195" s="320"/>
      <c r="C195" s="321" t="s">
        <v>507</v>
      </c>
      <c r="D195" s="322"/>
      <c r="E195" s="323"/>
      <c r="F195" s="323"/>
      <c r="G195" s="323"/>
      <c r="H195" s="323"/>
      <c r="I195" s="323"/>
      <c r="J195" s="323"/>
      <c r="K195" s="323"/>
      <c r="L195" s="323"/>
      <c r="M195" s="323"/>
      <c r="N195" s="323"/>
      <c r="O195" s="323"/>
      <c r="P195" s="323"/>
      <c r="Q195" s="323"/>
      <c r="R195" s="323"/>
      <c r="S195" s="323"/>
      <c r="T195" s="323"/>
      <c r="U195" s="323"/>
      <c r="V195" s="323"/>
      <c r="W195" s="323"/>
      <c r="X195" s="323"/>
      <c r="Y195" s="323"/>
      <c r="Z195" s="323"/>
      <c r="AA195" s="323"/>
      <c r="AB195" s="323"/>
      <c r="AC195" s="323"/>
      <c r="AD195" s="323"/>
      <c r="AE195" s="323"/>
      <c r="AF195" s="323"/>
      <c r="AG195" s="323"/>
      <c r="AH195" s="323">
        <v>1</v>
      </c>
      <c r="AI195" s="323"/>
      <c r="AJ195" s="323"/>
      <c r="AK195" s="323"/>
      <c r="AL195" s="323"/>
      <c r="AM195" s="323"/>
      <c r="AN195" s="323"/>
      <c r="AO195" s="323"/>
      <c r="AP195" s="323"/>
      <c r="AQ195" s="323"/>
      <c r="AR195" s="323"/>
      <c r="AS195" s="323"/>
      <c r="AT195" s="323"/>
      <c r="AU195" s="324">
        <v>1</v>
      </c>
    </row>
    <row r="196" spans="1:47">
      <c r="A196" s="320"/>
      <c r="B196" s="332" t="s">
        <v>625</v>
      </c>
      <c r="C196" s="333"/>
      <c r="D196" s="334"/>
      <c r="E196" s="335"/>
      <c r="F196" s="335"/>
      <c r="G196" s="335"/>
      <c r="H196" s="335"/>
      <c r="I196" s="335"/>
      <c r="J196" s="335"/>
      <c r="K196" s="335"/>
      <c r="L196" s="335"/>
      <c r="M196" s="335"/>
      <c r="N196" s="335"/>
      <c r="O196" s="335"/>
      <c r="P196" s="335"/>
      <c r="Q196" s="335"/>
      <c r="R196" s="335"/>
      <c r="S196" s="335"/>
      <c r="T196" s="335"/>
      <c r="U196" s="335"/>
      <c r="V196" s="335"/>
      <c r="W196" s="335"/>
      <c r="X196" s="335"/>
      <c r="Y196" s="335"/>
      <c r="Z196" s="335"/>
      <c r="AA196" s="335"/>
      <c r="AB196" s="335"/>
      <c r="AC196" s="335"/>
      <c r="AD196" s="335">
        <v>1</v>
      </c>
      <c r="AE196" s="335"/>
      <c r="AF196" s="335"/>
      <c r="AG196" s="335"/>
      <c r="AH196" s="335">
        <v>1</v>
      </c>
      <c r="AI196" s="335"/>
      <c r="AJ196" s="335"/>
      <c r="AK196" s="335"/>
      <c r="AL196" s="335"/>
      <c r="AM196" s="335"/>
      <c r="AN196" s="335"/>
      <c r="AO196" s="335"/>
      <c r="AP196" s="335"/>
      <c r="AQ196" s="335"/>
      <c r="AR196" s="335"/>
      <c r="AS196" s="335"/>
      <c r="AT196" s="335">
        <v>1</v>
      </c>
      <c r="AU196" s="336">
        <v>3</v>
      </c>
    </row>
    <row r="197" spans="1:47">
      <c r="A197" s="320"/>
      <c r="B197" s="316" t="s">
        <v>248</v>
      </c>
      <c r="C197" s="316" t="s">
        <v>488</v>
      </c>
      <c r="D197" s="317"/>
      <c r="E197" s="318"/>
      <c r="F197" s="318"/>
      <c r="G197" s="318"/>
      <c r="H197" s="318"/>
      <c r="I197" s="318"/>
      <c r="J197" s="318"/>
      <c r="K197" s="318"/>
      <c r="L197" s="318"/>
      <c r="M197" s="318"/>
      <c r="N197" s="318"/>
      <c r="O197" s="318"/>
      <c r="P197" s="318"/>
      <c r="Q197" s="318"/>
      <c r="R197" s="318"/>
      <c r="S197" s="318"/>
      <c r="T197" s="318"/>
      <c r="U197" s="318"/>
      <c r="V197" s="318"/>
      <c r="W197" s="318"/>
      <c r="X197" s="318"/>
      <c r="Y197" s="318"/>
      <c r="Z197" s="318"/>
      <c r="AA197" s="318"/>
      <c r="AB197" s="318"/>
      <c r="AC197" s="318"/>
      <c r="AD197" s="318"/>
      <c r="AE197" s="318"/>
      <c r="AF197" s="318">
        <v>1</v>
      </c>
      <c r="AG197" s="318"/>
      <c r="AH197" s="318"/>
      <c r="AI197" s="318"/>
      <c r="AJ197" s="318"/>
      <c r="AK197" s="318"/>
      <c r="AL197" s="318"/>
      <c r="AM197" s="318"/>
      <c r="AN197" s="318"/>
      <c r="AO197" s="318"/>
      <c r="AP197" s="318"/>
      <c r="AQ197" s="318"/>
      <c r="AR197" s="318"/>
      <c r="AS197" s="318"/>
      <c r="AT197" s="318"/>
      <c r="AU197" s="319">
        <v>1</v>
      </c>
    </row>
    <row r="198" spans="1:47">
      <c r="A198" s="320"/>
      <c r="B198" s="320"/>
      <c r="C198" s="321" t="s">
        <v>377</v>
      </c>
      <c r="D198" s="322"/>
      <c r="E198" s="323"/>
      <c r="F198" s="323"/>
      <c r="G198" s="323"/>
      <c r="H198" s="323"/>
      <c r="I198" s="323"/>
      <c r="J198" s="323"/>
      <c r="K198" s="323"/>
      <c r="L198" s="323"/>
      <c r="M198" s="323"/>
      <c r="N198" s="323"/>
      <c r="O198" s="323"/>
      <c r="P198" s="323"/>
      <c r="Q198" s="323"/>
      <c r="R198" s="323"/>
      <c r="S198" s="323">
        <v>1</v>
      </c>
      <c r="T198" s="323"/>
      <c r="U198" s="323"/>
      <c r="V198" s="323"/>
      <c r="W198" s="323"/>
      <c r="X198" s="323"/>
      <c r="Y198" s="323"/>
      <c r="Z198" s="323"/>
      <c r="AA198" s="323"/>
      <c r="AB198" s="323"/>
      <c r="AC198" s="323"/>
      <c r="AD198" s="323"/>
      <c r="AE198" s="323"/>
      <c r="AF198" s="323"/>
      <c r="AG198" s="323"/>
      <c r="AH198" s="323"/>
      <c r="AI198" s="323"/>
      <c r="AJ198" s="323"/>
      <c r="AK198" s="323"/>
      <c r="AL198" s="323"/>
      <c r="AM198" s="323"/>
      <c r="AN198" s="323"/>
      <c r="AO198" s="323"/>
      <c r="AP198" s="323"/>
      <c r="AQ198" s="323"/>
      <c r="AR198" s="323"/>
      <c r="AS198" s="323"/>
      <c r="AT198" s="323"/>
      <c r="AU198" s="324">
        <v>1</v>
      </c>
    </row>
    <row r="199" spans="1:47">
      <c r="A199" s="320"/>
      <c r="B199" s="320"/>
      <c r="C199" s="321" t="s">
        <v>160</v>
      </c>
      <c r="D199" s="322"/>
      <c r="E199" s="323"/>
      <c r="F199" s="323"/>
      <c r="G199" s="323"/>
      <c r="H199" s="323"/>
      <c r="I199" s="323"/>
      <c r="J199" s="323"/>
      <c r="K199" s="323"/>
      <c r="L199" s="323"/>
      <c r="M199" s="323"/>
      <c r="N199" s="323"/>
      <c r="O199" s="323"/>
      <c r="P199" s="323"/>
      <c r="Q199" s="323"/>
      <c r="R199" s="323"/>
      <c r="S199" s="323"/>
      <c r="T199" s="323">
        <v>1</v>
      </c>
      <c r="U199" s="323"/>
      <c r="V199" s="323"/>
      <c r="W199" s="323"/>
      <c r="X199" s="323"/>
      <c r="Y199" s="323"/>
      <c r="Z199" s="323"/>
      <c r="AA199" s="323"/>
      <c r="AB199" s="323"/>
      <c r="AC199" s="323"/>
      <c r="AD199" s="323"/>
      <c r="AE199" s="323"/>
      <c r="AF199" s="323"/>
      <c r="AG199" s="323"/>
      <c r="AH199" s="323"/>
      <c r="AI199" s="323"/>
      <c r="AJ199" s="323"/>
      <c r="AK199" s="323"/>
      <c r="AL199" s="323"/>
      <c r="AM199" s="323"/>
      <c r="AN199" s="323"/>
      <c r="AO199" s="323"/>
      <c r="AP199" s="323"/>
      <c r="AQ199" s="323"/>
      <c r="AR199" s="323"/>
      <c r="AS199" s="323"/>
      <c r="AT199" s="323"/>
      <c r="AU199" s="324">
        <v>1</v>
      </c>
    </row>
    <row r="200" spans="1:47">
      <c r="A200" s="320"/>
      <c r="B200" s="332" t="s">
        <v>622</v>
      </c>
      <c r="C200" s="333"/>
      <c r="D200" s="334"/>
      <c r="E200" s="335"/>
      <c r="F200" s="335"/>
      <c r="G200" s="335"/>
      <c r="H200" s="335"/>
      <c r="I200" s="335"/>
      <c r="J200" s="335"/>
      <c r="K200" s="335"/>
      <c r="L200" s="335"/>
      <c r="M200" s="335"/>
      <c r="N200" s="335"/>
      <c r="O200" s="335"/>
      <c r="P200" s="335"/>
      <c r="Q200" s="335"/>
      <c r="R200" s="335"/>
      <c r="S200" s="335">
        <v>1</v>
      </c>
      <c r="T200" s="335">
        <v>1</v>
      </c>
      <c r="U200" s="335"/>
      <c r="V200" s="335"/>
      <c r="W200" s="335"/>
      <c r="X200" s="335"/>
      <c r="Y200" s="335"/>
      <c r="Z200" s="335"/>
      <c r="AA200" s="335"/>
      <c r="AB200" s="335"/>
      <c r="AC200" s="335"/>
      <c r="AD200" s="335"/>
      <c r="AE200" s="335"/>
      <c r="AF200" s="335">
        <v>1</v>
      </c>
      <c r="AG200" s="335"/>
      <c r="AH200" s="335"/>
      <c r="AI200" s="335"/>
      <c r="AJ200" s="335"/>
      <c r="AK200" s="335"/>
      <c r="AL200" s="335"/>
      <c r="AM200" s="335"/>
      <c r="AN200" s="335"/>
      <c r="AO200" s="335"/>
      <c r="AP200" s="335"/>
      <c r="AQ200" s="335"/>
      <c r="AR200" s="335"/>
      <c r="AS200" s="335"/>
      <c r="AT200" s="335"/>
      <c r="AU200" s="336">
        <v>3</v>
      </c>
    </row>
    <row r="201" spans="1:47">
      <c r="A201" s="320"/>
      <c r="B201" s="316" t="s">
        <v>246</v>
      </c>
      <c r="C201" s="316" t="s">
        <v>266</v>
      </c>
      <c r="D201" s="317"/>
      <c r="E201" s="318"/>
      <c r="F201" s="318"/>
      <c r="G201" s="318"/>
      <c r="H201" s="318"/>
      <c r="I201" s="318"/>
      <c r="J201" s="318"/>
      <c r="K201" s="318"/>
      <c r="L201" s="318"/>
      <c r="M201" s="318"/>
      <c r="N201" s="318"/>
      <c r="O201" s="318"/>
      <c r="P201" s="318"/>
      <c r="Q201" s="318"/>
      <c r="R201" s="318"/>
      <c r="S201" s="318"/>
      <c r="T201" s="318"/>
      <c r="U201" s="318"/>
      <c r="V201" s="318"/>
      <c r="W201" s="318"/>
      <c r="X201" s="318"/>
      <c r="Y201" s="318"/>
      <c r="Z201" s="318"/>
      <c r="AA201" s="318"/>
      <c r="AB201" s="318"/>
      <c r="AC201" s="318"/>
      <c r="AD201" s="318"/>
      <c r="AE201" s="318"/>
      <c r="AF201" s="318"/>
      <c r="AG201" s="318"/>
      <c r="AH201" s="318"/>
      <c r="AI201" s="318"/>
      <c r="AJ201" s="318"/>
      <c r="AK201" s="318"/>
      <c r="AL201" s="318"/>
      <c r="AM201" s="318"/>
      <c r="AN201" s="318"/>
      <c r="AO201" s="318"/>
      <c r="AP201" s="318"/>
      <c r="AQ201" s="318"/>
      <c r="AR201" s="318">
        <v>1</v>
      </c>
      <c r="AS201" s="318"/>
      <c r="AT201" s="318"/>
      <c r="AU201" s="319">
        <v>1</v>
      </c>
    </row>
    <row r="202" spans="1:47">
      <c r="A202" s="320"/>
      <c r="B202" s="320"/>
      <c r="C202" s="321" t="s">
        <v>246</v>
      </c>
      <c r="D202" s="322"/>
      <c r="E202" s="323"/>
      <c r="F202" s="323"/>
      <c r="G202" s="323"/>
      <c r="H202" s="323"/>
      <c r="I202" s="323"/>
      <c r="J202" s="323"/>
      <c r="K202" s="323"/>
      <c r="L202" s="323"/>
      <c r="M202" s="323"/>
      <c r="N202" s="323"/>
      <c r="O202" s="323"/>
      <c r="P202" s="323"/>
      <c r="Q202" s="323"/>
      <c r="R202" s="323"/>
      <c r="S202" s="323"/>
      <c r="T202" s="323"/>
      <c r="U202" s="323"/>
      <c r="V202" s="323"/>
      <c r="W202" s="323"/>
      <c r="X202" s="323"/>
      <c r="Y202" s="323"/>
      <c r="Z202" s="323"/>
      <c r="AA202" s="323"/>
      <c r="AB202" s="323"/>
      <c r="AC202" s="323"/>
      <c r="AD202" s="323"/>
      <c r="AE202" s="323"/>
      <c r="AF202" s="323"/>
      <c r="AG202" s="323">
        <v>1</v>
      </c>
      <c r="AH202" s="323"/>
      <c r="AI202" s="323"/>
      <c r="AJ202" s="323"/>
      <c r="AK202" s="323"/>
      <c r="AL202" s="323"/>
      <c r="AM202" s="323"/>
      <c r="AN202" s="323"/>
      <c r="AO202" s="323"/>
      <c r="AP202" s="323"/>
      <c r="AQ202" s="323"/>
      <c r="AR202" s="323"/>
      <c r="AS202" s="323"/>
      <c r="AT202" s="323"/>
      <c r="AU202" s="324">
        <v>1</v>
      </c>
    </row>
    <row r="203" spans="1:47">
      <c r="A203" s="320"/>
      <c r="B203" s="332" t="s">
        <v>627</v>
      </c>
      <c r="C203" s="333"/>
      <c r="D203" s="334"/>
      <c r="E203" s="335"/>
      <c r="F203" s="335"/>
      <c r="G203" s="335"/>
      <c r="H203" s="335"/>
      <c r="I203" s="335"/>
      <c r="J203" s="335"/>
      <c r="K203" s="335"/>
      <c r="L203" s="335"/>
      <c r="M203" s="335"/>
      <c r="N203" s="335"/>
      <c r="O203" s="335"/>
      <c r="P203" s="335"/>
      <c r="Q203" s="335"/>
      <c r="R203" s="335"/>
      <c r="S203" s="335"/>
      <c r="T203" s="335"/>
      <c r="U203" s="335"/>
      <c r="V203" s="335"/>
      <c r="W203" s="335"/>
      <c r="X203" s="335"/>
      <c r="Y203" s="335"/>
      <c r="Z203" s="335"/>
      <c r="AA203" s="335"/>
      <c r="AB203" s="335"/>
      <c r="AC203" s="335"/>
      <c r="AD203" s="335"/>
      <c r="AE203" s="335"/>
      <c r="AF203" s="335"/>
      <c r="AG203" s="335">
        <v>1</v>
      </c>
      <c r="AH203" s="335"/>
      <c r="AI203" s="335"/>
      <c r="AJ203" s="335"/>
      <c r="AK203" s="335"/>
      <c r="AL203" s="335"/>
      <c r="AM203" s="335"/>
      <c r="AN203" s="335"/>
      <c r="AO203" s="335"/>
      <c r="AP203" s="335"/>
      <c r="AQ203" s="335"/>
      <c r="AR203" s="335">
        <v>1</v>
      </c>
      <c r="AS203" s="335"/>
      <c r="AT203" s="335"/>
      <c r="AU203" s="336">
        <v>2</v>
      </c>
    </row>
    <row r="204" spans="1:47">
      <c r="A204" s="320"/>
      <c r="B204" s="316" t="s">
        <v>247</v>
      </c>
      <c r="C204" s="316" t="s">
        <v>540</v>
      </c>
      <c r="D204" s="317"/>
      <c r="E204" s="318"/>
      <c r="F204" s="318"/>
      <c r="G204" s="318"/>
      <c r="H204" s="318"/>
      <c r="I204" s="318"/>
      <c r="J204" s="318"/>
      <c r="K204" s="318"/>
      <c r="L204" s="318"/>
      <c r="M204" s="318"/>
      <c r="N204" s="318"/>
      <c r="O204" s="318"/>
      <c r="P204" s="318"/>
      <c r="Q204" s="318"/>
      <c r="R204" s="318"/>
      <c r="S204" s="318"/>
      <c r="T204" s="318"/>
      <c r="U204" s="318"/>
      <c r="V204" s="318"/>
      <c r="W204" s="318"/>
      <c r="X204" s="318"/>
      <c r="Y204" s="318"/>
      <c r="Z204" s="318"/>
      <c r="AA204" s="318"/>
      <c r="AB204" s="318"/>
      <c r="AC204" s="318"/>
      <c r="AD204" s="318"/>
      <c r="AE204" s="318"/>
      <c r="AF204" s="318"/>
      <c r="AG204" s="318"/>
      <c r="AH204" s="318"/>
      <c r="AI204" s="318"/>
      <c r="AJ204" s="318"/>
      <c r="AK204" s="318"/>
      <c r="AL204" s="318">
        <v>1</v>
      </c>
      <c r="AM204" s="318"/>
      <c r="AN204" s="318"/>
      <c r="AO204" s="318"/>
      <c r="AP204" s="318"/>
      <c r="AQ204" s="318"/>
      <c r="AR204" s="318"/>
      <c r="AS204" s="318"/>
      <c r="AT204" s="318"/>
      <c r="AU204" s="319">
        <v>1</v>
      </c>
    </row>
    <row r="205" spans="1:47">
      <c r="A205" s="320"/>
      <c r="B205" s="320"/>
      <c r="C205" s="321" t="s">
        <v>508</v>
      </c>
      <c r="D205" s="322"/>
      <c r="E205" s="323"/>
      <c r="F205" s="323"/>
      <c r="G205" s="323"/>
      <c r="H205" s="323"/>
      <c r="I205" s="323"/>
      <c r="J205" s="323"/>
      <c r="K205" s="323"/>
      <c r="L205" s="323"/>
      <c r="M205" s="323"/>
      <c r="N205" s="323"/>
      <c r="O205" s="323"/>
      <c r="P205" s="323"/>
      <c r="Q205" s="323"/>
      <c r="R205" s="323"/>
      <c r="S205" s="323"/>
      <c r="T205" s="323"/>
      <c r="U205" s="323"/>
      <c r="V205" s="323"/>
      <c r="W205" s="323"/>
      <c r="X205" s="323"/>
      <c r="Y205" s="323"/>
      <c r="Z205" s="323"/>
      <c r="AA205" s="323"/>
      <c r="AB205" s="323"/>
      <c r="AC205" s="323"/>
      <c r="AD205" s="323"/>
      <c r="AE205" s="323"/>
      <c r="AF205" s="323"/>
      <c r="AG205" s="323"/>
      <c r="AH205" s="323"/>
      <c r="AI205" s="323">
        <v>1</v>
      </c>
      <c r="AJ205" s="323"/>
      <c r="AK205" s="323"/>
      <c r="AL205" s="323"/>
      <c r="AM205" s="323"/>
      <c r="AN205" s="323"/>
      <c r="AO205" s="323"/>
      <c r="AP205" s="323"/>
      <c r="AQ205" s="323"/>
      <c r="AR205" s="323"/>
      <c r="AS205" s="323"/>
      <c r="AT205" s="323"/>
      <c r="AU205" s="324">
        <v>1</v>
      </c>
    </row>
    <row r="206" spans="1:47">
      <c r="A206" s="320"/>
      <c r="B206" s="332" t="s">
        <v>624</v>
      </c>
      <c r="C206" s="333"/>
      <c r="D206" s="334"/>
      <c r="E206" s="335"/>
      <c r="F206" s="335"/>
      <c r="G206" s="335"/>
      <c r="H206" s="335"/>
      <c r="I206" s="335"/>
      <c r="J206" s="335"/>
      <c r="K206" s="335"/>
      <c r="L206" s="335"/>
      <c r="M206" s="335"/>
      <c r="N206" s="335"/>
      <c r="O206" s="335"/>
      <c r="P206" s="335"/>
      <c r="Q206" s="335"/>
      <c r="R206" s="335"/>
      <c r="S206" s="335"/>
      <c r="T206" s="335"/>
      <c r="U206" s="335"/>
      <c r="V206" s="335"/>
      <c r="W206" s="335"/>
      <c r="X206" s="335"/>
      <c r="Y206" s="335"/>
      <c r="Z206" s="335"/>
      <c r="AA206" s="335"/>
      <c r="AB206" s="335"/>
      <c r="AC206" s="335"/>
      <c r="AD206" s="335"/>
      <c r="AE206" s="335"/>
      <c r="AF206" s="335"/>
      <c r="AG206" s="335"/>
      <c r="AH206" s="335"/>
      <c r="AI206" s="335">
        <v>1</v>
      </c>
      <c r="AJ206" s="335"/>
      <c r="AK206" s="335"/>
      <c r="AL206" s="335">
        <v>1</v>
      </c>
      <c r="AM206" s="335"/>
      <c r="AN206" s="335"/>
      <c r="AO206" s="335"/>
      <c r="AP206" s="335"/>
      <c r="AQ206" s="335"/>
      <c r="AR206" s="335"/>
      <c r="AS206" s="335"/>
      <c r="AT206" s="335"/>
      <c r="AU206" s="336">
        <v>2</v>
      </c>
    </row>
    <row r="207" spans="1:47">
      <c r="A207" s="320"/>
      <c r="B207" s="316" t="s">
        <v>243</v>
      </c>
      <c r="C207" s="316" t="s">
        <v>243</v>
      </c>
      <c r="D207" s="317"/>
      <c r="E207" s="318"/>
      <c r="F207" s="318"/>
      <c r="G207" s="318"/>
      <c r="H207" s="318"/>
      <c r="I207" s="318"/>
      <c r="J207" s="318"/>
      <c r="K207" s="318"/>
      <c r="L207" s="318"/>
      <c r="M207" s="318"/>
      <c r="N207" s="318"/>
      <c r="O207" s="318"/>
      <c r="P207" s="318"/>
      <c r="Q207" s="318"/>
      <c r="R207" s="318"/>
      <c r="S207" s="318"/>
      <c r="T207" s="318"/>
      <c r="U207" s="318"/>
      <c r="V207" s="318"/>
      <c r="W207" s="318"/>
      <c r="X207" s="318"/>
      <c r="Y207" s="318"/>
      <c r="Z207" s="318"/>
      <c r="AA207" s="318"/>
      <c r="AB207" s="318"/>
      <c r="AC207" s="318"/>
      <c r="AD207" s="318">
        <v>1</v>
      </c>
      <c r="AE207" s="318"/>
      <c r="AF207" s="318"/>
      <c r="AG207" s="318"/>
      <c r="AH207" s="318"/>
      <c r="AI207" s="318"/>
      <c r="AJ207" s="318"/>
      <c r="AK207" s="318"/>
      <c r="AL207" s="318"/>
      <c r="AM207" s="318"/>
      <c r="AN207" s="318"/>
      <c r="AO207" s="318"/>
      <c r="AP207" s="318"/>
      <c r="AQ207" s="318"/>
      <c r="AR207" s="318"/>
      <c r="AS207" s="318"/>
      <c r="AT207" s="318"/>
      <c r="AU207" s="319">
        <v>1</v>
      </c>
    </row>
    <row r="208" spans="1:47">
      <c r="A208" s="320"/>
      <c r="B208" s="320"/>
      <c r="C208" s="321" t="s">
        <v>404</v>
      </c>
      <c r="D208" s="322"/>
      <c r="E208" s="323"/>
      <c r="F208" s="323"/>
      <c r="G208" s="323"/>
      <c r="H208" s="323"/>
      <c r="I208" s="323"/>
      <c r="J208" s="323"/>
      <c r="K208" s="323"/>
      <c r="L208" s="323"/>
      <c r="M208" s="323"/>
      <c r="N208" s="323"/>
      <c r="O208" s="323"/>
      <c r="P208" s="323"/>
      <c r="Q208" s="323"/>
      <c r="R208" s="323"/>
      <c r="S208" s="323"/>
      <c r="T208" s="323"/>
      <c r="U208" s="323"/>
      <c r="V208" s="323">
        <v>1</v>
      </c>
      <c r="W208" s="323"/>
      <c r="X208" s="323"/>
      <c r="Y208" s="323"/>
      <c r="Z208" s="323"/>
      <c r="AA208" s="323"/>
      <c r="AB208" s="323"/>
      <c r="AC208" s="323"/>
      <c r="AD208" s="323"/>
      <c r="AE208" s="323"/>
      <c r="AF208" s="323"/>
      <c r="AG208" s="323"/>
      <c r="AH208" s="323"/>
      <c r="AI208" s="323"/>
      <c r="AJ208" s="323"/>
      <c r="AK208" s="323"/>
      <c r="AL208" s="323"/>
      <c r="AM208" s="323"/>
      <c r="AN208" s="323"/>
      <c r="AO208" s="323"/>
      <c r="AP208" s="323"/>
      <c r="AQ208" s="323"/>
      <c r="AR208" s="323"/>
      <c r="AS208" s="323"/>
      <c r="AT208" s="323"/>
      <c r="AU208" s="324">
        <v>1</v>
      </c>
    </row>
    <row r="209" spans="1:47">
      <c r="A209" s="320"/>
      <c r="B209" s="332" t="s">
        <v>623</v>
      </c>
      <c r="C209" s="333"/>
      <c r="D209" s="334"/>
      <c r="E209" s="335"/>
      <c r="F209" s="335"/>
      <c r="G209" s="335"/>
      <c r="H209" s="335"/>
      <c r="I209" s="335"/>
      <c r="J209" s="335"/>
      <c r="K209" s="335"/>
      <c r="L209" s="335"/>
      <c r="M209" s="335"/>
      <c r="N209" s="335"/>
      <c r="O209" s="335"/>
      <c r="P209" s="335"/>
      <c r="Q209" s="335"/>
      <c r="R209" s="335"/>
      <c r="S209" s="335"/>
      <c r="T209" s="335"/>
      <c r="U209" s="335"/>
      <c r="V209" s="335">
        <v>1</v>
      </c>
      <c r="W209" s="335"/>
      <c r="X209" s="335"/>
      <c r="Y209" s="335"/>
      <c r="Z209" s="335"/>
      <c r="AA209" s="335"/>
      <c r="AB209" s="335"/>
      <c r="AC209" s="335"/>
      <c r="AD209" s="335">
        <v>1</v>
      </c>
      <c r="AE209" s="335"/>
      <c r="AF209" s="335"/>
      <c r="AG209" s="335"/>
      <c r="AH209" s="335"/>
      <c r="AI209" s="335"/>
      <c r="AJ209" s="335"/>
      <c r="AK209" s="335"/>
      <c r="AL209" s="335"/>
      <c r="AM209" s="335"/>
      <c r="AN209" s="335"/>
      <c r="AO209" s="335"/>
      <c r="AP209" s="335"/>
      <c r="AQ209" s="335"/>
      <c r="AR209" s="335"/>
      <c r="AS209" s="335"/>
      <c r="AT209" s="335"/>
      <c r="AU209" s="336">
        <v>2</v>
      </c>
    </row>
    <row r="210" spans="1:47">
      <c r="A210" s="320"/>
      <c r="B210" s="316" t="s">
        <v>239</v>
      </c>
      <c r="C210" s="316" t="s">
        <v>530</v>
      </c>
      <c r="D210" s="317"/>
      <c r="E210" s="318"/>
      <c r="F210" s="318"/>
      <c r="G210" s="318"/>
      <c r="H210" s="318"/>
      <c r="I210" s="318"/>
      <c r="J210" s="318"/>
      <c r="K210" s="318"/>
      <c r="L210" s="318"/>
      <c r="M210" s="318"/>
      <c r="N210" s="318"/>
      <c r="O210" s="318"/>
      <c r="P210" s="318"/>
      <c r="Q210" s="318"/>
      <c r="R210" s="318"/>
      <c r="S210" s="318"/>
      <c r="T210" s="318"/>
      <c r="U210" s="318"/>
      <c r="V210" s="318"/>
      <c r="W210" s="318"/>
      <c r="X210" s="318"/>
      <c r="Y210" s="318"/>
      <c r="Z210" s="318"/>
      <c r="AA210" s="318"/>
      <c r="AB210" s="318"/>
      <c r="AC210" s="318"/>
      <c r="AD210" s="318"/>
      <c r="AE210" s="318"/>
      <c r="AF210" s="318"/>
      <c r="AG210" s="318"/>
      <c r="AH210" s="318"/>
      <c r="AI210" s="318"/>
      <c r="AJ210" s="318"/>
      <c r="AK210" s="318">
        <v>1</v>
      </c>
      <c r="AL210" s="318"/>
      <c r="AM210" s="318"/>
      <c r="AN210" s="318"/>
      <c r="AO210" s="318"/>
      <c r="AP210" s="318"/>
      <c r="AQ210" s="318"/>
      <c r="AR210" s="318"/>
      <c r="AS210" s="318"/>
      <c r="AT210" s="318"/>
      <c r="AU210" s="319">
        <v>1</v>
      </c>
    </row>
    <row r="211" spans="1:47">
      <c r="A211" s="320"/>
      <c r="B211" s="332" t="s">
        <v>626</v>
      </c>
      <c r="C211" s="333"/>
      <c r="D211" s="334"/>
      <c r="E211" s="335"/>
      <c r="F211" s="335"/>
      <c r="G211" s="335"/>
      <c r="H211" s="335"/>
      <c r="I211" s="335"/>
      <c r="J211" s="335"/>
      <c r="K211" s="335"/>
      <c r="L211" s="335"/>
      <c r="M211" s="335"/>
      <c r="N211" s="335"/>
      <c r="O211" s="335"/>
      <c r="P211" s="335"/>
      <c r="Q211" s="335"/>
      <c r="R211" s="335"/>
      <c r="S211" s="335"/>
      <c r="T211" s="335"/>
      <c r="U211" s="335"/>
      <c r="V211" s="335"/>
      <c r="W211" s="335"/>
      <c r="X211" s="335"/>
      <c r="Y211" s="335"/>
      <c r="Z211" s="335"/>
      <c r="AA211" s="335"/>
      <c r="AB211" s="335"/>
      <c r="AC211" s="335"/>
      <c r="AD211" s="335"/>
      <c r="AE211" s="335"/>
      <c r="AF211" s="335"/>
      <c r="AG211" s="335"/>
      <c r="AH211" s="335"/>
      <c r="AI211" s="335"/>
      <c r="AJ211" s="335"/>
      <c r="AK211" s="335">
        <v>1</v>
      </c>
      <c r="AL211" s="335"/>
      <c r="AM211" s="335"/>
      <c r="AN211" s="335"/>
      <c r="AO211" s="335"/>
      <c r="AP211" s="335"/>
      <c r="AQ211" s="335"/>
      <c r="AR211" s="335"/>
      <c r="AS211" s="335"/>
      <c r="AT211" s="335"/>
      <c r="AU211" s="336">
        <v>1</v>
      </c>
    </row>
    <row r="212" spans="1:47">
      <c r="A212" s="338" t="s">
        <v>617</v>
      </c>
      <c r="B212" s="339"/>
      <c r="C212" s="339"/>
      <c r="D212" s="340">
        <v>1</v>
      </c>
      <c r="E212" s="341"/>
      <c r="F212" s="341">
        <v>1</v>
      </c>
      <c r="G212" s="341">
        <v>1</v>
      </c>
      <c r="H212" s="341">
        <v>1</v>
      </c>
      <c r="I212" s="341"/>
      <c r="J212" s="341"/>
      <c r="K212" s="341"/>
      <c r="L212" s="341"/>
      <c r="M212" s="341"/>
      <c r="N212" s="341"/>
      <c r="O212" s="341">
        <v>1</v>
      </c>
      <c r="P212" s="341"/>
      <c r="Q212" s="341">
        <v>1</v>
      </c>
      <c r="R212" s="341"/>
      <c r="S212" s="341">
        <v>1</v>
      </c>
      <c r="T212" s="341">
        <v>1</v>
      </c>
      <c r="U212" s="341"/>
      <c r="V212" s="341">
        <v>1</v>
      </c>
      <c r="W212" s="341">
        <v>1</v>
      </c>
      <c r="X212" s="341">
        <v>1</v>
      </c>
      <c r="Y212" s="341"/>
      <c r="Z212" s="341"/>
      <c r="AA212" s="341"/>
      <c r="AB212" s="341">
        <v>3</v>
      </c>
      <c r="AC212" s="341">
        <v>7</v>
      </c>
      <c r="AD212" s="341">
        <v>7</v>
      </c>
      <c r="AE212" s="341">
        <v>3</v>
      </c>
      <c r="AF212" s="341">
        <v>8</v>
      </c>
      <c r="AG212" s="341">
        <v>5</v>
      </c>
      <c r="AH212" s="341">
        <v>4</v>
      </c>
      <c r="AI212" s="341">
        <v>6</v>
      </c>
      <c r="AJ212" s="341">
        <v>1</v>
      </c>
      <c r="AK212" s="341">
        <v>4</v>
      </c>
      <c r="AL212" s="341">
        <v>5</v>
      </c>
      <c r="AM212" s="341">
        <v>2</v>
      </c>
      <c r="AN212" s="341"/>
      <c r="AO212" s="341">
        <v>1</v>
      </c>
      <c r="AP212" s="341"/>
      <c r="AQ212" s="341"/>
      <c r="AR212" s="341">
        <v>2</v>
      </c>
      <c r="AS212" s="341"/>
      <c r="AT212" s="341">
        <v>1</v>
      </c>
      <c r="AU212" s="342">
        <v>70</v>
      </c>
    </row>
    <row r="213" spans="1:47">
      <c r="A213" s="316" t="s">
        <v>34</v>
      </c>
      <c r="B213" s="316" t="s">
        <v>259</v>
      </c>
      <c r="C213" s="316" t="s">
        <v>259</v>
      </c>
      <c r="D213" s="317"/>
      <c r="E213" s="318"/>
      <c r="F213" s="318"/>
      <c r="G213" s="318"/>
      <c r="H213" s="318"/>
      <c r="I213" s="318"/>
      <c r="J213" s="318"/>
      <c r="K213" s="318"/>
      <c r="L213" s="318"/>
      <c r="M213" s="318"/>
      <c r="N213" s="318"/>
      <c r="O213" s="318"/>
      <c r="P213" s="318"/>
      <c r="Q213" s="318"/>
      <c r="R213" s="318"/>
      <c r="S213" s="318"/>
      <c r="T213" s="318"/>
      <c r="U213" s="318">
        <v>1</v>
      </c>
      <c r="V213" s="318">
        <v>1</v>
      </c>
      <c r="W213" s="318">
        <v>1</v>
      </c>
      <c r="X213" s="318"/>
      <c r="Y213" s="318"/>
      <c r="Z213" s="318"/>
      <c r="AA213" s="318"/>
      <c r="AB213" s="318"/>
      <c r="AC213" s="318">
        <v>2</v>
      </c>
      <c r="AD213" s="318"/>
      <c r="AE213" s="318"/>
      <c r="AF213" s="318"/>
      <c r="AG213" s="318"/>
      <c r="AH213" s="318"/>
      <c r="AI213" s="318"/>
      <c r="AJ213" s="318"/>
      <c r="AK213" s="318"/>
      <c r="AL213" s="318"/>
      <c r="AM213" s="318"/>
      <c r="AN213" s="318"/>
      <c r="AO213" s="318"/>
      <c r="AP213" s="318"/>
      <c r="AQ213" s="318"/>
      <c r="AR213" s="318"/>
      <c r="AS213" s="318"/>
      <c r="AT213" s="318"/>
      <c r="AU213" s="319">
        <v>5</v>
      </c>
    </row>
    <row r="214" spans="1:47">
      <c r="A214" s="320"/>
      <c r="B214" s="320"/>
      <c r="C214" s="321" t="s">
        <v>462</v>
      </c>
      <c r="D214" s="322"/>
      <c r="E214" s="323"/>
      <c r="F214" s="323"/>
      <c r="G214" s="323"/>
      <c r="H214" s="323"/>
      <c r="I214" s="323"/>
      <c r="J214" s="323"/>
      <c r="K214" s="323"/>
      <c r="L214" s="323"/>
      <c r="M214" s="323"/>
      <c r="N214" s="323"/>
      <c r="O214" s="323"/>
      <c r="P214" s="323"/>
      <c r="Q214" s="323"/>
      <c r="R214" s="323"/>
      <c r="S214" s="323"/>
      <c r="T214" s="323"/>
      <c r="U214" s="323"/>
      <c r="V214" s="323"/>
      <c r="W214" s="323"/>
      <c r="X214" s="323"/>
      <c r="Y214" s="323"/>
      <c r="Z214" s="323"/>
      <c r="AA214" s="323"/>
      <c r="AB214" s="323">
        <v>1</v>
      </c>
      <c r="AC214" s="323"/>
      <c r="AD214" s="323"/>
      <c r="AE214" s="323"/>
      <c r="AF214" s="323"/>
      <c r="AG214" s="323"/>
      <c r="AH214" s="323">
        <v>1</v>
      </c>
      <c r="AI214" s="323"/>
      <c r="AJ214" s="323"/>
      <c r="AK214" s="323"/>
      <c r="AL214" s="323"/>
      <c r="AM214" s="323"/>
      <c r="AN214" s="323"/>
      <c r="AO214" s="323"/>
      <c r="AP214" s="323"/>
      <c r="AQ214" s="323"/>
      <c r="AR214" s="323"/>
      <c r="AS214" s="323"/>
      <c r="AT214" s="323"/>
      <c r="AU214" s="324">
        <v>2</v>
      </c>
    </row>
    <row r="215" spans="1:47">
      <c r="A215" s="320"/>
      <c r="B215" s="332" t="s">
        <v>628</v>
      </c>
      <c r="C215" s="333"/>
      <c r="D215" s="334"/>
      <c r="E215" s="335"/>
      <c r="F215" s="335"/>
      <c r="G215" s="335"/>
      <c r="H215" s="335"/>
      <c r="I215" s="335"/>
      <c r="J215" s="335"/>
      <c r="K215" s="335"/>
      <c r="L215" s="335"/>
      <c r="M215" s="335"/>
      <c r="N215" s="335"/>
      <c r="O215" s="335"/>
      <c r="P215" s="335"/>
      <c r="Q215" s="335"/>
      <c r="R215" s="335"/>
      <c r="S215" s="335"/>
      <c r="T215" s="335"/>
      <c r="U215" s="335">
        <v>1</v>
      </c>
      <c r="V215" s="335">
        <v>1</v>
      </c>
      <c r="W215" s="335">
        <v>1</v>
      </c>
      <c r="X215" s="335"/>
      <c r="Y215" s="335"/>
      <c r="Z215" s="335"/>
      <c r="AA215" s="335"/>
      <c r="AB215" s="335">
        <v>1</v>
      </c>
      <c r="AC215" s="335">
        <v>2</v>
      </c>
      <c r="AD215" s="335"/>
      <c r="AE215" s="335"/>
      <c r="AF215" s="335"/>
      <c r="AG215" s="335"/>
      <c r="AH215" s="335">
        <v>1</v>
      </c>
      <c r="AI215" s="335"/>
      <c r="AJ215" s="335"/>
      <c r="AK215" s="335"/>
      <c r="AL215" s="335"/>
      <c r="AM215" s="335"/>
      <c r="AN215" s="335"/>
      <c r="AO215" s="335"/>
      <c r="AP215" s="335"/>
      <c r="AQ215" s="335"/>
      <c r="AR215" s="335"/>
      <c r="AS215" s="335"/>
      <c r="AT215" s="335"/>
      <c r="AU215" s="336">
        <v>7</v>
      </c>
    </row>
    <row r="216" spans="1:47">
      <c r="A216" s="320"/>
      <c r="B216" s="316" t="s">
        <v>262</v>
      </c>
      <c r="C216" s="316" t="s">
        <v>490</v>
      </c>
      <c r="D216" s="317"/>
      <c r="E216" s="318"/>
      <c r="F216" s="318"/>
      <c r="G216" s="318"/>
      <c r="H216" s="318"/>
      <c r="I216" s="318"/>
      <c r="J216" s="318"/>
      <c r="K216" s="318"/>
      <c r="L216" s="318"/>
      <c r="M216" s="318"/>
      <c r="N216" s="318"/>
      <c r="O216" s="318"/>
      <c r="P216" s="318"/>
      <c r="Q216" s="318"/>
      <c r="R216" s="318"/>
      <c r="S216" s="318"/>
      <c r="T216" s="318"/>
      <c r="U216" s="318"/>
      <c r="V216" s="318"/>
      <c r="W216" s="318"/>
      <c r="X216" s="318"/>
      <c r="Y216" s="318"/>
      <c r="Z216" s="318"/>
      <c r="AA216" s="318"/>
      <c r="AB216" s="318"/>
      <c r="AC216" s="318"/>
      <c r="AD216" s="318"/>
      <c r="AE216" s="318">
        <v>1</v>
      </c>
      <c r="AF216" s="318"/>
      <c r="AG216" s="318"/>
      <c r="AH216" s="318"/>
      <c r="AI216" s="318"/>
      <c r="AJ216" s="318"/>
      <c r="AK216" s="318"/>
      <c r="AL216" s="318"/>
      <c r="AM216" s="318"/>
      <c r="AN216" s="318"/>
      <c r="AO216" s="318"/>
      <c r="AP216" s="318"/>
      <c r="AQ216" s="318"/>
      <c r="AR216" s="318"/>
      <c r="AS216" s="318"/>
      <c r="AT216" s="318"/>
      <c r="AU216" s="319">
        <v>1</v>
      </c>
    </row>
    <row r="217" spans="1:47">
      <c r="A217" s="320"/>
      <c r="B217" s="320"/>
      <c r="C217" s="321" t="s">
        <v>518</v>
      </c>
      <c r="D217" s="322"/>
      <c r="E217" s="323"/>
      <c r="F217" s="323"/>
      <c r="G217" s="323"/>
      <c r="H217" s="323"/>
      <c r="I217" s="323"/>
      <c r="J217" s="323"/>
      <c r="K217" s="323"/>
      <c r="L217" s="323"/>
      <c r="M217" s="323"/>
      <c r="N217" s="323"/>
      <c r="O217" s="323"/>
      <c r="P217" s="323"/>
      <c r="Q217" s="323"/>
      <c r="R217" s="323"/>
      <c r="S217" s="323"/>
      <c r="T217" s="323"/>
      <c r="U217" s="323"/>
      <c r="V217" s="323"/>
      <c r="W217" s="323"/>
      <c r="X217" s="323"/>
      <c r="Y217" s="323"/>
      <c r="Z217" s="323"/>
      <c r="AA217" s="323"/>
      <c r="AB217" s="323"/>
      <c r="AC217" s="323"/>
      <c r="AD217" s="323"/>
      <c r="AE217" s="323"/>
      <c r="AF217" s="323"/>
      <c r="AG217" s="323"/>
      <c r="AH217" s="323"/>
      <c r="AI217" s="323">
        <v>1</v>
      </c>
      <c r="AJ217" s="323"/>
      <c r="AK217" s="323"/>
      <c r="AL217" s="323"/>
      <c r="AM217" s="323"/>
      <c r="AN217" s="323"/>
      <c r="AO217" s="323"/>
      <c r="AP217" s="323"/>
      <c r="AQ217" s="323"/>
      <c r="AR217" s="323"/>
      <c r="AS217" s="323"/>
      <c r="AT217" s="323"/>
      <c r="AU217" s="324">
        <v>1</v>
      </c>
    </row>
    <row r="218" spans="1:47">
      <c r="A218" s="320"/>
      <c r="B218" s="332" t="s">
        <v>629</v>
      </c>
      <c r="C218" s="333"/>
      <c r="D218" s="334"/>
      <c r="E218" s="335"/>
      <c r="F218" s="335"/>
      <c r="G218" s="335"/>
      <c r="H218" s="335"/>
      <c r="I218" s="335"/>
      <c r="J218" s="335"/>
      <c r="K218" s="335"/>
      <c r="L218" s="335"/>
      <c r="M218" s="335"/>
      <c r="N218" s="335"/>
      <c r="O218" s="335"/>
      <c r="P218" s="335"/>
      <c r="Q218" s="335"/>
      <c r="R218" s="335"/>
      <c r="S218" s="335"/>
      <c r="T218" s="335"/>
      <c r="U218" s="335"/>
      <c r="V218" s="335"/>
      <c r="W218" s="335"/>
      <c r="X218" s="335"/>
      <c r="Y218" s="335"/>
      <c r="Z218" s="335"/>
      <c r="AA218" s="335"/>
      <c r="AB218" s="335"/>
      <c r="AC218" s="335"/>
      <c r="AD218" s="335"/>
      <c r="AE218" s="335">
        <v>1</v>
      </c>
      <c r="AF218" s="335"/>
      <c r="AG218" s="335"/>
      <c r="AH218" s="335"/>
      <c r="AI218" s="335">
        <v>1</v>
      </c>
      <c r="AJ218" s="335"/>
      <c r="AK218" s="335"/>
      <c r="AL218" s="335"/>
      <c r="AM218" s="335"/>
      <c r="AN218" s="335"/>
      <c r="AO218" s="335"/>
      <c r="AP218" s="335"/>
      <c r="AQ218" s="335"/>
      <c r="AR218" s="335"/>
      <c r="AS218" s="335"/>
      <c r="AT218" s="335"/>
      <c r="AU218" s="336">
        <v>2</v>
      </c>
    </row>
    <row r="219" spans="1:47">
      <c r="A219" s="320"/>
      <c r="B219" s="316" t="s">
        <v>258</v>
      </c>
      <c r="C219" s="316" t="s">
        <v>700</v>
      </c>
      <c r="D219" s="317"/>
      <c r="E219" s="318"/>
      <c r="F219" s="318"/>
      <c r="G219" s="318"/>
      <c r="H219" s="318"/>
      <c r="I219" s="318"/>
      <c r="J219" s="318"/>
      <c r="K219" s="318"/>
      <c r="L219" s="318"/>
      <c r="M219" s="318"/>
      <c r="N219" s="318"/>
      <c r="O219" s="318"/>
      <c r="P219" s="318"/>
      <c r="Q219" s="318"/>
      <c r="R219" s="318"/>
      <c r="S219" s="318"/>
      <c r="T219" s="318"/>
      <c r="U219" s="318"/>
      <c r="V219" s="318"/>
      <c r="W219" s="318"/>
      <c r="X219" s="318"/>
      <c r="Y219" s="318"/>
      <c r="Z219" s="318"/>
      <c r="AA219" s="318"/>
      <c r="AB219" s="318"/>
      <c r="AC219" s="318"/>
      <c r="AD219" s="318"/>
      <c r="AE219" s="318"/>
      <c r="AF219" s="318"/>
      <c r="AG219" s="318"/>
      <c r="AH219" s="318"/>
      <c r="AI219" s="318"/>
      <c r="AJ219" s="318"/>
      <c r="AK219" s="318"/>
      <c r="AL219" s="318"/>
      <c r="AM219" s="318"/>
      <c r="AN219" s="318"/>
      <c r="AO219" s="318"/>
      <c r="AP219" s="318"/>
      <c r="AQ219" s="318">
        <v>1</v>
      </c>
      <c r="AR219" s="318"/>
      <c r="AS219" s="318"/>
      <c r="AT219" s="318"/>
      <c r="AU219" s="319">
        <v>1</v>
      </c>
    </row>
    <row r="220" spans="1:47">
      <c r="A220" s="320"/>
      <c r="B220" s="332" t="s">
        <v>701</v>
      </c>
      <c r="C220" s="333"/>
      <c r="D220" s="334"/>
      <c r="E220" s="335"/>
      <c r="F220" s="335"/>
      <c r="G220" s="335"/>
      <c r="H220" s="335"/>
      <c r="I220" s="335"/>
      <c r="J220" s="335"/>
      <c r="K220" s="335"/>
      <c r="L220" s="335"/>
      <c r="M220" s="335"/>
      <c r="N220" s="335"/>
      <c r="O220" s="335"/>
      <c r="P220" s="335"/>
      <c r="Q220" s="335"/>
      <c r="R220" s="335"/>
      <c r="S220" s="335"/>
      <c r="T220" s="335"/>
      <c r="U220" s="335"/>
      <c r="V220" s="335"/>
      <c r="W220" s="335"/>
      <c r="X220" s="335"/>
      <c r="Y220" s="335"/>
      <c r="Z220" s="335"/>
      <c r="AA220" s="335"/>
      <c r="AB220" s="335"/>
      <c r="AC220" s="335"/>
      <c r="AD220" s="335"/>
      <c r="AE220" s="335"/>
      <c r="AF220" s="335"/>
      <c r="AG220" s="335"/>
      <c r="AH220" s="335"/>
      <c r="AI220" s="335"/>
      <c r="AJ220" s="335"/>
      <c r="AK220" s="335"/>
      <c r="AL220" s="335"/>
      <c r="AM220" s="335"/>
      <c r="AN220" s="335"/>
      <c r="AO220" s="335"/>
      <c r="AP220" s="335"/>
      <c r="AQ220" s="335">
        <v>1</v>
      </c>
      <c r="AR220" s="335"/>
      <c r="AS220" s="335"/>
      <c r="AT220" s="335"/>
      <c r="AU220" s="336">
        <v>1</v>
      </c>
    </row>
    <row r="221" spans="1:47">
      <c r="A221" s="320"/>
      <c r="B221" s="316" t="s">
        <v>263</v>
      </c>
      <c r="C221" s="316" t="s">
        <v>426</v>
      </c>
      <c r="D221" s="317"/>
      <c r="E221" s="318"/>
      <c r="F221" s="318"/>
      <c r="G221" s="318"/>
      <c r="H221" s="318"/>
      <c r="I221" s="318"/>
      <c r="J221" s="318"/>
      <c r="K221" s="318"/>
      <c r="L221" s="318"/>
      <c r="M221" s="318"/>
      <c r="N221" s="318"/>
      <c r="O221" s="318"/>
      <c r="P221" s="318"/>
      <c r="Q221" s="318"/>
      <c r="R221" s="318"/>
      <c r="S221" s="318"/>
      <c r="T221" s="318"/>
      <c r="U221" s="318"/>
      <c r="V221" s="318"/>
      <c r="W221" s="318"/>
      <c r="X221" s="318">
        <v>1</v>
      </c>
      <c r="Y221" s="318"/>
      <c r="Z221" s="318"/>
      <c r="AA221" s="318"/>
      <c r="AB221" s="318"/>
      <c r="AC221" s="318"/>
      <c r="AD221" s="318"/>
      <c r="AE221" s="318"/>
      <c r="AF221" s="318"/>
      <c r="AG221" s="318"/>
      <c r="AH221" s="318"/>
      <c r="AI221" s="318"/>
      <c r="AJ221" s="318"/>
      <c r="AK221" s="318"/>
      <c r="AL221" s="318"/>
      <c r="AM221" s="318"/>
      <c r="AN221" s="318"/>
      <c r="AO221" s="318"/>
      <c r="AP221" s="318"/>
      <c r="AQ221" s="318"/>
      <c r="AR221" s="318"/>
      <c r="AS221" s="318"/>
      <c r="AT221" s="318"/>
      <c r="AU221" s="319">
        <v>1</v>
      </c>
    </row>
    <row r="222" spans="1:47">
      <c r="A222" s="320"/>
      <c r="B222" s="332" t="s">
        <v>631</v>
      </c>
      <c r="C222" s="333"/>
      <c r="D222" s="334"/>
      <c r="E222" s="335"/>
      <c r="F222" s="335"/>
      <c r="G222" s="335"/>
      <c r="H222" s="335"/>
      <c r="I222" s="335"/>
      <c r="J222" s="335"/>
      <c r="K222" s="335"/>
      <c r="L222" s="335"/>
      <c r="M222" s="335"/>
      <c r="N222" s="335"/>
      <c r="O222" s="335"/>
      <c r="P222" s="335"/>
      <c r="Q222" s="335"/>
      <c r="R222" s="335"/>
      <c r="S222" s="335"/>
      <c r="T222" s="335"/>
      <c r="U222" s="335"/>
      <c r="V222" s="335"/>
      <c r="W222" s="335"/>
      <c r="X222" s="335">
        <v>1</v>
      </c>
      <c r="Y222" s="335"/>
      <c r="Z222" s="335"/>
      <c r="AA222" s="335"/>
      <c r="AB222" s="335"/>
      <c r="AC222" s="335"/>
      <c r="AD222" s="335"/>
      <c r="AE222" s="335"/>
      <c r="AF222" s="335"/>
      <c r="AG222" s="335"/>
      <c r="AH222" s="335"/>
      <c r="AI222" s="335"/>
      <c r="AJ222" s="335"/>
      <c r="AK222" s="335"/>
      <c r="AL222" s="335"/>
      <c r="AM222" s="335"/>
      <c r="AN222" s="335"/>
      <c r="AO222" s="335"/>
      <c r="AP222" s="335"/>
      <c r="AQ222" s="335"/>
      <c r="AR222" s="335"/>
      <c r="AS222" s="335"/>
      <c r="AT222" s="335"/>
      <c r="AU222" s="336">
        <v>1</v>
      </c>
    </row>
    <row r="223" spans="1:47">
      <c r="A223" s="320"/>
      <c r="B223" s="316" t="s">
        <v>266</v>
      </c>
      <c r="C223" s="316" t="s">
        <v>266</v>
      </c>
      <c r="D223" s="317"/>
      <c r="E223" s="318"/>
      <c r="F223" s="318"/>
      <c r="G223" s="318"/>
      <c r="H223" s="318"/>
      <c r="I223" s="318"/>
      <c r="J223" s="318"/>
      <c r="K223" s="318"/>
      <c r="L223" s="318"/>
      <c r="M223" s="318"/>
      <c r="N223" s="318"/>
      <c r="O223" s="318"/>
      <c r="P223" s="318"/>
      <c r="Q223" s="318"/>
      <c r="R223" s="318"/>
      <c r="S223" s="318"/>
      <c r="T223" s="318"/>
      <c r="U223" s="318"/>
      <c r="V223" s="318"/>
      <c r="W223" s="318"/>
      <c r="X223" s="318"/>
      <c r="Y223" s="318"/>
      <c r="Z223" s="318"/>
      <c r="AA223" s="318">
        <v>1</v>
      </c>
      <c r="AB223" s="318"/>
      <c r="AC223" s="318"/>
      <c r="AD223" s="318"/>
      <c r="AE223" s="318"/>
      <c r="AF223" s="318"/>
      <c r="AG223" s="318"/>
      <c r="AH223" s="318"/>
      <c r="AI223" s="318"/>
      <c r="AJ223" s="318"/>
      <c r="AK223" s="318"/>
      <c r="AL223" s="318"/>
      <c r="AM223" s="318"/>
      <c r="AN223" s="318"/>
      <c r="AO223" s="318"/>
      <c r="AP223" s="318"/>
      <c r="AQ223" s="318"/>
      <c r="AR223" s="318"/>
      <c r="AS223" s="318"/>
      <c r="AT223" s="318"/>
      <c r="AU223" s="319">
        <v>1</v>
      </c>
    </row>
    <row r="224" spans="1:47">
      <c r="A224" s="320"/>
      <c r="B224" s="332" t="s">
        <v>630</v>
      </c>
      <c r="C224" s="333"/>
      <c r="D224" s="334"/>
      <c r="E224" s="335"/>
      <c r="F224" s="335"/>
      <c r="G224" s="335"/>
      <c r="H224" s="335"/>
      <c r="I224" s="335"/>
      <c r="J224" s="335"/>
      <c r="K224" s="335"/>
      <c r="L224" s="335"/>
      <c r="M224" s="335"/>
      <c r="N224" s="335"/>
      <c r="O224" s="335"/>
      <c r="P224" s="335"/>
      <c r="Q224" s="335"/>
      <c r="R224" s="335"/>
      <c r="S224" s="335"/>
      <c r="T224" s="335"/>
      <c r="U224" s="335"/>
      <c r="V224" s="335"/>
      <c r="W224" s="335"/>
      <c r="X224" s="335"/>
      <c r="Y224" s="335"/>
      <c r="Z224" s="335"/>
      <c r="AA224" s="335">
        <v>1</v>
      </c>
      <c r="AB224" s="335"/>
      <c r="AC224" s="335"/>
      <c r="AD224" s="335"/>
      <c r="AE224" s="335"/>
      <c r="AF224" s="335"/>
      <c r="AG224" s="335"/>
      <c r="AH224" s="335"/>
      <c r="AI224" s="335"/>
      <c r="AJ224" s="335"/>
      <c r="AK224" s="335"/>
      <c r="AL224" s="335"/>
      <c r="AM224" s="335"/>
      <c r="AN224" s="335"/>
      <c r="AO224" s="335"/>
      <c r="AP224" s="335"/>
      <c r="AQ224" s="335"/>
      <c r="AR224" s="335"/>
      <c r="AS224" s="335"/>
      <c r="AT224" s="335"/>
      <c r="AU224" s="336">
        <v>1</v>
      </c>
    </row>
    <row r="225" spans="1:47">
      <c r="A225" s="338" t="s">
        <v>620</v>
      </c>
      <c r="B225" s="339"/>
      <c r="C225" s="339"/>
      <c r="D225" s="340"/>
      <c r="E225" s="341"/>
      <c r="F225" s="341"/>
      <c r="G225" s="341"/>
      <c r="H225" s="341"/>
      <c r="I225" s="341"/>
      <c r="J225" s="341"/>
      <c r="K225" s="341"/>
      <c r="L225" s="341"/>
      <c r="M225" s="341"/>
      <c r="N225" s="341"/>
      <c r="O225" s="341"/>
      <c r="P225" s="341"/>
      <c r="Q225" s="341"/>
      <c r="R225" s="341"/>
      <c r="S225" s="341"/>
      <c r="T225" s="341"/>
      <c r="U225" s="341">
        <v>1</v>
      </c>
      <c r="V225" s="341">
        <v>1</v>
      </c>
      <c r="W225" s="341">
        <v>1</v>
      </c>
      <c r="X225" s="341">
        <v>1</v>
      </c>
      <c r="Y225" s="341"/>
      <c r="Z225" s="341"/>
      <c r="AA225" s="341">
        <v>1</v>
      </c>
      <c r="AB225" s="341">
        <v>1</v>
      </c>
      <c r="AC225" s="341">
        <v>2</v>
      </c>
      <c r="AD225" s="341"/>
      <c r="AE225" s="341">
        <v>1</v>
      </c>
      <c r="AF225" s="341"/>
      <c r="AG225" s="341"/>
      <c r="AH225" s="341">
        <v>1</v>
      </c>
      <c r="AI225" s="341">
        <v>1</v>
      </c>
      <c r="AJ225" s="341"/>
      <c r="AK225" s="341"/>
      <c r="AL225" s="341"/>
      <c r="AM225" s="341"/>
      <c r="AN225" s="341"/>
      <c r="AO225" s="341"/>
      <c r="AP225" s="341"/>
      <c r="AQ225" s="341">
        <v>1</v>
      </c>
      <c r="AR225" s="341"/>
      <c r="AS225" s="341"/>
      <c r="AT225" s="341"/>
      <c r="AU225" s="342">
        <v>12</v>
      </c>
    </row>
    <row r="226" spans="1:47">
      <c r="A226" s="316" t="s">
        <v>58</v>
      </c>
      <c r="B226" s="316" t="s">
        <v>296</v>
      </c>
      <c r="C226" s="316" t="s">
        <v>476</v>
      </c>
      <c r="D226" s="317"/>
      <c r="E226" s="318"/>
      <c r="F226" s="318"/>
      <c r="G226" s="318"/>
      <c r="H226" s="318"/>
      <c r="I226" s="318"/>
      <c r="J226" s="318"/>
      <c r="K226" s="318"/>
      <c r="L226" s="318"/>
      <c r="M226" s="318"/>
      <c r="N226" s="318"/>
      <c r="O226" s="318"/>
      <c r="P226" s="318"/>
      <c r="Q226" s="318"/>
      <c r="R226" s="318"/>
      <c r="S226" s="318"/>
      <c r="T226" s="318"/>
      <c r="U226" s="318"/>
      <c r="V226" s="318"/>
      <c r="W226" s="318"/>
      <c r="X226" s="318"/>
      <c r="Y226" s="318"/>
      <c r="Z226" s="318"/>
      <c r="AA226" s="318"/>
      <c r="AB226" s="318"/>
      <c r="AC226" s="318"/>
      <c r="AD226" s="318"/>
      <c r="AE226" s="318">
        <v>1</v>
      </c>
      <c r="AF226" s="318"/>
      <c r="AG226" s="318"/>
      <c r="AH226" s="318"/>
      <c r="AI226" s="318"/>
      <c r="AJ226" s="318"/>
      <c r="AK226" s="318"/>
      <c r="AL226" s="318"/>
      <c r="AM226" s="318"/>
      <c r="AN226" s="318"/>
      <c r="AO226" s="318"/>
      <c r="AP226" s="318"/>
      <c r="AQ226" s="318"/>
      <c r="AR226" s="318"/>
      <c r="AS226" s="318"/>
      <c r="AT226" s="318"/>
      <c r="AU226" s="319">
        <v>1</v>
      </c>
    </row>
    <row r="227" spans="1:47">
      <c r="A227" s="320"/>
      <c r="B227" s="320"/>
      <c r="C227" s="321" t="s">
        <v>435</v>
      </c>
      <c r="D227" s="322"/>
      <c r="E227" s="323"/>
      <c r="F227" s="323"/>
      <c r="G227" s="323"/>
      <c r="H227" s="323"/>
      <c r="I227" s="323"/>
      <c r="J227" s="323"/>
      <c r="K227" s="323"/>
      <c r="L227" s="323"/>
      <c r="M227" s="323"/>
      <c r="N227" s="323"/>
      <c r="O227" s="323"/>
      <c r="P227" s="323"/>
      <c r="Q227" s="323"/>
      <c r="R227" s="323"/>
      <c r="S227" s="323"/>
      <c r="T227" s="323"/>
      <c r="U227" s="323"/>
      <c r="V227" s="323"/>
      <c r="W227" s="323"/>
      <c r="X227" s="323"/>
      <c r="Y227" s="323"/>
      <c r="Z227" s="323">
        <v>1</v>
      </c>
      <c r="AA227" s="323"/>
      <c r="AB227" s="323"/>
      <c r="AC227" s="323"/>
      <c r="AD227" s="323"/>
      <c r="AE227" s="323"/>
      <c r="AF227" s="323"/>
      <c r="AG227" s="323"/>
      <c r="AH227" s="323"/>
      <c r="AI227" s="323"/>
      <c r="AJ227" s="323"/>
      <c r="AK227" s="323"/>
      <c r="AL227" s="323"/>
      <c r="AM227" s="323"/>
      <c r="AN227" s="323"/>
      <c r="AO227" s="323"/>
      <c r="AP227" s="323"/>
      <c r="AQ227" s="323"/>
      <c r="AR227" s="323"/>
      <c r="AS227" s="323"/>
      <c r="AT227" s="323"/>
      <c r="AU227" s="324">
        <v>1</v>
      </c>
    </row>
    <row r="228" spans="1:47">
      <c r="A228" s="320"/>
      <c r="B228" s="320"/>
      <c r="C228" s="321" t="s">
        <v>296</v>
      </c>
      <c r="D228" s="322"/>
      <c r="E228" s="323"/>
      <c r="F228" s="323"/>
      <c r="G228" s="323"/>
      <c r="H228" s="323"/>
      <c r="I228" s="323"/>
      <c r="J228" s="323"/>
      <c r="K228" s="323"/>
      <c r="L228" s="323"/>
      <c r="M228" s="323"/>
      <c r="N228" s="323"/>
      <c r="O228" s="323"/>
      <c r="P228" s="323"/>
      <c r="Q228" s="323"/>
      <c r="R228" s="323"/>
      <c r="S228" s="323"/>
      <c r="T228" s="323"/>
      <c r="U228" s="323"/>
      <c r="V228" s="323">
        <v>2</v>
      </c>
      <c r="W228" s="323">
        <v>1</v>
      </c>
      <c r="X228" s="323">
        <v>1</v>
      </c>
      <c r="Y228" s="323"/>
      <c r="Z228" s="323">
        <v>1</v>
      </c>
      <c r="AA228" s="323"/>
      <c r="AB228" s="323"/>
      <c r="AC228" s="323"/>
      <c r="AD228" s="323"/>
      <c r="AE228" s="323"/>
      <c r="AF228" s="323"/>
      <c r="AG228" s="323"/>
      <c r="AH228" s="323"/>
      <c r="AI228" s="323"/>
      <c r="AJ228" s="323"/>
      <c r="AK228" s="323"/>
      <c r="AL228" s="323"/>
      <c r="AM228" s="323"/>
      <c r="AN228" s="323"/>
      <c r="AO228" s="323"/>
      <c r="AP228" s="323"/>
      <c r="AQ228" s="323"/>
      <c r="AR228" s="323"/>
      <c r="AS228" s="323"/>
      <c r="AT228" s="323"/>
      <c r="AU228" s="324">
        <v>5</v>
      </c>
    </row>
    <row r="229" spans="1:47">
      <c r="A229" s="320"/>
      <c r="B229" s="320"/>
      <c r="C229" s="321" t="s">
        <v>183</v>
      </c>
      <c r="D229" s="322"/>
      <c r="E229" s="323"/>
      <c r="F229" s="323"/>
      <c r="G229" s="323"/>
      <c r="H229" s="323"/>
      <c r="I229" s="323"/>
      <c r="J229" s="323"/>
      <c r="K229" s="323"/>
      <c r="L229" s="323"/>
      <c r="M229" s="323"/>
      <c r="N229" s="323"/>
      <c r="O229" s="323"/>
      <c r="P229" s="323"/>
      <c r="Q229" s="323"/>
      <c r="R229" s="323"/>
      <c r="S229" s="323"/>
      <c r="T229" s="323"/>
      <c r="U229" s="323"/>
      <c r="V229" s="323"/>
      <c r="W229" s="323"/>
      <c r="X229" s="323"/>
      <c r="Y229" s="323"/>
      <c r="Z229" s="323"/>
      <c r="AA229" s="323"/>
      <c r="AB229" s="323"/>
      <c r="AC229" s="323"/>
      <c r="AD229" s="323"/>
      <c r="AE229" s="323"/>
      <c r="AF229" s="323">
        <v>1</v>
      </c>
      <c r="AG229" s="323"/>
      <c r="AH229" s="323"/>
      <c r="AI229" s="323"/>
      <c r="AJ229" s="323"/>
      <c r="AK229" s="323"/>
      <c r="AL229" s="323"/>
      <c r="AM229" s="323"/>
      <c r="AN229" s="323"/>
      <c r="AO229" s="323"/>
      <c r="AP229" s="323"/>
      <c r="AQ229" s="323"/>
      <c r="AR229" s="323"/>
      <c r="AS229" s="323"/>
      <c r="AT229" s="323"/>
      <c r="AU229" s="324">
        <v>1</v>
      </c>
    </row>
    <row r="230" spans="1:47">
      <c r="A230" s="320"/>
      <c r="B230" s="320"/>
      <c r="C230" s="321" t="s">
        <v>447</v>
      </c>
      <c r="D230" s="322"/>
      <c r="E230" s="323"/>
      <c r="F230" s="323"/>
      <c r="G230" s="323"/>
      <c r="H230" s="323"/>
      <c r="I230" s="323"/>
      <c r="J230" s="323"/>
      <c r="K230" s="323"/>
      <c r="L230" s="323"/>
      <c r="M230" s="323"/>
      <c r="N230" s="323"/>
      <c r="O230" s="323"/>
      <c r="P230" s="323"/>
      <c r="Q230" s="323"/>
      <c r="R230" s="323"/>
      <c r="S230" s="323"/>
      <c r="T230" s="323"/>
      <c r="U230" s="323"/>
      <c r="V230" s="323"/>
      <c r="W230" s="323"/>
      <c r="X230" s="323"/>
      <c r="Y230" s="323">
        <v>1</v>
      </c>
      <c r="Z230" s="323"/>
      <c r="AA230" s="323"/>
      <c r="AB230" s="323"/>
      <c r="AC230" s="323"/>
      <c r="AD230" s="323"/>
      <c r="AE230" s="323"/>
      <c r="AF230" s="323"/>
      <c r="AG230" s="323"/>
      <c r="AH230" s="323"/>
      <c r="AI230" s="323"/>
      <c r="AJ230" s="323"/>
      <c r="AK230" s="323"/>
      <c r="AL230" s="323"/>
      <c r="AM230" s="323"/>
      <c r="AN230" s="323"/>
      <c r="AO230" s="323"/>
      <c r="AP230" s="323"/>
      <c r="AQ230" s="323"/>
      <c r="AR230" s="323"/>
      <c r="AS230" s="323"/>
      <c r="AT230" s="323"/>
      <c r="AU230" s="324">
        <v>1</v>
      </c>
    </row>
    <row r="231" spans="1:47">
      <c r="A231" s="320"/>
      <c r="B231" s="320"/>
      <c r="C231" s="321" t="s">
        <v>477</v>
      </c>
      <c r="D231" s="322"/>
      <c r="E231" s="323"/>
      <c r="F231" s="323"/>
      <c r="G231" s="323"/>
      <c r="H231" s="323"/>
      <c r="I231" s="323"/>
      <c r="J231" s="323"/>
      <c r="K231" s="323"/>
      <c r="L231" s="323"/>
      <c r="M231" s="323"/>
      <c r="N231" s="323"/>
      <c r="O231" s="323"/>
      <c r="P231" s="323"/>
      <c r="Q231" s="323"/>
      <c r="R231" s="323"/>
      <c r="S231" s="323"/>
      <c r="T231" s="323"/>
      <c r="U231" s="323"/>
      <c r="V231" s="323"/>
      <c r="W231" s="323"/>
      <c r="X231" s="323"/>
      <c r="Y231" s="323"/>
      <c r="Z231" s="323"/>
      <c r="AA231" s="323"/>
      <c r="AB231" s="323">
        <v>1</v>
      </c>
      <c r="AC231" s="323"/>
      <c r="AD231" s="323"/>
      <c r="AE231" s="323"/>
      <c r="AF231" s="323"/>
      <c r="AG231" s="323"/>
      <c r="AH231" s="323"/>
      <c r="AI231" s="323"/>
      <c r="AJ231" s="323"/>
      <c r="AK231" s="323"/>
      <c r="AL231" s="323"/>
      <c r="AM231" s="323"/>
      <c r="AN231" s="323"/>
      <c r="AO231" s="323"/>
      <c r="AP231" s="323"/>
      <c r="AQ231" s="323"/>
      <c r="AR231" s="323"/>
      <c r="AS231" s="323"/>
      <c r="AT231" s="323"/>
      <c r="AU231" s="324">
        <v>1</v>
      </c>
    </row>
    <row r="232" spans="1:47">
      <c r="A232" s="320"/>
      <c r="B232" s="332" t="s">
        <v>632</v>
      </c>
      <c r="C232" s="333"/>
      <c r="D232" s="334"/>
      <c r="E232" s="335"/>
      <c r="F232" s="335"/>
      <c r="G232" s="335"/>
      <c r="H232" s="335"/>
      <c r="I232" s="335"/>
      <c r="J232" s="335"/>
      <c r="K232" s="335"/>
      <c r="L232" s="335"/>
      <c r="M232" s="335"/>
      <c r="N232" s="335"/>
      <c r="O232" s="335"/>
      <c r="P232" s="335"/>
      <c r="Q232" s="335"/>
      <c r="R232" s="335"/>
      <c r="S232" s="335"/>
      <c r="T232" s="335"/>
      <c r="U232" s="335"/>
      <c r="V232" s="335">
        <v>2</v>
      </c>
      <c r="W232" s="335">
        <v>1</v>
      </c>
      <c r="X232" s="335">
        <v>1</v>
      </c>
      <c r="Y232" s="335">
        <v>1</v>
      </c>
      <c r="Z232" s="335">
        <v>2</v>
      </c>
      <c r="AA232" s="335"/>
      <c r="AB232" s="335">
        <v>1</v>
      </c>
      <c r="AC232" s="335"/>
      <c r="AD232" s="335"/>
      <c r="AE232" s="335">
        <v>1</v>
      </c>
      <c r="AF232" s="335">
        <v>1</v>
      </c>
      <c r="AG232" s="335"/>
      <c r="AH232" s="335"/>
      <c r="AI232" s="335"/>
      <c r="AJ232" s="335"/>
      <c r="AK232" s="335"/>
      <c r="AL232" s="335"/>
      <c r="AM232" s="335"/>
      <c r="AN232" s="335"/>
      <c r="AO232" s="335"/>
      <c r="AP232" s="335"/>
      <c r="AQ232" s="335"/>
      <c r="AR232" s="335"/>
      <c r="AS232" s="335"/>
      <c r="AT232" s="335"/>
      <c r="AU232" s="336">
        <v>10</v>
      </c>
    </row>
    <row r="233" spans="1:47">
      <c r="A233" s="338" t="s">
        <v>633</v>
      </c>
      <c r="B233" s="339"/>
      <c r="C233" s="339"/>
      <c r="D233" s="340"/>
      <c r="E233" s="341"/>
      <c r="F233" s="341"/>
      <c r="G233" s="341"/>
      <c r="H233" s="341"/>
      <c r="I233" s="341"/>
      <c r="J233" s="341"/>
      <c r="K233" s="341"/>
      <c r="L233" s="341"/>
      <c r="M233" s="341"/>
      <c r="N233" s="341"/>
      <c r="O233" s="341"/>
      <c r="P233" s="341"/>
      <c r="Q233" s="341"/>
      <c r="R233" s="341"/>
      <c r="S233" s="341"/>
      <c r="T233" s="341"/>
      <c r="U233" s="341"/>
      <c r="V233" s="341">
        <v>2</v>
      </c>
      <c r="W233" s="341">
        <v>1</v>
      </c>
      <c r="X233" s="341">
        <v>1</v>
      </c>
      <c r="Y233" s="341">
        <v>1</v>
      </c>
      <c r="Z233" s="341">
        <v>2</v>
      </c>
      <c r="AA233" s="341"/>
      <c r="AB233" s="341">
        <v>1</v>
      </c>
      <c r="AC233" s="341"/>
      <c r="AD233" s="341"/>
      <c r="AE233" s="341">
        <v>1</v>
      </c>
      <c r="AF233" s="341">
        <v>1</v>
      </c>
      <c r="AG233" s="341"/>
      <c r="AH233" s="341"/>
      <c r="AI233" s="341"/>
      <c r="AJ233" s="341"/>
      <c r="AK233" s="341"/>
      <c r="AL233" s="341"/>
      <c r="AM233" s="341"/>
      <c r="AN233" s="341"/>
      <c r="AO233" s="341"/>
      <c r="AP233" s="341"/>
      <c r="AQ233" s="341"/>
      <c r="AR233" s="341"/>
      <c r="AS233" s="341"/>
      <c r="AT233" s="341"/>
      <c r="AU233" s="342">
        <v>10</v>
      </c>
    </row>
    <row r="234" spans="1:47">
      <c r="A234" s="316" t="s">
        <v>27</v>
      </c>
      <c r="B234" s="316" t="s">
        <v>256</v>
      </c>
      <c r="C234" s="316" t="s">
        <v>412</v>
      </c>
      <c r="D234" s="317"/>
      <c r="E234" s="318"/>
      <c r="F234" s="318"/>
      <c r="G234" s="318"/>
      <c r="H234" s="318"/>
      <c r="I234" s="318"/>
      <c r="J234" s="318"/>
      <c r="K234" s="318"/>
      <c r="L234" s="318"/>
      <c r="M234" s="318"/>
      <c r="N234" s="318"/>
      <c r="O234" s="318"/>
      <c r="P234" s="318"/>
      <c r="Q234" s="318"/>
      <c r="R234" s="318"/>
      <c r="S234" s="318"/>
      <c r="T234" s="318"/>
      <c r="U234" s="318"/>
      <c r="V234" s="318">
        <v>1</v>
      </c>
      <c r="W234" s="318"/>
      <c r="X234" s="318"/>
      <c r="Y234" s="318"/>
      <c r="Z234" s="318"/>
      <c r="AA234" s="318"/>
      <c r="AB234" s="318"/>
      <c r="AC234" s="318"/>
      <c r="AD234" s="318"/>
      <c r="AE234" s="318"/>
      <c r="AF234" s="318"/>
      <c r="AG234" s="318"/>
      <c r="AH234" s="318"/>
      <c r="AI234" s="318"/>
      <c r="AJ234" s="318"/>
      <c r="AK234" s="318"/>
      <c r="AL234" s="318"/>
      <c r="AM234" s="318"/>
      <c r="AN234" s="318"/>
      <c r="AO234" s="318"/>
      <c r="AP234" s="318"/>
      <c r="AQ234" s="318"/>
      <c r="AR234" s="318"/>
      <c r="AS234" s="318"/>
      <c r="AT234" s="318"/>
      <c r="AU234" s="319">
        <v>1</v>
      </c>
    </row>
    <row r="235" spans="1:47">
      <c r="A235" s="320"/>
      <c r="B235" s="332" t="s">
        <v>634</v>
      </c>
      <c r="C235" s="333"/>
      <c r="D235" s="334"/>
      <c r="E235" s="335"/>
      <c r="F235" s="335"/>
      <c r="G235" s="335"/>
      <c r="H235" s="335"/>
      <c r="I235" s="335"/>
      <c r="J235" s="335"/>
      <c r="K235" s="335"/>
      <c r="L235" s="335"/>
      <c r="M235" s="335"/>
      <c r="N235" s="335"/>
      <c r="O235" s="335"/>
      <c r="P235" s="335"/>
      <c r="Q235" s="335"/>
      <c r="R235" s="335"/>
      <c r="S235" s="335"/>
      <c r="T235" s="335"/>
      <c r="U235" s="335"/>
      <c r="V235" s="335">
        <v>1</v>
      </c>
      <c r="W235" s="335"/>
      <c r="X235" s="335"/>
      <c r="Y235" s="335"/>
      <c r="Z235" s="335"/>
      <c r="AA235" s="335"/>
      <c r="AB235" s="335"/>
      <c r="AC235" s="335"/>
      <c r="AD235" s="335"/>
      <c r="AE235" s="335"/>
      <c r="AF235" s="335"/>
      <c r="AG235" s="335"/>
      <c r="AH235" s="335"/>
      <c r="AI235" s="335"/>
      <c r="AJ235" s="335"/>
      <c r="AK235" s="335"/>
      <c r="AL235" s="335"/>
      <c r="AM235" s="335"/>
      <c r="AN235" s="335"/>
      <c r="AO235" s="335"/>
      <c r="AP235" s="335"/>
      <c r="AQ235" s="335"/>
      <c r="AR235" s="335"/>
      <c r="AS235" s="335"/>
      <c r="AT235" s="335"/>
      <c r="AU235" s="336">
        <v>1</v>
      </c>
    </row>
    <row r="236" spans="1:47">
      <c r="A236" s="320"/>
      <c r="B236" s="316" t="s">
        <v>162</v>
      </c>
      <c r="C236" s="316" t="s">
        <v>383</v>
      </c>
      <c r="D236" s="317"/>
      <c r="E236" s="318"/>
      <c r="F236" s="318"/>
      <c r="G236" s="318"/>
      <c r="H236" s="318"/>
      <c r="I236" s="318"/>
      <c r="J236" s="318"/>
      <c r="K236" s="318"/>
      <c r="L236" s="318"/>
      <c r="M236" s="318"/>
      <c r="N236" s="318"/>
      <c r="O236" s="318"/>
      <c r="P236" s="318"/>
      <c r="Q236" s="318"/>
      <c r="R236" s="318"/>
      <c r="S236" s="318"/>
      <c r="T236" s="318">
        <v>1</v>
      </c>
      <c r="U236" s="318"/>
      <c r="V236" s="318"/>
      <c r="W236" s="318"/>
      <c r="X236" s="318"/>
      <c r="Y236" s="318"/>
      <c r="Z236" s="318"/>
      <c r="AA236" s="318"/>
      <c r="AB236" s="318"/>
      <c r="AC236" s="318"/>
      <c r="AD236" s="318"/>
      <c r="AE236" s="318"/>
      <c r="AF236" s="318"/>
      <c r="AG236" s="318"/>
      <c r="AH236" s="318"/>
      <c r="AI236" s="318"/>
      <c r="AJ236" s="318"/>
      <c r="AK236" s="318"/>
      <c r="AL236" s="318"/>
      <c r="AM236" s="318"/>
      <c r="AN236" s="318"/>
      <c r="AO236" s="318"/>
      <c r="AP236" s="318"/>
      <c r="AQ236" s="318"/>
      <c r="AR236" s="318"/>
      <c r="AS236" s="318"/>
      <c r="AT236" s="318"/>
      <c r="AU236" s="319">
        <v>1</v>
      </c>
    </row>
    <row r="237" spans="1:47">
      <c r="A237" s="320"/>
      <c r="B237" s="332" t="s">
        <v>635</v>
      </c>
      <c r="C237" s="333"/>
      <c r="D237" s="334"/>
      <c r="E237" s="335"/>
      <c r="F237" s="335"/>
      <c r="G237" s="335"/>
      <c r="H237" s="335"/>
      <c r="I237" s="335"/>
      <c r="J237" s="335"/>
      <c r="K237" s="335"/>
      <c r="L237" s="335"/>
      <c r="M237" s="335"/>
      <c r="N237" s="335"/>
      <c r="O237" s="335"/>
      <c r="P237" s="335"/>
      <c r="Q237" s="335"/>
      <c r="R237" s="335"/>
      <c r="S237" s="335"/>
      <c r="T237" s="335">
        <v>1</v>
      </c>
      <c r="U237" s="335"/>
      <c r="V237" s="335"/>
      <c r="W237" s="335"/>
      <c r="X237" s="335"/>
      <c r="Y237" s="335"/>
      <c r="Z237" s="335"/>
      <c r="AA237" s="335"/>
      <c r="AB237" s="335"/>
      <c r="AC237" s="335"/>
      <c r="AD237" s="335"/>
      <c r="AE237" s="335"/>
      <c r="AF237" s="335"/>
      <c r="AG237" s="335"/>
      <c r="AH237" s="335"/>
      <c r="AI237" s="335"/>
      <c r="AJ237" s="335"/>
      <c r="AK237" s="335"/>
      <c r="AL237" s="335"/>
      <c r="AM237" s="335"/>
      <c r="AN237" s="335"/>
      <c r="AO237" s="335"/>
      <c r="AP237" s="335"/>
      <c r="AQ237" s="335"/>
      <c r="AR237" s="335"/>
      <c r="AS237" s="335"/>
      <c r="AT237" s="335"/>
      <c r="AU237" s="336">
        <v>1</v>
      </c>
    </row>
    <row r="238" spans="1:47">
      <c r="A238" s="320"/>
      <c r="B238" s="316" t="s">
        <v>254</v>
      </c>
      <c r="C238" s="316" t="s">
        <v>372</v>
      </c>
      <c r="D238" s="317"/>
      <c r="E238" s="318"/>
      <c r="F238" s="318"/>
      <c r="G238" s="318"/>
      <c r="H238" s="318"/>
      <c r="I238" s="318"/>
      <c r="J238" s="318"/>
      <c r="K238" s="318"/>
      <c r="L238" s="318"/>
      <c r="M238" s="318"/>
      <c r="N238" s="318"/>
      <c r="O238" s="318"/>
      <c r="P238" s="318"/>
      <c r="Q238" s="318">
        <v>1</v>
      </c>
      <c r="R238" s="318"/>
      <c r="S238" s="318"/>
      <c r="T238" s="318"/>
      <c r="U238" s="318"/>
      <c r="V238" s="318"/>
      <c r="W238" s="318"/>
      <c r="X238" s="318"/>
      <c r="Y238" s="318"/>
      <c r="Z238" s="318"/>
      <c r="AA238" s="318"/>
      <c r="AB238" s="318"/>
      <c r="AC238" s="318"/>
      <c r="AD238" s="318"/>
      <c r="AE238" s="318"/>
      <c r="AF238" s="318"/>
      <c r="AG238" s="318"/>
      <c r="AH238" s="318"/>
      <c r="AI238" s="318"/>
      <c r="AJ238" s="318"/>
      <c r="AK238" s="318"/>
      <c r="AL238" s="318"/>
      <c r="AM238" s="318"/>
      <c r="AN238" s="318"/>
      <c r="AO238" s="318"/>
      <c r="AP238" s="318"/>
      <c r="AQ238" s="318"/>
      <c r="AR238" s="318"/>
      <c r="AS238" s="318"/>
      <c r="AT238" s="318"/>
      <c r="AU238" s="319">
        <v>1</v>
      </c>
    </row>
    <row r="239" spans="1:47">
      <c r="A239" s="320"/>
      <c r="B239" s="332" t="s">
        <v>636</v>
      </c>
      <c r="C239" s="333"/>
      <c r="D239" s="334"/>
      <c r="E239" s="335"/>
      <c r="F239" s="335"/>
      <c r="G239" s="335"/>
      <c r="H239" s="335"/>
      <c r="I239" s="335"/>
      <c r="J239" s="335"/>
      <c r="K239" s="335"/>
      <c r="L239" s="335"/>
      <c r="M239" s="335"/>
      <c r="N239" s="335"/>
      <c r="O239" s="335"/>
      <c r="P239" s="335"/>
      <c r="Q239" s="335">
        <v>1</v>
      </c>
      <c r="R239" s="335"/>
      <c r="S239" s="335"/>
      <c r="T239" s="335"/>
      <c r="U239" s="335"/>
      <c r="V239" s="335"/>
      <c r="W239" s="335"/>
      <c r="X239" s="335"/>
      <c r="Y239" s="335"/>
      <c r="Z239" s="335"/>
      <c r="AA239" s="335"/>
      <c r="AB239" s="335"/>
      <c r="AC239" s="335"/>
      <c r="AD239" s="335"/>
      <c r="AE239" s="335"/>
      <c r="AF239" s="335"/>
      <c r="AG239" s="335"/>
      <c r="AH239" s="335"/>
      <c r="AI239" s="335"/>
      <c r="AJ239" s="335"/>
      <c r="AK239" s="335"/>
      <c r="AL239" s="335"/>
      <c r="AM239" s="335"/>
      <c r="AN239" s="335"/>
      <c r="AO239" s="335"/>
      <c r="AP239" s="335"/>
      <c r="AQ239" s="335"/>
      <c r="AR239" s="335"/>
      <c r="AS239" s="335"/>
      <c r="AT239" s="335"/>
      <c r="AU239" s="336">
        <v>1</v>
      </c>
    </row>
    <row r="240" spans="1:47">
      <c r="A240" s="338" t="s">
        <v>637</v>
      </c>
      <c r="B240" s="339"/>
      <c r="C240" s="339"/>
      <c r="D240" s="340"/>
      <c r="E240" s="341"/>
      <c r="F240" s="341"/>
      <c r="G240" s="341"/>
      <c r="H240" s="341"/>
      <c r="I240" s="341"/>
      <c r="J240" s="341"/>
      <c r="K240" s="341"/>
      <c r="L240" s="341"/>
      <c r="M240" s="341"/>
      <c r="N240" s="341"/>
      <c r="O240" s="341"/>
      <c r="P240" s="341"/>
      <c r="Q240" s="341">
        <v>1</v>
      </c>
      <c r="R240" s="341"/>
      <c r="S240" s="341"/>
      <c r="T240" s="341">
        <v>1</v>
      </c>
      <c r="U240" s="341"/>
      <c r="V240" s="341">
        <v>1</v>
      </c>
      <c r="W240" s="341"/>
      <c r="X240" s="341"/>
      <c r="Y240" s="341"/>
      <c r="Z240" s="341"/>
      <c r="AA240" s="341"/>
      <c r="AB240" s="341"/>
      <c r="AC240" s="341"/>
      <c r="AD240" s="341"/>
      <c r="AE240" s="341"/>
      <c r="AF240" s="341"/>
      <c r="AG240" s="341"/>
      <c r="AH240" s="341"/>
      <c r="AI240" s="341"/>
      <c r="AJ240" s="341"/>
      <c r="AK240" s="341"/>
      <c r="AL240" s="341"/>
      <c r="AM240" s="341"/>
      <c r="AN240" s="341"/>
      <c r="AO240" s="341"/>
      <c r="AP240" s="341"/>
      <c r="AQ240" s="341"/>
      <c r="AR240" s="341"/>
      <c r="AS240" s="341"/>
      <c r="AT240" s="341"/>
      <c r="AU240" s="342">
        <v>3</v>
      </c>
    </row>
    <row r="241" spans="1:47">
      <c r="A241" s="316" t="s">
        <v>21</v>
      </c>
      <c r="B241" s="316" t="s">
        <v>155</v>
      </c>
      <c r="C241" s="316" t="s">
        <v>463</v>
      </c>
      <c r="D241" s="317"/>
      <c r="E241" s="318"/>
      <c r="F241" s="318">
        <v>1</v>
      </c>
      <c r="G241" s="318"/>
      <c r="H241" s="318"/>
      <c r="I241" s="318"/>
      <c r="J241" s="318"/>
      <c r="K241" s="318"/>
      <c r="L241" s="318"/>
      <c r="M241" s="318"/>
      <c r="N241" s="318"/>
      <c r="O241" s="318"/>
      <c r="P241" s="318"/>
      <c r="Q241" s="318"/>
      <c r="R241" s="318"/>
      <c r="S241" s="318"/>
      <c r="T241" s="318"/>
      <c r="U241" s="318"/>
      <c r="V241" s="318"/>
      <c r="W241" s="318"/>
      <c r="X241" s="318"/>
      <c r="Y241" s="318"/>
      <c r="Z241" s="318"/>
      <c r="AA241" s="318"/>
      <c r="AB241" s="318"/>
      <c r="AC241" s="318"/>
      <c r="AD241" s="318"/>
      <c r="AE241" s="318"/>
      <c r="AF241" s="318"/>
      <c r="AG241" s="318"/>
      <c r="AH241" s="318"/>
      <c r="AI241" s="318"/>
      <c r="AJ241" s="318"/>
      <c r="AK241" s="318"/>
      <c r="AL241" s="318"/>
      <c r="AM241" s="318"/>
      <c r="AN241" s="318"/>
      <c r="AO241" s="318"/>
      <c r="AP241" s="318"/>
      <c r="AQ241" s="318"/>
      <c r="AR241" s="318"/>
      <c r="AS241" s="318"/>
      <c r="AT241" s="318"/>
      <c r="AU241" s="319">
        <v>1</v>
      </c>
    </row>
    <row r="242" spans="1:47">
      <c r="A242" s="320"/>
      <c r="B242" s="320"/>
      <c r="C242" s="321" t="s">
        <v>509</v>
      </c>
      <c r="D242" s="322"/>
      <c r="E242" s="323"/>
      <c r="F242" s="323"/>
      <c r="G242" s="323"/>
      <c r="H242" s="323"/>
      <c r="I242" s="323"/>
      <c r="J242" s="323"/>
      <c r="K242" s="323"/>
      <c r="L242" s="323"/>
      <c r="M242" s="323"/>
      <c r="N242" s="323"/>
      <c r="O242" s="323"/>
      <c r="P242" s="323"/>
      <c r="Q242" s="323"/>
      <c r="R242" s="323"/>
      <c r="S242" s="323"/>
      <c r="T242" s="323"/>
      <c r="U242" s="323"/>
      <c r="V242" s="323"/>
      <c r="W242" s="323"/>
      <c r="X242" s="323"/>
      <c r="Y242" s="323"/>
      <c r="Z242" s="323"/>
      <c r="AA242" s="323"/>
      <c r="AB242" s="323"/>
      <c r="AC242" s="323"/>
      <c r="AD242" s="323">
        <v>1</v>
      </c>
      <c r="AE242" s="323"/>
      <c r="AF242" s="323"/>
      <c r="AG242" s="323"/>
      <c r="AH242" s="323"/>
      <c r="AI242" s="323"/>
      <c r="AJ242" s="323"/>
      <c r="AK242" s="323"/>
      <c r="AL242" s="323">
        <v>1</v>
      </c>
      <c r="AM242" s="323"/>
      <c r="AN242" s="323"/>
      <c r="AO242" s="323"/>
      <c r="AP242" s="323"/>
      <c r="AQ242" s="323"/>
      <c r="AR242" s="323"/>
      <c r="AS242" s="323"/>
      <c r="AT242" s="323"/>
      <c r="AU242" s="324">
        <v>2</v>
      </c>
    </row>
    <row r="243" spans="1:47">
      <c r="A243" s="320"/>
      <c r="B243" s="320"/>
      <c r="C243" s="321" t="s">
        <v>464</v>
      </c>
      <c r="D243" s="322"/>
      <c r="E243" s="323"/>
      <c r="F243" s="323"/>
      <c r="G243" s="323"/>
      <c r="H243" s="323"/>
      <c r="I243" s="323"/>
      <c r="J243" s="323"/>
      <c r="K243" s="323"/>
      <c r="L243" s="323"/>
      <c r="M243" s="323"/>
      <c r="N243" s="323">
        <v>1</v>
      </c>
      <c r="O243" s="323"/>
      <c r="P243" s="323"/>
      <c r="Q243" s="323">
        <v>1</v>
      </c>
      <c r="R243" s="323"/>
      <c r="S243" s="323"/>
      <c r="T243" s="323"/>
      <c r="U243" s="323"/>
      <c r="V243" s="323"/>
      <c r="W243" s="323"/>
      <c r="X243" s="323"/>
      <c r="Y243" s="323"/>
      <c r="Z243" s="323"/>
      <c r="AA243" s="323"/>
      <c r="AB243" s="323"/>
      <c r="AC243" s="323"/>
      <c r="AD243" s="323"/>
      <c r="AE243" s="323"/>
      <c r="AF243" s="323"/>
      <c r="AG243" s="323"/>
      <c r="AH243" s="323"/>
      <c r="AI243" s="323"/>
      <c r="AJ243" s="323"/>
      <c r="AK243" s="323"/>
      <c r="AL243" s="323"/>
      <c r="AM243" s="323"/>
      <c r="AN243" s="323"/>
      <c r="AO243" s="323"/>
      <c r="AP243" s="323"/>
      <c r="AQ243" s="323"/>
      <c r="AR243" s="323"/>
      <c r="AS243" s="323"/>
      <c r="AT243" s="323"/>
      <c r="AU243" s="324">
        <v>2</v>
      </c>
    </row>
    <row r="244" spans="1:47">
      <c r="A244" s="320"/>
      <c r="B244" s="320"/>
      <c r="C244" s="321" t="s">
        <v>478</v>
      </c>
      <c r="D244" s="322"/>
      <c r="E244" s="323"/>
      <c r="F244" s="323"/>
      <c r="G244" s="323"/>
      <c r="H244" s="323"/>
      <c r="I244" s="323"/>
      <c r="J244" s="323"/>
      <c r="K244" s="323"/>
      <c r="L244" s="323"/>
      <c r="M244" s="323"/>
      <c r="N244" s="323"/>
      <c r="O244" s="323"/>
      <c r="P244" s="323"/>
      <c r="Q244" s="323"/>
      <c r="R244" s="323"/>
      <c r="S244" s="323"/>
      <c r="T244" s="323"/>
      <c r="U244" s="323"/>
      <c r="V244" s="323"/>
      <c r="W244" s="323"/>
      <c r="X244" s="323"/>
      <c r="Y244" s="323"/>
      <c r="Z244" s="323"/>
      <c r="AA244" s="323"/>
      <c r="AB244" s="323"/>
      <c r="AC244" s="323"/>
      <c r="AD244" s="323">
        <v>1</v>
      </c>
      <c r="AE244" s="323"/>
      <c r="AF244" s="323">
        <v>1</v>
      </c>
      <c r="AG244" s="323"/>
      <c r="AH244" s="323"/>
      <c r="AI244" s="323"/>
      <c r="AJ244" s="323"/>
      <c r="AK244" s="323"/>
      <c r="AL244" s="323"/>
      <c r="AM244" s="323"/>
      <c r="AN244" s="323"/>
      <c r="AO244" s="323"/>
      <c r="AP244" s="323"/>
      <c r="AQ244" s="323"/>
      <c r="AR244" s="323"/>
      <c r="AS244" s="323"/>
      <c r="AT244" s="323"/>
      <c r="AU244" s="324">
        <v>2</v>
      </c>
    </row>
    <row r="245" spans="1:47">
      <c r="A245" s="320"/>
      <c r="B245" s="320"/>
      <c r="C245" s="321" t="s">
        <v>354</v>
      </c>
      <c r="D245" s="322"/>
      <c r="E245" s="323"/>
      <c r="F245" s="323"/>
      <c r="G245" s="323"/>
      <c r="H245" s="323"/>
      <c r="I245" s="323"/>
      <c r="J245" s="323"/>
      <c r="K245" s="323"/>
      <c r="L245" s="323"/>
      <c r="M245" s="323"/>
      <c r="N245" s="323"/>
      <c r="O245" s="323"/>
      <c r="P245" s="323"/>
      <c r="Q245" s="323"/>
      <c r="R245" s="323"/>
      <c r="S245" s="323"/>
      <c r="T245" s="323">
        <v>1</v>
      </c>
      <c r="U245" s="323"/>
      <c r="V245" s="323"/>
      <c r="W245" s="323">
        <v>1</v>
      </c>
      <c r="X245" s="323"/>
      <c r="Y245" s="323"/>
      <c r="Z245" s="323"/>
      <c r="AA245" s="323"/>
      <c r="AB245" s="323">
        <v>1</v>
      </c>
      <c r="AC245" s="323"/>
      <c r="AD245" s="323"/>
      <c r="AE245" s="323"/>
      <c r="AF245" s="323"/>
      <c r="AG245" s="323"/>
      <c r="AH245" s="323"/>
      <c r="AI245" s="323"/>
      <c r="AJ245" s="323"/>
      <c r="AK245" s="323"/>
      <c r="AL245" s="323"/>
      <c r="AM245" s="323"/>
      <c r="AN245" s="323"/>
      <c r="AO245" s="323"/>
      <c r="AP245" s="323"/>
      <c r="AQ245" s="323"/>
      <c r="AR245" s="323"/>
      <c r="AS245" s="323"/>
      <c r="AT245" s="323"/>
      <c r="AU245" s="324">
        <v>3</v>
      </c>
    </row>
    <row r="246" spans="1:47">
      <c r="A246" s="320"/>
      <c r="B246" s="320"/>
      <c r="C246" s="321" t="s">
        <v>465</v>
      </c>
      <c r="D246" s="322"/>
      <c r="E246" s="323"/>
      <c r="F246" s="323"/>
      <c r="G246" s="323"/>
      <c r="H246" s="323"/>
      <c r="I246" s="323"/>
      <c r="J246" s="323"/>
      <c r="K246" s="323"/>
      <c r="L246" s="323"/>
      <c r="M246" s="323"/>
      <c r="N246" s="323"/>
      <c r="O246" s="323"/>
      <c r="P246" s="323"/>
      <c r="Q246" s="323"/>
      <c r="R246" s="323"/>
      <c r="S246" s="323"/>
      <c r="T246" s="323"/>
      <c r="U246" s="323"/>
      <c r="V246" s="323"/>
      <c r="W246" s="323"/>
      <c r="X246" s="323"/>
      <c r="Y246" s="323"/>
      <c r="Z246" s="323">
        <v>1</v>
      </c>
      <c r="AA246" s="323"/>
      <c r="AB246" s="323"/>
      <c r="AC246" s="323"/>
      <c r="AD246" s="323"/>
      <c r="AE246" s="323"/>
      <c r="AF246" s="323"/>
      <c r="AG246" s="323"/>
      <c r="AH246" s="323"/>
      <c r="AI246" s="323"/>
      <c r="AJ246" s="323"/>
      <c r="AK246" s="323"/>
      <c r="AL246" s="323"/>
      <c r="AM246" s="323"/>
      <c r="AN246" s="323"/>
      <c r="AO246" s="323"/>
      <c r="AP246" s="323"/>
      <c r="AQ246" s="323"/>
      <c r="AR246" s="323"/>
      <c r="AS246" s="323"/>
      <c r="AT246" s="323"/>
      <c r="AU246" s="324">
        <v>1</v>
      </c>
    </row>
    <row r="247" spans="1:47">
      <c r="A247" s="320"/>
      <c r="B247" s="320"/>
      <c r="C247" s="321" t="s">
        <v>479</v>
      </c>
      <c r="D247" s="322"/>
      <c r="E247" s="323"/>
      <c r="F247" s="323"/>
      <c r="G247" s="323"/>
      <c r="H247" s="323"/>
      <c r="I247" s="323"/>
      <c r="J247" s="323"/>
      <c r="K247" s="323"/>
      <c r="L247" s="323"/>
      <c r="M247" s="323"/>
      <c r="N247" s="323"/>
      <c r="O247" s="323"/>
      <c r="P247" s="323"/>
      <c r="Q247" s="323"/>
      <c r="R247" s="323"/>
      <c r="S247" s="323"/>
      <c r="T247" s="323"/>
      <c r="U247" s="323"/>
      <c r="V247" s="323"/>
      <c r="W247" s="323"/>
      <c r="X247" s="323"/>
      <c r="Y247" s="323"/>
      <c r="Z247" s="323"/>
      <c r="AA247" s="323"/>
      <c r="AB247" s="323"/>
      <c r="AC247" s="323"/>
      <c r="AD247" s="323">
        <v>1</v>
      </c>
      <c r="AE247" s="323"/>
      <c r="AF247" s="323"/>
      <c r="AG247" s="323"/>
      <c r="AH247" s="323"/>
      <c r="AI247" s="323"/>
      <c r="AJ247" s="323"/>
      <c r="AK247" s="323"/>
      <c r="AL247" s="323"/>
      <c r="AM247" s="323"/>
      <c r="AN247" s="323"/>
      <c r="AO247" s="323"/>
      <c r="AP247" s="323"/>
      <c r="AQ247" s="323"/>
      <c r="AR247" s="323"/>
      <c r="AS247" s="323"/>
      <c r="AT247" s="323"/>
      <c r="AU247" s="324">
        <v>1</v>
      </c>
    </row>
    <row r="248" spans="1:47">
      <c r="A248" s="320"/>
      <c r="B248" s="320"/>
      <c r="C248" s="321" t="s">
        <v>466</v>
      </c>
      <c r="D248" s="322"/>
      <c r="E248" s="323"/>
      <c r="F248" s="323"/>
      <c r="G248" s="323"/>
      <c r="H248" s="323"/>
      <c r="I248" s="323"/>
      <c r="J248" s="323"/>
      <c r="K248" s="323"/>
      <c r="L248" s="323"/>
      <c r="M248" s="323"/>
      <c r="N248" s="323"/>
      <c r="O248" s="323"/>
      <c r="P248" s="323"/>
      <c r="Q248" s="323"/>
      <c r="R248" s="323"/>
      <c r="S248" s="323"/>
      <c r="T248" s="323">
        <v>1</v>
      </c>
      <c r="U248" s="323"/>
      <c r="V248" s="323"/>
      <c r="W248" s="323"/>
      <c r="X248" s="323"/>
      <c r="Y248" s="323"/>
      <c r="Z248" s="323"/>
      <c r="AA248" s="323"/>
      <c r="AB248" s="323"/>
      <c r="AC248" s="323"/>
      <c r="AD248" s="323"/>
      <c r="AE248" s="323"/>
      <c r="AF248" s="323"/>
      <c r="AG248" s="323"/>
      <c r="AH248" s="323"/>
      <c r="AI248" s="323"/>
      <c r="AJ248" s="323"/>
      <c r="AK248" s="323"/>
      <c r="AL248" s="323"/>
      <c r="AM248" s="323"/>
      <c r="AN248" s="323"/>
      <c r="AO248" s="323"/>
      <c r="AP248" s="323"/>
      <c r="AQ248" s="323"/>
      <c r="AR248" s="323"/>
      <c r="AS248" s="323"/>
      <c r="AT248" s="323"/>
      <c r="AU248" s="324">
        <v>1</v>
      </c>
    </row>
    <row r="249" spans="1:47">
      <c r="A249" s="320"/>
      <c r="B249" s="320"/>
      <c r="C249" s="321" t="s">
        <v>405</v>
      </c>
      <c r="D249" s="322"/>
      <c r="E249" s="323"/>
      <c r="F249" s="323"/>
      <c r="G249" s="323"/>
      <c r="H249" s="323"/>
      <c r="I249" s="323"/>
      <c r="J249" s="323"/>
      <c r="K249" s="323"/>
      <c r="L249" s="323"/>
      <c r="M249" s="323"/>
      <c r="N249" s="323"/>
      <c r="O249" s="323"/>
      <c r="P249" s="323"/>
      <c r="Q249" s="323"/>
      <c r="R249" s="323"/>
      <c r="S249" s="323"/>
      <c r="T249" s="323"/>
      <c r="U249" s="323">
        <v>1</v>
      </c>
      <c r="V249" s="323">
        <v>1</v>
      </c>
      <c r="W249" s="323"/>
      <c r="X249" s="323"/>
      <c r="Y249" s="323"/>
      <c r="Z249" s="323"/>
      <c r="AA249" s="323"/>
      <c r="AB249" s="323"/>
      <c r="AC249" s="323"/>
      <c r="AD249" s="323"/>
      <c r="AE249" s="323"/>
      <c r="AF249" s="323"/>
      <c r="AG249" s="323"/>
      <c r="AH249" s="323"/>
      <c r="AI249" s="323"/>
      <c r="AJ249" s="323"/>
      <c r="AK249" s="323"/>
      <c r="AL249" s="323"/>
      <c r="AM249" s="323"/>
      <c r="AN249" s="323"/>
      <c r="AO249" s="323"/>
      <c r="AP249" s="323"/>
      <c r="AQ249" s="323"/>
      <c r="AR249" s="323"/>
      <c r="AS249" s="323"/>
      <c r="AT249" s="323"/>
      <c r="AU249" s="324">
        <v>2</v>
      </c>
    </row>
    <row r="250" spans="1:47">
      <c r="A250" s="320"/>
      <c r="B250" s="320"/>
      <c r="C250" s="321" t="s">
        <v>467</v>
      </c>
      <c r="D250" s="322"/>
      <c r="E250" s="323"/>
      <c r="F250" s="323"/>
      <c r="G250" s="323"/>
      <c r="H250" s="323"/>
      <c r="I250" s="323"/>
      <c r="J250" s="323"/>
      <c r="K250" s="323"/>
      <c r="L250" s="323"/>
      <c r="M250" s="323"/>
      <c r="N250" s="323"/>
      <c r="O250" s="323"/>
      <c r="P250" s="323"/>
      <c r="Q250" s="323"/>
      <c r="R250" s="323"/>
      <c r="S250" s="323"/>
      <c r="T250" s="323"/>
      <c r="U250" s="323"/>
      <c r="V250" s="323"/>
      <c r="W250" s="323"/>
      <c r="X250" s="323"/>
      <c r="Y250" s="323"/>
      <c r="Z250" s="323"/>
      <c r="AA250" s="323">
        <v>1</v>
      </c>
      <c r="AB250" s="323"/>
      <c r="AC250" s="323"/>
      <c r="AD250" s="323"/>
      <c r="AE250" s="323"/>
      <c r="AF250" s="323"/>
      <c r="AG250" s="323"/>
      <c r="AH250" s="323"/>
      <c r="AI250" s="323"/>
      <c r="AJ250" s="323"/>
      <c r="AK250" s="323"/>
      <c r="AL250" s="323"/>
      <c r="AM250" s="323"/>
      <c r="AN250" s="323"/>
      <c r="AO250" s="323"/>
      <c r="AP250" s="323"/>
      <c r="AQ250" s="323"/>
      <c r="AR250" s="323"/>
      <c r="AS250" s="323"/>
      <c r="AT250" s="323"/>
      <c r="AU250" s="324">
        <v>1</v>
      </c>
    </row>
    <row r="251" spans="1:47">
      <c r="A251" s="320"/>
      <c r="B251" s="320"/>
      <c r="C251" s="321" t="s">
        <v>427</v>
      </c>
      <c r="D251" s="322"/>
      <c r="E251" s="323"/>
      <c r="F251" s="323"/>
      <c r="G251" s="323"/>
      <c r="H251" s="323"/>
      <c r="I251" s="323"/>
      <c r="J251" s="323"/>
      <c r="K251" s="323"/>
      <c r="L251" s="323"/>
      <c r="M251" s="323"/>
      <c r="N251" s="323"/>
      <c r="O251" s="323"/>
      <c r="P251" s="323"/>
      <c r="Q251" s="323"/>
      <c r="R251" s="323"/>
      <c r="S251" s="323"/>
      <c r="T251" s="323"/>
      <c r="U251" s="323"/>
      <c r="V251" s="323">
        <v>1</v>
      </c>
      <c r="W251" s="323">
        <v>1</v>
      </c>
      <c r="X251" s="323"/>
      <c r="Y251" s="323">
        <v>1</v>
      </c>
      <c r="Z251" s="323"/>
      <c r="AA251" s="323"/>
      <c r="AB251" s="323">
        <v>1</v>
      </c>
      <c r="AC251" s="323"/>
      <c r="AD251" s="323"/>
      <c r="AE251" s="323"/>
      <c r="AF251" s="323"/>
      <c r="AG251" s="323"/>
      <c r="AH251" s="323"/>
      <c r="AI251" s="323"/>
      <c r="AJ251" s="323"/>
      <c r="AK251" s="323"/>
      <c r="AL251" s="323"/>
      <c r="AM251" s="323"/>
      <c r="AN251" s="323"/>
      <c r="AO251" s="323"/>
      <c r="AP251" s="323"/>
      <c r="AQ251" s="323"/>
      <c r="AR251" s="323"/>
      <c r="AS251" s="323"/>
      <c r="AT251" s="323"/>
      <c r="AU251" s="324">
        <v>4</v>
      </c>
    </row>
    <row r="252" spans="1:47">
      <c r="A252" s="320"/>
      <c r="B252" s="320"/>
      <c r="C252" s="321" t="s">
        <v>428</v>
      </c>
      <c r="D252" s="322"/>
      <c r="E252" s="323"/>
      <c r="F252" s="323"/>
      <c r="G252" s="323"/>
      <c r="H252" s="323"/>
      <c r="I252" s="323"/>
      <c r="J252" s="323"/>
      <c r="K252" s="323"/>
      <c r="L252" s="323"/>
      <c r="M252" s="323"/>
      <c r="N252" s="323"/>
      <c r="O252" s="323"/>
      <c r="P252" s="323"/>
      <c r="Q252" s="323"/>
      <c r="R252" s="323"/>
      <c r="S252" s="323"/>
      <c r="T252" s="323"/>
      <c r="U252" s="323"/>
      <c r="V252" s="323"/>
      <c r="W252" s="323">
        <v>2</v>
      </c>
      <c r="X252" s="323"/>
      <c r="Y252" s="323"/>
      <c r="Z252" s="323"/>
      <c r="AA252" s="323"/>
      <c r="AB252" s="323">
        <v>1</v>
      </c>
      <c r="AC252" s="323"/>
      <c r="AD252" s="323"/>
      <c r="AE252" s="323"/>
      <c r="AF252" s="323"/>
      <c r="AG252" s="323">
        <v>1</v>
      </c>
      <c r="AH252" s="323"/>
      <c r="AI252" s="323"/>
      <c r="AJ252" s="323"/>
      <c r="AK252" s="323"/>
      <c r="AL252" s="323"/>
      <c r="AM252" s="323"/>
      <c r="AN252" s="323"/>
      <c r="AO252" s="323"/>
      <c r="AP252" s="323"/>
      <c r="AQ252" s="323"/>
      <c r="AR252" s="323"/>
      <c r="AS252" s="323"/>
      <c r="AT252" s="323"/>
      <c r="AU252" s="324">
        <v>4</v>
      </c>
    </row>
    <row r="253" spans="1:47">
      <c r="A253" s="320"/>
      <c r="B253" s="320"/>
      <c r="C253" s="321" t="s">
        <v>384</v>
      </c>
      <c r="D253" s="322"/>
      <c r="E253" s="323"/>
      <c r="F253" s="323"/>
      <c r="G253" s="323"/>
      <c r="H253" s="323"/>
      <c r="I253" s="323"/>
      <c r="J253" s="323"/>
      <c r="K253" s="323"/>
      <c r="L253" s="323"/>
      <c r="M253" s="323"/>
      <c r="N253" s="323"/>
      <c r="O253" s="323"/>
      <c r="P253" s="323"/>
      <c r="Q253" s="323"/>
      <c r="R253" s="323"/>
      <c r="S253" s="323">
        <v>1</v>
      </c>
      <c r="T253" s="323"/>
      <c r="U253" s="323"/>
      <c r="V253" s="323"/>
      <c r="W253" s="323"/>
      <c r="X253" s="323"/>
      <c r="Y253" s="323"/>
      <c r="Z253" s="323"/>
      <c r="AA253" s="323"/>
      <c r="AB253" s="323"/>
      <c r="AC253" s="323"/>
      <c r="AD253" s="323"/>
      <c r="AE253" s="323"/>
      <c r="AF253" s="323"/>
      <c r="AG253" s="323"/>
      <c r="AH253" s="323"/>
      <c r="AI253" s="323"/>
      <c r="AJ253" s="323"/>
      <c r="AK253" s="323"/>
      <c r="AL253" s="323"/>
      <c r="AM253" s="323"/>
      <c r="AN253" s="323"/>
      <c r="AO253" s="323"/>
      <c r="AP253" s="323"/>
      <c r="AQ253" s="323"/>
      <c r="AR253" s="323"/>
      <c r="AS253" s="323"/>
      <c r="AT253" s="323"/>
      <c r="AU253" s="324">
        <v>1</v>
      </c>
    </row>
    <row r="254" spans="1:47">
      <c r="A254" s="320"/>
      <c r="B254" s="332" t="s">
        <v>638</v>
      </c>
      <c r="C254" s="333"/>
      <c r="D254" s="334"/>
      <c r="E254" s="335"/>
      <c r="F254" s="335">
        <v>1</v>
      </c>
      <c r="G254" s="335"/>
      <c r="H254" s="335"/>
      <c r="I254" s="335"/>
      <c r="J254" s="335"/>
      <c r="K254" s="335"/>
      <c r="L254" s="335"/>
      <c r="M254" s="335"/>
      <c r="N254" s="335">
        <v>1</v>
      </c>
      <c r="O254" s="335"/>
      <c r="P254" s="335"/>
      <c r="Q254" s="335">
        <v>1</v>
      </c>
      <c r="R254" s="335"/>
      <c r="S254" s="335">
        <v>1</v>
      </c>
      <c r="T254" s="335">
        <v>2</v>
      </c>
      <c r="U254" s="335">
        <v>1</v>
      </c>
      <c r="V254" s="335">
        <v>2</v>
      </c>
      <c r="W254" s="335">
        <v>4</v>
      </c>
      <c r="X254" s="335"/>
      <c r="Y254" s="335">
        <v>1</v>
      </c>
      <c r="Z254" s="335">
        <v>1</v>
      </c>
      <c r="AA254" s="335">
        <v>1</v>
      </c>
      <c r="AB254" s="335">
        <v>3</v>
      </c>
      <c r="AC254" s="335"/>
      <c r="AD254" s="335">
        <v>3</v>
      </c>
      <c r="AE254" s="335"/>
      <c r="AF254" s="335">
        <v>1</v>
      </c>
      <c r="AG254" s="335">
        <v>1</v>
      </c>
      <c r="AH254" s="335"/>
      <c r="AI254" s="335"/>
      <c r="AJ254" s="335"/>
      <c r="AK254" s="335"/>
      <c r="AL254" s="335">
        <v>1</v>
      </c>
      <c r="AM254" s="335"/>
      <c r="AN254" s="335"/>
      <c r="AO254" s="335"/>
      <c r="AP254" s="335"/>
      <c r="AQ254" s="335"/>
      <c r="AR254" s="335"/>
      <c r="AS254" s="335"/>
      <c r="AT254" s="335"/>
      <c r="AU254" s="336">
        <v>25</v>
      </c>
    </row>
    <row r="255" spans="1:47">
      <c r="A255" s="320"/>
      <c r="B255" s="316" t="s">
        <v>146</v>
      </c>
      <c r="C255" s="316" t="s">
        <v>413</v>
      </c>
      <c r="D255" s="317"/>
      <c r="E255" s="318"/>
      <c r="F255" s="318"/>
      <c r="G255" s="318"/>
      <c r="H255" s="318"/>
      <c r="I255" s="318"/>
      <c r="J255" s="318"/>
      <c r="K255" s="318"/>
      <c r="L255" s="318"/>
      <c r="M255" s="318"/>
      <c r="N255" s="318"/>
      <c r="O255" s="318"/>
      <c r="P255" s="318"/>
      <c r="Q255" s="318"/>
      <c r="R255" s="318"/>
      <c r="S255" s="318"/>
      <c r="T255" s="318"/>
      <c r="U255" s="318"/>
      <c r="V255" s="318">
        <v>1</v>
      </c>
      <c r="W255" s="318"/>
      <c r="X255" s="318"/>
      <c r="Y255" s="318"/>
      <c r="Z255" s="318"/>
      <c r="AA255" s="318"/>
      <c r="AB255" s="318"/>
      <c r="AC255" s="318"/>
      <c r="AD255" s="318"/>
      <c r="AE255" s="318"/>
      <c r="AF255" s="318"/>
      <c r="AG255" s="318"/>
      <c r="AH255" s="318"/>
      <c r="AI255" s="318"/>
      <c r="AJ255" s="318"/>
      <c r="AK255" s="318"/>
      <c r="AL255" s="318"/>
      <c r="AM255" s="318"/>
      <c r="AN255" s="318"/>
      <c r="AO255" s="318"/>
      <c r="AP255" s="318"/>
      <c r="AQ255" s="318"/>
      <c r="AR255" s="318"/>
      <c r="AS255" s="318"/>
      <c r="AT255" s="318"/>
      <c r="AU255" s="319">
        <v>1</v>
      </c>
    </row>
    <row r="256" spans="1:47">
      <c r="A256" s="320"/>
      <c r="B256" s="320"/>
      <c r="C256" s="321" t="s">
        <v>406</v>
      </c>
      <c r="D256" s="322"/>
      <c r="E256" s="323"/>
      <c r="F256" s="323"/>
      <c r="G256" s="323"/>
      <c r="H256" s="323"/>
      <c r="I256" s="323"/>
      <c r="J256" s="323"/>
      <c r="K256" s="323"/>
      <c r="L256" s="323"/>
      <c r="M256" s="323"/>
      <c r="N256" s="323">
        <v>1</v>
      </c>
      <c r="O256" s="323"/>
      <c r="P256" s="323"/>
      <c r="Q256" s="323"/>
      <c r="R256" s="323"/>
      <c r="S256" s="323"/>
      <c r="T256" s="323"/>
      <c r="U256" s="323">
        <v>1</v>
      </c>
      <c r="V256" s="323"/>
      <c r="W256" s="323"/>
      <c r="X256" s="323"/>
      <c r="Y256" s="323"/>
      <c r="Z256" s="323"/>
      <c r="AA256" s="323"/>
      <c r="AB256" s="323"/>
      <c r="AC256" s="323"/>
      <c r="AD256" s="323"/>
      <c r="AE256" s="323"/>
      <c r="AF256" s="323"/>
      <c r="AG256" s="323"/>
      <c r="AH256" s="323"/>
      <c r="AI256" s="323"/>
      <c r="AJ256" s="323"/>
      <c r="AK256" s="323"/>
      <c r="AL256" s="323"/>
      <c r="AM256" s="323"/>
      <c r="AN256" s="323"/>
      <c r="AO256" s="323"/>
      <c r="AP256" s="323"/>
      <c r="AQ256" s="323"/>
      <c r="AR256" s="323"/>
      <c r="AS256" s="323"/>
      <c r="AT256" s="323"/>
      <c r="AU256" s="324">
        <v>2</v>
      </c>
    </row>
    <row r="257" spans="1:47">
      <c r="A257" s="320"/>
      <c r="B257" s="320"/>
      <c r="C257" s="321" t="s">
        <v>414</v>
      </c>
      <c r="D257" s="322"/>
      <c r="E257" s="323"/>
      <c r="F257" s="323"/>
      <c r="G257" s="323"/>
      <c r="H257" s="323"/>
      <c r="I257" s="323"/>
      <c r="J257" s="323"/>
      <c r="K257" s="323"/>
      <c r="L257" s="323"/>
      <c r="M257" s="323"/>
      <c r="N257" s="323"/>
      <c r="O257" s="323"/>
      <c r="P257" s="323"/>
      <c r="Q257" s="323"/>
      <c r="R257" s="323"/>
      <c r="S257" s="323"/>
      <c r="T257" s="323"/>
      <c r="U257" s="323"/>
      <c r="V257" s="323">
        <v>1</v>
      </c>
      <c r="W257" s="323">
        <v>1</v>
      </c>
      <c r="X257" s="323"/>
      <c r="Y257" s="323"/>
      <c r="Z257" s="323"/>
      <c r="AA257" s="323"/>
      <c r="AB257" s="323"/>
      <c r="AC257" s="323"/>
      <c r="AD257" s="323"/>
      <c r="AE257" s="323"/>
      <c r="AF257" s="323"/>
      <c r="AG257" s="323"/>
      <c r="AH257" s="323"/>
      <c r="AI257" s="323"/>
      <c r="AJ257" s="323"/>
      <c r="AK257" s="323"/>
      <c r="AL257" s="323"/>
      <c r="AM257" s="323"/>
      <c r="AN257" s="323"/>
      <c r="AO257" s="323"/>
      <c r="AP257" s="323"/>
      <c r="AQ257" s="323"/>
      <c r="AR257" s="323"/>
      <c r="AS257" s="323"/>
      <c r="AT257" s="323"/>
      <c r="AU257" s="324">
        <v>2</v>
      </c>
    </row>
    <row r="258" spans="1:47">
      <c r="A258" s="320"/>
      <c r="B258" s="320"/>
      <c r="C258" s="321" t="s">
        <v>639</v>
      </c>
      <c r="D258" s="322"/>
      <c r="E258" s="323"/>
      <c r="F258" s="323"/>
      <c r="G258" s="323"/>
      <c r="H258" s="323"/>
      <c r="I258" s="323"/>
      <c r="J258" s="323"/>
      <c r="K258" s="323"/>
      <c r="L258" s="323"/>
      <c r="M258" s="323"/>
      <c r="N258" s="323"/>
      <c r="O258" s="323"/>
      <c r="P258" s="323"/>
      <c r="Q258" s="323"/>
      <c r="R258" s="323"/>
      <c r="S258" s="323"/>
      <c r="T258" s="323"/>
      <c r="U258" s="323"/>
      <c r="V258" s="323"/>
      <c r="W258" s="323"/>
      <c r="X258" s="323"/>
      <c r="Y258" s="323"/>
      <c r="Z258" s="323"/>
      <c r="AA258" s="323"/>
      <c r="AB258" s="323"/>
      <c r="AC258" s="323"/>
      <c r="AD258" s="323"/>
      <c r="AE258" s="323"/>
      <c r="AF258" s="323"/>
      <c r="AG258" s="323"/>
      <c r="AH258" s="323"/>
      <c r="AI258" s="323"/>
      <c r="AJ258" s="323"/>
      <c r="AK258" s="323"/>
      <c r="AL258" s="323"/>
      <c r="AM258" s="323"/>
      <c r="AN258" s="323"/>
      <c r="AO258" s="323"/>
      <c r="AP258" s="323"/>
      <c r="AQ258" s="323">
        <v>1</v>
      </c>
      <c r="AR258" s="323"/>
      <c r="AS258" s="323"/>
      <c r="AT258" s="323"/>
      <c r="AU258" s="324">
        <v>1</v>
      </c>
    </row>
    <row r="259" spans="1:47">
      <c r="A259" s="320"/>
      <c r="B259" s="320"/>
      <c r="C259" s="321" t="s">
        <v>373</v>
      </c>
      <c r="D259" s="322"/>
      <c r="E259" s="323"/>
      <c r="F259" s="323"/>
      <c r="G259" s="323"/>
      <c r="H259" s="323"/>
      <c r="I259" s="323"/>
      <c r="J259" s="323"/>
      <c r="K259" s="323"/>
      <c r="L259" s="323"/>
      <c r="M259" s="323"/>
      <c r="N259" s="323"/>
      <c r="O259" s="323"/>
      <c r="P259" s="323"/>
      <c r="Q259" s="323"/>
      <c r="R259" s="323">
        <v>1</v>
      </c>
      <c r="S259" s="323"/>
      <c r="T259" s="323">
        <v>1</v>
      </c>
      <c r="U259" s="323"/>
      <c r="V259" s="323"/>
      <c r="W259" s="323"/>
      <c r="X259" s="323"/>
      <c r="Y259" s="323"/>
      <c r="Z259" s="323"/>
      <c r="AA259" s="323"/>
      <c r="AB259" s="323">
        <v>1</v>
      </c>
      <c r="AC259" s="323"/>
      <c r="AD259" s="323"/>
      <c r="AE259" s="323"/>
      <c r="AF259" s="323"/>
      <c r="AG259" s="323"/>
      <c r="AH259" s="323"/>
      <c r="AI259" s="323"/>
      <c r="AJ259" s="323"/>
      <c r="AK259" s="323"/>
      <c r="AL259" s="323"/>
      <c r="AM259" s="323"/>
      <c r="AN259" s="323"/>
      <c r="AO259" s="323"/>
      <c r="AP259" s="323"/>
      <c r="AQ259" s="323"/>
      <c r="AR259" s="323"/>
      <c r="AS259" s="323"/>
      <c r="AT259" s="323"/>
      <c r="AU259" s="324">
        <v>3</v>
      </c>
    </row>
    <row r="260" spans="1:47">
      <c r="A260" s="320"/>
      <c r="B260" s="320"/>
      <c r="C260" s="321" t="s">
        <v>392</v>
      </c>
      <c r="D260" s="322"/>
      <c r="E260" s="323"/>
      <c r="F260" s="323"/>
      <c r="G260" s="323"/>
      <c r="H260" s="323"/>
      <c r="I260" s="323"/>
      <c r="J260" s="323"/>
      <c r="K260" s="323"/>
      <c r="L260" s="323"/>
      <c r="M260" s="323"/>
      <c r="N260" s="323"/>
      <c r="O260" s="323"/>
      <c r="P260" s="323"/>
      <c r="Q260" s="323"/>
      <c r="R260" s="323"/>
      <c r="S260" s="323"/>
      <c r="T260" s="323"/>
      <c r="U260" s="323">
        <v>1</v>
      </c>
      <c r="V260" s="323"/>
      <c r="W260" s="323"/>
      <c r="X260" s="323"/>
      <c r="Y260" s="323"/>
      <c r="Z260" s="323"/>
      <c r="AA260" s="323"/>
      <c r="AB260" s="323"/>
      <c r="AC260" s="323"/>
      <c r="AD260" s="323"/>
      <c r="AE260" s="323"/>
      <c r="AF260" s="323"/>
      <c r="AG260" s="323"/>
      <c r="AH260" s="323"/>
      <c r="AI260" s="323"/>
      <c r="AJ260" s="323"/>
      <c r="AK260" s="323"/>
      <c r="AL260" s="323"/>
      <c r="AM260" s="323"/>
      <c r="AN260" s="323"/>
      <c r="AO260" s="323"/>
      <c r="AP260" s="323"/>
      <c r="AQ260" s="323"/>
      <c r="AR260" s="323"/>
      <c r="AS260" s="323"/>
      <c r="AT260" s="323"/>
      <c r="AU260" s="324">
        <v>1</v>
      </c>
    </row>
    <row r="261" spans="1:47">
      <c r="A261" s="320"/>
      <c r="B261" s="320"/>
      <c r="C261" s="321" t="s">
        <v>480</v>
      </c>
      <c r="D261" s="322"/>
      <c r="E261" s="323"/>
      <c r="F261" s="323"/>
      <c r="G261" s="323"/>
      <c r="H261" s="323"/>
      <c r="I261" s="323"/>
      <c r="J261" s="323"/>
      <c r="K261" s="323"/>
      <c r="L261" s="323"/>
      <c r="M261" s="323"/>
      <c r="N261" s="323"/>
      <c r="O261" s="323"/>
      <c r="P261" s="323"/>
      <c r="Q261" s="323"/>
      <c r="R261" s="323"/>
      <c r="S261" s="323"/>
      <c r="T261" s="323"/>
      <c r="U261" s="323"/>
      <c r="V261" s="323"/>
      <c r="W261" s="323"/>
      <c r="X261" s="323"/>
      <c r="Y261" s="323"/>
      <c r="Z261" s="323"/>
      <c r="AA261" s="323"/>
      <c r="AB261" s="323"/>
      <c r="AC261" s="323"/>
      <c r="AD261" s="323">
        <v>1</v>
      </c>
      <c r="AE261" s="323"/>
      <c r="AF261" s="323"/>
      <c r="AG261" s="323"/>
      <c r="AH261" s="323"/>
      <c r="AI261" s="323"/>
      <c r="AJ261" s="323"/>
      <c r="AK261" s="323"/>
      <c r="AL261" s="323"/>
      <c r="AM261" s="323"/>
      <c r="AN261" s="323"/>
      <c r="AO261" s="323"/>
      <c r="AP261" s="323"/>
      <c r="AQ261" s="323"/>
      <c r="AR261" s="323"/>
      <c r="AS261" s="323"/>
      <c r="AT261" s="323"/>
      <c r="AU261" s="324">
        <v>1</v>
      </c>
    </row>
    <row r="262" spans="1:47">
      <c r="A262" s="320"/>
      <c r="B262" s="320"/>
      <c r="C262" s="321" t="s">
        <v>187</v>
      </c>
      <c r="D262" s="322"/>
      <c r="E262" s="323"/>
      <c r="F262" s="323"/>
      <c r="G262" s="323"/>
      <c r="H262" s="323"/>
      <c r="I262" s="323"/>
      <c r="J262" s="323"/>
      <c r="K262" s="323"/>
      <c r="L262" s="323"/>
      <c r="M262" s="323"/>
      <c r="N262" s="323"/>
      <c r="O262" s="323"/>
      <c r="P262" s="323"/>
      <c r="Q262" s="323"/>
      <c r="R262" s="323"/>
      <c r="S262" s="323"/>
      <c r="T262" s="323"/>
      <c r="U262" s="323"/>
      <c r="V262" s="323"/>
      <c r="W262" s="323"/>
      <c r="X262" s="323"/>
      <c r="Y262" s="323"/>
      <c r="Z262" s="323"/>
      <c r="AA262" s="323"/>
      <c r="AB262" s="323"/>
      <c r="AC262" s="323"/>
      <c r="AD262" s="323"/>
      <c r="AE262" s="323"/>
      <c r="AF262" s="323"/>
      <c r="AG262" s="323">
        <v>1</v>
      </c>
      <c r="AH262" s="323"/>
      <c r="AI262" s="323"/>
      <c r="AJ262" s="323"/>
      <c r="AK262" s="323"/>
      <c r="AL262" s="323"/>
      <c r="AM262" s="323"/>
      <c r="AN262" s="323"/>
      <c r="AO262" s="323"/>
      <c r="AP262" s="323"/>
      <c r="AQ262" s="323"/>
      <c r="AR262" s="323"/>
      <c r="AS262" s="323"/>
      <c r="AT262" s="323"/>
      <c r="AU262" s="324">
        <v>1</v>
      </c>
    </row>
    <row r="263" spans="1:47">
      <c r="A263" s="320"/>
      <c r="B263" s="320"/>
      <c r="C263" s="321" t="s">
        <v>158</v>
      </c>
      <c r="D263" s="322"/>
      <c r="E263" s="323"/>
      <c r="F263" s="323"/>
      <c r="G263" s="323"/>
      <c r="H263" s="323"/>
      <c r="I263" s="323"/>
      <c r="J263" s="323"/>
      <c r="K263" s="323"/>
      <c r="L263" s="323"/>
      <c r="M263" s="323"/>
      <c r="N263" s="323"/>
      <c r="O263" s="323"/>
      <c r="P263" s="323"/>
      <c r="Q263" s="323"/>
      <c r="R263" s="323"/>
      <c r="S263" s="323"/>
      <c r="T263" s="323"/>
      <c r="U263" s="323"/>
      <c r="V263" s="323"/>
      <c r="W263" s="323"/>
      <c r="X263" s="323"/>
      <c r="Y263" s="323"/>
      <c r="Z263" s="323"/>
      <c r="AA263" s="323"/>
      <c r="AB263" s="323"/>
      <c r="AC263" s="323"/>
      <c r="AD263" s="323"/>
      <c r="AE263" s="323">
        <v>1</v>
      </c>
      <c r="AF263" s="323"/>
      <c r="AG263" s="323"/>
      <c r="AH263" s="323"/>
      <c r="AI263" s="323"/>
      <c r="AJ263" s="323"/>
      <c r="AK263" s="323"/>
      <c r="AL263" s="323"/>
      <c r="AM263" s="323"/>
      <c r="AN263" s="323"/>
      <c r="AO263" s="323"/>
      <c r="AP263" s="323"/>
      <c r="AQ263" s="323"/>
      <c r="AR263" s="323"/>
      <c r="AS263" s="323"/>
      <c r="AT263" s="323"/>
      <c r="AU263" s="324">
        <v>1</v>
      </c>
    </row>
    <row r="264" spans="1:47">
      <c r="A264" s="320"/>
      <c r="B264" s="320"/>
      <c r="C264" s="321" t="s">
        <v>468</v>
      </c>
      <c r="D264" s="322"/>
      <c r="E264" s="323"/>
      <c r="F264" s="323"/>
      <c r="G264" s="323"/>
      <c r="H264" s="323"/>
      <c r="I264" s="323"/>
      <c r="J264" s="323"/>
      <c r="K264" s="323"/>
      <c r="L264" s="323"/>
      <c r="M264" s="323"/>
      <c r="N264" s="323"/>
      <c r="O264" s="323"/>
      <c r="P264" s="323"/>
      <c r="Q264" s="323"/>
      <c r="R264" s="323"/>
      <c r="S264" s="323"/>
      <c r="T264" s="323"/>
      <c r="U264" s="323"/>
      <c r="V264" s="323"/>
      <c r="W264" s="323"/>
      <c r="X264" s="323"/>
      <c r="Y264" s="323"/>
      <c r="Z264" s="323"/>
      <c r="AA264" s="323"/>
      <c r="AB264" s="323">
        <v>1</v>
      </c>
      <c r="AC264" s="323"/>
      <c r="AD264" s="323"/>
      <c r="AE264" s="323"/>
      <c r="AF264" s="323"/>
      <c r="AG264" s="323"/>
      <c r="AH264" s="323">
        <v>1</v>
      </c>
      <c r="AI264" s="323"/>
      <c r="AJ264" s="323"/>
      <c r="AK264" s="323"/>
      <c r="AL264" s="323"/>
      <c r="AM264" s="323"/>
      <c r="AN264" s="323"/>
      <c r="AO264" s="323"/>
      <c r="AP264" s="323"/>
      <c r="AQ264" s="323"/>
      <c r="AR264" s="323"/>
      <c r="AS264" s="323"/>
      <c r="AT264" s="323"/>
      <c r="AU264" s="324">
        <v>2</v>
      </c>
    </row>
    <row r="265" spans="1:47">
      <c r="A265" s="320"/>
      <c r="B265" s="320"/>
      <c r="C265" s="321" t="s">
        <v>547</v>
      </c>
      <c r="D265" s="322"/>
      <c r="E265" s="323"/>
      <c r="F265" s="323"/>
      <c r="G265" s="323"/>
      <c r="H265" s="323"/>
      <c r="I265" s="323"/>
      <c r="J265" s="323"/>
      <c r="K265" s="323"/>
      <c r="L265" s="323"/>
      <c r="M265" s="323"/>
      <c r="N265" s="323"/>
      <c r="O265" s="323"/>
      <c r="P265" s="323"/>
      <c r="Q265" s="323"/>
      <c r="R265" s="323"/>
      <c r="S265" s="323"/>
      <c r="T265" s="323"/>
      <c r="U265" s="323"/>
      <c r="V265" s="323"/>
      <c r="W265" s="323"/>
      <c r="X265" s="323"/>
      <c r="Y265" s="323"/>
      <c r="Z265" s="323"/>
      <c r="AA265" s="323"/>
      <c r="AB265" s="323"/>
      <c r="AC265" s="323"/>
      <c r="AD265" s="323"/>
      <c r="AE265" s="323"/>
      <c r="AF265" s="323"/>
      <c r="AG265" s="323"/>
      <c r="AH265" s="323"/>
      <c r="AI265" s="323"/>
      <c r="AJ265" s="323"/>
      <c r="AK265" s="323"/>
      <c r="AL265" s="323">
        <v>1</v>
      </c>
      <c r="AM265" s="323"/>
      <c r="AN265" s="323"/>
      <c r="AO265" s="323"/>
      <c r="AP265" s="323"/>
      <c r="AQ265" s="323"/>
      <c r="AR265" s="323"/>
      <c r="AS265" s="323"/>
      <c r="AT265" s="323"/>
      <c r="AU265" s="324">
        <v>1</v>
      </c>
    </row>
    <row r="266" spans="1:47">
      <c r="A266" s="320"/>
      <c r="B266" s="332" t="s">
        <v>640</v>
      </c>
      <c r="C266" s="333"/>
      <c r="D266" s="334"/>
      <c r="E266" s="335"/>
      <c r="F266" s="335"/>
      <c r="G266" s="335"/>
      <c r="H266" s="335"/>
      <c r="I266" s="335"/>
      <c r="J266" s="335"/>
      <c r="K266" s="335"/>
      <c r="L266" s="335"/>
      <c r="M266" s="335"/>
      <c r="N266" s="335">
        <v>1</v>
      </c>
      <c r="O266" s="335"/>
      <c r="P266" s="335"/>
      <c r="Q266" s="335"/>
      <c r="R266" s="335">
        <v>1</v>
      </c>
      <c r="S266" s="335"/>
      <c r="T266" s="335">
        <v>1</v>
      </c>
      <c r="U266" s="335">
        <v>2</v>
      </c>
      <c r="V266" s="335">
        <v>2</v>
      </c>
      <c r="W266" s="335">
        <v>1</v>
      </c>
      <c r="X266" s="335"/>
      <c r="Y266" s="335"/>
      <c r="Z266" s="335"/>
      <c r="AA266" s="335"/>
      <c r="AB266" s="335">
        <v>2</v>
      </c>
      <c r="AC266" s="335"/>
      <c r="AD266" s="335">
        <v>1</v>
      </c>
      <c r="AE266" s="335">
        <v>1</v>
      </c>
      <c r="AF266" s="335"/>
      <c r="AG266" s="335">
        <v>1</v>
      </c>
      <c r="AH266" s="335">
        <v>1</v>
      </c>
      <c r="AI266" s="335"/>
      <c r="AJ266" s="335"/>
      <c r="AK266" s="335"/>
      <c r="AL266" s="335">
        <v>1</v>
      </c>
      <c r="AM266" s="335"/>
      <c r="AN266" s="335"/>
      <c r="AO266" s="335"/>
      <c r="AP266" s="335"/>
      <c r="AQ266" s="335">
        <v>1</v>
      </c>
      <c r="AR266" s="335"/>
      <c r="AS266" s="335"/>
      <c r="AT266" s="335"/>
      <c r="AU266" s="336">
        <v>16</v>
      </c>
    </row>
    <row r="267" spans="1:47">
      <c r="A267" s="320"/>
      <c r="B267" s="316" t="s">
        <v>171</v>
      </c>
      <c r="C267" s="316" t="s">
        <v>223</v>
      </c>
      <c r="D267" s="317"/>
      <c r="E267" s="318"/>
      <c r="F267" s="318"/>
      <c r="G267" s="318"/>
      <c r="H267" s="318"/>
      <c r="I267" s="318"/>
      <c r="J267" s="318"/>
      <c r="K267" s="318"/>
      <c r="L267" s="318"/>
      <c r="M267" s="318"/>
      <c r="N267" s="318"/>
      <c r="O267" s="318"/>
      <c r="P267" s="318"/>
      <c r="Q267" s="318"/>
      <c r="R267" s="318"/>
      <c r="S267" s="318"/>
      <c r="T267" s="318"/>
      <c r="U267" s="318"/>
      <c r="V267" s="318"/>
      <c r="W267" s="318"/>
      <c r="X267" s="318"/>
      <c r="Y267" s="318"/>
      <c r="Z267" s="318"/>
      <c r="AA267" s="318"/>
      <c r="AB267" s="318"/>
      <c r="AC267" s="318"/>
      <c r="AD267" s="318"/>
      <c r="AE267" s="318"/>
      <c r="AF267" s="318"/>
      <c r="AG267" s="318"/>
      <c r="AH267" s="318"/>
      <c r="AI267" s="318">
        <v>1</v>
      </c>
      <c r="AJ267" s="318"/>
      <c r="AK267" s="318">
        <v>1</v>
      </c>
      <c r="AL267" s="318"/>
      <c r="AM267" s="318"/>
      <c r="AN267" s="318"/>
      <c r="AO267" s="318"/>
      <c r="AP267" s="318"/>
      <c r="AQ267" s="318"/>
      <c r="AR267" s="318"/>
      <c r="AS267" s="318"/>
      <c r="AT267" s="318"/>
      <c r="AU267" s="319">
        <v>2</v>
      </c>
    </row>
    <row r="268" spans="1:47">
      <c r="A268" s="320"/>
      <c r="B268" s="320"/>
      <c r="C268" s="321" t="s">
        <v>444</v>
      </c>
      <c r="D268" s="322"/>
      <c r="E268" s="323"/>
      <c r="F268" s="323"/>
      <c r="G268" s="323"/>
      <c r="H268" s="323"/>
      <c r="I268" s="323"/>
      <c r="J268" s="323"/>
      <c r="K268" s="323"/>
      <c r="L268" s="323"/>
      <c r="M268" s="323"/>
      <c r="N268" s="323"/>
      <c r="O268" s="323"/>
      <c r="P268" s="323"/>
      <c r="Q268" s="323"/>
      <c r="R268" s="323"/>
      <c r="S268" s="323"/>
      <c r="T268" s="323"/>
      <c r="U268" s="323"/>
      <c r="V268" s="323"/>
      <c r="W268" s="323"/>
      <c r="X268" s="323"/>
      <c r="Y268" s="323"/>
      <c r="Z268" s="323"/>
      <c r="AA268" s="323"/>
      <c r="AB268" s="323"/>
      <c r="AC268" s="323"/>
      <c r="AD268" s="323"/>
      <c r="AE268" s="323"/>
      <c r="AF268" s="323"/>
      <c r="AG268" s="323"/>
      <c r="AH268" s="323"/>
      <c r="AI268" s="323"/>
      <c r="AJ268" s="323"/>
      <c r="AK268" s="323"/>
      <c r="AL268" s="323"/>
      <c r="AM268" s="323"/>
      <c r="AN268" s="323"/>
      <c r="AO268" s="323"/>
      <c r="AP268" s="323"/>
      <c r="AQ268" s="323"/>
      <c r="AR268" s="323"/>
      <c r="AS268" s="323"/>
      <c r="AT268" s="323">
        <v>1</v>
      </c>
      <c r="AU268" s="324">
        <v>1</v>
      </c>
    </row>
    <row r="269" spans="1:47">
      <c r="A269" s="320"/>
      <c r="B269" s="320"/>
      <c r="C269" s="321" t="s">
        <v>303</v>
      </c>
      <c r="D269" s="322"/>
      <c r="E269" s="323"/>
      <c r="F269" s="323"/>
      <c r="G269" s="323"/>
      <c r="H269" s="323"/>
      <c r="I269" s="323"/>
      <c r="J269" s="323"/>
      <c r="K269" s="323"/>
      <c r="L269" s="323"/>
      <c r="M269" s="323"/>
      <c r="N269" s="323"/>
      <c r="O269" s="323"/>
      <c r="P269" s="323"/>
      <c r="Q269" s="323"/>
      <c r="R269" s="323"/>
      <c r="S269" s="323"/>
      <c r="T269" s="323"/>
      <c r="U269" s="323"/>
      <c r="V269" s="323">
        <v>1</v>
      </c>
      <c r="W269" s="323">
        <v>3</v>
      </c>
      <c r="X269" s="323">
        <v>2</v>
      </c>
      <c r="Y269" s="323">
        <v>1</v>
      </c>
      <c r="Z269" s="323"/>
      <c r="AA269" s="323"/>
      <c r="AB269" s="323"/>
      <c r="AC269" s="323"/>
      <c r="AD269" s="323"/>
      <c r="AE269" s="323"/>
      <c r="AF269" s="323"/>
      <c r="AG269" s="323"/>
      <c r="AH269" s="323"/>
      <c r="AI269" s="323"/>
      <c r="AJ269" s="323"/>
      <c r="AK269" s="323"/>
      <c r="AL269" s="323"/>
      <c r="AM269" s="323"/>
      <c r="AN269" s="323"/>
      <c r="AO269" s="323"/>
      <c r="AP269" s="323"/>
      <c r="AQ269" s="323"/>
      <c r="AR269" s="323"/>
      <c r="AS269" s="323"/>
      <c r="AT269" s="323"/>
      <c r="AU269" s="324">
        <v>7</v>
      </c>
    </row>
    <row r="270" spans="1:47">
      <c r="A270" s="320"/>
      <c r="B270" s="320"/>
      <c r="C270" s="321" t="s">
        <v>160</v>
      </c>
      <c r="D270" s="322"/>
      <c r="E270" s="323"/>
      <c r="F270" s="323"/>
      <c r="G270" s="323"/>
      <c r="H270" s="323"/>
      <c r="I270" s="323"/>
      <c r="J270" s="323"/>
      <c r="K270" s="323"/>
      <c r="L270" s="323"/>
      <c r="M270" s="323"/>
      <c r="N270" s="323"/>
      <c r="O270" s="323"/>
      <c r="P270" s="323"/>
      <c r="Q270" s="323"/>
      <c r="R270" s="323"/>
      <c r="S270" s="323"/>
      <c r="T270" s="323"/>
      <c r="U270" s="323"/>
      <c r="V270" s="323"/>
      <c r="W270" s="323"/>
      <c r="X270" s="323"/>
      <c r="Y270" s="323"/>
      <c r="Z270" s="323"/>
      <c r="AA270" s="323"/>
      <c r="AB270" s="323"/>
      <c r="AC270" s="323"/>
      <c r="AD270" s="323"/>
      <c r="AE270" s="323"/>
      <c r="AF270" s="323"/>
      <c r="AG270" s="323"/>
      <c r="AH270" s="323"/>
      <c r="AI270" s="323"/>
      <c r="AJ270" s="323">
        <v>1</v>
      </c>
      <c r="AK270" s="323"/>
      <c r="AL270" s="323"/>
      <c r="AM270" s="323"/>
      <c r="AN270" s="323"/>
      <c r="AO270" s="323"/>
      <c r="AP270" s="323"/>
      <c r="AQ270" s="323"/>
      <c r="AR270" s="323"/>
      <c r="AS270" s="323"/>
      <c r="AT270" s="323"/>
      <c r="AU270" s="324">
        <v>1</v>
      </c>
    </row>
    <row r="271" spans="1:47">
      <c r="A271" s="320"/>
      <c r="B271" s="332" t="s">
        <v>570</v>
      </c>
      <c r="C271" s="333"/>
      <c r="D271" s="334"/>
      <c r="E271" s="335"/>
      <c r="F271" s="335"/>
      <c r="G271" s="335"/>
      <c r="H271" s="335"/>
      <c r="I271" s="335"/>
      <c r="J271" s="335"/>
      <c r="K271" s="335"/>
      <c r="L271" s="335"/>
      <c r="M271" s="335"/>
      <c r="N271" s="335"/>
      <c r="O271" s="335"/>
      <c r="P271" s="335"/>
      <c r="Q271" s="335"/>
      <c r="R271" s="335"/>
      <c r="S271" s="335"/>
      <c r="T271" s="335"/>
      <c r="U271" s="335"/>
      <c r="V271" s="335">
        <v>1</v>
      </c>
      <c r="W271" s="335">
        <v>3</v>
      </c>
      <c r="X271" s="335">
        <v>2</v>
      </c>
      <c r="Y271" s="335">
        <v>1</v>
      </c>
      <c r="Z271" s="335"/>
      <c r="AA271" s="335"/>
      <c r="AB271" s="335"/>
      <c r="AC271" s="335"/>
      <c r="AD271" s="335"/>
      <c r="AE271" s="335"/>
      <c r="AF271" s="335"/>
      <c r="AG271" s="335"/>
      <c r="AH271" s="335"/>
      <c r="AI271" s="335">
        <v>1</v>
      </c>
      <c r="AJ271" s="335">
        <v>1</v>
      </c>
      <c r="AK271" s="335">
        <v>1</v>
      </c>
      <c r="AL271" s="335"/>
      <c r="AM271" s="335"/>
      <c r="AN271" s="335"/>
      <c r="AO271" s="335"/>
      <c r="AP271" s="335"/>
      <c r="AQ271" s="335"/>
      <c r="AR271" s="335"/>
      <c r="AS271" s="335"/>
      <c r="AT271" s="335">
        <v>1</v>
      </c>
      <c r="AU271" s="336">
        <v>11</v>
      </c>
    </row>
    <row r="272" spans="1:47">
      <c r="A272" s="320"/>
      <c r="B272" s="316" t="s">
        <v>203</v>
      </c>
      <c r="C272" s="316" t="s">
        <v>469</v>
      </c>
      <c r="D272" s="317"/>
      <c r="E272" s="318"/>
      <c r="F272" s="318"/>
      <c r="G272" s="318"/>
      <c r="H272" s="318"/>
      <c r="I272" s="318"/>
      <c r="J272" s="318"/>
      <c r="K272" s="318"/>
      <c r="L272" s="318"/>
      <c r="M272" s="318"/>
      <c r="N272" s="318"/>
      <c r="O272" s="318"/>
      <c r="P272" s="318"/>
      <c r="Q272" s="318"/>
      <c r="R272" s="318"/>
      <c r="S272" s="318"/>
      <c r="T272" s="318"/>
      <c r="U272" s="318"/>
      <c r="V272" s="318"/>
      <c r="W272" s="318"/>
      <c r="X272" s="318"/>
      <c r="Y272" s="318"/>
      <c r="Z272" s="318"/>
      <c r="AA272" s="318"/>
      <c r="AB272" s="318"/>
      <c r="AC272" s="318">
        <v>1</v>
      </c>
      <c r="AD272" s="318"/>
      <c r="AE272" s="318">
        <v>1</v>
      </c>
      <c r="AF272" s="318"/>
      <c r="AG272" s="318"/>
      <c r="AH272" s="318"/>
      <c r="AI272" s="318"/>
      <c r="AJ272" s="318"/>
      <c r="AK272" s="318"/>
      <c r="AL272" s="318"/>
      <c r="AM272" s="318"/>
      <c r="AN272" s="318"/>
      <c r="AO272" s="318"/>
      <c r="AP272" s="318"/>
      <c r="AQ272" s="318"/>
      <c r="AR272" s="318"/>
      <c r="AS272" s="318"/>
      <c r="AT272" s="318"/>
      <c r="AU272" s="319">
        <v>2</v>
      </c>
    </row>
    <row r="273" spans="1:47">
      <c r="A273" s="320"/>
      <c r="B273" s="320"/>
      <c r="C273" s="321" t="s">
        <v>223</v>
      </c>
      <c r="D273" s="322"/>
      <c r="E273" s="323"/>
      <c r="F273" s="323"/>
      <c r="G273" s="323"/>
      <c r="H273" s="323"/>
      <c r="I273" s="323"/>
      <c r="J273" s="323"/>
      <c r="K273" s="323"/>
      <c r="L273" s="323"/>
      <c r="M273" s="323"/>
      <c r="N273" s="323"/>
      <c r="O273" s="323"/>
      <c r="P273" s="323"/>
      <c r="Q273" s="323"/>
      <c r="R273" s="323"/>
      <c r="S273" s="323"/>
      <c r="T273" s="323"/>
      <c r="U273" s="323"/>
      <c r="V273" s="323"/>
      <c r="W273" s="323"/>
      <c r="X273" s="323"/>
      <c r="Y273" s="323"/>
      <c r="Z273" s="323"/>
      <c r="AA273" s="323"/>
      <c r="AB273" s="323"/>
      <c r="AC273" s="323"/>
      <c r="AD273" s="323"/>
      <c r="AE273" s="323"/>
      <c r="AF273" s="323"/>
      <c r="AG273" s="323">
        <v>1</v>
      </c>
      <c r="AH273" s="323"/>
      <c r="AI273" s="323"/>
      <c r="AJ273" s="323"/>
      <c r="AK273" s="323"/>
      <c r="AL273" s="323"/>
      <c r="AM273" s="323"/>
      <c r="AN273" s="323"/>
      <c r="AO273" s="323"/>
      <c r="AP273" s="323"/>
      <c r="AQ273" s="323"/>
      <c r="AR273" s="323"/>
      <c r="AS273" s="323"/>
      <c r="AT273" s="323"/>
      <c r="AU273" s="324">
        <v>1</v>
      </c>
    </row>
    <row r="274" spans="1:47">
      <c r="A274" s="320"/>
      <c r="B274" s="320"/>
      <c r="C274" s="321" t="s">
        <v>431</v>
      </c>
      <c r="D274" s="322"/>
      <c r="E274" s="323"/>
      <c r="F274" s="323"/>
      <c r="G274" s="323"/>
      <c r="H274" s="323"/>
      <c r="I274" s="323"/>
      <c r="J274" s="323"/>
      <c r="K274" s="323"/>
      <c r="L274" s="323"/>
      <c r="M274" s="323"/>
      <c r="N274" s="323"/>
      <c r="O274" s="323"/>
      <c r="P274" s="323"/>
      <c r="Q274" s="323"/>
      <c r="R274" s="323"/>
      <c r="S274" s="323"/>
      <c r="T274" s="323"/>
      <c r="U274" s="323"/>
      <c r="V274" s="323"/>
      <c r="W274" s="323"/>
      <c r="X274" s="323">
        <v>2</v>
      </c>
      <c r="Y274" s="323"/>
      <c r="Z274" s="323"/>
      <c r="AA274" s="323"/>
      <c r="AB274" s="323"/>
      <c r="AC274" s="323"/>
      <c r="AD274" s="323">
        <v>1</v>
      </c>
      <c r="AE274" s="323"/>
      <c r="AF274" s="323"/>
      <c r="AG274" s="323"/>
      <c r="AH274" s="323"/>
      <c r="AI274" s="323"/>
      <c r="AJ274" s="323"/>
      <c r="AK274" s="323"/>
      <c r="AL274" s="323">
        <v>1</v>
      </c>
      <c r="AM274" s="323"/>
      <c r="AN274" s="323"/>
      <c r="AO274" s="323"/>
      <c r="AP274" s="323"/>
      <c r="AQ274" s="323"/>
      <c r="AR274" s="323"/>
      <c r="AS274" s="323"/>
      <c r="AT274" s="323"/>
      <c r="AU274" s="324">
        <v>4</v>
      </c>
    </row>
    <row r="275" spans="1:47">
      <c r="A275" s="320"/>
      <c r="B275" s="320"/>
      <c r="C275" s="321" t="s">
        <v>203</v>
      </c>
      <c r="D275" s="322"/>
      <c r="E275" s="323"/>
      <c r="F275" s="323"/>
      <c r="G275" s="323"/>
      <c r="H275" s="323"/>
      <c r="I275" s="323"/>
      <c r="J275" s="323"/>
      <c r="K275" s="323"/>
      <c r="L275" s="323"/>
      <c r="M275" s="323"/>
      <c r="N275" s="323"/>
      <c r="O275" s="323"/>
      <c r="P275" s="323"/>
      <c r="Q275" s="323"/>
      <c r="R275" s="323"/>
      <c r="S275" s="323"/>
      <c r="T275" s="323"/>
      <c r="U275" s="323"/>
      <c r="V275" s="323"/>
      <c r="W275" s="323"/>
      <c r="X275" s="323"/>
      <c r="Y275" s="323"/>
      <c r="Z275" s="323"/>
      <c r="AA275" s="323"/>
      <c r="AB275" s="323"/>
      <c r="AC275" s="323"/>
      <c r="AD275" s="323"/>
      <c r="AE275" s="323"/>
      <c r="AF275" s="323"/>
      <c r="AG275" s="323"/>
      <c r="AH275" s="323">
        <v>1</v>
      </c>
      <c r="AI275" s="323"/>
      <c r="AJ275" s="323"/>
      <c r="AK275" s="323"/>
      <c r="AL275" s="323"/>
      <c r="AM275" s="323"/>
      <c r="AN275" s="323"/>
      <c r="AO275" s="323"/>
      <c r="AP275" s="323"/>
      <c r="AQ275" s="323"/>
      <c r="AR275" s="323"/>
      <c r="AS275" s="323"/>
      <c r="AT275" s="323"/>
      <c r="AU275" s="324">
        <v>1</v>
      </c>
    </row>
    <row r="276" spans="1:47">
      <c r="A276" s="320"/>
      <c r="B276" s="332" t="s">
        <v>641</v>
      </c>
      <c r="C276" s="333"/>
      <c r="D276" s="334"/>
      <c r="E276" s="335"/>
      <c r="F276" s="335"/>
      <c r="G276" s="335"/>
      <c r="H276" s="335"/>
      <c r="I276" s="335"/>
      <c r="J276" s="335"/>
      <c r="K276" s="335"/>
      <c r="L276" s="335"/>
      <c r="M276" s="335"/>
      <c r="N276" s="335"/>
      <c r="O276" s="335"/>
      <c r="P276" s="335"/>
      <c r="Q276" s="335"/>
      <c r="R276" s="335"/>
      <c r="S276" s="335"/>
      <c r="T276" s="335"/>
      <c r="U276" s="335"/>
      <c r="V276" s="335"/>
      <c r="W276" s="335"/>
      <c r="X276" s="335">
        <v>2</v>
      </c>
      <c r="Y276" s="335"/>
      <c r="Z276" s="335"/>
      <c r="AA276" s="335"/>
      <c r="AB276" s="335"/>
      <c r="AC276" s="335">
        <v>1</v>
      </c>
      <c r="AD276" s="335">
        <v>1</v>
      </c>
      <c r="AE276" s="335">
        <v>1</v>
      </c>
      <c r="AF276" s="335"/>
      <c r="AG276" s="335">
        <v>1</v>
      </c>
      <c r="AH276" s="335">
        <v>1</v>
      </c>
      <c r="AI276" s="335"/>
      <c r="AJ276" s="335"/>
      <c r="AK276" s="335"/>
      <c r="AL276" s="335">
        <v>1</v>
      </c>
      <c r="AM276" s="335"/>
      <c r="AN276" s="335"/>
      <c r="AO276" s="335"/>
      <c r="AP276" s="335"/>
      <c r="AQ276" s="335"/>
      <c r="AR276" s="335"/>
      <c r="AS276" s="335"/>
      <c r="AT276" s="335"/>
      <c r="AU276" s="336">
        <v>8</v>
      </c>
    </row>
    <row r="277" spans="1:47">
      <c r="A277" s="320"/>
      <c r="B277" s="316" t="s">
        <v>199</v>
      </c>
      <c r="C277" s="316" t="s">
        <v>552</v>
      </c>
      <c r="D277" s="317"/>
      <c r="E277" s="318"/>
      <c r="F277" s="318"/>
      <c r="G277" s="318"/>
      <c r="H277" s="318"/>
      <c r="I277" s="318"/>
      <c r="J277" s="318"/>
      <c r="K277" s="318"/>
      <c r="L277" s="318"/>
      <c r="M277" s="318"/>
      <c r="N277" s="318"/>
      <c r="O277" s="318"/>
      <c r="P277" s="318"/>
      <c r="Q277" s="318"/>
      <c r="R277" s="318"/>
      <c r="S277" s="318"/>
      <c r="T277" s="318"/>
      <c r="U277" s="318"/>
      <c r="V277" s="318"/>
      <c r="W277" s="318"/>
      <c r="X277" s="318"/>
      <c r="Y277" s="318"/>
      <c r="Z277" s="318"/>
      <c r="AA277" s="318"/>
      <c r="AB277" s="318"/>
      <c r="AC277" s="318"/>
      <c r="AD277" s="318"/>
      <c r="AE277" s="318"/>
      <c r="AF277" s="318"/>
      <c r="AG277" s="318"/>
      <c r="AH277" s="318"/>
      <c r="AI277" s="318"/>
      <c r="AJ277" s="318"/>
      <c r="AK277" s="318"/>
      <c r="AL277" s="318"/>
      <c r="AM277" s="318"/>
      <c r="AN277" s="318"/>
      <c r="AO277" s="318">
        <v>1</v>
      </c>
      <c r="AP277" s="318"/>
      <c r="AQ277" s="318"/>
      <c r="AR277" s="318"/>
      <c r="AS277" s="318"/>
      <c r="AT277" s="318"/>
      <c r="AU277" s="319">
        <v>1</v>
      </c>
    </row>
    <row r="278" spans="1:47">
      <c r="A278" s="320"/>
      <c r="B278" s="320"/>
      <c r="C278" s="321" t="s">
        <v>492</v>
      </c>
      <c r="D278" s="322"/>
      <c r="E278" s="323"/>
      <c r="F278" s="323"/>
      <c r="G278" s="323"/>
      <c r="H278" s="323"/>
      <c r="I278" s="323"/>
      <c r="J278" s="323"/>
      <c r="K278" s="323"/>
      <c r="L278" s="323"/>
      <c r="M278" s="323"/>
      <c r="N278" s="323"/>
      <c r="O278" s="323"/>
      <c r="P278" s="323"/>
      <c r="Q278" s="323"/>
      <c r="R278" s="323"/>
      <c r="S278" s="323"/>
      <c r="T278" s="323"/>
      <c r="U278" s="323"/>
      <c r="V278" s="323"/>
      <c r="W278" s="323"/>
      <c r="X278" s="323"/>
      <c r="Y278" s="323"/>
      <c r="Z278" s="323"/>
      <c r="AA278" s="323"/>
      <c r="AB278" s="323"/>
      <c r="AC278" s="323"/>
      <c r="AD278" s="323"/>
      <c r="AE278" s="323"/>
      <c r="AF278" s="323">
        <v>1</v>
      </c>
      <c r="AG278" s="323"/>
      <c r="AH278" s="323"/>
      <c r="AI278" s="323"/>
      <c r="AJ278" s="323"/>
      <c r="AK278" s="323"/>
      <c r="AL278" s="323"/>
      <c r="AM278" s="323"/>
      <c r="AN278" s="323"/>
      <c r="AO278" s="323"/>
      <c r="AP278" s="323"/>
      <c r="AQ278" s="323"/>
      <c r="AR278" s="323"/>
      <c r="AS278" s="323"/>
      <c r="AT278" s="323"/>
      <c r="AU278" s="324">
        <v>1</v>
      </c>
    </row>
    <row r="279" spans="1:47">
      <c r="A279" s="320"/>
      <c r="B279" s="320"/>
      <c r="C279" s="321" t="s">
        <v>643</v>
      </c>
      <c r="D279" s="322"/>
      <c r="E279" s="323"/>
      <c r="F279" s="323"/>
      <c r="G279" s="323"/>
      <c r="H279" s="323"/>
      <c r="I279" s="323"/>
      <c r="J279" s="323"/>
      <c r="K279" s="323"/>
      <c r="L279" s="323"/>
      <c r="M279" s="323"/>
      <c r="N279" s="323"/>
      <c r="O279" s="323"/>
      <c r="P279" s="323"/>
      <c r="Q279" s="323"/>
      <c r="R279" s="323"/>
      <c r="S279" s="323"/>
      <c r="T279" s="323"/>
      <c r="U279" s="323"/>
      <c r="V279" s="323"/>
      <c r="W279" s="323"/>
      <c r="X279" s="323"/>
      <c r="Y279" s="323"/>
      <c r="Z279" s="323"/>
      <c r="AA279" s="323"/>
      <c r="AB279" s="323"/>
      <c r="AC279" s="323"/>
      <c r="AD279" s="323"/>
      <c r="AE279" s="323"/>
      <c r="AF279" s="323"/>
      <c r="AG279" s="323"/>
      <c r="AH279" s="323"/>
      <c r="AI279" s="323"/>
      <c r="AJ279" s="323"/>
      <c r="AK279" s="323"/>
      <c r="AL279" s="323"/>
      <c r="AM279" s="323"/>
      <c r="AN279" s="323"/>
      <c r="AO279" s="323"/>
      <c r="AP279" s="323">
        <v>1</v>
      </c>
      <c r="AQ279" s="323"/>
      <c r="AR279" s="323"/>
      <c r="AS279" s="323"/>
      <c r="AT279" s="323"/>
      <c r="AU279" s="324">
        <v>1</v>
      </c>
    </row>
    <row r="280" spans="1:47">
      <c r="A280" s="320"/>
      <c r="B280" s="320"/>
      <c r="C280" s="321" t="s">
        <v>510</v>
      </c>
      <c r="D280" s="322"/>
      <c r="E280" s="323"/>
      <c r="F280" s="323"/>
      <c r="G280" s="323"/>
      <c r="H280" s="323"/>
      <c r="I280" s="323"/>
      <c r="J280" s="323"/>
      <c r="K280" s="323"/>
      <c r="L280" s="323"/>
      <c r="M280" s="323"/>
      <c r="N280" s="323"/>
      <c r="O280" s="323"/>
      <c r="P280" s="323"/>
      <c r="Q280" s="323"/>
      <c r="R280" s="323"/>
      <c r="S280" s="323"/>
      <c r="T280" s="323"/>
      <c r="U280" s="323"/>
      <c r="V280" s="323"/>
      <c r="W280" s="323"/>
      <c r="X280" s="323"/>
      <c r="Y280" s="323"/>
      <c r="Z280" s="323"/>
      <c r="AA280" s="323"/>
      <c r="AB280" s="323"/>
      <c r="AC280" s="323"/>
      <c r="AD280" s="323"/>
      <c r="AE280" s="323"/>
      <c r="AF280" s="323">
        <v>1</v>
      </c>
      <c r="AG280" s="323"/>
      <c r="AH280" s="323"/>
      <c r="AI280" s="323"/>
      <c r="AJ280" s="323"/>
      <c r="AK280" s="323"/>
      <c r="AL280" s="323"/>
      <c r="AM280" s="323">
        <v>1</v>
      </c>
      <c r="AN280" s="323"/>
      <c r="AO280" s="323"/>
      <c r="AP280" s="323"/>
      <c r="AQ280" s="323"/>
      <c r="AR280" s="323"/>
      <c r="AS280" s="323"/>
      <c r="AT280" s="323"/>
      <c r="AU280" s="324">
        <v>2</v>
      </c>
    </row>
    <row r="281" spans="1:47">
      <c r="A281" s="320"/>
      <c r="B281" s="320"/>
      <c r="C281" s="321" t="s">
        <v>389</v>
      </c>
      <c r="D281" s="322"/>
      <c r="E281" s="323"/>
      <c r="F281" s="323"/>
      <c r="G281" s="323"/>
      <c r="H281" s="323"/>
      <c r="I281" s="323"/>
      <c r="J281" s="323"/>
      <c r="K281" s="323"/>
      <c r="L281" s="323"/>
      <c r="M281" s="323"/>
      <c r="N281" s="323"/>
      <c r="O281" s="323"/>
      <c r="P281" s="323"/>
      <c r="Q281" s="323"/>
      <c r="R281" s="323"/>
      <c r="S281" s="323"/>
      <c r="T281" s="323"/>
      <c r="U281" s="323"/>
      <c r="V281" s="323"/>
      <c r="W281" s="323"/>
      <c r="X281" s="323"/>
      <c r="Y281" s="323"/>
      <c r="Z281" s="323"/>
      <c r="AA281" s="323"/>
      <c r="AB281" s="323"/>
      <c r="AC281" s="323"/>
      <c r="AD281" s="323"/>
      <c r="AE281" s="323"/>
      <c r="AF281" s="323"/>
      <c r="AG281" s="323"/>
      <c r="AH281" s="323"/>
      <c r="AI281" s="323"/>
      <c r="AJ281" s="323"/>
      <c r="AK281" s="323"/>
      <c r="AL281" s="323">
        <v>1</v>
      </c>
      <c r="AM281" s="323"/>
      <c r="AN281" s="323"/>
      <c r="AO281" s="323"/>
      <c r="AP281" s="323"/>
      <c r="AQ281" s="323"/>
      <c r="AR281" s="323"/>
      <c r="AS281" s="323"/>
      <c r="AT281" s="323"/>
      <c r="AU281" s="324">
        <v>1</v>
      </c>
    </row>
    <row r="282" spans="1:47">
      <c r="A282" s="320"/>
      <c r="B282" s="332" t="s">
        <v>644</v>
      </c>
      <c r="C282" s="333"/>
      <c r="D282" s="334"/>
      <c r="E282" s="335"/>
      <c r="F282" s="335"/>
      <c r="G282" s="335"/>
      <c r="H282" s="335"/>
      <c r="I282" s="335"/>
      <c r="J282" s="335"/>
      <c r="K282" s="335"/>
      <c r="L282" s="335"/>
      <c r="M282" s="335"/>
      <c r="N282" s="335"/>
      <c r="O282" s="335"/>
      <c r="P282" s="335"/>
      <c r="Q282" s="335"/>
      <c r="R282" s="335"/>
      <c r="S282" s="335"/>
      <c r="T282" s="335"/>
      <c r="U282" s="335"/>
      <c r="V282" s="335"/>
      <c r="W282" s="335"/>
      <c r="X282" s="335"/>
      <c r="Y282" s="335"/>
      <c r="Z282" s="335"/>
      <c r="AA282" s="335"/>
      <c r="AB282" s="335"/>
      <c r="AC282" s="335"/>
      <c r="AD282" s="335"/>
      <c r="AE282" s="335"/>
      <c r="AF282" s="335">
        <v>2</v>
      </c>
      <c r="AG282" s="335"/>
      <c r="AH282" s="335"/>
      <c r="AI282" s="335"/>
      <c r="AJ282" s="335"/>
      <c r="AK282" s="335"/>
      <c r="AL282" s="335">
        <v>1</v>
      </c>
      <c r="AM282" s="335">
        <v>1</v>
      </c>
      <c r="AN282" s="335"/>
      <c r="AO282" s="335">
        <v>1</v>
      </c>
      <c r="AP282" s="335">
        <v>1</v>
      </c>
      <c r="AQ282" s="335"/>
      <c r="AR282" s="335"/>
      <c r="AS282" s="335"/>
      <c r="AT282" s="335"/>
      <c r="AU282" s="336">
        <v>6</v>
      </c>
    </row>
    <row r="283" spans="1:47">
      <c r="A283" s="320"/>
      <c r="B283" s="316" t="s">
        <v>170</v>
      </c>
      <c r="C283" s="316" t="s">
        <v>444</v>
      </c>
      <c r="D283" s="317"/>
      <c r="E283" s="318"/>
      <c r="F283" s="318"/>
      <c r="G283" s="318"/>
      <c r="H283" s="318"/>
      <c r="I283" s="318"/>
      <c r="J283" s="318"/>
      <c r="K283" s="318"/>
      <c r="L283" s="318"/>
      <c r="M283" s="318"/>
      <c r="N283" s="318"/>
      <c r="O283" s="318"/>
      <c r="P283" s="318"/>
      <c r="Q283" s="318"/>
      <c r="R283" s="318"/>
      <c r="S283" s="318"/>
      <c r="T283" s="318"/>
      <c r="U283" s="318"/>
      <c r="V283" s="318"/>
      <c r="W283" s="318"/>
      <c r="X283" s="318"/>
      <c r="Y283" s="318"/>
      <c r="Z283" s="318"/>
      <c r="AA283" s="318"/>
      <c r="AB283" s="318"/>
      <c r="AC283" s="318"/>
      <c r="AD283" s="318"/>
      <c r="AE283" s="318"/>
      <c r="AF283" s="318">
        <v>2</v>
      </c>
      <c r="AG283" s="318"/>
      <c r="AH283" s="318"/>
      <c r="AI283" s="318"/>
      <c r="AJ283" s="318"/>
      <c r="AK283" s="318"/>
      <c r="AL283" s="318"/>
      <c r="AM283" s="318"/>
      <c r="AN283" s="318"/>
      <c r="AO283" s="318"/>
      <c r="AP283" s="318"/>
      <c r="AQ283" s="318"/>
      <c r="AR283" s="318"/>
      <c r="AS283" s="318"/>
      <c r="AT283" s="318"/>
      <c r="AU283" s="319">
        <v>2</v>
      </c>
    </row>
    <row r="284" spans="1:47">
      <c r="A284" s="320"/>
      <c r="B284" s="320"/>
      <c r="C284" s="321" t="s">
        <v>531</v>
      </c>
      <c r="D284" s="322"/>
      <c r="E284" s="323"/>
      <c r="F284" s="323"/>
      <c r="G284" s="323"/>
      <c r="H284" s="323"/>
      <c r="I284" s="323"/>
      <c r="J284" s="323"/>
      <c r="K284" s="323"/>
      <c r="L284" s="323"/>
      <c r="M284" s="323"/>
      <c r="N284" s="323"/>
      <c r="O284" s="323"/>
      <c r="P284" s="323"/>
      <c r="Q284" s="323"/>
      <c r="R284" s="323"/>
      <c r="S284" s="323"/>
      <c r="T284" s="323"/>
      <c r="U284" s="323"/>
      <c r="V284" s="323"/>
      <c r="W284" s="323"/>
      <c r="X284" s="323"/>
      <c r="Y284" s="323"/>
      <c r="Z284" s="323"/>
      <c r="AA284" s="323"/>
      <c r="AB284" s="323"/>
      <c r="AC284" s="323"/>
      <c r="AD284" s="323"/>
      <c r="AE284" s="323"/>
      <c r="AF284" s="323"/>
      <c r="AG284" s="323"/>
      <c r="AH284" s="323"/>
      <c r="AI284" s="323"/>
      <c r="AJ284" s="323"/>
      <c r="AK284" s="323">
        <v>1</v>
      </c>
      <c r="AL284" s="323"/>
      <c r="AM284" s="323"/>
      <c r="AN284" s="323"/>
      <c r="AO284" s="323"/>
      <c r="AP284" s="323"/>
      <c r="AQ284" s="323"/>
      <c r="AR284" s="323"/>
      <c r="AS284" s="323"/>
      <c r="AT284" s="323"/>
      <c r="AU284" s="324">
        <v>1</v>
      </c>
    </row>
    <row r="285" spans="1:47">
      <c r="A285" s="320"/>
      <c r="B285" s="320"/>
      <c r="C285" s="321" t="s">
        <v>443</v>
      </c>
      <c r="D285" s="322"/>
      <c r="E285" s="323"/>
      <c r="F285" s="323"/>
      <c r="G285" s="323"/>
      <c r="H285" s="323"/>
      <c r="I285" s="323"/>
      <c r="J285" s="323"/>
      <c r="K285" s="323"/>
      <c r="L285" s="323"/>
      <c r="M285" s="323"/>
      <c r="N285" s="323"/>
      <c r="O285" s="323"/>
      <c r="P285" s="323"/>
      <c r="Q285" s="323"/>
      <c r="R285" s="323"/>
      <c r="S285" s="323"/>
      <c r="T285" s="323"/>
      <c r="U285" s="323"/>
      <c r="V285" s="323"/>
      <c r="W285" s="323"/>
      <c r="X285" s="323"/>
      <c r="Y285" s="323"/>
      <c r="Z285" s="323"/>
      <c r="AA285" s="323"/>
      <c r="AB285" s="323"/>
      <c r="AC285" s="323"/>
      <c r="AD285" s="323"/>
      <c r="AE285" s="323"/>
      <c r="AF285" s="323"/>
      <c r="AG285" s="323">
        <v>1</v>
      </c>
      <c r="AH285" s="323"/>
      <c r="AI285" s="323"/>
      <c r="AJ285" s="323"/>
      <c r="AK285" s="323"/>
      <c r="AL285" s="323"/>
      <c r="AM285" s="323"/>
      <c r="AN285" s="323"/>
      <c r="AO285" s="323"/>
      <c r="AP285" s="323"/>
      <c r="AQ285" s="323"/>
      <c r="AR285" s="323"/>
      <c r="AS285" s="323"/>
      <c r="AT285" s="323"/>
      <c r="AU285" s="324">
        <v>1</v>
      </c>
    </row>
    <row r="286" spans="1:47">
      <c r="A286" s="320"/>
      <c r="B286" s="320"/>
      <c r="C286" s="321" t="s">
        <v>421</v>
      </c>
      <c r="D286" s="322"/>
      <c r="E286" s="323"/>
      <c r="F286" s="323"/>
      <c r="G286" s="323"/>
      <c r="H286" s="323"/>
      <c r="I286" s="323"/>
      <c r="J286" s="323"/>
      <c r="K286" s="323"/>
      <c r="L286" s="323"/>
      <c r="M286" s="323"/>
      <c r="N286" s="323"/>
      <c r="O286" s="323"/>
      <c r="P286" s="323"/>
      <c r="Q286" s="323"/>
      <c r="R286" s="323"/>
      <c r="S286" s="323"/>
      <c r="T286" s="323"/>
      <c r="U286" s="323"/>
      <c r="V286" s="323"/>
      <c r="W286" s="323">
        <v>1</v>
      </c>
      <c r="X286" s="323"/>
      <c r="Y286" s="323"/>
      <c r="Z286" s="323"/>
      <c r="AA286" s="323"/>
      <c r="AB286" s="323"/>
      <c r="AC286" s="323"/>
      <c r="AD286" s="323"/>
      <c r="AE286" s="323"/>
      <c r="AF286" s="323"/>
      <c r="AG286" s="323"/>
      <c r="AH286" s="323"/>
      <c r="AI286" s="323"/>
      <c r="AJ286" s="323"/>
      <c r="AK286" s="323"/>
      <c r="AL286" s="323"/>
      <c r="AM286" s="323"/>
      <c r="AN286" s="323"/>
      <c r="AO286" s="323"/>
      <c r="AP286" s="323"/>
      <c r="AQ286" s="323"/>
      <c r="AR286" s="323"/>
      <c r="AS286" s="323"/>
      <c r="AT286" s="323"/>
      <c r="AU286" s="324">
        <v>1</v>
      </c>
    </row>
    <row r="287" spans="1:47">
      <c r="A287" s="320"/>
      <c r="B287" s="320"/>
      <c r="C287" s="321" t="s">
        <v>393</v>
      </c>
      <c r="D287" s="322"/>
      <c r="E287" s="323"/>
      <c r="F287" s="323"/>
      <c r="G287" s="323"/>
      <c r="H287" s="323"/>
      <c r="I287" s="323"/>
      <c r="J287" s="323"/>
      <c r="K287" s="323"/>
      <c r="L287" s="323"/>
      <c r="M287" s="323"/>
      <c r="N287" s="323"/>
      <c r="O287" s="323"/>
      <c r="P287" s="323"/>
      <c r="Q287" s="323"/>
      <c r="R287" s="323"/>
      <c r="S287" s="323"/>
      <c r="T287" s="323">
        <v>1</v>
      </c>
      <c r="U287" s="323"/>
      <c r="V287" s="323"/>
      <c r="W287" s="323"/>
      <c r="X287" s="323"/>
      <c r="Y287" s="323"/>
      <c r="Z287" s="323"/>
      <c r="AA287" s="323"/>
      <c r="AB287" s="323"/>
      <c r="AC287" s="323"/>
      <c r="AD287" s="323"/>
      <c r="AE287" s="323"/>
      <c r="AF287" s="323"/>
      <c r="AG287" s="323"/>
      <c r="AH287" s="323"/>
      <c r="AI287" s="323"/>
      <c r="AJ287" s="323"/>
      <c r="AK287" s="323"/>
      <c r="AL287" s="323"/>
      <c r="AM287" s="323"/>
      <c r="AN287" s="323"/>
      <c r="AO287" s="323"/>
      <c r="AP287" s="323"/>
      <c r="AQ287" s="323"/>
      <c r="AR287" s="323"/>
      <c r="AS287" s="323"/>
      <c r="AT287" s="323"/>
      <c r="AU287" s="324">
        <v>1</v>
      </c>
    </row>
    <row r="288" spans="1:47">
      <c r="A288" s="320"/>
      <c r="B288" s="332" t="s">
        <v>642</v>
      </c>
      <c r="C288" s="333"/>
      <c r="D288" s="334"/>
      <c r="E288" s="335"/>
      <c r="F288" s="335"/>
      <c r="G288" s="335"/>
      <c r="H288" s="335"/>
      <c r="I288" s="335"/>
      <c r="J288" s="335"/>
      <c r="K288" s="335"/>
      <c r="L288" s="335"/>
      <c r="M288" s="335"/>
      <c r="N288" s="335"/>
      <c r="O288" s="335"/>
      <c r="P288" s="335"/>
      <c r="Q288" s="335"/>
      <c r="R288" s="335"/>
      <c r="S288" s="335"/>
      <c r="T288" s="335">
        <v>1</v>
      </c>
      <c r="U288" s="335"/>
      <c r="V288" s="335"/>
      <c r="W288" s="335">
        <v>1</v>
      </c>
      <c r="X288" s="335"/>
      <c r="Y288" s="335"/>
      <c r="Z288" s="335"/>
      <c r="AA288" s="335"/>
      <c r="AB288" s="335"/>
      <c r="AC288" s="335"/>
      <c r="AD288" s="335"/>
      <c r="AE288" s="335"/>
      <c r="AF288" s="335">
        <v>2</v>
      </c>
      <c r="AG288" s="335">
        <v>1</v>
      </c>
      <c r="AH288" s="335"/>
      <c r="AI288" s="335"/>
      <c r="AJ288" s="335"/>
      <c r="AK288" s="335">
        <v>1</v>
      </c>
      <c r="AL288" s="335"/>
      <c r="AM288" s="335"/>
      <c r="AN288" s="335"/>
      <c r="AO288" s="335"/>
      <c r="AP288" s="335"/>
      <c r="AQ288" s="335"/>
      <c r="AR288" s="335"/>
      <c r="AS288" s="335"/>
      <c r="AT288" s="335"/>
      <c r="AU288" s="336">
        <v>6</v>
      </c>
    </row>
    <row r="289" spans="1:47">
      <c r="A289" s="320"/>
      <c r="B289" s="316" t="s">
        <v>206</v>
      </c>
      <c r="C289" s="316" t="s">
        <v>378</v>
      </c>
      <c r="D289" s="317"/>
      <c r="E289" s="318"/>
      <c r="F289" s="318"/>
      <c r="G289" s="318"/>
      <c r="H289" s="318"/>
      <c r="I289" s="318"/>
      <c r="J289" s="318"/>
      <c r="K289" s="318"/>
      <c r="L289" s="318"/>
      <c r="M289" s="318"/>
      <c r="N289" s="318"/>
      <c r="O289" s="318"/>
      <c r="P289" s="318"/>
      <c r="Q289" s="318"/>
      <c r="R289" s="318">
        <v>1</v>
      </c>
      <c r="S289" s="318"/>
      <c r="T289" s="318">
        <v>2</v>
      </c>
      <c r="U289" s="318"/>
      <c r="V289" s="318"/>
      <c r="W289" s="318"/>
      <c r="X289" s="318"/>
      <c r="Y289" s="318"/>
      <c r="Z289" s="318"/>
      <c r="AA289" s="318"/>
      <c r="AB289" s="318"/>
      <c r="AC289" s="318"/>
      <c r="AD289" s="318">
        <v>1</v>
      </c>
      <c r="AE289" s="318"/>
      <c r="AF289" s="318"/>
      <c r="AG289" s="318"/>
      <c r="AH289" s="318"/>
      <c r="AI289" s="318"/>
      <c r="AJ289" s="318"/>
      <c r="AK289" s="318"/>
      <c r="AL289" s="318"/>
      <c r="AM289" s="318"/>
      <c r="AN289" s="318"/>
      <c r="AO289" s="318"/>
      <c r="AP289" s="318"/>
      <c r="AQ289" s="318"/>
      <c r="AR289" s="318"/>
      <c r="AS289" s="318"/>
      <c r="AT289" s="318"/>
      <c r="AU289" s="319">
        <v>4</v>
      </c>
    </row>
    <row r="290" spans="1:47">
      <c r="A290" s="320"/>
      <c r="B290" s="320"/>
      <c r="C290" s="321" t="s">
        <v>553</v>
      </c>
      <c r="D290" s="322"/>
      <c r="E290" s="323"/>
      <c r="F290" s="323"/>
      <c r="G290" s="323"/>
      <c r="H290" s="323"/>
      <c r="I290" s="323"/>
      <c r="J290" s="323"/>
      <c r="K290" s="323"/>
      <c r="L290" s="323"/>
      <c r="M290" s="323"/>
      <c r="N290" s="323"/>
      <c r="O290" s="323"/>
      <c r="P290" s="323"/>
      <c r="Q290" s="323"/>
      <c r="R290" s="323"/>
      <c r="S290" s="323"/>
      <c r="T290" s="323"/>
      <c r="U290" s="323"/>
      <c r="V290" s="323"/>
      <c r="W290" s="323"/>
      <c r="X290" s="323"/>
      <c r="Y290" s="323"/>
      <c r="Z290" s="323"/>
      <c r="AA290" s="323"/>
      <c r="AB290" s="323"/>
      <c r="AC290" s="323"/>
      <c r="AD290" s="323"/>
      <c r="AE290" s="323"/>
      <c r="AF290" s="323"/>
      <c r="AG290" s="323"/>
      <c r="AH290" s="323"/>
      <c r="AI290" s="323"/>
      <c r="AJ290" s="323"/>
      <c r="AK290" s="323"/>
      <c r="AL290" s="323"/>
      <c r="AM290" s="323"/>
      <c r="AN290" s="323"/>
      <c r="AO290" s="323">
        <v>1</v>
      </c>
      <c r="AP290" s="323"/>
      <c r="AQ290" s="323"/>
      <c r="AR290" s="323"/>
      <c r="AS290" s="323"/>
      <c r="AT290" s="323"/>
      <c r="AU290" s="324">
        <v>1</v>
      </c>
    </row>
    <row r="291" spans="1:47">
      <c r="A291" s="320"/>
      <c r="B291" s="332" t="s">
        <v>645</v>
      </c>
      <c r="C291" s="333"/>
      <c r="D291" s="334"/>
      <c r="E291" s="335"/>
      <c r="F291" s="335"/>
      <c r="G291" s="335"/>
      <c r="H291" s="335"/>
      <c r="I291" s="335"/>
      <c r="J291" s="335"/>
      <c r="K291" s="335"/>
      <c r="L291" s="335"/>
      <c r="M291" s="335"/>
      <c r="N291" s="335"/>
      <c r="O291" s="335"/>
      <c r="P291" s="335"/>
      <c r="Q291" s="335"/>
      <c r="R291" s="335">
        <v>1</v>
      </c>
      <c r="S291" s="335"/>
      <c r="T291" s="335">
        <v>2</v>
      </c>
      <c r="U291" s="335"/>
      <c r="V291" s="335"/>
      <c r="W291" s="335"/>
      <c r="X291" s="335"/>
      <c r="Y291" s="335"/>
      <c r="Z291" s="335"/>
      <c r="AA291" s="335"/>
      <c r="AB291" s="335"/>
      <c r="AC291" s="335"/>
      <c r="AD291" s="335">
        <v>1</v>
      </c>
      <c r="AE291" s="335"/>
      <c r="AF291" s="335"/>
      <c r="AG291" s="335"/>
      <c r="AH291" s="335"/>
      <c r="AI291" s="335"/>
      <c r="AJ291" s="335"/>
      <c r="AK291" s="335"/>
      <c r="AL291" s="335"/>
      <c r="AM291" s="335"/>
      <c r="AN291" s="335"/>
      <c r="AO291" s="335">
        <v>1</v>
      </c>
      <c r="AP291" s="335"/>
      <c r="AQ291" s="335"/>
      <c r="AR291" s="335"/>
      <c r="AS291" s="335"/>
      <c r="AT291" s="335"/>
      <c r="AU291" s="336">
        <v>5</v>
      </c>
    </row>
    <row r="292" spans="1:47">
      <c r="A292" s="320"/>
      <c r="B292" s="316" t="s">
        <v>147</v>
      </c>
      <c r="C292" s="316" t="s">
        <v>147</v>
      </c>
      <c r="D292" s="317"/>
      <c r="E292" s="318"/>
      <c r="F292" s="318"/>
      <c r="G292" s="318"/>
      <c r="H292" s="318"/>
      <c r="I292" s="318"/>
      <c r="J292" s="318"/>
      <c r="K292" s="318"/>
      <c r="L292" s="318"/>
      <c r="M292" s="318"/>
      <c r="N292" s="318"/>
      <c r="O292" s="318"/>
      <c r="P292" s="318"/>
      <c r="Q292" s="318"/>
      <c r="R292" s="318"/>
      <c r="S292" s="318"/>
      <c r="T292" s="318"/>
      <c r="U292" s="318"/>
      <c r="V292" s="318"/>
      <c r="W292" s="318"/>
      <c r="X292" s="318"/>
      <c r="Y292" s="318"/>
      <c r="Z292" s="318"/>
      <c r="AA292" s="318"/>
      <c r="AB292" s="318"/>
      <c r="AC292" s="318"/>
      <c r="AD292" s="318"/>
      <c r="AE292" s="318"/>
      <c r="AF292" s="318"/>
      <c r="AG292" s="318"/>
      <c r="AH292" s="318"/>
      <c r="AI292" s="318"/>
      <c r="AJ292" s="318"/>
      <c r="AK292" s="318"/>
      <c r="AL292" s="318"/>
      <c r="AM292" s="318"/>
      <c r="AN292" s="318"/>
      <c r="AO292" s="318"/>
      <c r="AP292" s="318"/>
      <c r="AQ292" s="318">
        <v>1</v>
      </c>
      <c r="AR292" s="318"/>
      <c r="AS292" s="318"/>
      <c r="AT292" s="318"/>
      <c r="AU292" s="319">
        <v>1</v>
      </c>
    </row>
    <row r="293" spans="1:47">
      <c r="A293" s="320"/>
      <c r="B293" s="320"/>
      <c r="C293" s="321" t="s">
        <v>491</v>
      </c>
      <c r="D293" s="322"/>
      <c r="E293" s="323"/>
      <c r="F293" s="323"/>
      <c r="G293" s="323"/>
      <c r="H293" s="323"/>
      <c r="I293" s="323"/>
      <c r="J293" s="323"/>
      <c r="K293" s="323"/>
      <c r="L293" s="323"/>
      <c r="M293" s="323"/>
      <c r="N293" s="323"/>
      <c r="O293" s="323"/>
      <c r="P293" s="323"/>
      <c r="Q293" s="323"/>
      <c r="R293" s="323"/>
      <c r="S293" s="323"/>
      <c r="T293" s="323"/>
      <c r="U293" s="323"/>
      <c r="V293" s="323"/>
      <c r="W293" s="323"/>
      <c r="X293" s="323"/>
      <c r="Y293" s="323"/>
      <c r="Z293" s="323"/>
      <c r="AA293" s="323"/>
      <c r="AB293" s="323"/>
      <c r="AC293" s="323"/>
      <c r="AD293" s="323"/>
      <c r="AE293" s="323">
        <v>1</v>
      </c>
      <c r="AF293" s="323"/>
      <c r="AG293" s="323"/>
      <c r="AH293" s="323"/>
      <c r="AI293" s="323"/>
      <c r="AJ293" s="323"/>
      <c r="AK293" s="323"/>
      <c r="AL293" s="323"/>
      <c r="AM293" s="323"/>
      <c r="AN293" s="323"/>
      <c r="AO293" s="323"/>
      <c r="AP293" s="323"/>
      <c r="AQ293" s="323"/>
      <c r="AR293" s="323"/>
      <c r="AS293" s="323"/>
      <c r="AT293" s="323"/>
      <c r="AU293" s="324">
        <v>1</v>
      </c>
    </row>
    <row r="294" spans="1:47">
      <c r="A294" s="320"/>
      <c r="B294" s="320"/>
      <c r="C294" s="321" t="s">
        <v>471</v>
      </c>
      <c r="D294" s="322"/>
      <c r="E294" s="323"/>
      <c r="F294" s="323"/>
      <c r="G294" s="323"/>
      <c r="H294" s="323"/>
      <c r="I294" s="323"/>
      <c r="J294" s="323"/>
      <c r="K294" s="323"/>
      <c r="L294" s="323"/>
      <c r="M294" s="323"/>
      <c r="N294" s="323"/>
      <c r="O294" s="323"/>
      <c r="P294" s="323"/>
      <c r="Q294" s="323"/>
      <c r="R294" s="323"/>
      <c r="S294" s="323"/>
      <c r="T294" s="323"/>
      <c r="U294" s="323"/>
      <c r="V294" s="323"/>
      <c r="W294" s="323"/>
      <c r="X294" s="323"/>
      <c r="Y294" s="323"/>
      <c r="Z294" s="323"/>
      <c r="AA294" s="323"/>
      <c r="AB294" s="323">
        <v>1</v>
      </c>
      <c r="AC294" s="323"/>
      <c r="AD294" s="323"/>
      <c r="AE294" s="323"/>
      <c r="AF294" s="323"/>
      <c r="AG294" s="323"/>
      <c r="AH294" s="323"/>
      <c r="AI294" s="323">
        <v>1</v>
      </c>
      <c r="AJ294" s="323"/>
      <c r="AK294" s="323"/>
      <c r="AL294" s="323"/>
      <c r="AM294" s="323"/>
      <c r="AN294" s="323"/>
      <c r="AO294" s="323"/>
      <c r="AP294" s="323">
        <v>1</v>
      </c>
      <c r="AQ294" s="323"/>
      <c r="AR294" s="323"/>
      <c r="AS294" s="323"/>
      <c r="AT294" s="323"/>
      <c r="AU294" s="324">
        <v>3</v>
      </c>
    </row>
    <row r="295" spans="1:47">
      <c r="A295" s="320"/>
      <c r="B295" s="332" t="s">
        <v>648</v>
      </c>
      <c r="C295" s="333"/>
      <c r="D295" s="334"/>
      <c r="E295" s="335"/>
      <c r="F295" s="335"/>
      <c r="G295" s="335"/>
      <c r="H295" s="335"/>
      <c r="I295" s="335"/>
      <c r="J295" s="335"/>
      <c r="K295" s="335"/>
      <c r="L295" s="335"/>
      <c r="M295" s="335"/>
      <c r="N295" s="335"/>
      <c r="O295" s="335"/>
      <c r="P295" s="335"/>
      <c r="Q295" s="335"/>
      <c r="R295" s="335"/>
      <c r="S295" s="335"/>
      <c r="T295" s="335"/>
      <c r="U295" s="335"/>
      <c r="V295" s="335"/>
      <c r="W295" s="335"/>
      <c r="X295" s="335"/>
      <c r="Y295" s="335"/>
      <c r="Z295" s="335"/>
      <c r="AA295" s="335"/>
      <c r="AB295" s="335">
        <v>1</v>
      </c>
      <c r="AC295" s="335"/>
      <c r="AD295" s="335"/>
      <c r="AE295" s="335">
        <v>1</v>
      </c>
      <c r="AF295" s="335"/>
      <c r="AG295" s="335"/>
      <c r="AH295" s="335"/>
      <c r="AI295" s="335">
        <v>1</v>
      </c>
      <c r="AJ295" s="335"/>
      <c r="AK295" s="335"/>
      <c r="AL295" s="335"/>
      <c r="AM295" s="335"/>
      <c r="AN295" s="335"/>
      <c r="AO295" s="335"/>
      <c r="AP295" s="335">
        <v>1</v>
      </c>
      <c r="AQ295" s="335">
        <v>1</v>
      </c>
      <c r="AR295" s="335"/>
      <c r="AS295" s="335"/>
      <c r="AT295" s="335"/>
      <c r="AU295" s="336">
        <v>5</v>
      </c>
    </row>
    <row r="296" spans="1:47">
      <c r="A296" s="320"/>
      <c r="B296" s="316" t="s">
        <v>201</v>
      </c>
      <c r="C296" s="316" t="s">
        <v>430</v>
      </c>
      <c r="D296" s="317"/>
      <c r="E296" s="318"/>
      <c r="F296" s="318"/>
      <c r="G296" s="318"/>
      <c r="H296" s="318"/>
      <c r="I296" s="318"/>
      <c r="J296" s="318"/>
      <c r="K296" s="318"/>
      <c r="L296" s="318"/>
      <c r="M296" s="318"/>
      <c r="N296" s="318"/>
      <c r="O296" s="318"/>
      <c r="P296" s="318"/>
      <c r="Q296" s="318"/>
      <c r="R296" s="318"/>
      <c r="S296" s="318"/>
      <c r="T296" s="318"/>
      <c r="U296" s="318"/>
      <c r="V296" s="318"/>
      <c r="W296" s="318"/>
      <c r="X296" s="318">
        <v>1</v>
      </c>
      <c r="Y296" s="318"/>
      <c r="Z296" s="318"/>
      <c r="AA296" s="318"/>
      <c r="AB296" s="318"/>
      <c r="AC296" s="318"/>
      <c r="AD296" s="318"/>
      <c r="AE296" s="318"/>
      <c r="AF296" s="318"/>
      <c r="AG296" s="318"/>
      <c r="AH296" s="318"/>
      <c r="AI296" s="318"/>
      <c r="AJ296" s="318"/>
      <c r="AK296" s="318"/>
      <c r="AL296" s="318"/>
      <c r="AM296" s="318"/>
      <c r="AN296" s="318"/>
      <c r="AO296" s="318"/>
      <c r="AP296" s="318"/>
      <c r="AQ296" s="318"/>
      <c r="AR296" s="318"/>
      <c r="AS296" s="318"/>
      <c r="AT296" s="318"/>
      <c r="AU296" s="319">
        <v>1</v>
      </c>
    </row>
    <row r="297" spans="1:47">
      <c r="A297" s="320"/>
      <c r="B297" s="320"/>
      <c r="C297" s="321" t="s">
        <v>374</v>
      </c>
      <c r="D297" s="322"/>
      <c r="E297" s="323"/>
      <c r="F297" s="323"/>
      <c r="G297" s="323"/>
      <c r="H297" s="323"/>
      <c r="I297" s="323"/>
      <c r="J297" s="323"/>
      <c r="K297" s="323"/>
      <c r="L297" s="323"/>
      <c r="M297" s="323"/>
      <c r="N297" s="323"/>
      <c r="O297" s="323"/>
      <c r="P297" s="323"/>
      <c r="Q297" s="323"/>
      <c r="R297" s="323">
        <v>1</v>
      </c>
      <c r="S297" s="323"/>
      <c r="T297" s="323">
        <v>1</v>
      </c>
      <c r="U297" s="323"/>
      <c r="V297" s="323"/>
      <c r="W297" s="323"/>
      <c r="X297" s="323"/>
      <c r="Y297" s="323">
        <v>1</v>
      </c>
      <c r="Z297" s="323"/>
      <c r="AA297" s="323"/>
      <c r="AB297" s="323"/>
      <c r="AC297" s="323"/>
      <c r="AD297" s="323"/>
      <c r="AE297" s="323"/>
      <c r="AF297" s="323"/>
      <c r="AG297" s="323"/>
      <c r="AH297" s="323"/>
      <c r="AI297" s="323"/>
      <c r="AJ297" s="323"/>
      <c r="AK297" s="323"/>
      <c r="AL297" s="323"/>
      <c r="AM297" s="323"/>
      <c r="AN297" s="323"/>
      <c r="AO297" s="323"/>
      <c r="AP297" s="323"/>
      <c r="AQ297" s="323"/>
      <c r="AR297" s="323"/>
      <c r="AS297" s="323"/>
      <c r="AT297" s="323"/>
      <c r="AU297" s="324">
        <v>3</v>
      </c>
    </row>
    <row r="298" spans="1:47">
      <c r="A298" s="320"/>
      <c r="B298" s="332" t="s">
        <v>647</v>
      </c>
      <c r="C298" s="333"/>
      <c r="D298" s="334"/>
      <c r="E298" s="335"/>
      <c r="F298" s="335"/>
      <c r="G298" s="335"/>
      <c r="H298" s="335"/>
      <c r="I298" s="335"/>
      <c r="J298" s="335"/>
      <c r="K298" s="335"/>
      <c r="L298" s="335"/>
      <c r="M298" s="335"/>
      <c r="N298" s="335"/>
      <c r="O298" s="335"/>
      <c r="P298" s="335"/>
      <c r="Q298" s="335"/>
      <c r="R298" s="335">
        <v>1</v>
      </c>
      <c r="S298" s="335"/>
      <c r="T298" s="335">
        <v>1</v>
      </c>
      <c r="U298" s="335"/>
      <c r="V298" s="335"/>
      <c r="W298" s="335"/>
      <c r="X298" s="335">
        <v>1</v>
      </c>
      <c r="Y298" s="335">
        <v>1</v>
      </c>
      <c r="Z298" s="335"/>
      <c r="AA298" s="335"/>
      <c r="AB298" s="335"/>
      <c r="AC298" s="335"/>
      <c r="AD298" s="335"/>
      <c r="AE298" s="335"/>
      <c r="AF298" s="335"/>
      <c r="AG298" s="335"/>
      <c r="AH298" s="335"/>
      <c r="AI298" s="335"/>
      <c r="AJ298" s="335"/>
      <c r="AK298" s="335"/>
      <c r="AL298" s="335"/>
      <c r="AM298" s="335"/>
      <c r="AN298" s="335"/>
      <c r="AO298" s="335"/>
      <c r="AP298" s="335"/>
      <c r="AQ298" s="335"/>
      <c r="AR298" s="335"/>
      <c r="AS298" s="335"/>
      <c r="AT298" s="335"/>
      <c r="AU298" s="336">
        <v>4</v>
      </c>
    </row>
    <row r="299" spans="1:47">
      <c r="A299" s="320"/>
      <c r="B299" s="316" t="s">
        <v>207</v>
      </c>
      <c r="C299" s="316" t="s">
        <v>429</v>
      </c>
      <c r="D299" s="317"/>
      <c r="E299" s="318"/>
      <c r="F299" s="318"/>
      <c r="G299" s="318"/>
      <c r="H299" s="318"/>
      <c r="I299" s="318"/>
      <c r="J299" s="318"/>
      <c r="K299" s="318"/>
      <c r="L299" s="318"/>
      <c r="M299" s="318"/>
      <c r="N299" s="318"/>
      <c r="O299" s="318"/>
      <c r="P299" s="318"/>
      <c r="Q299" s="318"/>
      <c r="R299" s="318"/>
      <c r="S299" s="318"/>
      <c r="T299" s="318"/>
      <c r="U299" s="318"/>
      <c r="V299" s="318"/>
      <c r="W299" s="318">
        <v>1</v>
      </c>
      <c r="X299" s="318">
        <v>3</v>
      </c>
      <c r="Y299" s="318"/>
      <c r="Z299" s="318"/>
      <c r="AA299" s="318"/>
      <c r="AB299" s="318"/>
      <c r="AC299" s="318"/>
      <c r="AD299" s="318"/>
      <c r="AE299" s="318"/>
      <c r="AF299" s="318"/>
      <c r="AG299" s="318"/>
      <c r="AH299" s="318"/>
      <c r="AI299" s="318"/>
      <c r="AJ299" s="318"/>
      <c r="AK299" s="318"/>
      <c r="AL299" s="318"/>
      <c r="AM299" s="318"/>
      <c r="AN299" s="318"/>
      <c r="AO299" s="318"/>
      <c r="AP299" s="318"/>
      <c r="AQ299" s="318"/>
      <c r="AR299" s="318"/>
      <c r="AS299" s="318"/>
      <c r="AT299" s="318"/>
      <c r="AU299" s="319">
        <v>4</v>
      </c>
    </row>
    <row r="300" spans="1:47">
      <c r="A300" s="320"/>
      <c r="B300" s="332" t="s">
        <v>646</v>
      </c>
      <c r="C300" s="333"/>
      <c r="D300" s="334"/>
      <c r="E300" s="335"/>
      <c r="F300" s="335"/>
      <c r="G300" s="335"/>
      <c r="H300" s="335"/>
      <c r="I300" s="335"/>
      <c r="J300" s="335"/>
      <c r="K300" s="335"/>
      <c r="L300" s="335"/>
      <c r="M300" s="335"/>
      <c r="N300" s="335"/>
      <c r="O300" s="335"/>
      <c r="P300" s="335"/>
      <c r="Q300" s="335"/>
      <c r="R300" s="335"/>
      <c r="S300" s="335"/>
      <c r="T300" s="335"/>
      <c r="U300" s="335"/>
      <c r="V300" s="335"/>
      <c r="W300" s="335">
        <v>1</v>
      </c>
      <c r="X300" s="335">
        <v>3</v>
      </c>
      <c r="Y300" s="335"/>
      <c r="Z300" s="335"/>
      <c r="AA300" s="335"/>
      <c r="AB300" s="335"/>
      <c r="AC300" s="335"/>
      <c r="AD300" s="335"/>
      <c r="AE300" s="335"/>
      <c r="AF300" s="335"/>
      <c r="AG300" s="335"/>
      <c r="AH300" s="335"/>
      <c r="AI300" s="335"/>
      <c r="AJ300" s="335"/>
      <c r="AK300" s="335"/>
      <c r="AL300" s="335"/>
      <c r="AM300" s="335"/>
      <c r="AN300" s="335"/>
      <c r="AO300" s="335"/>
      <c r="AP300" s="335"/>
      <c r="AQ300" s="335"/>
      <c r="AR300" s="335"/>
      <c r="AS300" s="335"/>
      <c r="AT300" s="335"/>
      <c r="AU300" s="336">
        <v>4</v>
      </c>
    </row>
    <row r="301" spans="1:47">
      <c r="A301" s="320"/>
      <c r="B301" s="316" t="s">
        <v>208</v>
      </c>
      <c r="C301" s="316" t="s">
        <v>532</v>
      </c>
      <c r="D301" s="317"/>
      <c r="E301" s="318"/>
      <c r="F301" s="318"/>
      <c r="G301" s="318"/>
      <c r="H301" s="318"/>
      <c r="I301" s="318"/>
      <c r="J301" s="318"/>
      <c r="K301" s="318"/>
      <c r="L301" s="318"/>
      <c r="M301" s="318"/>
      <c r="N301" s="318"/>
      <c r="O301" s="318"/>
      <c r="P301" s="318"/>
      <c r="Q301" s="318"/>
      <c r="R301" s="318"/>
      <c r="S301" s="318"/>
      <c r="T301" s="318"/>
      <c r="U301" s="318"/>
      <c r="V301" s="318"/>
      <c r="W301" s="318"/>
      <c r="X301" s="318"/>
      <c r="Y301" s="318"/>
      <c r="Z301" s="318"/>
      <c r="AA301" s="318"/>
      <c r="AB301" s="318"/>
      <c r="AC301" s="318"/>
      <c r="AD301" s="318"/>
      <c r="AE301" s="318"/>
      <c r="AF301" s="318"/>
      <c r="AG301" s="318"/>
      <c r="AH301" s="318"/>
      <c r="AI301" s="318"/>
      <c r="AJ301" s="318">
        <v>1</v>
      </c>
      <c r="AK301" s="318"/>
      <c r="AL301" s="318"/>
      <c r="AM301" s="318"/>
      <c r="AN301" s="318"/>
      <c r="AO301" s="318"/>
      <c r="AP301" s="318"/>
      <c r="AQ301" s="318"/>
      <c r="AR301" s="318"/>
      <c r="AS301" s="318"/>
      <c r="AT301" s="318"/>
      <c r="AU301" s="319">
        <v>1</v>
      </c>
    </row>
    <row r="302" spans="1:47">
      <c r="A302" s="320"/>
      <c r="B302" s="320"/>
      <c r="C302" s="321" t="s">
        <v>448</v>
      </c>
      <c r="D302" s="322"/>
      <c r="E302" s="323"/>
      <c r="F302" s="323"/>
      <c r="G302" s="323"/>
      <c r="H302" s="323"/>
      <c r="I302" s="323"/>
      <c r="J302" s="323"/>
      <c r="K302" s="323"/>
      <c r="L302" s="323"/>
      <c r="M302" s="323"/>
      <c r="N302" s="323"/>
      <c r="O302" s="323"/>
      <c r="P302" s="323"/>
      <c r="Q302" s="323"/>
      <c r="R302" s="323"/>
      <c r="S302" s="323"/>
      <c r="T302" s="323"/>
      <c r="U302" s="323"/>
      <c r="V302" s="323"/>
      <c r="W302" s="323"/>
      <c r="X302" s="323"/>
      <c r="Y302" s="323"/>
      <c r="Z302" s="323"/>
      <c r="AA302" s="323">
        <v>1</v>
      </c>
      <c r="AB302" s="323"/>
      <c r="AC302" s="323"/>
      <c r="AD302" s="323"/>
      <c r="AE302" s="323"/>
      <c r="AF302" s="323"/>
      <c r="AG302" s="323"/>
      <c r="AH302" s="323"/>
      <c r="AI302" s="323"/>
      <c r="AJ302" s="323"/>
      <c r="AK302" s="323"/>
      <c r="AL302" s="323"/>
      <c r="AM302" s="323"/>
      <c r="AN302" s="323"/>
      <c r="AO302" s="323"/>
      <c r="AP302" s="323"/>
      <c r="AQ302" s="323"/>
      <c r="AR302" s="323"/>
      <c r="AS302" s="323"/>
      <c r="AT302" s="323"/>
      <c r="AU302" s="324">
        <v>1</v>
      </c>
    </row>
    <row r="303" spans="1:47">
      <c r="A303" s="320"/>
      <c r="B303" s="320"/>
      <c r="C303" s="321" t="s">
        <v>470</v>
      </c>
      <c r="D303" s="322"/>
      <c r="E303" s="323"/>
      <c r="F303" s="323"/>
      <c r="G303" s="323"/>
      <c r="H303" s="323"/>
      <c r="I303" s="323"/>
      <c r="J303" s="323"/>
      <c r="K303" s="323"/>
      <c r="L303" s="323"/>
      <c r="M303" s="323"/>
      <c r="N303" s="323"/>
      <c r="O303" s="323"/>
      <c r="P303" s="323"/>
      <c r="Q303" s="323"/>
      <c r="R303" s="323"/>
      <c r="S303" s="323"/>
      <c r="T303" s="323"/>
      <c r="U303" s="323"/>
      <c r="V303" s="323"/>
      <c r="W303" s="323"/>
      <c r="X303" s="323"/>
      <c r="Y303" s="323"/>
      <c r="Z303" s="323"/>
      <c r="AA303" s="323"/>
      <c r="AB303" s="323">
        <v>1</v>
      </c>
      <c r="AC303" s="323"/>
      <c r="AD303" s="323"/>
      <c r="AE303" s="323"/>
      <c r="AF303" s="323"/>
      <c r="AG303" s="323"/>
      <c r="AH303" s="323"/>
      <c r="AI303" s="323"/>
      <c r="AJ303" s="323"/>
      <c r="AK303" s="323"/>
      <c r="AL303" s="323"/>
      <c r="AM303" s="323"/>
      <c r="AN303" s="323"/>
      <c r="AO303" s="323"/>
      <c r="AP303" s="323"/>
      <c r="AQ303" s="323"/>
      <c r="AR303" s="323"/>
      <c r="AS303" s="323"/>
      <c r="AT303" s="323"/>
      <c r="AU303" s="324">
        <v>1</v>
      </c>
    </row>
    <row r="304" spans="1:47">
      <c r="A304" s="320"/>
      <c r="B304" s="332" t="s">
        <v>649</v>
      </c>
      <c r="C304" s="333"/>
      <c r="D304" s="334"/>
      <c r="E304" s="335"/>
      <c r="F304" s="335"/>
      <c r="G304" s="335"/>
      <c r="H304" s="335"/>
      <c r="I304" s="335"/>
      <c r="J304" s="335"/>
      <c r="K304" s="335"/>
      <c r="L304" s="335"/>
      <c r="M304" s="335"/>
      <c r="N304" s="335"/>
      <c r="O304" s="335"/>
      <c r="P304" s="335"/>
      <c r="Q304" s="335"/>
      <c r="R304" s="335"/>
      <c r="S304" s="335"/>
      <c r="T304" s="335"/>
      <c r="U304" s="335"/>
      <c r="V304" s="335"/>
      <c r="W304" s="335"/>
      <c r="X304" s="335"/>
      <c r="Y304" s="335"/>
      <c r="Z304" s="335"/>
      <c r="AA304" s="335">
        <v>1</v>
      </c>
      <c r="AB304" s="335">
        <v>1</v>
      </c>
      <c r="AC304" s="335"/>
      <c r="AD304" s="335"/>
      <c r="AE304" s="335"/>
      <c r="AF304" s="335"/>
      <c r="AG304" s="335"/>
      <c r="AH304" s="335"/>
      <c r="AI304" s="335"/>
      <c r="AJ304" s="335">
        <v>1</v>
      </c>
      <c r="AK304" s="335"/>
      <c r="AL304" s="335"/>
      <c r="AM304" s="335"/>
      <c r="AN304" s="335"/>
      <c r="AO304" s="335"/>
      <c r="AP304" s="335"/>
      <c r="AQ304" s="335"/>
      <c r="AR304" s="335"/>
      <c r="AS304" s="335"/>
      <c r="AT304" s="335"/>
      <c r="AU304" s="336">
        <v>3</v>
      </c>
    </row>
    <row r="305" spans="1:47">
      <c r="A305" s="320"/>
      <c r="B305" s="316" t="s">
        <v>204</v>
      </c>
      <c r="C305" s="316" t="s">
        <v>511</v>
      </c>
      <c r="D305" s="317"/>
      <c r="E305" s="318"/>
      <c r="F305" s="318"/>
      <c r="G305" s="318"/>
      <c r="H305" s="318"/>
      <c r="I305" s="318"/>
      <c r="J305" s="318"/>
      <c r="K305" s="318"/>
      <c r="L305" s="318"/>
      <c r="M305" s="318"/>
      <c r="N305" s="318"/>
      <c r="O305" s="318"/>
      <c r="P305" s="318"/>
      <c r="Q305" s="318"/>
      <c r="R305" s="318"/>
      <c r="S305" s="318"/>
      <c r="T305" s="318"/>
      <c r="U305" s="318"/>
      <c r="V305" s="318"/>
      <c r="W305" s="318"/>
      <c r="X305" s="318"/>
      <c r="Y305" s="318"/>
      <c r="Z305" s="318"/>
      <c r="AA305" s="318"/>
      <c r="AB305" s="318"/>
      <c r="AC305" s="318"/>
      <c r="AD305" s="318"/>
      <c r="AE305" s="318"/>
      <c r="AF305" s="318"/>
      <c r="AG305" s="318">
        <v>1</v>
      </c>
      <c r="AH305" s="318"/>
      <c r="AI305" s="318"/>
      <c r="AJ305" s="318"/>
      <c r="AK305" s="318"/>
      <c r="AL305" s="318">
        <v>1</v>
      </c>
      <c r="AM305" s="318"/>
      <c r="AN305" s="318"/>
      <c r="AO305" s="318"/>
      <c r="AP305" s="318"/>
      <c r="AQ305" s="318"/>
      <c r="AR305" s="318"/>
      <c r="AS305" s="318"/>
      <c r="AT305" s="318"/>
      <c r="AU305" s="319">
        <v>2</v>
      </c>
    </row>
    <row r="306" spans="1:47">
      <c r="A306" s="320"/>
      <c r="B306" s="332" t="s">
        <v>650</v>
      </c>
      <c r="C306" s="333"/>
      <c r="D306" s="334"/>
      <c r="E306" s="335"/>
      <c r="F306" s="335"/>
      <c r="G306" s="335"/>
      <c r="H306" s="335"/>
      <c r="I306" s="335"/>
      <c r="J306" s="335"/>
      <c r="K306" s="335"/>
      <c r="L306" s="335"/>
      <c r="M306" s="335"/>
      <c r="N306" s="335"/>
      <c r="O306" s="335"/>
      <c r="P306" s="335"/>
      <c r="Q306" s="335"/>
      <c r="R306" s="335"/>
      <c r="S306" s="335"/>
      <c r="T306" s="335"/>
      <c r="U306" s="335"/>
      <c r="V306" s="335"/>
      <c r="W306" s="335"/>
      <c r="X306" s="335"/>
      <c r="Y306" s="335"/>
      <c r="Z306" s="335"/>
      <c r="AA306" s="335"/>
      <c r="AB306" s="335"/>
      <c r="AC306" s="335"/>
      <c r="AD306" s="335"/>
      <c r="AE306" s="335"/>
      <c r="AF306" s="335"/>
      <c r="AG306" s="335">
        <v>1</v>
      </c>
      <c r="AH306" s="335"/>
      <c r="AI306" s="335"/>
      <c r="AJ306" s="335"/>
      <c r="AK306" s="335"/>
      <c r="AL306" s="335">
        <v>1</v>
      </c>
      <c r="AM306" s="335"/>
      <c r="AN306" s="335"/>
      <c r="AO306" s="335"/>
      <c r="AP306" s="335"/>
      <c r="AQ306" s="335"/>
      <c r="AR306" s="335"/>
      <c r="AS306" s="335"/>
      <c r="AT306" s="335"/>
      <c r="AU306" s="336">
        <v>2</v>
      </c>
    </row>
    <row r="307" spans="1:47">
      <c r="A307" s="320"/>
      <c r="B307" s="316" t="s">
        <v>205</v>
      </c>
      <c r="C307" s="316" t="s">
        <v>205</v>
      </c>
      <c r="D307" s="317"/>
      <c r="E307" s="318"/>
      <c r="F307" s="318"/>
      <c r="G307" s="318"/>
      <c r="H307" s="318"/>
      <c r="I307" s="318"/>
      <c r="J307" s="318"/>
      <c r="K307" s="318"/>
      <c r="L307" s="318"/>
      <c r="M307" s="318"/>
      <c r="N307" s="318"/>
      <c r="O307" s="318"/>
      <c r="P307" s="318"/>
      <c r="Q307" s="318"/>
      <c r="R307" s="318"/>
      <c r="S307" s="318"/>
      <c r="T307" s="318"/>
      <c r="U307" s="318"/>
      <c r="V307" s="318"/>
      <c r="W307" s="318"/>
      <c r="X307" s="318"/>
      <c r="Y307" s="318"/>
      <c r="Z307" s="318"/>
      <c r="AA307" s="318"/>
      <c r="AB307" s="318"/>
      <c r="AC307" s="318"/>
      <c r="AD307" s="318"/>
      <c r="AE307" s="318"/>
      <c r="AF307" s="318"/>
      <c r="AG307" s="318"/>
      <c r="AH307" s="318"/>
      <c r="AI307" s="318"/>
      <c r="AJ307" s="318"/>
      <c r="AK307" s="318"/>
      <c r="AL307" s="318"/>
      <c r="AM307" s="318"/>
      <c r="AN307" s="318"/>
      <c r="AO307" s="318"/>
      <c r="AP307" s="318">
        <v>1</v>
      </c>
      <c r="AQ307" s="318"/>
      <c r="AR307" s="318"/>
      <c r="AS307" s="318"/>
      <c r="AT307" s="318"/>
      <c r="AU307" s="319">
        <v>1</v>
      </c>
    </row>
    <row r="308" spans="1:47">
      <c r="A308" s="320"/>
      <c r="B308" s="332" t="s">
        <v>651</v>
      </c>
      <c r="C308" s="333"/>
      <c r="D308" s="334"/>
      <c r="E308" s="335"/>
      <c r="F308" s="335"/>
      <c r="G308" s="335"/>
      <c r="H308" s="335"/>
      <c r="I308" s="335"/>
      <c r="J308" s="335"/>
      <c r="K308" s="335"/>
      <c r="L308" s="335"/>
      <c r="M308" s="335"/>
      <c r="N308" s="335"/>
      <c r="O308" s="335"/>
      <c r="P308" s="335"/>
      <c r="Q308" s="335"/>
      <c r="R308" s="335"/>
      <c r="S308" s="335"/>
      <c r="T308" s="335"/>
      <c r="U308" s="335"/>
      <c r="V308" s="335"/>
      <c r="W308" s="335"/>
      <c r="X308" s="335"/>
      <c r="Y308" s="335"/>
      <c r="Z308" s="335"/>
      <c r="AA308" s="335"/>
      <c r="AB308" s="335"/>
      <c r="AC308" s="335"/>
      <c r="AD308" s="335"/>
      <c r="AE308" s="335"/>
      <c r="AF308" s="335"/>
      <c r="AG308" s="335"/>
      <c r="AH308" s="335"/>
      <c r="AI308" s="335"/>
      <c r="AJ308" s="335"/>
      <c r="AK308" s="335"/>
      <c r="AL308" s="335"/>
      <c r="AM308" s="335"/>
      <c r="AN308" s="335"/>
      <c r="AO308" s="335"/>
      <c r="AP308" s="335">
        <v>1</v>
      </c>
      <c r="AQ308" s="335"/>
      <c r="AR308" s="335"/>
      <c r="AS308" s="335"/>
      <c r="AT308" s="335"/>
      <c r="AU308" s="336">
        <v>1</v>
      </c>
    </row>
    <row r="309" spans="1:47">
      <c r="A309" s="320"/>
      <c r="B309" s="316" t="s">
        <v>168</v>
      </c>
      <c r="C309" s="316" t="s">
        <v>221</v>
      </c>
      <c r="D309" s="317"/>
      <c r="E309" s="318"/>
      <c r="F309" s="318"/>
      <c r="G309" s="318"/>
      <c r="H309" s="318"/>
      <c r="I309" s="318"/>
      <c r="J309" s="318"/>
      <c r="K309" s="318"/>
      <c r="L309" s="318"/>
      <c r="M309" s="318"/>
      <c r="N309" s="318"/>
      <c r="O309" s="318"/>
      <c r="P309" s="318"/>
      <c r="Q309" s="318"/>
      <c r="R309" s="318"/>
      <c r="S309" s="318"/>
      <c r="T309" s="318"/>
      <c r="U309" s="318"/>
      <c r="V309" s="318">
        <v>1</v>
      </c>
      <c r="W309" s="318"/>
      <c r="X309" s="318"/>
      <c r="Y309" s="318"/>
      <c r="Z309" s="318"/>
      <c r="AA309" s="318"/>
      <c r="AB309" s="318"/>
      <c r="AC309" s="318"/>
      <c r="AD309" s="318"/>
      <c r="AE309" s="318"/>
      <c r="AF309" s="318"/>
      <c r="AG309" s="318"/>
      <c r="AH309" s="318"/>
      <c r="AI309" s="318"/>
      <c r="AJ309" s="318"/>
      <c r="AK309" s="318"/>
      <c r="AL309" s="318"/>
      <c r="AM309" s="318"/>
      <c r="AN309" s="318"/>
      <c r="AO309" s="318"/>
      <c r="AP309" s="318"/>
      <c r="AQ309" s="318"/>
      <c r="AR309" s="318"/>
      <c r="AS309" s="318"/>
      <c r="AT309" s="318"/>
      <c r="AU309" s="319">
        <v>1</v>
      </c>
    </row>
    <row r="310" spans="1:47">
      <c r="A310" s="320"/>
      <c r="B310" s="332" t="s">
        <v>652</v>
      </c>
      <c r="C310" s="333"/>
      <c r="D310" s="334"/>
      <c r="E310" s="335"/>
      <c r="F310" s="335"/>
      <c r="G310" s="335"/>
      <c r="H310" s="335"/>
      <c r="I310" s="335"/>
      <c r="J310" s="335"/>
      <c r="K310" s="335"/>
      <c r="L310" s="335"/>
      <c r="M310" s="335"/>
      <c r="N310" s="335"/>
      <c r="O310" s="335"/>
      <c r="P310" s="335"/>
      <c r="Q310" s="335"/>
      <c r="R310" s="335"/>
      <c r="S310" s="335"/>
      <c r="T310" s="335"/>
      <c r="U310" s="335"/>
      <c r="V310" s="335">
        <v>1</v>
      </c>
      <c r="W310" s="335"/>
      <c r="X310" s="335"/>
      <c r="Y310" s="335"/>
      <c r="Z310" s="335"/>
      <c r="AA310" s="335"/>
      <c r="AB310" s="335"/>
      <c r="AC310" s="335"/>
      <c r="AD310" s="335"/>
      <c r="AE310" s="335"/>
      <c r="AF310" s="335"/>
      <c r="AG310" s="335"/>
      <c r="AH310" s="335"/>
      <c r="AI310" s="335"/>
      <c r="AJ310" s="335"/>
      <c r="AK310" s="335"/>
      <c r="AL310" s="335"/>
      <c r="AM310" s="335"/>
      <c r="AN310" s="335"/>
      <c r="AO310" s="335"/>
      <c r="AP310" s="335"/>
      <c r="AQ310" s="335"/>
      <c r="AR310" s="335"/>
      <c r="AS310" s="335"/>
      <c r="AT310" s="335"/>
      <c r="AU310" s="336">
        <v>1</v>
      </c>
    </row>
    <row r="311" spans="1:47">
      <c r="A311" s="338" t="s">
        <v>653</v>
      </c>
      <c r="B311" s="339"/>
      <c r="C311" s="339"/>
      <c r="D311" s="340"/>
      <c r="E311" s="341"/>
      <c r="F311" s="341">
        <v>1</v>
      </c>
      <c r="G311" s="341"/>
      <c r="H311" s="341"/>
      <c r="I311" s="341"/>
      <c r="J311" s="341"/>
      <c r="K311" s="341"/>
      <c r="L311" s="341"/>
      <c r="M311" s="341"/>
      <c r="N311" s="341">
        <v>2</v>
      </c>
      <c r="O311" s="341"/>
      <c r="P311" s="341"/>
      <c r="Q311" s="341">
        <v>1</v>
      </c>
      <c r="R311" s="341">
        <v>3</v>
      </c>
      <c r="S311" s="341">
        <v>1</v>
      </c>
      <c r="T311" s="341">
        <v>7</v>
      </c>
      <c r="U311" s="341">
        <v>3</v>
      </c>
      <c r="V311" s="341">
        <v>6</v>
      </c>
      <c r="W311" s="341">
        <v>10</v>
      </c>
      <c r="X311" s="341">
        <v>8</v>
      </c>
      <c r="Y311" s="341">
        <v>3</v>
      </c>
      <c r="Z311" s="341">
        <v>1</v>
      </c>
      <c r="AA311" s="341">
        <v>2</v>
      </c>
      <c r="AB311" s="341">
        <v>7</v>
      </c>
      <c r="AC311" s="341">
        <v>1</v>
      </c>
      <c r="AD311" s="341">
        <v>6</v>
      </c>
      <c r="AE311" s="341">
        <v>3</v>
      </c>
      <c r="AF311" s="341">
        <v>5</v>
      </c>
      <c r="AG311" s="341">
        <v>5</v>
      </c>
      <c r="AH311" s="341">
        <v>2</v>
      </c>
      <c r="AI311" s="341">
        <v>2</v>
      </c>
      <c r="AJ311" s="341">
        <v>2</v>
      </c>
      <c r="AK311" s="341">
        <v>2</v>
      </c>
      <c r="AL311" s="341">
        <v>5</v>
      </c>
      <c r="AM311" s="341">
        <v>1</v>
      </c>
      <c r="AN311" s="341"/>
      <c r="AO311" s="341">
        <v>2</v>
      </c>
      <c r="AP311" s="341">
        <v>3</v>
      </c>
      <c r="AQ311" s="341">
        <v>2</v>
      </c>
      <c r="AR311" s="341"/>
      <c r="AS311" s="341"/>
      <c r="AT311" s="341">
        <v>1</v>
      </c>
      <c r="AU311" s="342">
        <v>97</v>
      </c>
    </row>
    <row r="312" spans="1:47">
      <c r="A312" s="316" t="s">
        <v>59</v>
      </c>
      <c r="B312" s="316" t="s">
        <v>59</v>
      </c>
      <c r="C312" s="316" t="s">
        <v>371</v>
      </c>
      <c r="D312" s="317"/>
      <c r="E312" s="318"/>
      <c r="F312" s="318"/>
      <c r="G312" s="318"/>
      <c r="H312" s="318"/>
      <c r="I312" s="318"/>
      <c r="J312" s="318"/>
      <c r="K312" s="318"/>
      <c r="L312" s="318"/>
      <c r="M312" s="318"/>
      <c r="N312" s="318"/>
      <c r="O312" s="318"/>
      <c r="P312" s="318">
        <v>1</v>
      </c>
      <c r="Q312" s="318"/>
      <c r="R312" s="318"/>
      <c r="S312" s="318"/>
      <c r="T312" s="318"/>
      <c r="U312" s="318"/>
      <c r="V312" s="318"/>
      <c r="W312" s="318"/>
      <c r="X312" s="318"/>
      <c r="Y312" s="318"/>
      <c r="Z312" s="318"/>
      <c r="AA312" s="318"/>
      <c r="AB312" s="318"/>
      <c r="AC312" s="318"/>
      <c r="AD312" s="318"/>
      <c r="AE312" s="318"/>
      <c r="AF312" s="318"/>
      <c r="AG312" s="318"/>
      <c r="AH312" s="318"/>
      <c r="AI312" s="318"/>
      <c r="AJ312" s="318"/>
      <c r="AK312" s="318"/>
      <c r="AL312" s="318"/>
      <c r="AM312" s="318"/>
      <c r="AN312" s="318"/>
      <c r="AO312" s="318"/>
      <c r="AP312" s="318"/>
      <c r="AQ312" s="318"/>
      <c r="AR312" s="318"/>
      <c r="AS312" s="318"/>
      <c r="AT312" s="318"/>
      <c r="AU312" s="319">
        <v>1</v>
      </c>
    </row>
    <row r="313" spans="1:47">
      <c r="A313" s="320"/>
      <c r="B313" s="320"/>
      <c r="C313" s="321" t="s">
        <v>702</v>
      </c>
      <c r="D313" s="322"/>
      <c r="E313" s="323"/>
      <c r="F313" s="323"/>
      <c r="G313" s="323"/>
      <c r="H313" s="323"/>
      <c r="I313" s="323"/>
      <c r="J313" s="323"/>
      <c r="K313" s="323"/>
      <c r="L313" s="323"/>
      <c r="M313" s="323"/>
      <c r="N313" s="323"/>
      <c r="O313" s="323"/>
      <c r="P313" s="323"/>
      <c r="Q313" s="323"/>
      <c r="R313" s="323"/>
      <c r="S313" s="323"/>
      <c r="T313" s="323"/>
      <c r="U313" s="323"/>
      <c r="V313" s="323"/>
      <c r="W313" s="323"/>
      <c r="X313" s="323"/>
      <c r="Y313" s="323"/>
      <c r="Z313" s="323"/>
      <c r="AA313" s="323"/>
      <c r="AB313" s="323"/>
      <c r="AC313" s="323"/>
      <c r="AD313" s="323"/>
      <c r="AE313" s="323"/>
      <c r="AF313" s="323"/>
      <c r="AG313" s="323"/>
      <c r="AH313" s="323"/>
      <c r="AI313" s="323"/>
      <c r="AJ313" s="323"/>
      <c r="AK313" s="323"/>
      <c r="AL313" s="323"/>
      <c r="AM313" s="323"/>
      <c r="AN313" s="323"/>
      <c r="AO313" s="323"/>
      <c r="AP313" s="323"/>
      <c r="AQ313" s="323">
        <v>1</v>
      </c>
      <c r="AR313" s="323"/>
      <c r="AS313" s="323"/>
      <c r="AT313" s="323"/>
      <c r="AU313" s="324">
        <v>1</v>
      </c>
    </row>
    <row r="314" spans="1:47">
      <c r="A314" s="320"/>
      <c r="B314" s="332" t="s">
        <v>654</v>
      </c>
      <c r="C314" s="333"/>
      <c r="D314" s="334"/>
      <c r="E314" s="335"/>
      <c r="F314" s="335"/>
      <c r="G314" s="335"/>
      <c r="H314" s="335"/>
      <c r="I314" s="335"/>
      <c r="J314" s="335"/>
      <c r="K314" s="335"/>
      <c r="L314" s="335"/>
      <c r="M314" s="335"/>
      <c r="N314" s="335"/>
      <c r="O314" s="335"/>
      <c r="P314" s="335">
        <v>1</v>
      </c>
      <c r="Q314" s="335"/>
      <c r="R314" s="335"/>
      <c r="S314" s="335"/>
      <c r="T314" s="335"/>
      <c r="U314" s="335"/>
      <c r="V314" s="335"/>
      <c r="W314" s="335"/>
      <c r="X314" s="335"/>
      <c r="Y314" s="335"/>
      <c r="Z314" s="335"/>
      <c r="AA314" s="335"/>
      <c r="AB314" s="335"/>
      <c r="AC314" s="335"/>
      <c r="AD314" s="335"/>
      <c r="AE314" s="335"/>
      <c r="AF314" s="335"/>
      <c r="AG314" s="335"/>
      <c r="AH314" s="335"/>
      <c r="AI314" s="335"/>
      <c r="AJ314" s="335"/>
      <c r="AK314" s="335"/>
      <c r="AL314" s="335"/>
      <c r="AM314" s="335"/>
      <c r="AN314" s="335"/>
      <c r="AO314" s="335"/>
      <c r="AP314" s="335"/>
      <c r="AQ314" s="335">
        <v>1</v>
      </c>
      <c r="AR314" s="335"/>
      <c r="AS314" s="335"/>
      <c r="AT314" s="335"/>
      <c r="AU314" s="336">
        <v>2</v>
      </c>
    </row>
    <row r="315" spans="1:47">
      <c r="A315" s="320"/>
      <c r="B315" s="316" t="s">
        <v>179</v>
      </c>
      <c r="C315" s="316" t="s">
        <v>449</v>
      </c>
      <c r="D315" s="317"/>
      <c r="E315" s="318"/>
      <c r="F315" s="318"/>
      <c r="G315" s="318"/>
      <c r="H315" s="318"/>
      <c r="I315" s="318"/>
      <c r="J315" s="318"/>
      <c r="K315" s="318"/>
      <c r="L315" s="318"/>
      <c r="M315" s="318"/>
      <c r="N315" s="318"/>
      <c r="O315" s="318"/>
      <c r="P315" s="318"/>
      <c r="Q315" s="318"/>
      <c r="R315" s="318"/>
      <c r="S315" s="318"/>
      <c r="T315" s="318"/>
      <c r="U315" s="318"/>
      <c r="V315" s="318"/>
      <c r="W315" s="318"/>
      <c r="X315" s="318"/>
      <c r="Y315" s="318"/>
      <c r="Z315" s="318"/>
      <c r="AA315" s="318">
        <v>1</v>
      </c>
      <c r="AB315" s="318"/>
      <c r="AC315" s="318"/>
      <c r="AD315" s="318"/>
      <c r="AE315" s="318"/>
      <c r="AF315" s="318"/>
      <c r="AG315" s="318"/>
      <c r="AH315" s="318"/>
      <c r="AI315" s="318"/>
      <c r="AJ315" s="318"/>
      <c r="AK315" s="318"/>
      <c r="AL315" s="318"/>
      <c r="AM315" s="318"/>
      <c r="AN315" s="318"/>
      <c r="AO315" s="318"/>
      <c r="AP315" s="318"/>
      <c r="AQ315" s="318"/>
      <c r="AR315" s="318"/>
      <c r="AS315" s="318"/>
      <c r="AT315" s="318"/>
      <c r="AU315" s="319">
        <v>1</v>
      </c>
    </row>
    <row r="316" spans="1:47">
      <c r="A316" s="320"/>
      <c r="B316" s="332" t="s">
        <v>655</v>
      </c>
      <c r="C316" s="333"/>
      <c r="D316" s="334"/>
      <c r="E316" s="335"/>
      <c r="F316" s="335"/>
      <c r="G316" s="335"/>
      <c r="H316" s="335"/>
      <c r="I316" s="335"/>
      <c r="J316" s="335"/>
      <c r="K316" s="335"/>
      <c r="L316" s="335"/>
      <c r="M316" s="335"/>
      <c r="N316" s="335"/>
      <c r="O316" s="335"/>
      <c r="P316" s="335"/>
      <c r="Q316" s="335"/>
      <c r="R316" s="335"/>
      <c r="S316" s="335"/>
      <c r="T316" s="335"/>
      <c r="U316" s="335"/>
      <c r="V316" s="335"/>
      <c r="W316" s="335"/>
      <c r="X316" s="335"/>
      <c r="Y316" s="335"/>
      <c r="Z316" s="335"/>
      <c r="AA316" s="335">
        <v>1</v>
      </c>
      <c r="AB316" s="335"/>
      <c r="AC316" s="335"/>
      <c r="AD316" s="335"/>
      <c r="AE316" s="335"/>
      <c r="AF316" s="335"/>
      <c r="AG316" s="335"/>
      <c r="AH316" s="335"/>
      <c r="AI316" s="335"/>
      <c r="AJ316" s="335"/>
      <c r="AK316" s="335"/>
      <c r="AL316" s="335"/>
      <c r="AM316" s="335"/>
      <c r="AN316" s="335"/>
      <c r="AO316" s="335"/>
      <c r="AP316" s="335"/>
      <c r="AQ316" s="335"/>
      <c r="AR316" s="335"/>
      <c r="AS316" s="335"/>
      <c r="AT316" s="335"/>
      <c r="AU316" s="336">
        <v>1</v>
      </c>
    </row>
    <row r="317" spans="1:47">
      <c r="A317" s="320"/>
      <c r="B317" s="316" t="s">
        <v>176</v>
      </c>
      <c r="C317" s="316" t="s">
        <v>394</v>
      </c>
      <c r="D317" s="317"/>
      <c r="E317" s="318"/>
      <c r="F317" s="318"/>
      <c r="G317" s="318"/>
      <c r="H317" s="318"/>
      <c r="I317" s="318"/>
      <c r="J317" s="318"/>
      <c r="K317" s="318"/>
      <c r="L317" s="318"/>
      <c r="M317" s="318"/>
      <c r="N317" s="318"/>
      <c r="O317" s="318"/>
      <c r="P317" s="318"/>
      <c r="Q317" s="318"/>
      <c r="R317" s="318"/>
      <c r="S317" s="318"/>
      <c r="T317" s="318"/>
      <c r="U317" s="318">
        <v>1</v>
      </c>
      <c r="V317" s="318"/>
      <c r="W317" s="318"/>
      <c r="X317" s="318"/>
      <c r="Y317" s="318"/>
      <c r="Z317" s="318"/>
      <c r="AA317" s="318"/>
      <c r="AB317" s="318"/>
      <c r="AC317" s="318"/>
      <c r="AD317" s="318"/>
      <c r="AE317" s="318"/>
      <c r="AF317" s="318"/>
      <c r="AG317" s="318"/>
      <c r="AH317" s="318"/>
      <c r="AI317" s="318"/>
      <c r="AJ317" s="318"/>
      <c r="AK317" s="318"/>
      <c r="AL317" s="318"/>
      <c r="AM317" s="318"/>
      <c r="AN317" s="318"/>
      <c r="AO317" s="318"/>
      <c r="AP317" s="318"/>
      <c r="AQ317" s="318"/>
      <c r="AR317" s="318"/>
      <c r="AS317" s="318"/>
      <c r="AT317" s="318"/>
      <c r="AU317" s="319">
        <v>1</v>
      </c>
    </row>
    <row r="318" spans="1:47">
      <c r="A318" s="320"/>
      <c r="B318" s="332" t="s">
        <v>656</v>
      </c>
      <c r="C318" s="333"/>
      <c r="D318" s="334"/>
      <c r="E318" s="335"/>
      <c r="F318" s="335"/>
      <c r="G318" s="335"/>
      <c r="H318" s="335"/>
      <c r="I318" s="335"/>
      <c r="J318" s="335"/>
      <c r="K318" s="335"/>
      <c r="L318" s="335"/>
      <c r="M318" s="335"/>
      <c r="N318" s="335"/>
      <c r="O318" s="335"/>
      <c r="P318" s="335"/>
      <c r="Q318" s="335"/>
      <c r="R318" s="335"/>
      <c r="S318" s="335"/>
      <c r="T318" s="335"/>
      <c r="U318" s="335">
        <v>1</v>
      </c>
      <c r="V318" s="335"/>
      <c r="W318" s="335"/>
      <c r="X318" s="335"/>
      <c r="Y318" s="335"/>
      <c r="Z318" s="335"/>
      <c r="AA318" s="335"/>
      <c r="AB318" s="335"/>
      <c r="AC318" s="335"/>
      <c r="AD318" s="335"/>
      <c r="AE318" s="335"/>
      <c r="AF318" s="335"/>
      <c r="AG318" s="335"/>
      <c r="AH318" s="335"/>
      <c r="AI318" s="335"/>
      <c r="AJ318" s="335"/>
      <c r="AK318" s="335"/>
      <c r="AL318" s="335"/>
      <c r="AM318" s="335"/>
      <c r="AN318" s="335"/>
      <c r="AO318" s="335"/>
      <c r="AP318" s="335"/>
      <c r="AQ318" s="335"/>
      <c r="AR318" s="335"/>
      <c r="AS318" s="335"/>
      <c r="AT318" s="335"/>
      <c r="AU318" s="336">
        <v>1</v>
      </c>
    </row>
    <row r="319" spans="1:47">
      <c r="A319" s="338" t="s">
        <v>654</v>
      </c>
      <c r="B319" s="339"/>
      <c r="C319" s="339"/>
      <c r="D319" s="340"/>
      <c r="E319" s="341"/>
      <c r="F319" s="341"/>
      <c r="G319" s="341"/>
      <c r="H319" s="341"/>
      <c r="I319" s="341"/>
      <c r="J319" s="341"/>
      <c r="K319" s="341"/>
      <c r="L319" s="341"/>
      <c r="M319" s="341"/>
      <c r="N319" s="341"/>
      <c r="O319" s="341"/>
      <c r="P319" s="341">
        <v>1</v>
      </c>
      <c r="Q319" s="341"/>
      <c r="R319" s="341"/>
      <c r="S319" s="341"/>
      <c r="T319" s="341"/>
      <c r="U319" s="341">
        <v>1</v>
      </c>
      <c r="V319" s="341"/>
      <c r="W319" s="341"/>
      <c r="X319" s="341"/>
      <c r="Y319" s="341"/>
      <c r="Z319" s="341"/>
      <c r="AA319" s="341">
        <v>1</v>
      </c>
      <c r="AB319" s="341"/>
      <c r="AC319" s="341"/>
      <c r="AD319" s="341"/>
      <c r="AE319" s="341"/>
      <c r="AF319" s="341"/>
      <c r="AG319" s="341"/>
      <c r="AH319" s="341"/>
      <c r="AI319" s="341"/>
      <c r="AJ319" s="341"/>
      <c r="AK319" s="341"/>
      <c r="AL319" s="341"/>
      <c r="AM319" s="341"/>
      <c r="AN319" s="341"/>
      <c r="AO319" s="341"/>
      <c r="AP319" s="341"/>
      <c r="AQ319" s="341">
        <v>1</v>
      </c>
      <c r="AR319" s="341"/>
      <c r="AS319" s="341"/>
      <c r="AT319" s="341"/>
      <c r="AU319" s="342">
        <v>4</v>
      </c>
    </row>
    <row r="320" spans="1:47">
      <c r="A320" s="316" t="s">
        <v>29</v>
      </c>
      <c r="B320" s="316" t="s">
        <v>288</v>
      </c>
      <c r="C320" s="316" t="s">
        <v>355</v>
      </c>
      <c r="D320" s="317"/>
      <c r="E320" s="318"/>
      <c r="F320" s="318"/>
      <c r="G320" s="318">
        <v>3</v>
      </c>
      <c r="H320" s="318">
        <v>1</v>
      </c>
      <c r="I320" s="318">
        <v>2</v>
      </c>
      <c r="J320" s="318"/>
      <c r="K320" s="318"/>
      <c r="L320" s="318"/>
      <c r="M320" s="318"/>
      <c r="N320" s="318"/>
      <c r="O320" s="318"/>
      <c r="P320" s="318"/>
      <c r="Q320" s="318"/>
      <c r="R320" s="318"/>
      <c r="S320" s="318"/>
      <c r="T320" s="318"/>
      <c r="U320" s="318"/>
      <c r="V320" s="318"/>
      <c r="W320" s="318"/>
      <c r="X320" s="318"/>
      <c r="Y320" s="318"/>
      <c r="Z320" s="318"/>
      <c r="AA320" s="318"/>
      <c r="AB320" s="318"/>
      <c r="AC320" s="318"/>
      <c r="AD320" s="318"/>
      <c r="AE320" s="318"/>
      <c r="AF320" s="318"/>
      <c r="AG320" s="318"/>
      <c r="AH320" s="318"/>
      <c r="AI320" s="318"/>
      <c r="AJ320" s="318"/>
      <c r="AK320" s="318"/>
      <c r="AL320" s="318"/>
      <c r="AM320" s="318"/>
      <c r="AN320" s="318"/>
      <c r="AO320" s="318"/>
      <c r="AP320" s="318"/>
      <c r="AQ320" s="318"/>
      <c r="AR320" s="318"/>
      <c r="AS320" s="318"/>
      <c r="AT320" s="318"/>
      <c r="AU320" s="319">
        <v>6</v>
      </c>
    </row>
    <row r="321" spans="1:47">
      <c r="A321" s="320"/>
      <c r="B321" s="320"/>
      <c r="C321" s="321" t="s">
        <v>533</v>
      </c>
      <c r="D321" s="322"/>
      <c r="E321" s="323"/>
      <c r="F321" s="323"/>
      <c r="G321" s="323"/>
      <c r="H321" s="323"/>
      <c r="I321" s="323"/>
      <c r="J321" s="323"/>
      <c r="K321" s="323"/>
      <c r="L321" s="323"/>
      <c r="M321" s="323"/>
      <c r="N321" s="323"/>
      <c r="O321" s="323"/>
      <c r="P321" s="323"/>
      <c r="Q321" s="323"/>
      <c r="R321" s="323"/>
      <c r="S321" s="323"/>
      <c r="T321" s="323"/>
      <c r="U321" s="323"/>
      <c r="V321" s="323"/>
      <c r="W321" s="323"/>
      <c r="X321" s="323"/>
      <c r="Y321" s="323"/>
      <c r="Z321" s="323"/>
      <c r="AA321" s="323"/>
      <c r="AB321" s="323"/>
      <c r="AC321" s="323"/>
      <c r="AD321" s="323"/>
      <c r="AE321" s="323"/>
      <c r="AF321" s="323"/>
      <c r="AG321" s="323"/>
      <c r="AH321" s="323">
        <v>1</v>
      </c>
      <c r="AI321" s="323"/>
      <c r="AJ321" s="323"/>
      <c r="AK321" s="323"/>
      <c r="AL321" s="323"/>
      <c r="AM321" s="323"/>
      <c r="AN321" s="323"/>
      <c r="AO321" s="323"/>
      <c r="AP321" s="323"/>
      <c r="AQ321" s="323"/>
      <c r="AR321" s="323"/>
      <c r="AS321" s="323"/>
      <c r="AT321" s="323"/>
      <c r="AU321" s="324">
        <v>1</v>
      </c>
    </row>
    <row r="322" spans="1:47">
      <c r="A322" s="320"/>
      <c r="B322" s="320"/>
      <c r="C322" s="321" t="s">
        <v>472</v>
      </c>
      <c r="D322" s="322"/>
      <c r="E322" s="323"/>
      <c r="F322" s="323"/>
      <c r="G322" s="323"/>
      <c r="H322" s="323"/>
      <c r="I322" s="323"/>
      <c r="J322" s="323"/>
      <c r="K322" s="323"/>
      <c r="L322" s="323"/>
      <c r="M322" s="323"/>
      <c r="N322" s="323"/>
      <c r="O322" s="323"/>
      <c r="P322" s="323"/>
      <c r="Q322" s="323"/>
      <c r="R322" s="323"/>
      <c r="S322" s="323"/>
      <c r="T322" s="323"/>
      <c r="U322" s="323"/>
      <c r="V322" s="323"/>
      <c r="W322" s="323"/>
      <c r="X322" s="323"/>
      <c r="Y322" s="323"/>
      <c r="Z322" s="323"/>
      <c r="AA322" s="323"/>
      <c r="AB322" s="323"/>
      <c r="AC322" s="323">
        <v>1</v>
      </c>
      <c r="AD322" s="323">
        <v>1</v>
      </c>
      <c r="AE322" s="323">
        <v>2</v>
      </c>
      <c r="AF322" s="323">
        <v>1</v>
      </c>
      <c r="AG322" s="323"/>
      <c r="AH322" s="323"/>
      <c r="AI322" s="323"/>
      <c r="AJ322" s="323"/>
      <c r="AK322" s="323"/>
      <c r="AL322" s="323"/>
      <c r="AM322" s="323"/>
      <c r="AN322" s="323"/>
      <c r="AO322" s="323"/>
      <c r="AP322" s="323"/>
      <c r="AQ322" s="323"/>
      <c r="AR322" s="323"/>
      <c r="AS322" s="323"/>
      <c r="AT322" s="323"/>
      <c r="AU322" s="324">
        <v>5</v>
      </c>
    </row>
    <row r="323" spans="1:47">
      <c r="A323" s="320"/>
      <c r="B323" s="320"/>
      <c r="C323" s="321" t="s">
        <v>364</v>
      </c>
      <c r="D323" s="322"/>
      <c r="E323" s="323"/>
      <c r="F323" s="323"/>
      <c r="G323" s="323"/>
      <c r="H323" s="323"/>
      <c r="I323" s="323"/>
      <c r="J323" s="323">
        <v>1</v>
      </c>
      <c r="K323" s="323"/>
      <c r="L323" s="323"/>
      <c r="M323" s="323"/>
      <c r="N323" s="323"/>
      <c r="O323" s="323"/>
      <c r="P323" s="323"/>
      <c r="Q323" s="323"/>
      <c r="R323" s="323"/>
      <c r="S323" s="323"/>
      <c r="T323" s="323"/>
      <c r="U323" s="323"/>
      <c r="V323" s="323"/>
      <c r="W323" s="323"/>
      <c r="X323" s="323"/>
      <c r="Y323" s="323"/>
      <c r="Z323" s="323"/>
      <c r="AA323" s="323"/>
      <c r="AB323" s="323"/>
      <c r="AC323" s="323"/>
      <c r="AD323" s="323"/>
      <c r="AE323" s="323"/>
      <c r="AF323" s="323"/>
      <c r="AG323" s="323"/>
      <c r="AH323" s="323"/>
      <c r="AI323" s="323"/>
      <c r="AJ323" s="323"/>
      <c r="AK323" s="323"/>
      <c r="AL323" s="323"/>
      <c r="AM323" s="323"/>
      <c r="AN323" s="323"/>
      <c r="AO323" s="323"/>
      <c r="AP323" s="323"/>
      <c r="AQ323" s="323"/>
      <c r="AR323" s="323"/>
      <c r="AS323" s="323"/>
      <c r="AT323" s="323"/>
      <c r="AU323" s="324">
        <v>1</v>
      </c>
    </row>
    <row r="324" spans="1:47">
      <c r="A324" s="320"/>
      <c r="B324" s="332" t="s">
        <v>657</v>
      </c>
      <c r="C324" s="333"/>
      <c r="D324" s="334"/>
      <c r="E324" s="335"/>
      <c r="F324" s="335"/>
      <c r="G324" s="335">
        <v>3</v>
      </c>
      <c r="H324" s="335">
        <v>1</v>
      </c>
      <c r="I324" s="335">
        <v>2</v>
      </c>
      <c r="J324" s="335">
        <v>1</v>
      </c>
      <c r="K324" s="335"/>
      <c r="L324" s="335"/>
      <c r="M324" s="335"/>
      <c r="N324" s="335"/>
      <c r="O324" s="335"/>
      <c r="P324" s="335"/>
      <c r="Q324" s="335"/>
      <c r="R324" s="335"/>
      <c r="S324" s="335"/>
      <c r="T324" s="335"/>
      <c r="U324" s="335"/>
      <c r="V324" s="335"/>
      <c r="W324" s="335"/>
      <c r="X324" s="335"/>
      <c r="Y324" s="335"/>
      <c r="Z324" s="335"/>
      <c r="AA324" s="335"/>
      <c r="AB324" s="335"/>
      <c r="AC324" s="335">
        <v>1</v>
      </c>
      <c r="AD324" s="335">
        <v>1</v>
      </c>
      <c r="AE324" s="335">
        <v>2</v>
      </c>
      <c r="AF324" s="335">
        <v>1</v>
      </c>
      <c r="AG324" s="335"/>
      <c r="AH324" s="335">
        <v>1</v>
      </c>
      <c r="AI324" s="335"/>
      <c r="AJ324" s="335"/>
      <c r="AK324" s="335"/>
      <c r="AL324" s="335"/>
      <c r="AM324" s="335"/>
      <c r="AN324" s="335"/>
      <c r="AO324" s="335"/>
      <c r="AP324" s="335"/>
      <c r="AQ324" s="335"/>
      <c r="AR324" s="335"/>
      <c r="AS324" s="335"/>
      <c r="AT324" s="335"/>
      <c r="AU324" s="336">
        <v>13</v>
      </c>
    </row>
    <row r="325" spans="1:47">
      <c r="A325" s="320"/>
      <c r="B325" s="316" t="s">
        <v>169</v>
      </c>
      <c r="C325" s="316" t="s">
        <v>519</v>
      </c>
      <c r="D325" s="317"/>
      <c r="E325" s="318"/>
      <c r="F325" s="318"/>
      <c r="G325" s="318"/>
      <c r="H325" s="318"/>
      <c r="I325" s="318"/>
      <c r="J325" s="318"/>
      <c r="K325" s="318"/>
      <c r="L325" s="318"/>
      <c r="M325" s="318"/>
      <c r="N325" s="318"/>
      <c r="O325" s="318"/>
      <c r="P325" s="318"/>
      <c r="Q325" s="318"/>
      <c r="R325" s="318"/>
      <c r="S325" s="318"/>
      <c r="T325" s="318"/>
      <c r="U325" s="318"/>
      <c r="V325" s="318"/>
      <c r="W325" s="318"/>
      <c r="X325" s="318"/>
      <c r="Y325" s="318"/>
      <c r="Z325" s="318"/>
      <c r="AA325" s="318"/>
      <c r="AB325" s="318"/>
      <c r="AC325" s="318"/>
      <c r="AD325" s="318"/>
      <c r="AE325" s="318">
        <v>1</v>
      </c>
      <c r="AF325" s="318"/>
      <c r="AG325" s="318"/>
      <c r="AH325" s="318"/>
      <c r="AI325" s="318"/>
      <c r="AJ325" s="318"/>
      <c r="AK325" s="318"/>
      <c r="AL325" s="318"/>
      <c r="AM325" s="318"/>
      <c r="AN325" s="318"/>
      <c r="AO325" s="318"/>
      <c r="AP325" s="318"/>
      <c r="AQ325" s="318"/>
      <c r="AR325" s="318"/>
      <c r="AS325" s="318"/>
      <c r="AT325" s="318"/>
      <c r="AU325" s="319">
        <v>1</v>
      </c>
    </row>
    <row r="326" spans="1:47">
      <c r="A326" s="320"/>
      <c r="B326" s="320"/>
      <c r="C326" s="321" t="s">
        <v>451</v>
      </c>
      <c r="D326" s="322"/>
      <c r="E326" s="323"/>
      <c r="F326" s="323"/>
      <c r="G326" s="323"/>
      <c r="H326" s="323"/>
      <c r="I326" s="323"/>
      <c r="J326" s="323"/>
      <c r="K326" s="323"/>
      <c r="L326" s="323"/>
      <c r="M326" s="323"/>
      <c r="N326" s="323"/>
      <c r="O326" s="323"/>
      <c r="P326" s="323"/>
      <c r="Q326" s="323"/>
      <c r="R326" s="323"/>
      <c r="S326" s="323"/>
      <c r="T326" s="323"/>
      <c r="U326" s="323"/>
      <c r="V326" s="323"/>
      <c r="W326" s="323"/>
      <c r="X326" s="323"/>
      <c r="Y326" s="323">
        <v>2</v>
      </c>
      <c r="Z326" s="323"/>
      <c r="AA326" s="323"/>
      <c r="AB326" s="323">
        <v>1</v>
      </c>
      <c r="AC326" s="323"/>
      <c r="AD326" s="323">
        <v>1</v>
      </c>
      <c r="AE326" s="323"/>
      <c r="AF326" s="323"/>
      <c r="AG326" s="323">
        <v>1</v>
      </c>
      <c r="AH326" s="323">
        <v>1</v>
      </c>
      <c r="AI326" s="323">
        <v>1</v>
      </c>
      <c r="AJ326" s="323"/>
      <c r="AK326" s="323"/>
      <c r="AL326" s="323"/>
      <c r="AM326" s="323"/>
      <c r="AN326" s="323"/>
      <c r="AO326" s="323"/>
      <c r="AP326" s="323"/>
      <c r="AQ326" s="323"/>
      <c r="AR326" s="323"/>
      <c r="AS326" s="323"/>
      <c r="AT326" s="323"/>
      <c r="AU326" s="324">
        <v>7</v>
      </c>
    </row>
    <row r="327" spans="1:47">
      <c r="A327" s="320"/>
      <c r="B327" s="320"/>
      <c r="C327" s="321" t="s">
        <v>169</v>
      </c>
      <c r="D327" s="322"/>
      <c r="E327" s="323"/>
      <c r="F327" s="323"/>
      <c r="G327" s="323"/>
      <c r="H327" s="323"/>
      <c r="I327" s="323"/>
      <c r="J327" s="323"/>
      <c r="K327" s="323"/>
      <c r="L327" s="323"/>
      <c r="M327" s="323"/>
      <c r="N327" s="323"/>
      <c r="O327" s="323"/>
      <c r="P327" s="323"/>
      <c r="Q327" s="323"/>
      <c r="R327" s="323"/>
      <c r="S327" s="323"/>
      <c r="T327" s="323"/>
      <c r="U327" s="323"/>
      <c r="V327" s="323"/>
      <c r="W327" s="323"/>
      <c r="X327" s="323"/>
      <c r="Y327" s="323"/>
      <c r="Z327" s="323"/>
      <c r="AA327" s="323"/>
      <c r="AB327" s="323"/>
      <c r="AC327" s="323"/>
      <c r="AD327" s="323"/>
      <c r="AE327" s="323"/>
      <c r="AF327" s="323"/>
      <c r="AG327" s="323">
        <v>1</v>
      </c>
      <c r="AH327" s="323"/>
      <c r="AI327" s="323"/>
      <c r="AJ327" s="323"/>
      <c r="AK327" s="323"/>
      <c r="AL327" s="323">
        <v>1</v>
      </c>
      <c r="AM327" s="323"/>
      <c r="AN327" s="323"/>
      <c r="AO327" s="323"/>
      <c r="AP327" s="323"/>
      <c r="AQ327" s="323"/>
      <c r="AR327" s="323"/>
      <c r="AS327" s="323"/>
      <c r="AT327" s="323"/>
      <c r="AU327" s="324">
        <v>2</v>
      </c>
    </row>
    <row r="328" spans="1:47">
      <c r="A328" s="320"/>
      <c r="B328" s="332" t="s">
        <v>658</v>
      </c>
      <c r="C328" s="333"/>
      <c r="D328" s="334"/>
      <c r="E328" s="335"/>
      <c r="F328" s="335"/>
      <c r="G328" s="335"/>
      <c r="H328" s="335"/>
      <c r="I328" s="335"/>
      <c r="J328" s="335"/>
      <c r="K328" s="335"/>
      <c r="L328" s="335"/>
      <c r="M328" s="335"/>
      <c r="N328" s="335"/>
      <c r="O328" s="335"/>
      <c r="P328" s="335"/>
      <c r="Q328" s="335"/>
      <c r="R328" s="335"/>
      <c r="S328" s="335"/>
      <c r="T328" s="335"/>
      <c r="U328" s="335"/>
      <c r="V328" s="335"/>
      <c r="W328" s="335"/>
      <c r="X328" s="335"/>
      <c r="Y328" s="335">
        <v>2</v>
      </c>
      <c r="Z328" s="335"/>
      <c r="AA328" s="335"/>
      <c r="AB328" s="335">
        <v>1</v>
      </c>
      <c r="AC328" s="335"/>
      <c r="AD328" s="335">
        <v>1</v>
      </c>
      <c r="AE328" s="335">
        <v>1</v>
      </c>
      <c r="AF328" s="335"/>
      <c r="AG328" s="335">
        <v>2</v>
      </c>
      <c r="AH328" s="335">
        <v>1</v>
      </c>
      <c r="AI328" s="335">
        <v>1</v>
      </c>
      <c r="AJ328" s="335"/>
      <c r="AK328" s="335"/>
      <c r="AL328" s="335">
        <v>1</v>
      </c>
      <c r="AM328" s="335"/>
      <c r="AN328" s="335"/>
      <c r="AO328" s="335"/>
      <c r="AP328" s="335"/>
      <c r="AQ328" s="335"/>
      <c r="AR328" s="335"/>
      <c r="AS328" s="335"/>
      <c r="AT328" s="335"/>
      <c r="AU328" s="336">
        <v>10</v>
      </c>
    </row>
    <row r="329" spans="1:47">
      <c r="A329" s="320"/>
      <c r="B329" s="316" t="s">
        <v>286</v>
      </c>
      <c r="C329" s="316" t="s">
        <v>473</v>
      </c>
      <c r="D329" s="317"/>
      <c r="E329" s="318"/>
      <c r="F329" s="318"/>
      <c r="G329" s="318"/>
      <c r="H329" s="318"/>
      <c r="I329" s="318"/>
      <c r="J329" s="318"/>
      <c r="K329" s="318"/>
      <c r="L329" s="318"/>
      <c r="M329" s="318"/>
      <c r="N329" s="318"/>
      <c r="O329" s="318"/>
      <c r="P329" s="318"/>
      <c r="Q329" s="318"/>
      <c r="R329" s="318"/>
      <c r="S329" s="318"/>
      <c r="T329" s="318"/>
      <c r="U329" s="318"/>
      <c r="V329" s="318"/>
      <c r="W329" s="318"/>
      <c r="X329" s="318"/>
      <c r="Y329" s="318"/>
      <c r="Z329" s="318"/>
      <c r="AA329" s="318">
        <v>1</v>
      </c>
      <c r="AB329" s="318">
        <v>2</v>
      </c>
      <c r="AC329" s="318">
        <v>1</v>
      </c>
      <c r="AD329" s="318"/>
      <c r="AE329" s="318"/>
      <c r="AF329" s="318"/>
      <c r="AG329" s="318"/>
      <c r="AH329" s="318"/>
      <c r="AI329" s="318"/>
      <c r="AJ329" s="318"/>
      <c r="AK329" s="318"/>
      <c r="AL329" s="318"/>
      <c r="AM329" s="318"/>
      <c r="AN329" s="318"/>
      <c r="AO329" s="318"/>
      <c r="AP329" s="318"/>
      <c r="AQ329" s="318"/>
      <c r="AR329" s="318"/>
      <c r="AS329" s="318"/>
      <c r="AT329" s="318"/>
      <c r="AU329" s="319">
        <v>4</v>
      </c>
    </row>
    <row r="330" spans="1:47">
      <c r="A330" s="320"/>
      <c r="B330" s="320"/>
      <c r="C330" s="321" t="s">
        <v>332</v>
      </c>
      <c r="D330" s="322"/>
      <c r="E330" s="323"/>
      <c r="F330" s="323"/>
      <c r="G330" s="323"/>
      <c r="H330" s="323"/>
      <c r="I330" s="323"/>
      <c r="J330" s="323"/>
      <c r="K330" s="323"/>
      <c r="L330" s="323"/>
      <c r="M330" s="323"/>
      <c r="N330" s="323"/>
      <c r="O330" s="323"/>
      <c r="P330" s="323"/>
      <c r="Q330" s="323"/>
      <c r="R330" s="323"/>
      <c r="S330" s="323"/>
      <c r="T330" s="323"/>
      <c r="U330" s="323"/>
      <c r="V330" s="323"/>
      <c r="W330" s="323"/>
      <c r="X330" s="323"/>
      <c r="Y330" s="323"/>
      <c r="Z330" s="323"/>
      <c r="AA330" s="323"/>
      <c r="AB330" s="323">
        <v>3</v>
      </c>
      <c r="AC330" s="323"/>
      <c r="AD330" s="323">
        <v>3</v>
      </c>
      <c r="AE330" s="323"/>
      <c r="AF330" s="323"/>
      <c r="AG330" s="323"/>
      <c r="AH330" s="323"/>
      <c r="AI330" s="323"/>
      <c r="AJ330" s="323"/>
      <c r="AK330" s="323"/>
      <c r="AL330" s="323"/>
      <c r="AM330" s="323"/>
      <c r="AN330" s="323"/>
      <c r="AO330" s="323"/>
      <c r="AP330" s="323"/>
      <c r="AQ330" s="323"/>
      <c r="AR330" s="323"/>
      <c r="AS330" s="323"/>
      <c r="AT330" s="323"/>
      <c r="AU330" s="324">
        <v>6</v>
      </c>
    </row>
    <row r="331" spans="1:47">
      <c r="A331" s="320"/>
      <c r="B331" s="332" t="s">
        <v>659</v>
      </c>
      <c r="C331" s="333"/>
      <c r="D331" s="334"/>
      <c r="E331" s="335"/>
      <c r="F331" s="335"/>
      <c r="G331" s="335"/>
      <c r="H331" s="335"/>
      <c r="I331" s="335"/>
      <c r="J331" s="335"/>
      <c r="K331" s="335"/>
      <c r="L331" s="335"/>
      <c r="M331" s="335"/>
      <c r="N331" s="335"/>
      <c r="O331" s="335"/>
      <c r="P331" s="335"/>
      <c r="Q331" s="335"/>
      <c r="R331" s="335"/>
      <c r="S331" s="335"/>
      <c r="T331" s="335"/>
      <c r="U331" s="335"/>
      <c r="V331" s="335"/>
      <c r="W331" s="335"/>
      <c r="X331" s="335"/>
      <c r="Y331" s="335"/>
      <c r="Z331" s="335"/>
      <c r="AA331" s="335">
        <v>1</v>
      </c>
      <c r="AB331" s="335">
        <v>5</v>
      </c>
      <c r="AC331" s="335">
        <v>1</v>
      </c>
      <c r="AD331" s="335">
        <v>3</v>
      </c>
      <c r="AE331" s="335"/>
      <c r="AF331" s="335"/>
      <c r="AG331" s="335"/>
      <c r="AH331" s="335"/>
      <c r="AI331" s="335"/>
      <c r="AJ331" s="335"/>
      <c r="AK331" s="335"/>
      <c r="AL331" s="335"/>
      <c r="AM331" s="335"/>
      <c r="AN331" s="335"/>
      <c r="AO331" s="335"/>
      <c r="AP331" s="335"/>
      <c r="AQ331" s="335"/>
      <c r="AR331" s="335"/>
      <c r="AS331" s="335"/>
      <c r="AT331" s="335"/>
      <c r="AU331" s="336">
        <v>10</v>
      </c>
    </row>
    <row r="332" spans="1:47">
      <c r="A332" s="320"/>
      <c r="B332" s="316" t="s">
        <v>181</v>
      </c>
      <c r="C332" s="316" t="s">
        <v>534</v>
      </c>
      <c r="D332" s="317"/>
      <c r="E332" s="318"/>
      <c r="F332" s="318"/>
      <c r="G332" s="318"/>
      <c r="H332" s="318"/>
      <c r="I332" s="318"/>
      <c r="J332" s="318"/>
      <c r="K332" s="318"/>
      <c r="L332" s="318"/>
      <c r="M332" s="318"/>
      <c r="N332" s="318"/>
      <c r="O332" s="318"/>
      <c r="P332" s="318"/>
      <c r="Q332" s="318"/>
      <c r="R332" s="318"/>
      <c r="S332" s="318"/>
      <c r="T332" s="318"/>
      <c r="U332" s="318"/>
      <c r="V332" s="318"/>
      <c r="W332" s="318"/>
      <c r="X332" s="318"/>
      <c r="Y332" s="318"/>
      <c r="Z332" s="318"/>
      <c r="AA332" s="318"/>
      <c r="AB332" s="318"/>
      <c r="AC332" s="318"/>
      <c r="AD332" s="318"/>
      <c r="AE332" s="318"/>
      <c r="AF332" s="318"/>
      <c r="AG332" s="318">
        <v>1</v>
      </c>
      <c r="AH332" s="318">
        <v>1</v>
      </c>
      <c r="AI332" s="318"/>
      <c r="AJ332" s="318"/>
      <c r="AK332" s="318"/>
      <c r="AL332" s="318"/>
      <c r="AM332" s="318"/>
      <c r="AN332" s="318"/>
      <c r="AO332" s="318"/>
      <c r="AP332" s="318"/>
      <c r="AQ332" s="318"/>
      <c r="AR332" s="318"/>
      <c r="AS332" s="318"/>
      <c r="AT332" s="318"/>
      <c r="AU332" s="319">
        <v>2</v>
      </c>
    </row>
    <row r="333" spans="1:47">
      <c r="A333" s="320"/>
      <c r="B333" s="320"/>
      <c r="C333" s="321" t="s">
        <v>450</v>
      </c>
      <c r="D333" s="322"/>
      <c r="E333" s="323"/>
      <c r="F333" s="323"/>
      <c r="G333" s="323"/>
      <c r="H333" s="323"/>
      <c r="I333" s="323"/>
      <c r="J333" s="323"/>
      <c r="K333" s="323"/>
      <c r="L333" s="323"/>
      <c r="M333" s="323"/>
      <c r="N333" s="323"/>
      <c r="O333" s="323"/>
      <c r="P333" s="323"/>
      <c r="Q333" s="323"/>
      <c r="R333" s="323"/>
      <c r="S333" s="323"/>
      <c r="T333" s="323"/>
      <c r="U333" s="323"/>
      <c r="V333" s="323"/>
      <c r="W333" s="323"/>
      <c r="X333" s="323"/>
      <c r="Y333" s="323">
        <v>1</v>
      </c>
      <c r="Z333" s="323"/>
      <c r="AA333" s="323"/>
      <c r="AB333" s="323"/>
      <c r="AC333" s="323"/>
      <c r="AD333" s="323"/>
      <c r="AE333" s="323"/>
      <c r="AF333" s="323"/>
      <c r="AG333" s="323"/>
      <c r="AH333" s="323"/>
      <c r="AI333" s="323"/>
      <c r="AJ333" s="323"/>
      <c r="AK333" s="323"/>
      <c r="AL333" s="323"/>
      <c r="AM333" s="323"/>
      <c r="AN333" s="323"/>
      <c r="AO333" s="323"/>
      <c r="AP333" s="323"/>
      <c r="AQ333" s="323"/>
      <c r="AR333" s="323"/>
      <c r="AS333" s="323"/>
      <c r="AT333" s="323"/>
      <c r="AU333" s="324">
        <v>1</v>
      </c>
    </row>
    <row r="334" spans="1:47">
      <c r="A334" s="320"/>
      <c r="B334" s="320"/>
      <c r="C334" s="321" t="s">
        <v>407</v>
      </c>
      <c r="D334" s="322"/>
      <c r="E334" s="323"/>
      <c r="F334" s="323"/>
      <c r="G334" s="323"/>
      <c r="H334" s="323"/>
      <c r="I334" s="323"/>
      <c r="J334" s="323"/>
      <c r="K334" s="323"/>
      <c r="L334" s="323"/>
      <c r="M334" s="323"/>
      <c r="N334" s="323"/>
      <c r="O334" s="323"/>
      <c r="P334" s="323"/>
      <c r="Q334" s="323"/>
      <c r="R334" s="323"/>
      <c r="S334" s="323"/>
      <c r="T334" s="323"/>
      <c r="U334" s="323">
        <v>1</v>
      </c>
      <c r="V334" s="323"/>
      <c r="W334" s="323"/>
      <c r="X334" s="323"/>
      <c r="Y334" s="323"/>
      <c r="Z334" s="323"/>
      <c r="AA334" s="323"/>
      <c r="AB334" s="323"/>
      <c r="AC334" s="323"/>
      <c r="AD334" s="323"/>
      <c r="AE334" s="323"/>
      <c r="AF334" s="323"/>
      <c r="AG334" s="323"/>
      <c r="AH334" s="323"/>
      <c r="AI334" s="323"/>
      <c r="AJ334" s="323"/>
      <c r="AK334" s="323"/>
      <c r="AL334" s="323"/>
      <c r="AM334" s="323"/>
      <c r="AN334" s="323"/>
      <c r="AO334" s="323"/>
      <c r="AP334" s="323"/>
      <c r="AQ334" s="323"/>
      <c r="AR334" s="323"/>
      <c r="AS334" s="323"/>
      <c r="AT334" s="323"/>
      <c r="AU334" s="324">
        <v>1</v>
      </c>
    </row>
    <row r="335" spans="1:47">
      <c r="A335" s="320"/>
      <c r="B335" s="320"/>
      <c r="C335" s="321" t="s">
        <v>220</v>
      </c>
      <c r="D335" s="322"/>
      <c r="E335" s="323"/>
      <c r="F335" s="323"/>
      <c r="G335" s="323"/>
      <c r="H335" s="323"/>
      <c r="I335" s="323"/>
      <c r="J335" s="323"/>
      <c r="K335" s="323"/>
      <c r="L335" s="323"/>
      <c r="M335" s="323"/>
      <c r="N335" s="323"/>
      <c r="O335" s="323"/>
      <c r="P335" s="323"/>
      <c r="Q335" s="323"/>
      <c r="R335" s="323"/>
      <c r="S335" s="323"/>
      <c r="T335" s="323"/>
      <c r="U335" s="323"/>
      <c r="V335" s="323"/>
      <c r="W335" s="323"/>
      <c r="X335" s="323"/>
      <c r="Y335" s="323"/>
      <c r="Z335" s="323"/>
      <c r="AA335" s="323"/>
      <c r="AB335" s="323"/>
      <c r="AC335" s="323"/>
      <c r="AD335" s="323"/>
      <c r="AE335" s="323"/>
      <c r="AF335" s="323"/>
      <c r="AG335" s="323"/>
      <c r="AH335" s="323"/>
      <c r="AI335" s="323">
        <v>1</v>
      </c>
      <c r="AJ335" s="323"/>
      <c r="AK335" s="323"/>
      <c r="AL335" s="323"/>
      <c r="AM335" s="323"/>
      <c r="AN335" s="323"/>
      <c r="AO335" s="323"/>
      <c r="AP335" s="323"/>
      <c r="AQ335" s="323"/>
      <c r="AR335" s="323"/>
      <c r="AS335" s="323"/>
      <c r="AT335" s="323"/>
      <c r="AU335" s="324">
        <v>1</v>
      </c>
    </row>
    <row r="336" spans="1:47">
      <c r="A336" s="320"/>
      <c r="B336" s="320"/>
      <c r="C336" s="321" t="s">
        <v>554</v>
      </c>
      <c r="D336" s="322"/>
      <c r="E336" s="323"/>
      <c r="F336" s="323"/>
      <c r="G336" s="323"/>
      <c r="H336" s="323"/>
      <c r="I336" s="323"/>
      <c r="J336" s="323"/>
      <c r="K336" s="323"/>
      <c r="L336" s="323"/>
      <c r="M336" s="323"/>
      <c r="N336" s="323"/>
      <c r="O336" s="323"/>
      <c r="P336" s="323"/>
      <c r="Q336" s="323"/>
      <c r="R336" s="323"/>
      <c r="S336" s="323"/>
      <c r="T336" s="323"/>
      <c r="U336" s="323"/>
      <c r="V336" s="323"/>
      <c r="W336" s="323"/>
      <c r="X336" s="323"/>
      <c r="Y336" s="323"/>
      <c r="Z336" s="323"/>
      <c r="AA336" s="323"/>
      <c r="AB336" s="323"/>
      <c r="AC336" s="323"/>
      <c r="AD336" s="323"/>
      <c r="AE336" s="323"/>
      <c r="AF336" s="323"/>
      <c r="AG336" s="323"/>
      <c r="AH336" s="323"/>
      <c r="AI336" s="323"/>
      <c r="AJ336" s="323">
        <v>1</v>
      </c>
      <c r="AK336" s="323"/>
      <c r="AL336" s="323"/>
      <c r="AM336" s="323"/>
      <c r="AN336" s="323"/>
      <c r="AO336" s="323"/>
      <c r="AP336" s="323"/>
      <c r="AQ336" s="323"/>
      <c r="AR336" s="323"/>
      <c r="AS336" s="323"/>
      <c r="AT336" s="323"/>
      <c r="AU336" s="324">
        <v>1</v>
      </c>
    </row>
    <row r="337" spans="1:47">
      <c r="A337" s="320"/>
      <c r="B337" s="332" t="s">
        <v>660</v>
      </c>
      <c r="C337" s="333"/>
      <c r="D337" s="334"/>
      <c r="E337" s="335"/>
      <c r="F337" s="335"/>
      <c r="G337" s="335"/>
      <c r="H337" s="335"/>
      <c r="I337" s="335"/>
      <c r="J337" s="335"/>
      <c r="K337" s="335"/>
      <c r="L337" s="335"/>
      <c r="M337" s="335"/>
      <c r="N337" s="335"/>
      <c r="O337" s="335"/>
      <c r="P337" s="335"/>
      <c r="Q337" s="335"/>
      <c r="R337" s="335"/>
      <c r="S337" s="335"/>
      <c r="T337" s="335"/>
      <c r="U337" s="335">
        <v>1</v>
      </c>
      <c r="V337" s="335"/>
      <c r="W337" s="335"/>
      <c r="X337" s="335"/>
      <c r="Y337" s="335">
        <v>1</v>
      </c>
      <c r="Z337" s="335"/>
      <c r="AA337" s="335"/>
      <c r="AB337" s="335"/>
      <c r="AC337" s="335"/>
      <c r="AD337" s="335"/>
      <c r="AE337" s="335"/>
      <c r="AF337" s="335"/>
      <c r="AG337" s="335">
        <v>1</v>
      </c>
      <c r="AH337" s="335">
        <v>1</v>
      </c>
      <c r="AI337" s="335">
        <v>1</v>
      </c>
      <c r="AJ337" s="335">
        <v>1</v>
      </c>
      <c r="AK337" s="335"/>
      <c r="AL337" s="335"/>
      <c r="AM337" s="335"/>
      <c r="AN337" s="335"/>
      <c r="AO337" s="335"/>
      <c r="AP337" s="335"/>
      <c r="AQ337" s="335"/>
      <c r="AR337" s="335"/>
      <c r="AS337" s="335"/>
      <c r="AT337" s="335"/>
      <c r="AU337" s="336">
        <v>6</v>
      </c>
    </row>
    <row r="338" spans="1:47">
      <c r="A338" s="320"/>
      <c r="B338" s="316" t="s">
        <v>293</v>
      </c>
      <c r="C338" s="316" t="s">
        <v>555</v>
      </c>
      <c r="D338" s="317"/>
      <c r="E338" s="318"/>
      <c r="F338" s="318"/>
      <c r="G338" s="318"/>
      <c r="H338" s="318"/>
      <c r="I338" s="318"/>
      <c r="J338" s="318"/>
      <c r="K338" s="318"/>
      <c r="L338" s="318"/>
      <c r="M338" s="318"/>
      <c r="N338" s="318"/>
      <c r="O338" s="318"/>
      <c r="P338" s="318"/>
      <c r="Q338" s="318"/>
      <c r="R338" s="318"/>
      <c r="S338" s="318"/>
      <c r="T338" s="318"/>
      <c r="U338" s="318"/>
      <c r="V338" s="318"/>
      <c r="W338" s="318"/>
      <c r="X338" s="318"/>
      <c r="Y338" s="318"/>
      <c r="Z338" s="318"/>
      <c r="AA338" s="318"/>
      <c r="AB338" s="318"/>
      <c r="AC338" s="318"/>
      <c r="AD338" s="318"/>
      <c r="AE338" s="318"/>
      <c r="AF338" s="318"/>
      <c r="AG338" s="318">
        <v>1</v>
      </c>
      <c r="AH338" s="318"/>
      <c r="AI338" s="318"/>
      <c r="AJ338" s="318"/>
      <c r="AK338" s="318"/>
      <c r="AL338" s="318"/>
      <c r="AM338" s="318"/>
      <c r="AN338" s="318"/>
      <c r="AO338" s="318"/>
      <c r="AP338" s="318"/>
      <c r="AQ338" s="318"/>
      <c r="AR338" s="318"/>
      <c r="AS338" s="318"/>
      <c r="AT338" s="318"/>
      <c r="AU338" s="319">
        <v>1</v>
      </c>
    </row>
    <row r="339" spans="1:47">
      <c r="A339" s="320"/>
      <c r="B339" s="320"/>
      <c r="C339" s="321" t="s">
        <v>477</v>
      </c>
      <c r="D339" s="322"/>
      <c r="E339" s="323"/>
      <c r="F339" s="323"/>
      <c r="G339" s="323"/>
      <c r="H339" s="323"/>
      <c r="I339" s="323"/>
      <c r="J339" s="323"/>
      <c r="K339" s="323"/>
      <c r="L339" s="323"/>
      <c r="M339" s="323"/>
      <c r="N339" s="323"/>
      <c r="O339" s="323"/>
      <c r="P339" s="323"/>
      <c r="Q339" s="323"/>
      <c r="R339" s="323"/>
      <c r="S339" s="323"/>
      <c r="T339" s="323"/>
      <c r="U339" s="323"/>
      <c r="V339" s="323"/>
      <c r="W339" s="323"/>
      <c r="X339" s="323"/>
      <c r="Y339" s="323"/>
      <c r="Z339" s="323"/>
      <c r="AA339" s="323"/>
      <c r="AB339" s="323"/>
      <c r="AC339" s="323"/>
      <c r="AD339" s="323">
        <v>2</v>
      </c>
      <c r="AE339" s="323"/>
      <c r="AF339" s="323"/>
      <c r="AG339" s="323"/>
      <c r="AH339" s="323"/>
      <c r="AI339" s="323"/>
      <c r="AJ339" s="323"/>
      <c r="AK339" s="323"/>
      <c r="AL339" s="323"/>
      <c r="AM339" s="323"/>
      <c r="AN339" s="323"/>
      <c r="AO339" s="323"/>
      <c r="AP339" s="323"/>
      <c r="AQ339" s="323"/>
      <c r="AR339" s="323"/>
      <c r="AS339" s="323"/>
      <c r="AT339" s="323"/>
      <c r="AU339" s="324">
        <v>2</v>
      </c>
    </row>
    <row r="340" spans="1:47">
      <c r="A340" s="320"/>
      <c r="B340" s="332" t="s">
        <v>661</v>
      </c>
      <c r="C340" s="333"/>
      <c r="D340" s="334"/>
      <c r="E340" s="335"/>
      <c r="F340" s="335"/>
      <c r="G340" s="335"/>
      <c r="H340" s="335"/>
      <c r="I340" s="335"/>
      <c r="J340" s="335"/>
      <c r="K340" s="335"/>
      <c r="L340" s="335"/>
      <c r="M340" s="335"/>
      <c r="N340" s="335"/>
      <c r="O340" s="335"/>
      <c r="P340" s="335"/>
      <c r="Q340" s="335"/>
      <c r="R340" s="335"/>
      <c r="S340" s="335"/>
      <c r="T340" s="335"/>
      <c r="U340" s="335"/>
      <c r="V340" s="335"/>
      <c r="W340" s="335"/>
      <c r="X340" s="335"/>
      <c r="Y340" s="335"/>
      <c r="Z340" s="335"/>
      <c r="AA340" s="335"/>
      <c r="AB340" s="335"/>
      <c r="AC340" s="335"/>
      <c r="AD340" s="335">
        <v>2</v>
      </c>
      <c r="AE340" s="335"/>
      <c r="AF340" s="335"/>
      <c r="AG340" s="335">
        <v>1</v>
      </c>
      <c r="AH340" s="335"/>
      <c r="AI340" s="335"/>
      <c r="AJ340" s="335"/>
      <c r="AK340" s="335"/>
      <c r="AL340" s="335"/>
      <c r="AM340" s="335"/>
      <c r="AN340" s="335"/>
      <c r="AO340" s="335"/>
      <c r="AP340" s="335"/>
      <c r="AQ340" s="335"/>
      <c r="AR340" s="335"/>
      <c r="AS340" s="335"/>
      <c r="AT340" s="335"/>
      <c r="AU340" s="336">
        <v>3</v>
      </c>
    </row>
    <row r="341" spans="1:47">
      <c r="A341" s="320"/>
      <c r="B341" s="316" t="s">
        <v>287</v>
      </c>
      <c r="C341" s="316" t="s">
        <v>497</v>
      </c>
      <c r="D341" s="317"/>
      <c r="E341" s="318"/>
      <c r="F341" s="318"/>
      <c r="G341" s="318"/>
      <c r="H341" s="318"/>
      <c r="I341" s="318"/>
      <c r="J341" s="318"/>
      <c r="K341" s="318"/>
      <c r="L341" s="318"/>
      <c r="M341" s="318"/>
      <c r="N341" s="318"/>
      <c r="O341" s="318"/>
      <c r="P341" s="318"/>
      <c r="Q341" s="318"/>
      <c r="R341" s="318"/>
      <c r="S341" s="318"/>
      <c r="T341" s="318"/>
      <c r="U341" s="318"/>
      <c r="V341" s="318"/>
      <c r="W341" s="318"/>
      <c r="X341" s="318"/>
      <c r="Y341" s="318"/>
      <c r="Z341" s="318"/>
      <c r="AA341" s="318"/>
      <c r="AB341" s="318"/>
      <c r="AC341" s="318"/>
      <c r="AD341" s="318"/>
      <c r="AE341" s="318"/>
      <c r="AF341" s="318">
        <v>1</v>
      </c>
      <c r="AG341" s="318"/>
      <c r="AH341" s="318"/>
      <c r="AI341" s="318"/>
      <c r="AJ341" s="318"/>
      <c r="AK341" s="318"/>
      <c r="AL341" s="318"/>
      <c r="AM341" s="318"/>
      <c r="AN341" s="318"/>
      <c r="AO341" s="318"/>
      <c r="AP341" s="318"/>
      <c r="AQ341" s="318"/>
      <c r="AR341" s="318"/>
      <c r="AS341" s="318"/>
      <c r="AT341" s="318"/>
      <c r="AU341" s="319">
        <v>1</v>
      </c>
    </row>
    <row r="342" spans="1:47">
      <c r="A342" s="320"/>
      <c r="B342" s="320"/>
      <c r="C342" s="321" t="s">
        <v>453</v>
      </c>
      <c r="D342" s="322"/>
      <c r="E342" s="323"/>
      <c r="F342" s="323"/>
      <c r="G342" s="323"/>
      <c r="H342" s="323"/>
      <c r="I342" s="323"/>
      <c r="J342" s="323"/>
      <c r="K342" s="323"/>
      <c r="L342" s="323"/>
      <c r="M342" s="323"/>
      <c r="N342" s="323"/>
      <c r="O342" s="323"/>
      <c r="P342" s="323"/>
      <c r="Q342" s="323"/>
      <c r="R342" s="323"/>
      <c r="S342" s="323"/>
      <c r="T342" s="323"/>
      <c r="U342" s="323"/>
      <c r="V342" s="323"/>
      <c r="W342" s="323">
        <v>1</v>
      </c>
      <c r="X342" s="323"/>
      <c r="Y342" s="323"/>
      <c r="Z342" s="323"/>
      <c r="AA342" s="323"/>
      <c r="AB342" s="323"/>
      <c r="AC342" s="323"/>
      <c r="AD342" s="323"/>
      <c r="AE342" s="323"/>
      <c r="AF342" s="323"/>
      <c r="AG342" s="323"/>
      <c r="AH342" s="323"/>
      <c r="AI342" s="323"/>
      <c r="AJ342" s="323"/>
      <c r="AK342" s="323"/>
      <c r="AL342" s="323"/>
      <c r="AM342" s="323"/>
      <c r="AN342" s="323"/>
      <c r="AO342" s="323"/>
      <c r="AP342" s="323"/>
      <c r="AQ342" s="323"/>
      <c r="AR342" s="323"/>
      <c r="AS342" s="323"/>
      <c r="AT342" s="323"/>
      <c r="AU342" s="324">
        <v>1</v>
      </c>
    </row>
    <row r="343" spans="1:47">
      <c r="A343" s="320"/>
      <c r="B343" s="332" t="s">
        <v>662</v>
      </c>
      <c r="C343" s="333"/>
      <c r="D343" s="334"/>
      <c r="E343" s="335"/>
      <c r="F343" s="335"/>
      <c r="G343" s="335"/>
      <c r="H343" s="335"/>
      <c r="I343" s="335"/>
      <c r="J343" s="335"/>
      <c r="K343" s="335"/>
      <c r="L343" s="335"/>
      <c r="M343" s="335"/>
      <c r="N343" s="335"/>
      <c r="O343" s="335"/>
      <c r="P343" s="335"/>
      <c r="Q343" s="335"/>
      <c r="R343" s="335"/>
      <c r="S343" s="335"/>
      <c r="T343" s="335"/>
      <c r="U343" s="335"/>
      <c r="V343" s="335"/>
      <c r="W343" s="335">
        <v>1</v>
      </c>
      <c r="X343" s="335"/>
      <c r="Y343" s="335"/>
      <c r="Z343" s="335"/>
      <c r="AA343" s="335"/>
      <c r="AB343" s="335"/>
      <c r="AC343" s="335"/>
      <c r="AD343" s="335"/>
      <c r="AE343" s="335"/>
      <c r="AF343" s="335">
        <v>1</v>
      </c>
      <c r="AG343" s="335"/>
      <c r="AH343" s="335"/>
      <c r="AI343" s="335"/>
      <c r="AJ343" s="335"/>
      <c r="AK343" s="335"/>
      <c r="AL343" s="335"/>
      <c r="AM343" s="335"/>
      <c r="AN343" s="335"/>
      <c r="AO343" s="335"/>
      <c r="AP343" s="335"/>
      <c r="AQ343" s="335"/>
      <c r="AR343" s="335"/>
      <c r="AS343" s="335"/>
      <c r="AT343" s="335"/>
      <c r="AU343" s="336">
        <v>2</v>
      </c>
    </row>
    <row r="344" spans="1:47">
      <c r="A344" s="320"/>
      <c r="B344" s="316" t="s">
        <v>292</v>
      </c>
      <c r="C344" s="316" t="s">
        <v>454</v>
      </c>
      <c r="D344" s="317"/>
      <c r="E344" s="318"/>
      <c r="F344" s="318"/>
      <c r="G344" s="318"/>
      <c r="H344" s="318"/>
      <c r="I344" s="318"/>
      <c r="J344" s="318"/>
      <c r="K344" s="318"/>
      <c r="L344" s="318"/>
      <c r="M344" s="318"/>
      <c r="N344" s="318"/>
      <c r="O344" s="318"/>
      <c r="P344" s="318"/>
      <c r="Q344" s="318"/>
      <c r="R344" s="318"/>
      <c r="S344" s="318"/>
      <c r="T344" s="318"/>
      <c r="U344" s="318"/>
      <c r="V344" s="318">
        <v>1</v>
      </c>
      <c r="W344" s="318"/>
      <c r="X344" s="318"/>
      <c r="Y344" s="318"/>
      <c r="Z344" s="318"/>
      <c r="AA344" s="318"/>
      <c r="AB344" s="318"/>
      <c r="AC344" s="318"/>
      <c r="AD344" s="318"/>
      <c r="AE344" s="318"/>
      <c r="AF344" s="318"/>
      <c r="AG344" s="318"/>
      <c r="AH344" s="318"/>
      <c r="AI344" s="318"/>
      <c r="AJ344" s="318"/>
      <c r="AK344" s="318"/>
      <c r="AL344" s="318"/>
      <c r="AM344" s="318"/>
      <c r="AN344" s="318"/>
      <c r="AO344" s="318"/>
      <c r="AP344" s="318"/>
      <c r="AQ344" s="318"/>
      <c r="AR344" s="318"/>
      <c r="AS344" s="318"/>
      <c r="AT344" s="318"/>
      <c r="AU344" s="319">
        <v>1</v>
      </c>
    </row>
    <row r="345" spans="1:47">
      <c r="A345" s="320"/>
      <c r="B345" s="320"/>
      <c r="C345" s="321" t="s">
        <v>481</v>
      </c>
      <c r="D345" s="322"/>
      <c r="E345" s="323"/>
      <c r="F345" s="323"/>
      <c r="G345" s="323"/>
      <c r="H345" s="323"/>
      <c r="I345" s="323"/>
      <c r="J345" s="323"/>
      <c r="K345" s="323"/>
      <c r="L345" s="323"/>
      <c r="M345" s="323"/>
      <c r="N345" s="323"/>
      <c r="O345" s="323"/>
      <c r="P345" s="323"/>
      <c r="Q345" s="323"/>
      <c r="R345" s="323"/>
      <c r="S345" s="323"/>
      <c r="T345" s="323"/>
      <c r="U345" s="323"/>
      <c r="V345" s="323"/>
      <c r="W345" s="323"/>
      <c r="X345" s="323"/>
      <c r="Y345" s="323"/>
      <c r="Z345" s="323"/>
      <c r="AA345" s="323"/>
      <c r="AB345" s="323">
        <v>1</v>
      </c>
      <c r="AC345" s="323"/>
      <c r="AD345" s="323"/>
      <c r="AE345" s="323"/>
      <c r="AF345" s="323"/>
      <c r="AG345" s="323"/>
      <c r="AH345" s="323"/>
      <c r="AI345" s="323"/>
      <c r="AJ345" s="323"/>
      <c r="AK345" s="323"/>
      <c r="AL345" s="323"/>
      <c r="AM345" s="323"/>
      <c r="AN345" s="323"/>
      <c r="AO345" s="323"/>
      <c r="AP345" s="323"/>
      <c r="AQ345" s="323"/>
      <c r="AR345" s="323"/>
      <c r="AS345" s="323"/>
      <c r="AT345" s="323"/>
      <c r="AU345" s="324">
        <v>1</v>
      </c>
    </row>
    <row r="346" spans="1:47">
      <c r="A346" s="320"/>
      <c r="B346" s="332" t="s">
        <v>663</v>
      </c>
      <c r="C346" s="333"/>
      <c r="D346" s="334"/>
      <c r="E346" s="335"/>
      <c r="F346" s="335"/>
      <c r="G346" s="335"/>
      <c r="H346" s="335"/>
      <c r="I346" s="335"/>
      <c r="J346" s="335"/>
      <c r="K346" s="335"/>
      <c r="L346" s="335"/>
      <c r="M346" s="335"/>
      <c r="N346" s="335"/>
      <c r="O346" s="335"/>
      <c r="P346" s="335"/>
      <c r="Q346" s="335"/>
      <c r="R346" s="335"/>
      <c r="S346" s="335"/>
      <c r="T346" s="335"/>
      <c r="U346" s="335"/>
      <c r="V346" s="335">
        <v>1</v>
      </c>
      <c r="W346" s="335"/>
      <c r="X346" s="335"/>
      <c r="Y346" s="335"/>
      <c r="Z346" s="335"/>
      <c r="AA346" s="335"/>
      <c r="AB346" s="335">
        <v>1</v>
      </c>
      <c r="AC346" s="335"/>
      <c r="AD346" s="335"/>
      <c r="AE346" s="335"/>
      <c r="AF346" s="335"/>
      <c r="AG346" s="335"/>
      <c r="AH346" s="335"/>
      <c r="AI346" s="335"/>
      <c r="AJ346" s="335"/>
      <c r="AK346" s="335"/>
      <c r="AL346" s="335"/>
      <c r="AM346" s="335"/>
      <c r="AN346" s="335"/>
      <c r="AO346" s="335"/>
      <c r="AP346" s="335"/>
      <c r="AQ346" s="335"/>
      <c r="AR346" s="335"/>
      <c r="AS346" s="335"/>
      <c r="AT346" s="335"/>
      <c r="AU346" s="336">
        <v>2</v>
      </c>
    </row>
    <row r="347" spans="1:47">
      <c r="A347" s="320"/>
      <c r="B347" s="316" t="s">
        <v>290</v>
      </c>
      <c r="C347" s="316" t="s">
        <v>482</v>
      </c>
      <c r="D347" s="317"/>
      <c r="E347" s="318"/>
      <c r="F347" s="318"/>
      <c r="G347" s="318"/>
      <c r="H347" s="318"/>
      <c r="I347" s="318"/>
      <c r="J347" s="318"/>
      <c r="K347" s="318"/>
      <c r="L347" s="318"/>
      <c r="M347" s="318"/>
      <c r="N347" s="318"/>
      <c r="O347" s="318"/>
      <c r="P347" s="318"/>
      <c r="Q347" s="318"/>
      <c r="R347" s="318"/>
      <c r="S347" s="318"/>
      <c r="T347" s="318"/>
      <c r="U347" s="318"/>
      <c r="V347" s="318"/>
      <c r="W347" s="318"/>
      <c r="X347" s="318"/>
      <c r="Y347" s="318"/>
      <c r="Z347" s="318"/>
      <c r="AA347" s="318"/>
      <c r="AB347" s="318">
        <v>1</v>
      </c>
      <c r="AC347" s="318"/>
      <c r="AD347" s="318"/>
      <c r="AE347" s="318"/>
      <c r="AF347" s="318"/>
      <c r="AG347" s="318"/>
      <c r="AH347" s="318"/>
      <c r="AI347" s="318"/>
      <c r="AJ347" s="318"/>
      <c r="AK347" s="318"/>
      <c r="AL347" s="318"/>
      <c r="AM347" s="318"/>
      <c r="AN347" s="318"/>
      <c r="AO347" s="318"/>
      <c r="AP347" s="318"/>
      <c r="AQ347" s="318"/>
      <c r="AR347" s="318"/>
      <c r="AS347" s="318"/>
      <c r="AT347" s="318"/>
      <c r="AU347" s="319">
        <v>1</v>
      </c>
    </row>
    <row r="348" spans="1:47">
      <c r="A348" s="320"/>
      <c r="B348" s="332" t="s">
        <v>664</v>
      </c>
      <c r="C348" s="333"/>
      <c r="D348" s="334"/>
      <c r="E348" s="335"/>
      <c r="F348" s="335"/>
      <c r="G348" s="335"/>
      <c r="H348" s="335"/>
      <c r="I348" s="335"/>
      <c r="J348" s="335"/>
      <c r="K348" s="335"/>
      <c r="L348" s="335"/>
      <c r="M348" s="335"/>
      <c r="N348" s="335"/>
      <c r="O348" s="335"/>
      <c r="P348" s="335"/>
      <c r="Q348" s="335"/>
      <c r="R348" s="335"/>
      <c r="S348" s="335"/>
      <c r="T348" s="335"/>
      <c r="U348" s="335"/>
      <c r="V348" s="335"/>
      <c r="W348" s="335"/>
      <c r="X348" s="335"/>
      <c r="Y348" s="335"/>
      <c r="Z348" s="335"/>
      <c r="AA348" s="335"/>
      <c r="AB348" s="335">
        <v>1</v>
      </c>
      <c r="AC348" s="335"/>
      <c r="AD348" s="335"/>
      <c r="AE348" s="335"/>
      <c r="AF348" s="335"/>
      <c r="AG348" s="335"/>
      <c r="AH348" s="335"/>
      <c r="AI348" s="335"/>
      <c r="AJ348" s="335"/>
      <c r="AK348" s="335"/>
      <c r="AL348" s="335"/>
      <c r="AM348" s="335"/>
      <c r="AN348" s="335"/>
      <c r="AO348" s="335"/>
      <c r="AP348" s="335"/>
      <c r="AQ348" s="335"/>
      <c r="AR348" s="335"/>
      <c r="AS348" s="335"/>
      <c r="AT348" s="335"/>
      <c r="AU348" s="336">
        <v>1</v>
      </c>
    </row>
    <row r="349" spans="1:47">
      <c r="A349" s="320"/>
      <c r="B349" s="316" t="s">
        <v>284</v>
      </c>
      <c r="C349" s="316" t="s">
        <v>452</v>
      </c>
      <c r="D349" s="317"/>
      <c r="E349" s="318"/>
      <c r="F349" s="318"/>
      <c r="G349" s="318"/>
      <c r="H349" s="318"/>
      <c r="I349" s="318"/>
      <c r="J349" s="318"/>
      <c r="K349" s="318"/>
      <c r="L349" s="318"/>
      <c r="M349" s="318"/>
      <c r="N349" s="318"/>
      <c r="O349" s="318"/>
      <c r="P349" s="318"/>
      <c r="Q349" s="318"/>
      <c r="R349" s="318"/>
      <c r="S349" s="318"/>
      <c r="T349" s="318"/>
      <c r="U349" s="318"/>
      <c r="V349" s="318"/>
      <c r="W349" s="318"/>
      <c r="X349" s="318">
        <v>1</v>
      </c>
      <c r="Y349" s="318"/>
      <c r="Z349" s="318"/>
      <c r="AA349" s="318"/>
      <c r="AB349" s="318"/>
      <c r="AC349" s="318"/>
      <c r="AD349" s="318"/>
      <c r="AE349" s="318"/>
      <c r="AF349" s="318"/>
      <c r="AG349" s="318"/>
      <c r="AH349" s="318"/>
      <c r="AI349" s="318"/>
      <c r="AJ349" s="318"/>
      <c r="AK349" s="318"/>
      <c r="AL349" s="318"/>
      <c r="AM349" s="318"/>
      <c r="AN349" s="318"/>
      <c r="AO349" s="318"/>
      <c r="AP349" s="318"/>
      <c r="AQ349" s="318"/>
      <c r="AR349" s="318"/>
      <c r="AS349" s="318"/>
      <c r="AT349" s="318"/>
      <c r="AU349" s="319">
        <v>1</v>
      </c>
    </row>
    <row r="350" spans="1:47">
      <c r="A350" s="320"/>
      <c r="B350" s="332" t="s">
        <v>665</v>
      </c>
      <c r="C350" s="333"/>
      <c r="D350" s="334"/>
      <c r="E350" s="335"/>
      <c r="F350" s="335"/>
      <c r="G350" s="335"/>
      <c r="H350" s="335"/>
      <c r="I350" s="335"/>
      <c r="J350" s="335"/>
      <c r="K350" s="335"/>
      <c r="L350" s="335"/>
      <c r="M350" s="335"/>
      <c r="N350" s="335"/>
      <c r="O350" s="335"/>
      <c r="P350" s="335"/>
      <c r="Q350" s="335"/>
      <c r="R350" s="335"/>
      <c r="S350" s="335"/>
      <c r="T350" s="335"/>
      <c r="U350" s="335"/>
      <c r="V350" s="335"/>
      <c r="W350" s="335"/>
      <c r="X350" s="335">
        <v>1</v>
      </c>
      <c r="Y350" s="335"/>
      <c r="Z350" s="335"/>
      <c r="AA350" s="335"/>
      <c r="AB350" s="335"/>
      <c r="AC350" s="335"/>
      <c r="AD350" s="335"/>
      <c r="AE350" s="335"/>
      <c r="AF350" s="335"/>
      <c r="AG350" s="335"/>
      <c r="AH350" s="335"/>
      <c r="AI350" s="335"/>
      <c r="AJ350" s="335"/>
      <c r="AK350" s="335"/>
      <c r="AL350" s="335"/>
      <c r="AM350" s="335"/>
      <c r="AN350" s="335"/>
      <c r="AO350" s="335"/>
      <c r="AP350" s="335"/>
      <c r="AQ350" s="335"/>
      <c r="AR350" s="335"/>
      <c r="AS350" s="335"/>
      <c r="AT350" s="335"/>
      <c r="AU350" s="336">
        <v>1</v>
      </c>
    </row>
    <row r="351" spans="1:47">
      <c r="A351" s="320"/>
      <c r="B351" s="316" t="s">
        <v>161</v>
      </c>
      <c r="C351" s="316" t="s">
        <v>520</v>
      </c>
      <c r="D351" s="317"/>
      <c r="E351" s="318"/>
      <c r="F351" s="318"/>
      <c r="G351" s="318"/>
      <c r="H351" s="318"/>
      <c r="I351" s="318"/>
      <c r="J351" s="318"/>
      <c r="K351" s="318"/>
      <c r="L351" s="318"/>
      <c r="M351" s="318"/>
      <c r="N351" s="318"/>
      <c r="O351" s="318"/>
      <c r="P351" s="318"/>
      <c r="Q351" s="318"/>
      <c r="R351" s="318"/>
      <c r="S351" s="318"/>
      <c r="T351" s="318"/>
      <c r="U351" s="318"/>
      <c r="V351" s="318"/>
      <c r="W351" s="318"/>
      <c r="X351" s="318"/>
      <c r="Y351" s="318"/>
      <c r="Z351" s="318"/>
      <c r="AA351" s="318"/>
      <c r="AB351" s="318"/>
      <c r="AC351" s="318"/>
      <c r="AD351" s="318"/>
      <c r="AE351" s="318">
        <v>1</v>
      </c>
      <c r="AF351" s="318"/>
      <c r="AG351" s="318"/>
      <c r="AH351" s="318"/>
      <c r="AI351" s="318"/>
      <c r="AJ351" s="318"/>
      <c r="AK351" s="318"/>
      <c r="AL351" s="318"/>
      <c r="AM351" s="318"/>
      <c r="AN351" s="318"/>
      <c r="AO351" s="318"/>
      <c r="AP351" s="318"/>
      <c r="AQ351" s="318"/>
      <c r="AR351" s="318"/>
      <c r="AS351" s="318"/>
      <c r="AT351" s="318"/>
      <c r="AU351" s="319">
        <v>1</v>
      </c>
    </row>
    <row r="352" spans="1:47">
      <c r="A352" s="320"/>
      <c r="B352" s="332" t="s">
        <v>666</v>
      </c>
      <c r="C352" s="333"/>
      <c r="D352" s="334"/>
      <c r="E352" s="335"/>
      <c r="F352" s="335"/>
      <c r="G352" s="335"/>
      <c r="H352" s="335"/>
      <c r="I352" s="335"/>
      <c r="J352" s="335"/>
      <c r="K352" s="335"/>
      <c r="L352" s="335"/>
      <c r="M352" s="335"/>
      <c r="N352" s="335"/>
      <c r="O352" s="335"/>
      <c r="P352" s="335"/>
      <c r="Q352" s="335"/>
      <c r="R352" s="335"/>
      <c r="S352" s="335"/>
      <c r="T352" s="335"/>
      <c r="U352" s="335"/>
      <c r="V352" s="335"/>
      <c r="W352" s="335"/>
      <c r="X352" s="335"/>
      <c r="Y352" s="335"/>
      <c r="Z352" s="335"/>
      <c r="AA352" s="335"/>
      <c r="AB352" s="335"/>
      <c r="AC352" s="335"/>
      <c r="AD352" s="335"/>
      <c r="AE352" s="335">
        <v>1</v>
      </c>
      <c r="AF352" s="335"/>
      <c r="AG352" s="335"/>
      <c r="AH352" s="335"/>
      <c r="AI352" s="335"/>
      <c r="AJ352" s="335"/>
      <c r="AK352" s="335"/>
      <c r="AL352" s="335"/>
      <c r="AM352" s="335"/>
      <c r="AN352" s="335"/>
      <c r="AO352" s="335"/>
      <c r="AP352" s="335"/>
      <c r="AQ352" s="335"/>
      <c r="AR352" s="335"/>
      <c r="AS352" s="335"/>
      <c r="AT352" s="335"/>
      <c r="AU352" s="336">
        <v>1</v>
      </c>
    </row>
    <row r="353" spans="1:47">
      <c r="A353" s="320"/>
      <c r="B353" s="316" t="s">
        <v>289</v>
      </c>
      <c r="C353" s="316" t="s">
        <v>362</v>
      </c>
      <c r="D353" s="317"/>
      <c r="E353" s="318"/>
      <c r="F353" s="318"/>
      <c r="G353" s="318"/>
      <c r="H353" s="318"/>
      <c r="I353" s="318"/>
      <c r="J353" s="318">
        <v>1</v>
      </c>
      <c r="K353" s="318"/>
      <c r="L353" s="318"/>
      <c r="M353" s="318"/>
      <c r="N353" s="318"/>
      <c r="O353" s="318"/>
      <c r="P353" s="318"/>
      <c r="Q353" s="318"/>
      <c r="R353" s="318"/>
      <c r="S353" s="318"/>
      <c r="T353" s="318"/>
      <c r="U353" s="318"/>
      <c r="V353" s="318"/>
      <c r="W353" s="318"/>
      <c r="X353" s="318"/>
      <c r="Y353" s="318"/>
      <c r="Z353" s="318"/>
      <c r="AA353" s="318"/>
      <c r="AB353" s="318"/>
      <c r="AC353" s="318"/>
      <c r="AD353" s="318"/>
      <c r="AE353" s="318"/>
      <c r="AF353" s="318"/>
      <c r="AG353" s="318"/>
      <c r="AH353" s="318"/>
      <c r="AI353" s="318"/>
      <c r="AJ353" s="318"/>
      <c r="AK353" s="318"/>
      <c r="AL353" s="318"/>
      <c r="AM353" s="318"/>
      <c r="AN353" s="318"/>
      <c r="AO353" s="318"/>
      <c r="AP353" s="318"/>
      <c r="AQ353" s="318"/>
      <c r="AR353" s="318"/>
      <c r="AS353" s="318"/>
      <c r="AT353" s="318"/>
      <c r="AU353" s="319">
        <v>1</v>
      </c>
    </row>
    <row r="354" spans="1:47">
      <c r="A354" s="320"/>
      <c r="B354" s="332" t="s">
        <v>667</v>
      </c>
      <c r="C354" s="333"/>
      <c r="D354" s="334"/>
      <c r="E354" s="335"/>
      <c r="F354" s="335"/>
      <c r="G354" s="335"/>
      <c r="H354" s="335"/>
      <c r="I354" s="335"/>
      <c r="J354" s="335">
        <v>1</v>
      </c>
      <c r="K354" s="335"/>
      <c r="L354" s="335"/>
      <c r="M354" s="335"/>
      <c r="N354" s="335"/>
      <c r="O354" s="335"/>
      <c r="P354" s="335"/>
      <c r="Q354" s="335"/>
      <c r="R354" s="335"/>
      <c r="S354" s="335"/>
      <c r="T354" s="335"/>
      <c r="U354" s="335"/>
      <c r="V354" s="335"/>
      <c r="W354" s="335"/>
      <c r="X354" s="335"/>
      <c r="Y354" s="335"/>
      <c r="Z354" s="335"/>
      <c r="AA354" s="335"/>
      <c r="AB354" s="335"/>
      <c r="AC354" s="335"/>
      <c r="AD354" s="335"/>
      <c r="AE354" s="335"/>
      <c r="AF354" s="335"/>
      <c r="AG354" s="335"/>
      <c r="AH354" s="335"/>
      <c r="AI354" s="335"/>
      <c r="AJ354" s="335"/>
      <c r="AK354" s="335"/>
      <c r="AL354" s="335"/>
      <c r="AM354" s="335"/>
      <c r="AN354" s="335"/>
      <c r="AO354" s="335"/>
      <c r="AP354" s="335"/>
      <c r="AQ354" s="335"/>
      <c r="AR354" s="335"/>
      <c r="AS354" s="335"/>
      <c r="AT354" s="335"/>
      <c r="AU354" s="336">
        <v>1</v>
      </c>
    </row>
    <row r="355" spans="1:47">
      <c r="A355" s="338" t="s">
        <v>668</v>
      </c>
      <c r="B355" s="339"/>
      <c r="C355" s="339"/>
      <c r="D355" s="340"/>
      <c r="E355" s="341"/>
      <c r="F355" s="341"/>
      <c r="G355" s="341">
        <v>3</v>
      </c>
      <c r="H355" s="341">
        <v>1</v>
      </c>
      <c r="I355" s="341">
        <v>2</v>
      </c>
      <c r="J355" s="341">
        <v>2</v>
      </c>
      <c r="K355" s="341"/>
      <c r="L355" s="341"/>
      <c r="M355" s="341"/>
      <c r="N355" s="341"/>
      <c r="O355" s="341"/>
      <c r="P355" s="341"/>
      <c r="Q355" s="341"/>
      <c r="R355" s="341"/>
      <c r="S355" s="341"/>
      <c r="T355" s="341"/>
      <c r="U355" s="341">
        <v>1</v>
      </c>
      <c r="V355" s="341">
        <v>1</v>
      </c>
      <c r="W355" s="341">
        <v>1</v>
      </c>
      <c r="X355" s="341">
        <v>1</v>
      </c>
      <c r="Y355" s="341">
        <v>3</v>
      </c>
      <c r="Z355" s="341"/>
      <c r="AA355" s="341">
        <v>1</v>
      </c>
      <c r="AB355" s="341">
        <v>8</v>
      </c>
      <c r="AC355" s="341">
        <v>2</v>
      </c>
      <c r="AD355" s="341">
        <v>7</v>
      </c>
      <c r="AE355" s="341">
        <v>4</v>
      </c>
      <c r="AF355" s="341">
        <v>2</v>
      </c>
      <c r="AG355" s="341">
        <v>4</v>
      </c>
      <c r="AH355" s="341">
        <v>3</v>
      </c>
      <c r="AI355" s="341">
        <v>2</v>
      </c>
      <c r="AJ355" s="341">
        <v>1</v>
      </c>
      <c r="AK355" s="341"/>
      <c r="AL355" s="341">
        <v>1</v>
      </c>
      <c r="AM355" s="341"/>
      <c r="AN355" s="341"/>
      <c r="AO355" s="341"/>
      <c r="AP355" s="341"/>
      <c r="AQ355" s="341"/>
      <c r="AR355" s="341"/>
      <c r="AS355" s="341"/>
      <c r="AT355" s="341"/>
      <c r="AU355" s="342">
        <v>50</v>
      </c>
    </row>
    <row r="356" spans="1:47">
      <c r="A356" s="316" t="s">
        <v>28</v>
      </c>
      <c r="B356" s="316" t="s">
        <v>167</v>
      </c>
      <c r="C356" s="316" t="s">
        <v>223</v>
      </c>
      <c r="D356" s="317"/>
      <c r="E356" s="318"/>
      <c r="F356" s="318"/>
      <c r="G356" s="318"/>
      <c r="H356" s="318"/>
      <c r="I356" s="318"/>
      <c r="J356" s="318"/>
      <c r="K356" s="318"/>
      <c r="L356" s="318"/>
      <c r="M356" s="318"/>
      <c r="N356" s="318"/>
      <c r="O356" s="318"/>
      <c r="P356" s="318"/>
      <c r="Q356" s="318"/>
      <c r="R356" s="318"/>
      <c r="S356" s="318"/>
      <c r="T356" s="318"/>
      <c r="U356" s="318"/>
      <c r="V356" s="318"/>
      <c r="W356" s="318"/>
      <c r="X356" s="318"/>
      <c r="Y356" s="318"/>
      <c r="Z356" s="318"/>
      <c r="AA356" s="318"/>
      <c r="AB356" s="318"/>
      <c r="AC356" s="318"/>
      <c r="AD356" s="318"/>
      <c r="AE356" s="318"/>
      <c r="AF356" s="318"/>
      <c r="AG356" s="318"/>
      <c r="AH356" s="318"/>
      <c r="AI356" s="318"/>
      <c r="AJ356" s="318"/>
      <c r="AK356" s="318"/>
      <c r="AL356" s="318"/>
      <c r="AM356" s="318"/>
      <c r="AN356" s="318"/>
      <c r="AO356" s="318"/>
      <c r="AP356" s="318">
        <v>1</v>
      </c>
      <c r="AQ356" s="318"/>
      <c r="AR356" s="318"/>
      <c r="AS356" s="318"/>
      <c r="AT356" s="318"/>
      <c r="AU356" s="319">
        <v>1</v>
      </c>
    </row>
    <row r="357" spans="1:47">
      <c r="A357" s="320"/>
      <c r="B357" s="320"/>
      <c r="C357" s="321" t="s">
        <v>561</v>
      </c>
      <c r="D357" s="322"/>
      <c r="E357" s="323"/>
      <c r="F357" s="323"/>
      <c r="G357" s="323"/>
      <c r="H357" s="323"/>
      <c r="I357" s="323"/>
      <c r="J357" s="323"/>
      <c r="K357" s="323"/>
      <c r="L357" s="323"/>
      <c r="M357" s="323"/>
      <c r="N357" s="323"/>
      <c r="O357" s="323"/>
      <c r="P357" s="323"/>
      <c r="Q357" s="323"/>
      <c r="R357" s="323"/>
      <c r="S357" s="323"/>
      <c r="T357" s="323"/>
      <c r="U357" s="323"/>
      <c r="V357" s="323"/>
      <c r="W357" s="323"/>
      <c r="X357" s="323"/>
      <c r="Y357" s="323"/>
      <c r="Z357" s="323"/>
      <c r="AA357" s="323"/>
      <c r="AB357" s="323"/>
      <c r="AC357" s="323"/>
      <c r="AD357" s="323"/>
      <c r="AE357" s="323"/>
      <c r="AF357" s="323"/>
      <c r="AG357" s="323"/>
      <c r="AH357" s="323"/>
      <c r="AI357" s="323"/>
      <c r="AJ357" s="323"/>
      <c r="AK357" s="323"/>
      <c r="AL357" s="323"/>
      <c r="AM357" s="323"/>
      <c r="AN357" s="323"/>
      <c r="AO357" s="323">
        <v>1</v>
      </c>
      <c r="AP357" s="323"/>
      <c r="AQ357" s="323"/>
      <c r="AR357" s="323"/>
      <c r="AS357" s="323"/>
      <c r="AT357" s="323"/>
      <c r="AU357" s="324">
        <v>1</v>
      </c>
    </row>
    <row r="358" spans="1:47">
      <c r="A358" s="320"/>
      <c r="B358" s="320"/>
      <c r="C358" s="321" t="s">
        <v>167</v>
      </c>
      <c r="D358" s="322"/>
      <c r="E358" s="323"/>
      <c r="F358" s="323"/>
      <c r="G358" s="323"/>
      <c r="H358" s="323"/>
      <c r="I358" s="323"/>
      <c r="J358" s="323"/>
      <c r="K358" s="323"/>
      <c r="L358" s="323"/>
      <c r="M358" s="323"/>
      <c r="N358" s="323"/>
      <c r="O358" s="323"/>
      <c r="P358" s="323"/>
      <c r="Q358" s="323"/>
      <c r="R358" s="323"/>
      <c r="S358" s="323"/>
      <c r="T358" s="323"/>
      <c r="U358" s="323"/>
      <c r="V358" s="323"/>
      <c r="W358" s="323"/>
      <c r="X358" s="323"/>
      <c r="Y358" s="323"/>
      <c r="Z358" s="323"/>
      <c r="AA358" s="323"/>
      <c r="AB358" s="323"/>
      <c r="AC358" s="323"/>
      <c r="AD358" s="323"/>
      <c r="AE358" s="323"/>
      <c r="AF358" s="323"/>
      <c r="AG358" s="323"/>
      <c r="AH358" s="323"/>
      <c r="AI358" s="323"/>
      <c r="AJ358" s="323"/>
      <c r="AK358" s="323"/>
      <c r="AL358" s="323"/>
      <c r="AM358" s="323"/>
      <c r="AN358" s="323">
        <v>1</v>
      </c>
      <c r="AO358" s="323">
        <v>2</v>
      </c>
      <c r="AP358" s="323"/>
      <c r="AQ358" s="323"/>
      <c r="AR358" s="323"/>
      <c r="AS358" s="323"/>
      <c r="AT358" s="323"/>
      <c r="AU358" s="324">
        <v>3</v>
      </c>
    </row>
    <row r="359" spans="1:47">
      <c r="A359" s="320"/>
      <c r="B359" s="332" t="s">
        <v>670</v>
      </c>
      <c r="C359" s="333"/>
      <c r="D359" s="334"/>
      <c r="E359" s="335"/>
      <c r="F359" s="335"/>
      <c r="G359" s="335"/>
      <c r="H359" s="335"/>
      <c r="I359" s="335"/>
      <c r="J359" s="335"/>
      <c r="K359" s="335"/>
      <c r="L359" s="335"/>
      <c r="M359" s="335"/>
      <c r="N359" s="335"/>
      <c r="O359" s="335"/>
      <c r="P359" s="335"/>
      <c r="Q359" s="335"/>
      <c r="R359" s="335"/>
      <c r="S359" s="335"/>
      <c r="T359" s="335"/>
      <c r="U359" s="335"/>
      <c r="V359" s="335"/>
      <c r="W359" s="335"/>
      <c r="X359" s="335"/>
      <c r="Y359" s="335"/>
      <c r="Z359" s="335"/>
      <c r="AA359" s="335"/>
      <c r="AB359" s="335"/>
      <c r="AC359" s="335"/>
      <c r="AD359" s="335"/>
      <c r="AE359" s="335"/>
      <c r="AF359" s="335"/>
      <c r="AG359" s="335"/>
      <c r="AH359" s="335"/>
      <c r="AI359" s="335"/>
      <c r="AJ359" s="335"/>
      <c r="AK359" s="335"/>
      <c r="AL359" s="335"/>
      <c r="AM359" s="335"/>
      <c r="AN359" s="335">
        <v>1</v>
      </c>
      <c r="AO359" s="335">
        <v>3</v>
      </c>
      <c r="AP359" s="335">
        <v>1</v>
      </c>
      <c r="AQ359" s="335"/>
      <c r="AR359" s="335"/>
      <c r="AS359" s="335"/>
      <c r="AT359" s="335"/>
      <c r="AU359" s="336">
        <v>5</v>
      </c>
    </row>
    <row r="360" spans="1:47">
      <c r="A360" s="320"/>
      <c r="B360" s="316" t="s">
        <v>277</v>
      </c>
      <c r="C360" s="316" t="s">
        <v>368</v>
      </c>
      <c r="D360" s="317"/>
      <c r="E360" s="318"/>
      <c r="F360" s="318"/>
      <c r="G360" s="318"/>
      <c r="H360" s="318"/>
      <c r="I360" s="318"/>
      <c r="J360" s="318"/>
      <c r="K360" s="318"/>
      <c r="L360" s="318"/>
      <c r="M360" s="318"/>
      <c r="N360" s="318"/>
      <c r="O360" s="318">
        <v>2</v>
      </c>
      <c r="P360" s="318"/>
      <c r="Q360" s="318"/>
      <c r="R360" s="318"/>
      <c r="S360" s="318"/>
      <c r="T360" s="318"/>
      <c r="U360" s="318"/>
      <c r="V360" s="318"/>
      <c r="W360" s="318"/>
      <c r="X360" s="318"/>
      <c r="Y360" s="318"/>
      <c r="Z360" s="318"/>
      <c r="AA360" s="318"/>
      <c r="AB360" s="318"/>
      <c r="AC360" s="318"/>
      <c r="AD360" s="318"/>
      <c r="AE360" s="318"/>
      <c r="AF360" s="318"/>
      <c r="AG360" s="318"/>
      <c r="AH360" s="318"/>
      <c r="AI360" s="318"/>
      <c r="AJ360" s="318"/>
      <c r="AK360" s="318"/>
      <c r="AL360" s="318"/>
      <c r="AM360" s="318"/>
      <c r="AN360" s="318"/>
      <c r="AO360" s="318"/>
      <c r="AP360" s="318"/>
      <c r="AQ360" s="318"/>
      <c r="AR360" s="318"/>
      <c r="AS360" s="318"/>
      <c r="AT360" s="318"/>
      <c r="AU360" s="319">
        <v>2</v>
      </c>
    </row>
    <row r="361" spans="1:47">
      <c r="A361" s="320"/>
      <c r="B361" s="320"/>
      <c r="C361" s="321" t="s">
        <v>408</v>
      </c>
      <c r="D361" s="322"/>
      <c r="E361" s="323"/>
      <c r="F361" s="323"/>
      <c r="G361" s="323"/>
      <c r="H361" s="323"/>
      <c r="I361" s="323"/>
      <c r="J361" s="323"/>
      <c r="K361" s="323"/>
      <c r="L361" s="323"/>
      <c r="M361" s="323"/>
      <c r="N361" s="323"/>
      <c r="O361" s="323"/>
      <c r="P361" s="323"/>
      <c r="Q361" s="323"/>
      <c r="R361" s="323"/>
      <c r="S361" s="323"/>
      <c r="T361" s="323"/>
      <c r="U361" s="323"/>
      <c r="V361" s="323">
        <v>1</v>
      </c>
      <c r="W361" s="323"/>
      <c r="X361" s="323"/>
      <c r="Y361" s="323"/>
      <c r="Z361" s="323"/>
      <c r="AA361" s="323"/>
      <c r="AB361" s="323"/>
      <c r="AC361" s="323"/>
      <c r="AD361" s="323"/>
      <c r="AE361" s="323"/>
      <c r="AF361" s="323"/>
      <c r="AG361" s="323"/>
      <c r="AH361" s="323"/>
      <c r="AI361" s="323"/>
      <c r="AJ361" s="323"/>
      <c r="AK361" s="323"/>
      <c r="AL361" s="323"/>
      <c r="AM361" s="323"/>
      <c r="AN361" s="323"/>
      <c r="AO361" s="323"/>
      <c r="AP361" s="323"/>
      <c r="AQ361" s="323"/>
      <c r="AR361" s="323"/>
      <c r="AS361" s="323"/>
      <c r="AT361" s="323"/>
      <c r="AU361" s="324">
        <v>1</v>
      </c>
    </row>
    <row r="362" spans="1:47">
      <c r="A362" s="320"/>
      <c r="B362" s="320"/>
      <c r="C362" s="321" t="s">
        <v>301</v>
      </c>
      <c r="D362" s="322"/>
      <c r="E362" s="323"/>
      <c r="F362" s="323"/>
      <c r="G362" s="323"/>
      <c r="H362" s="323"/>
      <c r="I362" s="323"/>
      <c r="J362" s="323"/>
      <c r="K362" s="323"/>
      <c r="L362" s="323"/>
      <c r="M362" s="323"/>
      <c r="N362" s="323"/>
      <c r="O362" s="323"/>
      <c r="P362" s="323"/>
      <c r="Q362" s="323"/>
      <c r="R362" s="323"/>
      <c r="S362" s="323"/>
      <c r="T362" s="323"/>
      <c r="U362" s="323"/>
      <c r="V362" s="323"/>
      <c r="W362" s="323"/>
      <c r="X362" s="323"/>
      <c r="Y362" s="323"/>
      <c r="Z362" s="323"/>
      <c r="AA362" s="323"/>
      <c r="AB362" s="323"/>
      <c r="AC362" s="323"/>
      <c r="AD362" s="323"/>
      <c r="AE362" s="323">
        <v>1</v>
      </c>
      <c r="AF362" s="323"/>
      <c r="AG362" s="323"/>
      <c r="AH362" s="323"/>
      <c r="AI362" s="323"/>
      <c r="AJ362" s="323"/>
      <c r="AK362" s="323"/>
      <c r="AL362" s="323"/>
      <c r="AM362" s="323"/>
      <c r="AN362" s="323"/>
      <c r="AO362" s="323"/>
      <c r="AP362" s="323"/>
      <c r="AQ362" s="323"/>
      <c r="AR362" s="323"/>
      <c r="AS362" s="323"/>
      <c r="AT362" s="323"/>
      <c r="AU362" s="324">
        <v>1</v>
      </c>
    </row>
    <row r="363" spans="1:47">
      <c r="A363" s="320"/>
      <c r="B363" s="320"/>
      <c r="C363" s="321" t="s">
        <v>415</v>
      </c>
      <c r="D363" s="322"/>
      <c r="E363" s="323"/>
      <c r="F363" s="323"/>
      <c r="G363" s="323"/>
      <c r="H363" s="323"/>
      <c r="I363" s="323"/>
      <c r="J363" s="323"/>
      <c r="K363" s="323"/>
      <c r="L363" s="323"/>
      <c r="M363" s="323"/>
      <c r="N363" s="323"/>
      <c r="O363" s="323"/>
      <c r="P363" s="323"/>
      <c r="Q363" s="323"/>
      <c r="R363" s="323"/>
      <c r="S363" s="323"/>
      <c r="T363" s="323"/>
      <c r="U363" s="323"/>
      <c r="V363" s="323"/>
      <c r="W363" s="323">
        <v>1</v>
      </c>
      <c r="X363" s="323"/>
      <c r="Y363" s="323"/>
      <c r="Z363" s="323"/>
      <c r="AA363" s="323"/>
      <c r="AB363" s="323"/>
      <c r="AC363" s="323"/>
      <c r="AD363" s="323"/>
      <c r="AE363" s="323"/>
      <c r="AF363" s="323"/>
      <c r="AG363" s="323"/>
      <c r="AH363" s="323"/>
      <c r="AI363" s="323"/>
      <c r="AJ363" s="323"/>
      <c r="AK363" s="323"/>
      <c r="AL363" s="323"/>
      <c r="AM363" s="323"/>
      <c r="AN363" s="323"/>
      <c r="AO363" s="323"/>
      <c r="AP363" s="323"/>
      <c r="AQ363" s="323"/>
      <c r="AR363" s="323"/>
      <c r="AS363" s="323"/>
      <c r="AT363" s="323"/>
      <c r="AU363" s="324">
        <v>1</v>
      </c>
    </row>
    <row r="364" spans="1:47">
      <c r="A364" s="320"/>
      <c r="B364" s="332" t="s">
        <v>669</v>
      </c>
      <c r="C364" s="333"/>
      <c r="D364" s="334"/>
      <c r="E364" s="335"/>
      <c r="F364" s="335"/>
      <c r="G364" s="335"/>
      <c r="H364" s="335"/>
      <c r="I364" s="335"/>
      <c r="J364" s="335"/>
      <c r="K364" s="335"/>
      <c r="L364" s="335"/>
      <c r="M364" s="335"/>
      <c r="N364" s="335"/>
      <c r="O364" s="335">
        <v>2</v>
      </c>
      <c r="P364" s="335"/>
      <c r="Q364" s="335"/>
      <c r="R364" s="335"/>
      <c r="S364" s="335"/>
      <c r="T364" s="335"/>
      <c r="U364" s="335"/>
      <c r="V364" s="335">
        <v>1</v>
      </c>
      <c r="W364" s="335">
        <v>1</v>
      </c>
      <c r="X364" s="335"/>
      <c r="Y364" s="335"/>
      <c r="Z364" s="335"/>
      <c r="AA364" s="335"/>
      <c r="AB364" s="335"/>
      <c r="AC364" s="335"/>
      <c r="AD364" s="335"/>
      <c r="AE364" s="335">
        <v>1</v>
      </c>
      <c r="AF364" s="335"/>
      <c r="AG364" s="335"/>
      <c r="AH364" s="335"/>
      <c r="AI364" s="335"/>
      <c r="AJ364" s="335"/>
      <c r="AK364" s="335"/>
      <c r="AL364" s="335"/>
      <c r="AM364" s="335"/>
      <c r="AN364" s="335"/>
      <c r="AO364" s="335"/>
      <c r="AP364" s="335"/>
      <c r="AQ364" s="335"/>
      <c r="AR364" s="335"/>
      <c r="AS364" s="335"/>
      <c r="AT364" s="335"/>
      <c r="AU364" s="336">
        <v>5</v>
      </c>
    </row>
    <row r="365" spans="1:47">
      <c r="A365" s="320"/>
      <c r="B365" s="316" t="s">
        <v>251</v>
      </c>
      <c r="C365" s="316" t="s">
        <v>332</v>
      </c>
      <c r="D365" s="317"/>
      <c r="E365" s="318"/>
      <c r="F365" s="318"/>
      <c r="G365" s="318"/>
      <c r="H365" s="318"/>
      <c r="I365" s="318"/>
      <c r="J365" s="318"/>
      <c r="K365" s="318"/>
      <c r="L365" s="318"/>
      <c r="M365" s="318"/>
      <c r="N365" s="318"/>
      <c r="O365" s="318"/>
      <c r="P365" s="318"/>
      <c r="Q365" s="318"/>
      <c r="R365" s="318"/>
      <c r="S365" s="318"/>
      <c r="T365" s="318"/>
      <c r="U365" s="318"/>
      <c r="V365" s="318"/>
      <c r="W365" s="318"/>
      <c r="X365" s="318"/>
      <c r="Y365" s="318">
        <v>1</v>
      </c>
      <c r="Z365" s="318">
        <v>1</v>
      </c>
      <c r="AA365" s="318">
        <v>1</v>
      </c>
      <c r="AB365" s="318"/>
      <c r="AC365" s="318">
        <v>1</v>
      </c>
      <c r="AD365" s="318"/>
      <c r="AE365" s="318"/>
      <c r="AF365" s="318"/>
      <c r="AG365" s="318"/>
      <c r="AH365" s="318"/>
      <c r="AI365" s="318"/>
      <c r="AJ365" s="318"/>
      <c r="AK365" s="318"/>
      <c r="AL365" s="318"/>
      <c r="AM365" s="318"/>
      <c r="AN365" s="318"/>
      <c r="AO365" s="318"/>
      <c r="AP365" s="318"/>
      <c r="AQ365" s="318"/>
      <c r="AR365" s="318"/>
      <c r="AS365" s="318"/>
      <c r="AT365" s="318"/>
      <c r="AU365" s="319">
        <v>4</v>
      </c>
    </row>
    <row r="366" spans="1:47">
      <c r="A366" s="320"/>
      <c r="B366" s="332" t="s">
        <v>672</v>
      </c>
      <c r="C366" s="333"/>
      <c r="D366" s="334"/>
      <c r="E366" s="335"/>
      <c r="F366" s="335"/>
      <c r="G366" s="335"/>
      <c r="H366" s="335"/>
      <c r="I366" s="335"/>
      <c r="J366" s="335"/>
      <c r="K366" s="335"/>
      <c r="L366" s="335"/>
      <c r="M366" s="335"/>
      <c r="N366" s="335"/>
      <c r="O366" s="335"/>
      <c r="P366" s="335"/>
      <c r="Q366" s="335"/>
      <c r="R366" s="335"/>
      <c r="S366" s="335"/>
      <c r="T366" s="335"/>
      <c r="U366" s="335"/>
      <c r="V366" s="335"/>
      <c r="W366" s="335"/>
      <c r="X366" s="335"/>
      <c r="Y366" s="335">
        <v>1</v>
      </c>
      <c r="Z366" s="335">
        <v>1</v>
      </c>
      <c r="AA366" s="335">
        <v>1</v>
      </c>
      <c r="AB366" s="335"/>
      <c r="AC366" s="335">
        <v>1</v>
      </c>
      <c r="AD366" s="335"/>
      <c r="AE366" s="335"/>
      <c r="AF366" s="335"/>
      <c r="AG366" s="335"/>
      <c r="AH366" s="335"/>
      <c r="AI366" s="335"/>
      <c r="AJ366" s="335"/>
      <c r="AK366" s="335"/>
      <c r="AL366" s="335"/>
      <c r="AM366" s="335"/>
      <c r="AN366" s="335"/>
      <c r="AO366" s="335"/>
      <c r="AP366" s="335"/>
      <c r="AQ366" s="335"/>
      <c r="AR366" s="335"/>
      <c r="AS366" s="335"/>
      <c r="AT366" s="335"/>
      <c r="AU366" s="336">
        <v>4</v>
      </c>
    </row>
    <row r="367" spans="1:47">
      <c r="A367" s="320"/>
      <c r="B367" s="316" t="s">
        <v>279</v>
      </c>
      <c r="C367" s="316" t="s">
        <v>498</v>
      </c>
      <c r="D367" s="317"/>
      <c r="E367" s="318"/>
      <c r="F367" s="318"/>
      <c r="G367" s="318"/>
      <c r="H367" s="318"/>
      <c r="I367" s="318"/>
      <c r="J367" s="318"/>
      <c r="K367" s="318"/>
      <c r="L367" s="318"/>
      <c r="M367" s="318"/>
      <c r="N367" s="318"/>
      <c r="O367" s="318"/>
      <c r="P367" s="318"/>
      <c r="Q367" s="318"/>
      <c r="R367" s="318"/>
      <c r="S367" s="318"/>
      <c r="T367" s="318"/>
      <c r="U367" s="318"/>
      <c r="V367" s="318"/>
      <c r="W367" s="318"/>
      <c r="X367" s="318"/>
      <c r="Y367" s="318"/>
      <c r="Z367" s="318"/>
      <c r="AA367" s="318"/>
      <c r="AB367" s="318"/>
      <c r="AC367" s="318"/>
      <c r="AD367" s="318"/>
      <c r="AE367" s="318"/>
      <c r="AF367" s="318"/>
      <c r="AG367" s="318">
        <v>1</v>
      </c>
      <c r="AH367" s="318">
        <v>1</v>
      </c>
      <c r="AI367" s="318"/>
      <c r="AJ367" s="318"/>
      <c r="AK367" s="318"/>
      <c r="AL367" s="318"/>
      <c r="AM367" s="318"/>
      <c r="AN367" s="318"/>
      <c r="AO367" s="318"/>
      <c r="AP367" s="318"/>
      <c r="AQ367" s="318"/>
      <c r="AR367" s="318"/>
      <c r="AS367" s="318"/>
      <c r="AT367" s="318"/>
      <c r="AU367" s="319">
        <v>2</v>
      </c>
    </row>
    <row r="368" spans="1:47">
      <c r="A368" s="320"/>
      <c r="B368" s="320"/>
      <c r="C368" s="321" t="s">
        <v>560</v>
      </c>
      <c r="D368" s="322"/>
      <c r="E368" s="323"/>
      <c r="F368" s="323"/>
      <c r="G368" s="323"/>
      <c r="H368" s="323"/>
      <c r="I368" s="323"/>
      <c r="J368" s="323"/>
      <c r="K368" s="323"/>
      <c r="L368" s="323"/>
      <c r="M368" s="323"/>
      <c r="N368" s="323"/>
      <c r="O368" s="323"/>
      <c r="P368" s="323"/>
      <c r="Q368" s="323"/>
      <c r="R368" s="323"/>
      <c r="S368" s="323"/>
      <c r="T368" s="323"/>
      <c r="U368" s="323"/>
      <c r="V368" s="323"/>
      <c r="W368" s="323"/>
      <c r="X368" s="323"/>
      <c r="Y368" s="323"/>
      <c r="Z368" s="323"/>
      <c r="AA368" s="323"/>
      <c r="AB368" s="323"/>
      <c r="AC368" s="323"/>
      <c r="AD368" s="323"/>
      <c r="AE368" s="323"/>
      <c r="AF368" s="323"/>
      <c r="AG368" s="323"/>
      <c r="AH368" s="323"/>
      <c r="AI368" s="323"/>
      <c r="AJ368" s="323"/>
      <c r="AK368" s="323"/>
      <c r="AL368" s="323"/>
      <c r="AM368" s="323"/>
      <c r="AN368" s="323"/>
      <c r="AO368" s="323">
        <v>1</v>
      </c>
      <c r="AP368" s="323">
        <v>1</v>
      </c>
      <c r="AQ368" s="323"/>
      <c r="AR368" s="323"/>
      <c r="AS368" s="323"/>
      <c r="AT368" s="323"/>
      <c r="AU368" s="324">
        <v>2</v>
      </c>
    </row>
    <row r="369" spans="1:47">
      <c r="A369" s="320"/>
      <c r="B369" s="332" t="s">
        <v>671</v>
      </c>
      <c r="C369" s="333"/>
      <c r="D369" s="334"/>
      <c r="E369" s="335"/>
      <c r="F369" s="335"/>
      <c r="G369" s="335"/>
      <c r="H369" s="335"/>
      <c r="I369" s="335"/>
      <c r="J369" s="335"/>
      <c r="K369" s="335"/>
      <c r="L369" s="335"/>
      <c r="M369" s="335"/>
      <c r="N369" s="335"/>
      <c r="O369" s="335"/>
      <c r="P369" s="335"/>
      <c r="Q369" s="335"/>
      <c r="R369" s="335"/>
      <c r="S369" s="335"/>
      <c r="T369" s="335"/>
      <c r="U369" s="335"/>
      <c r="V369" s="335"/>
      <c r="W369" s="335"/>
      <c r="X369" s="335"/>
      <c r="Y369" s="335"/>
      <c r="Z369" s="335"/>
      <c r="AA369" s="335"/>
      <c r="AB369" s="335"/>
      <c r="AC369" s="335"/>
      <c r="AD369" s="335"/>
      <c r="AE369" s="335"/>
      <c r="AF369" s="335"/>
      <c r="AG369" s="335">
        <v>1</v>
      </c>
      <c r="AH369" s="335">
        <v>1</v>
      </c>
      <c r="AI369" s="335"/>
      <c r="AJ369" s="335"/>
      <c r="AK369" s="335"/>
      <c r="AL369" s="335"/>
      <c r="AM369" s="335"/>
      <c r="AN369" s="335"/>
      <c r="AO369" s="335">
        <v>1</v>
      </c>
      <c r="AP369" s="335">
        <v>1</v>
      </c>
      <c r="AQ369" s="335"/>
      <c r="AR369" s="335"/>
      <c r="AS369" s="335"/>
      <c r="AT369" s="335"/>
      <c r="AU369" s="336">
        <v>4</v>
      </c>
    </row>
    <row r="370" spans="1:47">
      <c r="A370" s="320"/>
      <c r="B370" s="316" t="s">
        <v>174</v>
      </c>
      <c r="C370" s="316" t="s">
        <v>703</v>
      </c>
      <c r="D370" s="317"/>
      <c r="E370" s="318"/>
      <c r="F370" s="318"/>
      <c r="G370" s="318"/>
      <c r="H370" s="318"/>
      <c r="I370" s="318"/>
      <c r="J370" s="318"/>
      <c r="K370" s="318"/>
      <c r="L370" s="318"/>
      <c r="M370" s="318"/>
      <c r="N370" s="318"/>
      <c r="O370" s="318"/>
      <c r="P370" s="318"/>
      <c r="Q370" s="318"/>
      <c r="R370" s="318"/>
      <c r="S370" s="318"/>
      <c r="T370" s="318"/>
      <c r="U370" s="318"/>
      <c r="V370" s="318"/>
      <c r="W370" s="318"/>
      <c r="X370" s="318"/>
      <c r="Y370" s="318"/>
      <c r="Z370" s="318"/>
      <c r="AA370" s="318"/>
      <c r="AB370" s="318"/>
      <c r="AC370" s="318"/>
      <c r="AD370" s="318"/>
      <c r="AE370" s="318"/>
      <c r="AF370" s="318"/>
      <c r="AG370" s="318"/>
      <c r="AH370" s="318"/>
      <c r="AI370" s="318"/>
      <c r="AJ370" s="318"/>
      <c r="AK370" s="318"/>
      <c r="AL370" s="318"/>
      <c r="AM370" s="318"/>
      <c r="AN370" s="318"/>
      <c r="AO370" s="318"/>
      <c r="AP370" s="318"/>
      <c r="AQ370" s="318"/>
      <c r="AR370" s="318">
        <v>1</v>
      </c>
      <c r="AS370" s="318"/>
      <c r="AT370" s="318"/>
      <c r="AU370" s="319">
        <v>1</v>
      </c>
    </row>
    <row r="371" spans="1:47">
      <c r="A371" s="320"/>
      <c r="B371" s="320"/>
      <c r="C371" s="321" t="s">
        <v>556</v>
      </c>
      <c r="D371" s="322"/>
      <c r="E371" s="323"/>
      <c r="F371" s="323"/>
      <c r="G371" s="323"/>
      <c r="H371" s="323"/>
      <c r="I371" s="323"/>
      <c r="J371" s="323"/>
      <c r="K371" s="323"/>
      <c r="L371" s="323"/>
      <c r="M371" s="323"/>
      <c r="N371" s="323"/>
      <c r="O371" s="323"/>
      <c r="P371" s="323"/>
      <c r="Q371" s="323"/>
      <c r="R371" s="323"/>
      <c r="S371" s="323"/>
      <c r="T371" s="323"/>
      <c r="U371" s="323"/>
      <c r="V371" s="323"/>
      <c r="W371" s="323"/>
      <c r="X371" s="323"/>
      <c r="Y371" s="323"/>
      <c r="Z371" s="323"/>
      <c r="AA371" s="323"/>
      <c r="AB371" s="323"/>
      <c r="AC371" s="323"/>
      <c r="AD371" s="323"/>
      <c r="AE371" s="323"/>
      <c r="AF371" s="323"/>
      <c r="AG371" s="323"/>
      <c r="AH371" s="323"/>
      <c r="AI371" s="323"/>
      <c r="AJ371" s="323"/>
      <c r="AK371" s="323"/>
      <c r="AL371" s="323"/>
      <c r="AM371" s="323"/>
      <c r="AN371" s="323">
        <v>1</v>
      </c>
      <c r="AO371" s="323">
        <v>1</v>
      </c>
      <c r="AP371" s="323"/>
      <c r="AQ371" s="323"/>
      <c r="AR371" s="323">
        <v>1</v>
      </c>
      <c r="AS371" s="323"/>
      <c r="AT371" s="323"/>
      <c r="AU371" s="324">
        <v>3</v>
      </c>
    </row>
    <row r="372" spans="1:47">
      <c r="A372" s="320"/>
      <c r="B372" s="332" t="s">
        <v>676</v>
      </c>
      <c r="C372" s="333"/>
      <c r="D372" s="334"/>
      <c r="E372" s="335"/>
      <c r="F372" s="335"/>
      <c r="G372" s="335"/>
      <c r="H372" s="335"/>
      <c r="I372" s="335"/>
      <c r="J372" s="335"/>
      <c r="K372" s="335"/>
      <c r="L372" s="335"/>
      <c r="M372" s="335"/>
      <c r="N372" s="335"/>
      <c r="O372" s="335"/>
      <c r="P372" s="335"/>
      <c r="Q372" s="335"/>
      <c r="R372" s="335"/>
      <c r="S372" s="335"/>
      <c r="T372" s="335"/>
      <c r="U372" s="335"/>
      <c r="V372" s="335"/>
      <c r="W372" s="335"/>
      <c r="X372" s="335"/>
      <c r="Y372" s="335"/>
      <c r="Z372" s="335"/>
      <c r="AA372" s="335"/>
      <c r="AB372" s="335"/>
      <c r="AC372" s="335"/>
      <c r="AD372" s="335"/>
      <c r="AE372" s="335"/>
      <c r="AF372" s="335"/>
      <c r="AG372" s="335"/>
      <c r="AH372" s="335"/>
      <c r="AI372" s="335"/>
      <c r="AJ372" s="335"/>
      <c r="AK372" s="335"/>
      <c r="AL372" s="335"/>
      <c r="AM372" s="335"/>
      <c r="AN372" s="335">
        <v>1</v>
      </c>
      <c r="AO372" s="335">
        <v>1</v>
      </c>
      <c r="AP372" s="335"/>
      <c r="AQ372" s="335"/>
      <c r="AR372" s="335">
        <v>2</v>
      </c>
      <c r="AS372" s="335"/>
      <c r="AT372" s="335"/>
      <c r="AU372" s="336">
        <v>4</v>
      </c>
    </row>
    <row r="373" spans="1:47">
      <c r="A373" s="320"/>
      <c r="B373" s="316" t="s">
        <v>276</v>
      </c>
      <c r="C373" s="316" t="s">
        <v>276</v>
      </c>
      <c r="D373" s="317"/>
      <c r="E373" s="318"/>
      <c r="F373" s="318"/>
      <c r="G373" s="318"/>
      <c r="H373" s="318"/>
      <c r="I373" s="318"/>
      <c r="J373" s="318"/>
      <c r="K373" s="318"/>
      <c r="L373" s="318"/>
      <c r="M373" s="318"/>
      <c r="N373" s="318"/>
      <c r="O373" s="318"/>
      <c r="P373" s="318"/>
      <c r="Q373" s="318"/>
      <c r="R373" s="318"/>
      <c r="S373" s="318"/>
      <c r="T373" s="318"/>
      <c r="U373" s="318"/>
      <c r="V373" s="318"/>
      <c r="W373" s="318"/>
      <c r="X373" s="318"/>
      <c r="Y373" s="318"/>
      <c r="Z373" s="318">
        <v>1</v>
      </c>
      <c r="AA373" s="318"/>
      <c r="AB373" s="318"/>
      <c r="AC373" s="318"/>
      <c r="AD373" s="318"/>
      <c r="AE373" s="318"/>
      <c r="AF373" s="318"/>
      <c r="AG373" s="318"/>
      <c r="AH373" s="318"/>
      <c r="AI373" s="318"/>
      <c r="AJ373" s="318"/>
      <c r="AK373" s="318"/>
      <c r="AL373" s="318"/>
      <c r="AM373" s="318"/>
      <c r="AN373" s="318"/>
      <c r="AO373" s="318"/>
      <c r="AP373" s="318"/>
      <c r="AQ373" s="318"/>
      <c r="AR373" s="318"/>
      <c r="AS373" s="318"/>
      <c r="AT373" s="318"/>
      <c r="AU373" s="319">
        <v>1</v>
      </c>
    </row>
    <row r="374" spans="1:47">
      <c r="A374" s="320"/>
      <c r="B374" s="320"/>
      <c r="C374" s="321" t="s">
        <v>186</v>
      </c>
      <c r="D374" s="322"/>
      <c r="E374" s="323"/>
      <c r="F374" s="323"/>
      <c r="G374" s="323"/>
      <c r="H374" s="323"/>
      <c r="I374" s="323"/>
      <c r="J374" s="323"/>
      <c r="K374" s="323"/>
      <c r="L374" s="323"/>
      <c r="M374" s="323"/>
      <c r="N374" s="323"/>
      <c r="O374" s="323"/>
      <c r="P374" s="323"/>
      <c r="Q374" s="323"/>
      <c r="R374" s="323"/>
      <c r="S374" s="323"/>
      <c r="T374" s="323"/>
      <c r="U374" s="323"/>
      <c r="V374" s="323"/>
      <c r="W374" s="323"/>
      <c r="X374" s="323"/>
      <c r="Y374" s="323"/>
      <c r="Z374" s="323">
        <v>1</v>
      </c>
      <c r="AA374" s="323"/>
      <c r="AB374" s="323"/>
      <c r="AC374" s="323"/>
      <c r="AD374" s="323"/>
      <c r="AE374" s="323"/>
      <c r="AF374" s="323"/>
      <c r="AG374" s="323"/>
      <c r="AH374" s="323"/>
      <c r="AI374" s="323"/>
      <c r="AJ374" s="323"/>
      <c r="AK374" s="323"/>
      <c r="AL374" s="323"/>
      <c r="AM374" s="323"/>
      <c r="AN374" s="323"/>
      <c r="AO374" s="323"/>
      <c r="AP374" s="323"/>
      <c r="AQ374" s="323"/>
      <c r="AR374" s="323"/>
      <c r="AS374" s="323"/>
      <c r="AT374" s="323"/>
      <c r="AU374" s="324">
        <v>1</v>
      </c>
    </row>
    <row r="375" spans="1:47">
      <c r="A375" s="320"/>
      <c r="B375" s="320"/>
      <c r="C375" s="321" t="s">
        <v>562</v>
      </c>
      <c r="D375" s="322"/>
      <c r="E375" s="323"/>
      <c r="F375" s="323"/>
      <c r="G375" s="323"/>
      <c r="H375" s="323"/>
      <c r="I375" s="323"/>
      <c r="J375" s="323"/>
      <c r="K375" s="323"/>
      <c r="L375" s="323"/>
      <c r="M375" s="323"/>
      <c r="N375" s="323"/>
      <c r="O375" s="323"/>
      <c r="P375" s="323"/>
      <c r="Q375" s="323"/>
      <c r="R375" s="323"/>
      <c r="S375" s="323"/>
      <c r="T375" s="323"/>
      <c r="U375" s="323"/>
      <c r="V375" s="323"/>
      <c r="W375" s="323"/>
      <c r="X375" s="323"/>
      <c r="Y375" s="323"/>
      <c r="Z375" s="323"/>
      <c r="AA375" s="323"/>
      <c r="AB375" s="323"/>
      <c r="AC375" s="323"/>
      <c r="AD375" s="323"/>
      <c r="AE375" s="323"/>
      <c r="AF375" s="323"/>
      <c r="AG375" s="323"/>
      <c r="AH375" s="323"/>
      <c r="AI375" s="323"/>
      <c r="AJ375" s="323"/>
      <c r="AK375" s="323"/>
      <c r="AL375" s="323"/>
      <c r="AM375" s="323"/>
      <c r="AN375" s="323"/>
      <c r="AO375" s="323">
        <v>1</v>
      </c>
      <c r="AP375" s="323"/>
      <c r="AQ375" s="323"/>
      <c r="AR375" s="323"/>
      <c r="AS375" s="323"/>
      <c r="AT375" s="323"/>
      <c r="AU375" s="324">
        <v>1</v>
      </c>
    </row>
    <row r="376" spans="1:47">
      <c r="A376" s="320"/>
      <c r="B376" s="332" t="s">
        <v>674</v>
      </c>
      <c r="C376" s="333"/>
      <c r="D376" s="334"/>
      <c r="E376" s="335"/>
      <c r="F376" s="335"/>
      <c r="G376" s="335"/>
      <c r="H376" s="335"/>
      <c r="I376" s="335"/>
      <c r="J376" s="335"/>
      <c r="K376" s="335"/>
      <c r="L376" s="335"/>
      <c r="M376" s="335"/>
      <c r="N376" s="335"/>
      <c r="O376" s="335"/>
      <c r="P376" s="335"/>
      <c r="Q376" s="335"/>
      <c r="R376" s="335"/>
      <c r="S376" s="335"/>
      <c r="T376" s="335"/>
      <c r="U376" s="335"/>
      <c r="V376" s="335"/>
      <c r="W376" s="335"/>
      <c r="X376" s="335"/>
      <c r="Y376" s="335"/>
      <c r="Z376" s="335">
        <v>2</v>
      </c>
      <c r="AA376" s="335"/>
      <c r="AB376" s="335"/>
      <c r="AC376" s="335"/>
      <c r="AD376" s="335"/>
      <c r="AE376" s="335"/>
      <c r="AF376" s="335"/>
      <c r="AG376" s="335"/>
      <c r="AH376" s="335"/>
      <c r="AI376" s="335"/>
      <c r="AJ376" s="335"/>
      <c r="AK376" s="335"/>
      <c r="AL376" s="335"/>
      <c r="AM376" s="335"/>
      <c r="AN376" s="335"/>
      <c r="AO376" s="335">
        <v>1</v>
      </c>
      <c r="AP376" s="335"/>
      <c r="AQ376" s="335"/>
      <c r="AR376" s="335"/>
      <c r="AS376" s="335"/>
      <c r="AT376" s="335"/>
      <c r="AU376" s="336">
        <v>3</v>
      </c>
    </row>
    <row r="377" spans="1:47">
      <c r="A377" s="320"/>
      <c r="B377" s="316" t="s">
        <v>280</v>
      </c>
      <c r="C377" s="316" t="s">
        <v>379</v>
      </c>
      <c r="D377" s="317"/>
      <c r="E377" s="318"/>
      <c r="F377" s="318"/>
      <c r="G377" s="318"/>
      <c r="H377" s="318"/>
      <c r="I377" s="318"/>
      <c r="J377" s="318"/>
      <c r="K377" s="318"/>
      <c r="L377" s="318"/>
      <c r="M377" s="318"/>
      <c r="N377" s="318"/>
      <c r="O377" s="318"/>
      <c r="P377" s="318"/>
      <c r="Q377" s="318"/>
      <c r="R377" s="318"/>
      <c r="S377" s="318">
        <v>1</v>
      </c>
      <c r="T377" s="318"/>
      <c r="U377" s="318"/>
      <c r="V377" s="318"/>
      <c r="W377" s="318"/>
      <c r="X377" s="318"/>
      <c r="Y377" s="318"/>
      <c r="Z377" s="318"/>
      <c r="AA377" s="318"/>
      <c r="AB377" s="318"/>
      <c r="AC377" s="318"/>
      <c r="AD377" s="318"/>
      <c r="AE377" s="318"/>
      <c r="AF377" s="318"/>
      <c r="AG377" s="318"/>
      <c r="AH377" s="318"/>
      <c r="AI377" s="318"/>
      <c r="AJ377" s="318"/>
      <c r="AK377" s="318"/>
      <c r="AL377" s="318"/>
      <c r="AM377" s="318"/>
      <c r="AN377" s="318"/>
      <c r="AO377" s="318"/>
      <c r="AP377" s="318"/>
      <c r="AQ377" s="318"/>
      <c r="AR377" s="318"/>
      <c r="AS377" s="318"/>
      <c r="AT377" s="318"/>
      <c r="AU377" s="319">
        <v>1</v>
      </c>
    </row>
    <row r="378" spans="1:47">
      <c r="A378" s="320"/>
      <c r="B378" s="320"/>
      <c r="C378" s="321" t="s">
        <v>190</v>
      </c>
      <c r="D378" s="322"/>
      <c r="E378" s="323"/>
      <c r="F378" s="323"/>
      <c r="G378" s="323"/>
      <c r="H378" s="323"/>
      <c r="I378" s="323"/>
      <c r="J378" s="323"/>
      <c r="K378" s="323"/>
      <c r="L378" s="323"/>
      <c r="M378" s="323"/>
      <c r="N378" s="323"/>
      <c r="O378" s="323"/>
      <c r="P378" s="323"/>
      <c r="Q378" s="323"/>
      <c r="R378" s="323"/>
      <c r="S378" s="323"/>
      <c r="T378" s="323"/>
      <c r="U378" s="323"/>
      <c r="V378" s="323"/>
      <c r="W378" s="323"/>
      <c r="X378" s="323"/>
      <c r="Y378" s="323"/>
      <c r="Z378" s="323"/>
      <c r="AA378" s="323"/>
      <c r="AB378" s="323"/>
      <c r="AC378" s="323"/>
      <c r="AD378" s="323"/>
      <c r="AE378" s="323"/>
      <c r="AF378" s="323"/>
      <c r="AG378" s="323"/>
      <c r="AH378" s="323"/>
      <c r="AI378" s="323">
        <v>1</v>
      </c>
      <c r="AJ378" s="323"/>
      <c r="AK378" s="323"/>
      <c r="AL378" s="323"/>
      <c r="AM378" s="323"/>
      <c r="AN378" s="323"/>
      <c r="AO378" s="323"/>
      <c r="AP378" s="323"/>
      <c r="AQ378" s="323"/>
      <c r="AR378" s="323"/>
      <c r="AS378" s="323"/>
      <c r="AT378" s="323"/>
      <c r="AU378" s="324">
        <v>1</v>
      </c>
    </row>
    <row r="379" spans="1:47">
      <c r="A379" s="320"/>
      <c r="B379" s="320"/>
      <c r="C379" s="321" t="s">
        <v>535</v>
      </c>
      <c r="D379" s="322"/>
      <c r="E379" s="323"/>
      <c r="F379" s="323"/>
      <c r="G379" s="323"/>
      <c r="H379" s="323"/>
      <c r="I379" s="323"/>
      <c r="J379" s="323"/>
      <c r="K379" s="323"/>
      <c r="L379" s="323"/>
      <c r="M379" s="323"/>
      <c r="N379" s="323"/>
      <c r="O379" s="323"/>
      <c r="P379" s="323"/>
      <c r="Q379" s="323"/>
      <c r="R379" s="323"/>
      <c r="S379" s="323"/>
      <c r="T379" s="323"/>
      <c r="U379" s="323"/>
      <c r="V379" s="323"/>
      <c r="W379" s="323"/>
      <c r="X379" s="323"/>
      <c r="Y379" s="323"/>
      <c r="Z379" s="323"/>
      <c r="AA379" s="323"/>
      <c r="AB379" s="323"/>
      <c r="AC379" s="323"/>
      <c r="AD379" s="323"/>
      <c r="AE379" s="323"/>
      <c r="AF379" s="323"/>
      <c r="AG379" s="323"/>
      <c r="AH379" s="323"/>
      <c r="AI379" s="323"/>
      <c r="AJ379" s="323"/>
      <c r="AK379" s="323">
        <v>1</v>
      </c>
      <c r="AL379" s="323"/>
      <c r="AM379" s="323"/>
      <c r="AN379" s="323"/>
      <c r="AO379" s="323"/>
      <c r="AP379" s="323"/>
      <c r="AQ379" s="323"/>
      <c r="AR379" s="323"/>
      <c r="AS379" s="323"/>
      <c r="AT379" s="323"/>
      <c r="AU379" s="324">
        <v>1</v>
      </c>
    </row>
    <row r="380" spans="1:47">
      <c r="A380" s="320"/>
      <c r="B380" s="332" t="s">
        <v>673</v>
      </c>
      <c r="C380" s="333"/>
      <c r="D380" s="334"/>
      <c r="E380" s="335"/>
      <c r="F380" s="335"/>
      <c r="G380" s="335"/>
      <c r="H380" s="335"/>
      <c r="I380" s="335"/>
      <c r="J380" s="335"/>
      <c r="K380" s="335"/>
      <c r="L380" s="335"/>
      <c r="M380" s="335"/>
      <c r="N380" s="335"/>
      <c r="O380" s="335"/>
      <c r="P380" s="335"/>
      <c r="Q380" s="335"/>
      <c r="R380" s="335"/>
      <c r="S380" s="335">
        <v>1</v>
      </c>
      <c r="T380" s="335"/>
      <c r="U380" s="335"/>
      <c r="V380" s="335"/>
      <c r="W380" s="335"/>
      <c r="X380" s="335"/>
      <c r="Y380" s="335"/>
      <c r="Z380" s="335"/>
      <c r="AA380" s="335"/>
      <c r="AB380" s="335"/>
      <c r="AC380" s="335"/>
      <c r="AD380" s="335"/>
      <c r="AE380" s="335"/>
      <c r="AF380" s="335"/>
      <c r="AG380" s="335"/>
      <c r="AH380" s="335"/>
      <c r="AI380" s="335">
        <v>1</v>
      </c>
      <c r="AJ380" s="335"/>
      <c r="AK380" s="335">
        <v>1</v>
      </c>
      <c r="AL380" s="335"/>
      <c r="AM380" s="335"/>
      <c r="AN380" s="335"/>
      <c r="AO380" s="335"/>
      <c r="AP380" s="335"/>
      <c r="AQ380" s="335"/>
      <c r="AR380" s="335"/>
      <c r="AS380" s="335"/>
      <c r="AT380" s="335"/>
      <c r="AU380" s="336">
        <v>3</v>
      </c>
    </row>
    <row r="381" spans="1:47">
      <c r="A381" s="320"/>
      <c r="B381" s="316" t="s">
        <v>283</v>
      </c>
      <c r="C381" s="316" t="s">
        <v>409</v>
      </c>
      <c r="D381" s="317"/>
      <c r="E381" s="318"/>
      <c r="F381" s="318"/>
      <c r="G381" s="318"/>
      <c r="H381" s="318"/>
      <c r="I381" s="318"/>
      <c r="J381" s="318"/>
      <c r="K381" s="318"/>
      <c r="L381" s="318"/>
      <c r="M381" s="318"/>
      <c r="N381" s="318"/>
      <c r="O381" s="318"/>
      <c r="P381" s="318"/>
      <c r="Q381" s="318"/>
      <c r="R381" s="318"/>
      <c r="S381" s="318"/>
      <c r="T381" s="318"/>
      <c r="U381" s="318"/>
      <c r="V381" s="318">
        <v>1</v>
      </c>
      <c r="W381" s="318">
        <v>1</v>
      </c>
      <c r="X381" s="318">
        <v>1</v>
      </c>
      <c r="Y381" s="318"/>
      <c r="Z381" s="318"/>
      <c r="AA381" s="318"/>
      <c r="AB381" s="318"/>
      <c r="AC381" s="318"/>
      <c r="AD381" s="318"/>
      <c r="AE381" s="318"/>
      <c r="AF381" s="318"/>
      <c r="AG381" s="318"/>
      <c r="AH381" s="318"/>
      <c r="AI381" s="318"/>
      <c r="AJ381" s="318"/>
      <c r="AK381" s="318"/>
      <c r="AL381" s="318"/>
      <c r="AM381" s="318"/>
      <c r="AN381" s="318"/>
      <c r="AO381" s="318"/>
      <c r="AP381" s="318"/>
      <c r="AQ381" s="318"/>
      <c r="AR381" s="318"/>
      <c r="AS381" s="318"/>
      <c r="AT381" s="318"/>
      <c r="AU381" s="319">
        <v>3</v>
      </c>
    </row>
    <row r="382" spans="1:47">
      <c r="A382" s="320"/>
      <c r="B382" s="332" t="s">
        <v>675</v>
      </c>
      <c r="C382" s="333"/>
      <c r="D382" s="334"/>
      <c r="E382" s="335"/>
      <c r="F382" s="335"/>
      <c r="G382" s="335"/>
      <c r="H382" s="335"/>
      <c r="I382" s="335"/>
      <c r="J382" s="335"/>
      <c r="K382" s="335"/>
      <c r="L382" s="335"/>
      <c r="M382" s="335"/>
      <c r="N382" s="335"/>
      <c r="O382" s="335"/>
      <c r="P382" s="335"/>
      <c r="Q382" s="335"/>
      <c r="R382" s="335"/>
      <c r="S382" s="335"/>
      <c r="T382" s="335"/>
      <c r="U382" s="335"/>
      <c r="V382" s="335">
        <v>1</v>
      </c>
      <c r="W382" s="335">
        <v>1</v>
      </c>
      <c r="X382" s="335">
        <v>1</v>
      </c>
      <c r="Y382" s="335"/>
      <c r="Z382" s="335"/>
      <c r="AA382" s="335"/>
      <c r="AB382" s="335"/>
      <c r="AC382" s="335"/>
      <c r="AD382" s="335"/>
      <c r="AE382" s="335"/>
      <c r="AF382" s="335"/>
      <c r="AG382" s="335"/>
      <c r="AH382" s="335"/>
      <c r="AI382" s="335"/>
      <c r="AJ382" s="335"/>
      <c r="AK382" s="335"/>
      <c r="AL382" s="335"/>
      <c r="AM382" s="335"/>
      <c r="AN382" s="335"/>
      <c r="AO382" s="335"/>
      <c r="AP382" s="335"/>
      <c r="AQ382" s="335"/>
      <c r="AR382" s="335"/>
      <c r="AS382" s="335"/>
      <c r="AT382" s="335"/>
      <c r="AU382" s="336">
        <v>3</v>
      </c>
    </row>
    <row r="383" spans="1:47">
      <c r="A383" s="320"/>
      <c r="B383" s="316" t="s">
        <v>273</v>
      </c>
      <c r="C383" s="316" t="s">
        <v>416</v>
      </c>
      <c r="D383" s="317"/>
      <c r="E383" s="318"/>
      <c r="F383" s="318"/>
      <c r="G383" s="318"/>
      <c r="H383" s="318"/>
      <c r="I383" s="318"/>
      <c r="J383" s="318"/>
      <c r="K383" s="318"/>
      <c r="L383" s="318"/>
      <c r="M383" s="318"/>
      <c r="N383" s="318"/>
      <c r="O383" s="318"/>
      <c r="P383" s="318"/>
      <c r="Q383" s="318"/>
      <c r="R383" s="318"/>
      <c r="S383" s="318"/>
      <c r="T383" s="318"/>
      <c r="U383" s="318"/>
      <c r="V383" s="318"/>
      <c r="W383" s="318">
        <v>1</v>
      </c>
      <c r="X383" s="318"/>
      <c r="Y383" s="318"/>
      <c r="Z383" s="318"/>
      <c r="AA383" s="318"/>
      <c r="AB383" s="318"/>
      <c r="AC383" s="318">
        <v>1</v>
      </c>
      <c r="AD383" s="318"/>
      <c r="AE383" s="318"/>
      <c r="AF383" s="318"/>
      <c r="AG383" s="318"/>
      <c r="AH383" s="318"/>
      <c r="AI383" s="318"/>
      <c r="AJ383" s="318"/>
      <c r="AK383" s="318"/>
      <c r="AL383" s="318"/>
      <c r="AM383" s="318"/>
      <c r="AN383" s="318"/>
      <c r="AO383" s="318"/>
      <c r="AP383" s="318"/>
      <c r="AQ383" s="318"/>
      <c r="AR383" s="318"/>
      <c r="AS383" s="318"/>
      <c r="AT383" s="318"/>
      <c r="AU383" s="319">
        <v>2</v>
      </c>
    </row>
    <row r="384" spans="1:47">
      <c r="A384" s="320"/>
      <c r="B384" s="332" t="s">
        <v>677</v>
      </c>
      <c r="C384" s="333"/>
      <c r="D384" s="334"/>
      <c r="E384" s="335"/>
      <c r="F384" s="335"/>
      <c r="G384" s="335"/>
      <c r="H384" s="335"/>
      <c r="I384" s="335"/>
      <c r="J384" s="335"/>
      <c r="K384" s="335"/>
      <c r="L384" s="335"/>
      <c r="M384" s="335"/>
      <c r="N384" s="335"/>
      <c r="O384" s="335"/>
      <c r="P384" s="335"/>
      <c r="Q384" s="335"/>
      <c r="R384" s="335"/>
      <c r="S384" s="335"/>
      <c r="T384" s="335"/>
      <c r="U384" s="335"/>
      <c r="V384" s="335"/>
      <c r="W384" s="335">
        <v>1</v>
      </c>
      <c r="X384" s="335"/>
      <c r="Y384" s="335"/>
      <c r="Z384" s="335"/>
      <c r="AA384" s="335"/>
      <c r="AB384" s="335"/>
      <c r="AC384" s="335">
        <v>1</v>
      </c>
      <c r="AD384" s="335"/>
      <c r="AE384" s="335"/>
      <c r="AF384" s="335"/>
      <c r="AG384" s="335"/>
      <c r="AH384" s="335"/>
      <c r="AI384" s="335"/>
      <c r="AJ384" s="335"/>
      <c r="AK384" s="335"/>
      <c r="AL384" s="335"/>
      <c r="AM384" s="335"/>
      <c r="AN384" s="335"/>
      <c r="AO384" s="335"/>
      <c r="AP384" s="335"/>
      <c r="AQ384" s="335"/>
      <c r="AR384" s="335"/>
      <c r="AS384" s="335"/>
      <c r="AT384" s="335"/>
      <c r="AU384" s="336">
        <v>2</v>
      </c>
    </row>
    <row r="385" spans="1:47">
      <c r="A385" s="320"/>
      <c r="B385" s="316" t="s">
        <v>157</v>
      </c>
      <c r="C385" s="316" t="s">
        <v>422</v>
      </c>
      <c r="D385" s="317"/>
      <c r="E385" s="318"/>
      <c r="F385" s="318"/>
      <c r="G385" s="318"/>
      <c r="H385" s="318"/>
      <c r="I385" s="318"/>
      <c r="J385" s="318"/>
      <c r="K385" s="318"/>
      <c r="L385" s="318"/>
      <c r="M385" s="318"/>
      <c r="N385" s="318"/>
      <c r="O385" s="318"/>
      <c r="P385" s="318"/>
      <c r="Q385" s="318"/>
      <c r="R385" s="318"/>
      <c r="S385" s="318"/>
      <c r="T385" s="318"/>
      <c r="U385" s="318"/>
      <c r="V385" s="318"/>
      <c r="W385" s="318">
        <v>1</v>
      </c>
      <c r="X385" s="318"/>
      <c r="Y385" s="318"/>
      <c r="Z385" s="318"/>
      <c r="AA385" s="318"/>
      <c r="AB385" s="318"/>
      <c r="AC385" s="318"/>
      <c r="AD385" s="318"/>
      <c r="AE385" s="318"/>
      <c r="AF385" s="318"/>
      <c r="AG385" s="318"/>
      <c r="AH385" s="318"/>
      <c r="AI385" s="318"/>
      <c r="AJ385" s="318"/>
      <c r="AK385" s="318"/>
      <c r="AL385" s="318"/>
      <c r="AM385" s="318"/>
      <c r="AN385" s="318"/>
      <c r="AO385" s="318"/>
      <c r="AP385" s="318"/>
      <c r="AQ385" s="318"/>
      <c r="AR385" s="318"/>
      <c r="AS385" s="318"/>
      <c r="AT385" s="318"/>
      <c r="AU385" s="319">
        <v>1</v>
      </c>
    </row>
    <row r="386" spans="1:47">
      <c r="A386" s="320"/>
      <c r="B386" s="332" t="s">
        <v>678</v>
      </c>
      <c r="C386" s="333"/>
      <c r="D386" s="334"/>
      <c r="E386" s="335"/>
      <c r="F386" s="335"/>
      <c r="G386" s="335"/>
      <c r="H386" s="335"/>
      <c r="I386" s="335"/>
      <c r="J386" s="335"/>
      <c r="K386" s="335"/>
      <c r="L386" s="335"/>
      <c r="M386" s="335"/>
      <c r="N386" s="335"/>
      <c r="O386" s="335"/>
      <c r="P386" s="335"/>
      <c r="Q386" s="335"/>
      <c r="R386" s="335"/>
      <c r="S386" s="335"/>
      <c r="T386" s="335"/>
      <c r="U386" s="335"/>
      <c r="V386" s="335"/>
      <c r="W386" s="335">
        <v>1</v>
      </c>
      <c r="X386" s="335"/>
      <c r="Y386" s="335"/>
      <c r="Z386" s="335"/>
      <c r="AA386" s="335"/>
      <c r="AB386" s="335"/>
      <c r="AC386" s="335"/>
      <c r="AD386" s="335"/>
      <c r="AE386" s="335"/>
      <c r="AF386" s="335"/>
      <c r="AG386" s="335"/>
      <c r="AH386" s="335"/>
      <c r="AI386" s="335"/>
      <c r="AJ386" s="335"/>
      <c r="AK386" s="335"/>
      <c r="AL386" s="335"/>
      <c r="AM386" s="335"/>
      <c r="AN386" s="335"/>
      <c r="AO386" s="335"/>
      <c r="AP386" s="335"/>
      <c r="AQ386" s="335"/>
      <c r="AR386" s="335"/>
      <c r="AS386" s="335"/>
      <c r="AT386" s="335"/>
      <c r="AU386" s="336">
        <v>1</v>
      </c>
    </row>
    <row r="387" spans="1:47">
      <c r="A387" s="320"/>
      <c r="B387" s="316" t="s">
        <v>275</v>
      </c>
      <c r="C387" s="316" t="s">
        <v>332</v>
      </c>
      <c r="D387" s="317"/>
      <c r="E387" s="318"/>
      <c r="F387" s="318">
        <v>1</v>
      </c>
      <c r="G387" s="318"/>
      <c r="H387" s="318"/>
      <c r="I387" s="318"/>
      <c r="J387" s="318"/>
      <c r="K387" s="318"/>
      <c r="L387" s="318"/>
      <c r="M387" s="318"/>
      <c r="N387" s="318"/>
      <c r="O387" s="318"/>
      <c r="P387" s="318"/>
      <c r="Q387" s="318"/>
      <c r="R387" s="318"/>
      <c r="S387" s="318"/>
      <c r="T387" s="318"/>
      <c r="U387" s="318"/>
      <c r="V387" s="318"/>
      <c r="W387" s="318"/>
      <c r="X387" s="318"/>
      <c r="Y387" s="318"/>
      <c r="Z387" s="318"/>
      <c r="AA387" s="318"/>
      <c r="AB387" s="318"/>
      <c r="AC387" s="318"/>
      <c r="AD387" s="318"/>
      <c r="AE387" s="318"/>
      <c r="AF387" s="318"/>
      <c r="AG387" s="318"/>
      <c r="AH387" s="318"/>
      <c r="AI387" s="318"/>
      <c r="AJ387" s="318"/>
      <c r="AK387" s="318"/>
      <c r="AL387" s="318"/>
      <c r="AM387" s="318"/>
      <c r="AN387" s="318"/>
      <c r="AO387" s="318"/>
      <c r="AP387" s="318"/>
      <c r="AQ387" s="318"/>
      <c r="AR387" s="318"/>
      <c r="AS387" s="318"/>
      <c r="AT387" s="318"/>
      <c r="AU387" s="319">
        <v>1</v>
      </c>
    </row>
    <row r="388" spans="1:47">
      <c r="A388" s="320"/>
      <c r="B388" s="332" t="s">
        <v>679</v>
      </c>
      <c r="C388" s="333"/>
      <c r="D388" s="334"/>
      <c r="E388" s="335"/>
      <c r="F388" s="335">
        <v>1</v>
      </c>
      <c r="G388" s="335"/>
      <c r="H388" s="335"/>
      <c r="I388" s="335"/>
      <c r="J388" s="335"/>
      <c r="K388" s="335"/>
      <c r="L388" s="335"/>
      <c r="M388" s="335"/>
      <c r="N388" s="335"/>
      <c r="O388" s="335"/>
      <c r="P388" s="335"/>
      <c r="Q388" s="335"/>
      <c r="R388" s="335"/>
      <c r="S388" s="335"/>
      <c r="T388" s="335"/>
      <c r="U388" s="335"/>
      <c r="V388" s="335"/>
      <c r="W388" s="335"/>
      <c r="X388" s="335"/>
      <c r="Y388" s="335"/>
      <c r="Z388" s="335"/>
      <c r="AA388" s="335"/>
      <c r="AB388" s="335"/>
      <c r="AC388" s="335"/>
      <c r="AD388" s="335"/>
      <c r="AE388" s="335"/>
      <c r="AF388" s="335"/>
      <c r="AG388" s="335"/>
      <c r="AH388" s="335"/>
      <c r="AI388" s="335"/>
      <c r="AJ388" s="335"/>
      <c r="AK388" s="335"/>
      <c r="AL388" s="335"/>
      <c r="AM388" s="335"/>
      <c r="AN388" s="335"/>
      <c r="AO388" s="335"/>
      <c r="AP388" s="335"/>
      <c r="AQ388" s="335"/>
      <c r="AR388" s="335"/>
      <c r="AS388" s="335"/>
      <c r="AT388" s="335"/>
      <c r="AU388" s="336">
        <v>1</v>
      </c>
    </row>
    <row r="389" spans="1:47">
      <c r="A389" s="320"/>
      <c r="B389" s="316" t="s">
        <v>151</v>
      </c>
      <c r="C389" s="316" t="s">
        <v>151</v>
      </c>
      <c r="D389" s="317"/>
      <c r="E389" s="318"/>
      <c r="F389" s="318"/>
      <c r="G389" s="318"/>
      <c r="H389" s="318"/>
      <c r="I389" s="318"/>
      <c r="J389" s="318"/>
      <c r="K389" s="318"/>
      <c r="L389" s="318"/>
      <c r="M389" s="318"/>
      <c r="N389" s="318"/>
      <c r="O389" s="318"/>
      <c r="P389" s="318"/>
      <c r="Q389" s="318"/>
      <c r="R389" s="318"/>
      <c r="S389" s="318"/>
      <c r="T389" s="318"/>
      <c r="U389" s="318"/>
      <c r="V389" s="318"/>
      <c r="W389" s="318"/>
      <c r="X389" s="318"/>
      <c r="Y389" s="318"/>
      <c r="Z389" s="318"/>
      <c r="AA389" s="318"/>
      <c r="AB389" s="318"/>
      <c r="AC389" s="318"/>
      <c r="AD389" s="318"/>
      <c r="AE389" s="318"/>
      <c r="AF389" s="318"/>
      <c r="AG389" s="318"/>
      <c r="AH389" s="318">
        <v>1</v>
      </c>
      <c r="AI389" s="318"/>
      <c r="AJ389" s="318"/>
      <c r="AK389" s="318"/>
      <c r="AL389" s="318"/>
      <c r="AM389" s="318"/>
      <c r="AN389" s="318"/>
      <c r="AO389" s="318"/>
      <c r="AP389" s="318"/>
      <c r="AQ389" s="318"/>
      <c r="AR389" s="318"/>
      <c r="AS389" s="318"/>
      <c r="AT389" s="318"/>
      <c r="AU389" s="319">
        <v>1</v>
      </c>
    </row>
    <row r="390" spans="1:47">
      <c r="A390" s="320"/>
      <c r="B390" s="332" t="s">
        <v>681</v>
      </c>
      <c r="C390" s="333"/>
      <c r="D390" s="334"/>
      <c r="E390" s="335"/>
      <c r="F390" s="335"/>
      <c r="G390" s="335"/>
      <c r="H390" s="335"/>
      <c r="I390" s="335"/>
      <c r="J390" s="335"/>
      <c r="K390" s="335"/>
      <c r="L390" s="335"/>
      <c r="M390" s="335"/>
      <c r="N390" s="335"/>
      <c r="O390" s="335"/>
      <c r="P390" s="335"/>
      <c r="Q390" s="335"/>
      <c r="R390" s="335"/>
      <c r="S390" s="335"/>
      <c r="T390" s="335"/>
      <c r="U390" s="335"/>
      <c r="V390" s="335"/>
      <c r="W390" s="335"/>
      <c r="X390" s="335"/>
      <c r="Y390" s="335"/>
      <c r="Z390" s="335"/>
      <c r="AA390" s="335"/>
      <c r="AB390" s="335"/>
      <c r="AC390" s="335"/>
      <c r="AD390" s="335"/>
      <c r="AE390" s="335"/>
      <c r="AF390" s="335"/>
      <c r="AG390" s="335"/>
      <c r="AH390" s="335">
        <v>1</v>
      </c>
      <c r="AI390" s="335"/>
      <c r="AJ390" s="335"/>
      <c r="AK390" s="335"/>
      <c r="AL390" s="335"/>
      <c r="AM390" s="335"/>
      <c r="AN390" s="335"/>
      <c r="AO390" s="335"/>
      <c r="AP390" s="335"/>
      <c r="AQ390" s="335"/>
      <c r="AR390" s="335"/>
      <c r="AS390" s="335"/>
      <c r="AT390" s="335"/>
      <c r="AU390" s="336">
        <v>1</v>
      </c>
    </row>
    <row r="391" spans="1:47">
      <c r="A391" s="320"/>
      <c r="B391" s="316" t="s">
        <v>182</v>
      </c>
      <c r="C391" s="316" t="s">
        <v>536</v>
      </c>
      <c r="D391" s="317"/>
      <c r="E391" s="318"/>
      <c r="F391" s="318"/>
      <c r="G391" s="318"/>
      <c r="H391" s="318"/>
      <c r="I391" s="318"/>
      <c r="J391" s="318"/>
      <c r="K391" s="318"/>
      <c r="L391" s="318"/>
      <c r="M391" s="318"/>
      <c r="N391" s="318"/>
      <c r="O391" s="318"/>
      <c r="P391" s="318"/>
      <c r="Q391" s="318"/>
      <c r="R391" s="318"/>
      <c r="S391" s="318"/>
      <c r="T391" s="318"/>
      <c r="U391" s="318"/>
      <c r="V391" s="318"/>
      <c r="W391" s="318"/>
      <c r="X391" s="318"/>
      <c r="Y391" s="318"/>
      <c r="Z391" s="318"/>
      <c r="AA391" s="318"/>
      <c r="AB391" s="318"/>
      <c r="AC391" s="318"/>
      <c r="AD391" s="318"/>
      <c r="AE391" s="318"/>
      <c r="AF391" s="318"/>
      <c r="AG391" s="318"/>
      <c r="AH391" s="318"/>
      <c r="AI391" s="318"/>
      <c r="AJ391" s="318">
        <v>1</v>
      </c>
      <c r="AK391" s="318"/>
      <c r="AL391" s="318"/>
      <c r="AM391" s="318"/>
      <c r="AN391" s="318"/>
      <c r="AO391" s="318"/>
      <c r="AP391" s="318"/>
      <c r="AQ391" s="318"/>
      <c r="AR391" s="318"/>
      <c r="AS391" s="318"/>
      <c r="AT391" s="318"/>
      <c r="AU391" s="319">
        <v>1</v>
      </c>
    </row>
    <row r="392" spans="1:47">
      <c r="A392" s="320"/>
      <c r="B392" s="332" t="s">
        <v>680</v>
      </c>
      <c r="C392" s="333"/>
      <c r="D392" s="334"/>
      <c r="E392" s="335"/>
      <c r="F392" s="335"/>
      <c r="G392" s="335"/>
      <c r="H392" s="335"/>
      <c r="I392" s="335"/>
      <c r="J392" s="335"/>
      <c r="K392" s="335"/>
      <c r="L392" s="335"/>
      <c r="M392" s="335"/>
      <c r="N392" s="335"/>
      <c r="O392" s="335"/>
      <c r="P392" s="335"/>
      <c r="Q392" s="335"/>
      <c r="R392" s="335"/>
      <c r="S392" s="335"/>
      <c r="T392" s="335"/>
      <c r="U392" s="335"/>
      <c r="V392" s="335"/>
      <c r="W392" s="335"/>
      <c r="X392" s="335"/>
      <c r="Y392" s="335"/>
      <c r="Z392" s="335"/>
      <c r="AA392" s="335"/>
      <c r="AB392" s="335"/>
      <c r="AC392" s="335"/>
      <c r="AD392" s="335"/>
      <c r="AE392" s="335"/>
      <c r="AF392" s="335"/>
      <c r="AG392" s="335"/>
      <c r="AH392" s="335"/>
      <c r="AI392" s="335"/>
      <c r="AJ392" s="335">
        <v>1</v>
      </c>
      <c r="AK392" s="335"/>
      <c r="AL392" s="335"/>
      <c r="AM392" s="335"/>
      <c r="AN392" s="335"/>
      <c r="AO392" s="335"/>
      <c r="AP392" s="335"/>
      <c r="AQ392" s="335"/>
      <c r="AR392" s="335"/>
      <c r="AS392" s="335"/>
      <c r="AT392" s="335"/>
      <c r="AU392" s="336">
        <v>1</v>
      </c>
    </row>
    <row r="393" spans="1:47">
      <c r="A393" s="338" t="s">
        <v>682</v>
      </c>
      <c r="B393" s="339"/>
      <c r="C393" s="339"/>
      <c r="D393" s="340"/>
      <c r="E393" s="341"/>
      <c r="F393" s="341">
        <v>1</v>
      </c>
      <c r="G393" s="341"/>
      <c r="H393" s="341"/>
      <c r="I393" s="341"/>
      <c r="J393" s="341"/>
      <c r="K393" s="341"/>
      <c r="L393" s="341"/>
      <c r="M393" s="341"/>
      <c r="N393" s="341"/>
      <c r="O393" s="341">
        <v>2</v>
      </c>
      <c r="P393" s="341"/>
      <c r="Q393" s="341"/>
      <c r="R393" s="341"/>
      <c r="S393" s="341">
        <v>1</v>
      </c>
      <c r="T393" s="341"/>
      <c r="U393" s="341"/>
      <c r="V393" s="341">
        <v>2</v>
      </c>
      <c r="W393" s="341">
        <v>4</v>
      </c>
      <c r="X393" s="341">
        <v>1</v>
      </c>
      <c r="Y393" s="341">
        <v>1</v>
      </c>
      <c r="Z393" s="341">
        <v>3</v>
      </c>
      <c r="AA393" s="341">
        <v>1</v>
      </c>
      <c r="AB393" s="341"/>
      <c r="AC393" s="341">
        <v>2</v>
      </c>
      <c r="AD393" s="341"/>
      <c r="AE393" s="341">
        <v>1</v>
      </c>
      <c r="AF393" s="341"/>
      <c r="AG393" s="341">
        <v>1</v>
      </c>
      <c r="AH393" s="341">
        <v>2</v>
      </c>
      <c r="AI393" s="341">
        <v>1</v>
      </c>
      <c r="AJ393" s="341">
        <v>1</v>
      </c>
      <c r="AK393" s="341">
        <v>1</v>
      </c>
      <c r="AL393" s="341"/>
      <c r="AM393" s="341"/>
      <c r="AN393" s="341">
        <v>2</v>
      </c>
      <c r="AO393" s="341">
        <v>6</v>
      </c>
      <c r="AP393" s="341">
        <v>2</v>
      </c>
      <c r="AQ393" s="341"/>
      <c r="AR393" s="341">
        <v>2</v>
      </c>
      <c r="AS393" s="341"/>
      <c r="AT393" s="341"/>
      <c r="AU393" s="342">
        <v>37</v>
      </c>
    </row>
    <row r="394" spans="1:47">
      <c r="A394" s="316" t="s">
        <v>32</v>
      </c>
      <c r="B394" s="316" t="s">
        <v>268</v>
      </c>
      <c r="C394" s="316" t="s">
        <v>432</v>
      </c>
      <c r="D394" s="317"/>
      <c r="E394" s="318"/>
      <c r="F394" s="318"/>
      <c r="G394" s="318"/>
      <c r="H394" s="318"/>
      <c r="I394" s="318"/>
      <c r="J394" s="318"/>
      <c r="K394" s="318"/>
      <c r="L394" s="318"/>
      <c r="M394" s="318"/>
      <c r="N394" s="318"/>
      <c r="O394" s="318"/>
      <c r="P394" s="318"/>
      <c r="Q394" s="318"/>
      <c r="R394" s="318"/>
      <c r="S394" s="318"/>
      <c r="T394" s="318"/>
      <c r="U394" s="318"/>
      <c r="V394" s="318"/>
      <c r="W394" s="318"/>
      <c r="X394" s="318"/>
      <c r="Y394" s="318">
        <v>1</v>
      </c>
      <c r="Z394" s="318"/>
      <c r="AA394" s="318"/>
      <c r="AB394" s="318"/>
      <c r="AC394" s="318"/>
      <c r="AD394" s="318"/>
      <c r="AE394" s="318"/>
      <c r="AF394" s="318"/>
      <c r="AG394" s="318"/>
      <c r="AH394" s="318"/>
      <c r="AI394" s="318"/>
      <c r="AJ394" s="318"/>
      <c r="AK394" s="318"/>
      <c r="AL394" s="318"/>
      <c r="AM394" s="318"/>
      <c r="AN394" s="318"/>
      <c r="AO394" s="318"/>
      <c r="AP394" s="318"/>
      <c r="AQ394" s="318"/>
      <c r="AR394" s="318"/>
      <c r="AS394" s="318"/>
      <c r="AT394" s="318"/>
      <c r="AU394" s="319">
        <v>1</v>
      </c>
    </row>
    <row r="395" spans="1:47">
      <c r="A395" s="320"/>
      <c r="B395" s="320"/>
      <c r="C395" s="321" t="s">
        <v>423</v>
      </c>
      <c r="D395" s="322"/>
      <c r="E395" s="323"/>
      <c r="F395" s="323"/>
      <c r="G395" s="323"/>
      <c r="H395" s="323"/>
      <c r="I395" s="323"/>
      <c r="J395" s="323"/>
      <c r="K395" s="323"/>
      <c r="L395" s="323"/>
      <c r="M395" s="323"/>
      <c r="N395" s="323"/>
      <c r="O395" s="323"/>
      <c r="P395" s="323"/>
      <c r="Q395" s="323"/>
      <c r="R395" s="323"/>
      <c r="S395" s="323"/>
      <c r="T395" s="323"/>
      <c r="U395" s="323"/>
      <c r="V395" s="323"/>
      <c r="W395" s="323"/>
      <c r="X395" s="323">
        <v>1</v>
      </c>
      <c r="Y395" s="323"/>
      <c r="Z395" s="323"/>
      <c r="AA395" s="323"/>
      <c r="AB395" s="323"/>
      <c r="AC395" s="323"/>
      <c r="AD395" s="323"/>
      <c r="AE395" s="323"/>
      <c r="AF395" s="323"/>
      <c r="AG395" s="323"/>
      <c r="AH395" s="323"/>
      <c r="AI395" s="323"/>
      <c r="AJ395" s="323"/>
      <c r="AK395" s="323"/>
      <c r="AL395" s="323"/>
      <c r="AM395" s="323"/>
      <c r="AN395" s="323"/>
      <c r="AO395" s="323"/>
      <c r="AP395" s="323"/>
      <c r="AQ395" s="323"/>
      <c r="AR395" s="323"/>
      <c r="AS395" s="323"/>
      <c r="AT395" s="323"/>
      <c r="AU395" s="324">
        <v>1</v>
      </c>
    </row>
    <row r="396" spans="1:47">
      <c r="A396" s="320"/>
      <c r="B396" s="332" t="s">
        <v>683</v>
      </c>
      <c r="C396" s="333"/>
      <c r="D396" s="334"/>
      <c r="E396" s="335"/>
      <c r="F396" s="335"/>
      <c r="G396" s="335"/>
      <c r="H396" s="335"/>
      <c r="I396" s="335"/>
      <c r="J396" s="335"/>
      <c r="K396" s="335"/>
      <c r="L396" s="335"/>
      <c r="M396" s="335"/>
      <c r="N396" s="335"/>
      <c r="O396" s="335"/>
      <c r="P396" s="335"/>
      <c r="Q396" s="335"/>
      <c r="R396" s="335"/>
      <c r="S396" s="335"/>
      <c r="T396" s="335"/>
      <c r="U396" s="335"/>
      <c r="V396" s="335"/>
      <c r="W396" s="335"/>
      <c r="X396" s="335">
        <v>1</v>
      </c>
      <c r="Y396" s="335">
        <v>1</v>
      </c>
      <c r="Z396" s="335"/>
      <c r="AA396" s="335"/>
      <c r="AB396" s="335"/>
      <c r="AC396" s="335"/>
      <c r="AD396" s="335"/>
      <c r="AE396" s="335"/>
      <c r="AF396" s="335"/>
      <c r="AG396" s="335"/>
      <c r="AH396" s="335"/>
      <c r="AI396" s="335"/>
      <c r="AJ396" s="335"/>
      <c r="AK396" s="335"/>
      <c r="AL396" s="335"/>
      <c r="AM396" s="335"/>
      <c r="AN396" s="335"/>
      <c r="AO396" s="335"/>
      <c r="AP396" s="335"/>
      <c r="AQ396" s="335"/>
      <c r="AR396" s="335"/>
      <c r="AS396" s="335"/>
      <c r="AT396" s="335"/>
      <c r="AU396" s="336">
        <v>2</v>
      </c>
    </row>
    <row r="397" spans="1:47">
      <c r="A397" s="320"/>
      <c r="B397" s="316" t="s">
        <v>272</v>
      </c>
      <c r="C397" s="316" t="s">
        <v>272</v>
      </c>
      <c r="D397" s="317"/>
      <c r="E397" s="318"/>
      <c r="F397" s="318"/>
      <c r="G397" s="318"/>
      <c r="H397" s="318"/>
      <c r="I397" s="318"/>
      <c r="J397" s="318"/>
      <c r="K397" s="318"/>
      <c r="L397" s="318"/>
      <c r="M397" s="318"/>
      <c r="N397" s="318"/>
      <c r="O397" s="318"/>
      <c r="P397" s="318"/>
      <c r="Q397" s="318"/>
      <c r="R397" s="318"/>
      <c r="S397" s="318"/>
      <c r="T397" s="318"/>
      <c r="U397" s="318"/>
      <c r="V397" s="318"/>
      <c r="W397" s="318"/>
      <c r="X397" s="318"/>
      <c r="Y397" s="318"/>
      <c r="Z397" s="318"/>
      <c r="AA397" s="318"/>
      <c r="AB397" s="318"/>
      <c r="AC397" s="318"/>
      <c r="AD397" s="318">
        <v>1</v>
      </c>
      <c r="AE397" s="318"/>
      <c r="AF397" s="318">
        <v>1</v>
      </c>
      <c r="AG397" s="318"/>
      <c r="AH397" s="318"/>
      <c r="AI397" s="318"/>
      <c r="AJ397" s="318"/>
      <c r="AK397" s="318"/>
      <c r="AL397" s="318"/>
      <c r="AM397" s="318"/>
      <c r="AN397" s="318"/>
      <c r="AO397" s="318"/>
      <c r="AP397" s="318"/>
      <c r="AQ397" s="318"/>
      <c r="AR397" s="318"/>
      <c r="AS397" s="318"/>
      <c r="AT397" s="318"/>
      <c r="AU397" s="319">
        <v>2</v>
      </c>
    </row>
    <row r="398" spans="1:47">
      <c r="A398" s="320"/>
      <c r="B398" s="332" t="s">
        <v>684</v>
      </c>
      <c r="C398" s="333"/>
      <c r="D398" s="334"/>
      <c r="E398" s="335"/>
      <c r="F398" s="335"/>
      <c r="G398" s="335"/>
      <c r="H398" s="335"/>
      <c r="I398" s="335"/>
      <c r="J398" s="335"/>
      <c r="K398" s="335"/>
      <c r="L398" s="335"/>
      <c r="M398" s="335"/>
      <c r="N398" s="335"/>
      <c r="O398" s="335"/>
      <c r="P398" s="335"/>
      <c r="Q398" s="335"/>
      <c r="R398" s="335"/>
      <c r="S398" s="335"/>
      <c r="T398" s="335"/>
      <c r="U398" s="335"/>
      <c r="V398" s="335"/>
      <c r="W398" s="335"/>
      <c r="X398" s="335"/>
      <c r="Y398" s="335"/>
      <c r="Z398" s="335"/>
      <c r="AA398" s="335"/>
      <c r="AB398" s="335"/>
      <c r="AC398" s="335"/>
      <c r="AD398" s="335">
        <v>1</v>
      </c>
      <c r="AE398" s="335"/>
      <c r="AF398" s="335">
        <v>1</v>
      </c>
      <c r="AG398" s="335"/>
      <c r="AH398" s="335"/>
      <c r="AI398" s="335"/>
      <c r="AJ398" s="335"/>
      <c r="AK398" s="335"/>
      <c r="AL398" s="335"/>
      <c r="AM398" s="335"/>
      <c r="AN398" s="335"/>
      <c r="AO398" s="335"/>
      <c r="AP398" s="335"/>
      <c r="AQ398" s="335"/>
      <c r="AR398" s="335"/>
      <c r="AS398" s="335"/>
      <c r="AT398" s="335"/>
      <c r="AU398" s="336">
        <v>2</v>
      </c>
    </row>
    <row r="399" spans="1:47">
      <c r="A399" s="320"/>
      <c r="B399" s="316" t="s">
        <v>271</v>
      </c>
      <c r="C399" s="316" t="s">
        <v>398</v>
      </c>
      <c r="D399" s="317"/>
      <c r="E399" s="318"/>
      <c r="F399" s="318"/>
      <c r="G399" s="318"/>
      <c r="H399" s="318"/>
      <c r="I399" s="318"/>
      <c r="J399" s="318"/>
      <c r="K399" s="318"/>
      <c r="L399" s="318"/>
      <c r="M399" s="318"/>
      <c r="N399" s="318"/>
      <c r="O399" s="318"/>
      <c r="P399" s="318"/>
      <c r="Q399" s="318"/>
      <c r="R399" s="318"/>
      <c r="S399" s="318"/>
      <c r="T399" s="318"/>
      <c r="U399" s="318"/>
      <c r="V399" s="318"/>
      <c r="W399" s="318"/>
      <c r="X399" s="318"/>
      <c r="Y399" s="318"/>
      <c r="Z399" s="318">
        <v>1</v>
      </c>
      <c r="AA399" s="318"/>
      <c r="AB399" s="318"/>
      <c r="AC399" s="318"/>
      <c r="AD399" s="318"/>
      <c r="AE399" s="318"/>
      <c r="AF399" s="318"/>
      <c r="AG399" s="318"/>
      <c r="AH399" s="318"/>
      <c r="AI399" s="318"/>
      <c r="AJ399" s="318"/>
      <c r="AK399" s="318"/>
      <c r="AL399" s="318"/>
      <c r="AM399" s="318"/>
      <c r="AN399" s="318"/>
      <c r="AO399" s="318"/>
      <c r="AP399" s="318"/>
      <c r="AQ399" s="318"/>
      <c r="AR399" s="318"/>
      <c r="AS399" s="318"/>
      <c r="AT399" s="318"/>
      <c r="AU399" s="319">
        <v>1</v>
      </c>
    </row>
    <row r="400" spans="1:47">
      <c r="A400" s="320"/>
      <c r="B400" s="320"/>
      <c r="C400" s="321" t="s">
        <v>512</v>
      </c>
      <c r="D400" s="322"/>
      <c r="E400" s="323"/>
      <c r="F400" s="323"/>
      <c r="G400" s="323"/>
      <c r="H400" s="323"/>
      <c r="I400" s="323"/>
      <c r="J400" s="323"/>
      <c r="K400" s="323"/>
      <c r="L400" s="323"/>
      <c r="M400" s="323"/>
      <c r="N400" s="323"/>
      <c r="O400" s="323"/>
      <c r="P400" s="323"/>
      <c r="Q400" s="323"/>
      <c r="R400" s="323"/>
      <c r="S400" s="323"/>
      <c r="T400" s="323"/>
      <c r="U400" s="323"/>
      <c r="V400" s="323"/>
      <c r="W400" s="323"/>
      <c r="X400" s="323"/>
      <c r="Y400" s="323"/>
      <c r="Z400" s="323"/>
      <c r="AA400" s="323"/>
      <c r="AB400" s="323"/>
      <c r="AC400" s="323"/>
      <c r="AD400" s="323"/>
      <c r="AE400" s="323"/>
      <c r="AF400" s="323"/>
      <c r="AG400" s="323">
        <v>1</v>
      </c>
      <c r="AH400" s="323"/>
      <c r="AI400" s="323"/>
      <c r="AJ400" s="323"/>
      <c r="AK400" s="323"/>
      <c r="AL400" s="323"/>
      <c r="AM400" s="323"/>
      <c r="AN400" s="323"/>
      <c r="AO400" s="323"/>
      <c r="AP400" s="323"/>
      <c r="AQ400" s="323"/>
      <c r="AR400" s="323"/>
      <c r="AS400" s="323"/>
      <c r="AT400" s="323"/>
      <c r="AU400" s="324">
        <v>1</v>
      </c>
    </row>
    <row r="401" spans="1:47">
      <c r="A401" s="320"/>
      <c r="B401" s="332" t="s">
        <v>685</v>
      </c>
      <c r="C401" s="333"/>
      <c r="D401" s="334"/>
      <c r="E401" s="335"/>
      <c r="F401" s="335"/>
      <c r="G401" s="335"/>
      <c r="H401" s="335"/>
      <c r="I401" s="335"/>
      <c r="J401" s="335"/>
      <c r="K401" s="335"/>
      <c r="L401" s="335"/>
      <c r="M401" s="335"/>
      <c r="N401" s="335"/>
      <c r="O401" s="335"/>
      <c r="P401" s="335"/>
      <c r="Q401" s="335"/>
      <c r="R401" s="335"/>
      <c r="S401" s="335"/>
      <c r="T401" s="335"/>
      <c r="U401" s="335"/>
      <c r="V401" s="335"/>
      <c r="W401" s="335"/>
      <c r="X401" s="335"/>
      <c r="Y401" s="335"/>
      <c r="Z401" s="335">
        <v>1</v>
      </c>
      <c r="AA401" s="335"/>
      <c r="AB401" s="335"/>
      <c r="AC401" s="335"/>
      <c r="AD401" s="335"/>
      <c r="AE401" s="335"/>
      <c r="AF401" s="335"/>
      <c r="AG401" s="335">
        <v>1</v>
      </c>
      <c r="AH401" s="335"/>
      <c r="AI401" s="335"/>
      <c r="AJ401" s="335"/>
      <c r="AK401" s="335"/>
      <c r="AL401" s="335"/>
      <c r="AM401" s="335"/>
      <c r="AN401" s="335"/>
      <c r="AO401" s="335"/>
      <c r="AP401" s="335"/>
      <c r="AQ401" s="335"/>
      <c r="AR401" s="335"/>
      <c r="AS401" s="335"/>
      <c r="AT401" s="335"/>
      <c r="AU401" s="336">
        <v>2</v>
      </c>
    </row>
    <row r="402" spans="1:47">
      <c r="A402" s="320"/>
      <c r="B402" s="316" t="s">
        <v>32</v>
      </c>
      <c r="C402" s="316" t="s">
        <v>436</v>
      </c>
      <c r="D402" s="317"/>
      <c r="E402" s="318"/>
      <c r="F402" s="318"/>
      <c r="G402" s="318"/>
      <c r="H402" s="318"/>
      <c r="I402" s="318"/>
      <c r="J402" s="318"/>
      <c r="K402" s="318"/>
      <c r="L402" s="318"/>
      <c r="M402" s="318"/>
      <c r="N402" s="318"/>
      <c r="O402" s="318"/>
      <c r="P402" s="318"/>
      <c r="Q402" s="318"/>
      <c r="R402" s="318"/>
      <c r="S402" s="318"/>
      <c r="T402" s="318"/>
      <c r="U402" s="318"/>
      <c r="V402" s="318"/>
      <c r="W402" s="318"/>
      <c r="X402" s="318"/>
      <c r="Y402" s="318">
        <v>1</v>
      </c>
      <c r="Z402" s="318"/>
      <c r="AA402" s="318"/>
      <c r="AB402" s="318"/>
      <c r="AC402" s="318"/>
      <c r="AD402" s="318"/>
      <c r="AE402" s="318"/>
      <c r="AF402" s="318"/>
      <c r="AG402" s="318"/>
      <c r="AH402" s="318"/>
      <c r="AI402" s="318"/>
      <c r="AJ402" s="318"/>
      <c r="AK402" s="318"/>
      <c r="AL402" s="318"/>
      <c r="AM402" s="318"/>
      <c r="AN402" s="318"/>
      <c r="AO402" s="318"/>
      <c r="AP402" s="318"/>
      <c r="AQ402" s="318"/>
      <c r="AR402" s="318"/>
      <c r="AS402" s="318"/>
      <c r="AT402" s="318"/>
      <c r="AU402" s="319">
        <v>1</v>
      </c>
    </row>
    <row r="403" spans="1:47">
      <c r="A403" s="320"/>
      <c r="B403" s="332" t="s">
        <v>686</v>
      </c>
      <c r="C403" s="333"/>
      <c r="D403" s="334"/>
      <c r="E403" s="335"/>
      <c r="F403" s="335"/>
      <c r="G403" s="335"/>
      <c r="H403" s="335"/>
      <c r="I403" s="335"/>
      <c r="J403" s="335"/>
      <c r="K403" s="335"/>
      <c r="L403" s="335"/>
      <c r="M403" s="335"/>
      <c r="N403" s="335"/>
      <c r="O403" s="335"/>
      <c r="P403" s="335"/>
      <c r="Q403" s="335"/>
      <c r="R403" s="335"/>
      <c r="S403" s="335"/>
      <c r="T403" s="335"/>
      <c r="U403" s="335"/>
      <c r="V403" s="335"/>
      <c r="W403" s="335"/>
      <c r="X403" s="335"/>
      <c r="Y403" s="335">
        <v>1</v>
      </c>
      <c r="Z403" s="335"/>
      <c r="AA403" s="335"/>
      <c r="AB403" s="335"/>
      <c r="AC403" s="335"/>
      <c r="AD403" s="335"/>
      <c r="AE403" s="335"/>
      <c r="AF403" s="335"/>
      <c r="AG403" s="335"/>
      <c r="AH403" s="335"/>
      <c r="AI403" s="335"/>
      <c r="AJ403" s="335"/>
      <c r="AK403" s="335"/>
      <c r="AL403" s="335"/>
      <c r="AM403" s="335"/>
      <c r="AN403" s="335"/>
      <c r="AO403" s="335"/>
      <c r="AP403" s="335"/>
      <c r="AQ403" s="335"/>
      <c r="AR403" s="335"/>
      <c r="AS403" s="335"/>
      <c r="AT403" s="335"/>
      <c r="AU403" s="336">
        <v>1</v>
      </c>
    </row>
    <row r="404" spans="1:47">
      <c r="A404" s="338" t="s">
        <v>686</v>
      </c>
      <c r="B404" s="339"/>
      <c r="C404" s="339"/>
      <c r="D404" s="340"/>
      <c r="E404" s="341"/>
      <c r="F404" s="341"/>
      <c r="G404" s="341"/>
      <c r="H404" s="341"/>
      <c r="I404" s="341"/>
      <c r="J404" s="341"/>
      <c r="K404" s="341"/>
      <c r="L404" s="341"/>
      <c r="M404" s="341"/>
      <c r="N404" s="341"/>
      <c r="O404" s="341"/>
      <c r="P404" s="341"/>
      <c r="Q404" s="341"/>
      <c r="R404" s="341"/>
      <c r="S404" s="341"/>
      <c r="T404" s="341"/>
      <c r="U404" s="341"/>
      <c r="V404" s="341"/>
      <c r="W404" s="341"/>
      <c r="X404" s="341">
        <v>1</v>
      </c>
      <c r="Y404" s="341">
        <v>2</v>
      </c>
      <c r="Z404" s="341">
        <v>1</v>
      </c>
      <c r="AA404" s="341"/>
      <c r="AB404" s="341"/>
      <c r="AC404" s="341"/>
      <c r="AD404" s="341">
        <v>1</v>
      </c>
      <c r="AE404" s="341"/>
      <c r="AF404" s="341">
        <v>1</v>
      </c>
      <c r="AG404" s="341">
        <v>1</v>
      </c>
      <c r="AH404" s="341"/>
      <c r="AI404" s="341"/>
      <c r="AJ404" s="341"/>
      <c r="AK404" s="341"/>
      <c r="AL404" s="341"/>
      <c r="AM404" s="341"/>
      <c r="AN404" s="341"/>
      <c r="AO404" s="341"/>
      <c r="AP404" s="341"/>
      <c r="AQ404" s="341"/>
      <c r="AR404" s="341"/>
      <c r="AS404" s="341"/>
      <c r="AT404" s="341"/>
      <c r="AU404" s="342">
        <v>7</v>
      </c>
    </row>
    <row r="405" spans="1:47">
      <c r="A405" s="316" t="s">
        <v>62</v>
      </c>
      <c r="B405" s="316" t="s">
        <v>321</v>
      </c>
      <c r="C405" s="316" t="s">
        <v>385</v>
      </c>
      <c r="D405" s="317"/>
      <c r="E405" s="318"/>
      <c r="F405" s="318"/>
      <c r="G405" s="318"/>
      <c r="H405" s="318"/>
      <c r="I405" s="318"/>
      <c r="J405" s="318"/>
      <c r="K405" s="318"/>
      <c r="L405" s="318"/>
      <c r="M405" s="318"/>
      <c r="N405" s="318"/>
      <c r="O405" s="318"/>
      <c r="P405" s="318"/>
      <c r="Q405" s="318"/>
      <c r="R405" s="318"/>
      <c r="S405" s="318">
        <v>1</v>
      </c>
      <c r="T405" s="318">
        <v>2</v>
      </c>
      <c r="U405" s="318"/>
      <c r="V405" s="318"/>
      <c r="W405" s="318">
        <v>1</v>
      </c>
      <c r="X405" s="318"/>
      <c r="Y405" s="318"/>
      <c r="Z405" s="318"/>
      <c r="AA405" s="318"/>
      <c r="AB405" s="318"/>
      <c r="AC405" s="318"/>
      <c r="AD405" s="318">
        <v>1</v>
      </c>
      <c r="AE405" s="318"/>
      <c r="AF405" s="318"/>
      <c r="AG405" s="318"/>
      <c r="AH405" s="318"/>
      <c r="AI405" s="318"/>
      <c r="AJ405" s="318"/>
      <c r="AK405" s="318"/>
      <c r="AL405" s="318"/>
      <c r="AM405" s="318"/>
      <c r="AN405" s="318"/>
      <c r="AO405" s="318"/>
      <c r="AP405" s="318"/>
      <c r="AQ405" s="318"/>
      <c r="AR405" s="318"/>
      <c r="AS405" s="318"/>
      <c r="AT405" s="318"/>
      <c r="AU405" s="319">
        <v>5</v>
      </c>
    </row>
    <row r="406" spans="1:47">
      <c r="A406" s="320"/>
      <c r="B406" s="320"/>
      <c r="C406" s="321" t="s">
        <v>386</v>
      </c>
      <c r="D406" s="322"/>
      <c r="E406" s="323"/>
      <c r="F406" s="323"/>
      <c r="G406" s="323"/>
      <c r="H406" s="323"/>
      <c r="I406" s="323"/>
      <c r="J406" s="323"/>
      <c r="K406" s="323"/>
      <c r="L406" s="323"/>
      <c r="M406" s="323"/>
      <c r="N406" s="323"/>
      <c r="O406" s="323"/>
      <c r="P406" s="323"/>
      <c r="Q406" s="323"/>
      <c r="R406" s="323"/>
      <c r="S406" s="323">
        <v>1</v>
      </c>
      <c r="T406" s="323">
        <v>1</v>
      </c>
      <c r="U406" s="323">
        <v>3</v>
      </c>
      <c r="V406" s="323">
        <v>2</v>
      </c>
      <c r="W406" s="323">
        <v>1</v>
      </c>
      <c r="X406" s="323"/>
      <c r="Y406" s="323">
        <v>1</v>
      </c>
      <c r="Z406" s="323"/>
      <c r="AA406" s="323"/>
      <c r="AB406" s="323"/>
      <c r="AC406" s="323"/>
      <c r="AD406" s="323"/>
      <c r="AE406" s="323"/>
      <c r="AF406" s="323"/>
      <c r="AG406" s="323"/>
      <c r="AH406" s="323"/>
      <c r="AI406" s="323"/>
      <c r="AJ406" s="323"/>
      <c r="AK406" s="323"/>
      <c r="AL406" s="323"/>
      <c r="AM406" s="323"/>
      <c r="AN406" s="323"/>
      <c r="AO406" s="323"/>
      <c r="AP406" s="323"/>
      <c r="AQ406" s="323"/>
      <c r="AR406" s="323"/>
      <c r="AS406" s="323"/>
      <c r="AT406" s="323"/>
      <c r="AU406" s="324">
        <v>9</v>
      </c>
    </row>
    <row r="407" spans="1:47">
      <c r="A407" s="320"/>
      <c r="B407" s="320"/>
      <c r="C407" s="321" t="s">
        <v>395</v>
      </c>
      <c r="D407" s="322"/>
      <c r="E407" s="323"/>
      <c r="F407" s="323"/>
      <c r="G407" s="323"/>
      <c r="H407" s="323"/>
      <c r="I407" s="323"/>
      <c r="J407" s="323"/>
      <c r="K407" s="323"/>
      <c r="L407" s="323"/>
      <c r="M407" s="323"/>
      <c r="N407" s="323"/>
      <c r="O407" s="323"/>
      <c r="P407" s="323"/>
      <c r="Q407" s="323"/>
      <c r="R407" s="323"/>
      <c r="S407" s="323"/>
      <c r="T407" s="323">
        <v>1</v>
      </c>
      <c r="U407" s="323"/>
      <c r="V407" s="323">
        <v>2</v>
      </c>
      <c r="W407" s="323"/>
      <c r="X407" s="323"/>
      <c r="Y407" s="323"/>
      <c r="Z407" s="323"/>
      <c r="AA407" s="323"/>
      <c r="AB407" s="323"/>
      <c r="AC407" s="323"/>
      <c r="AD407" s="323"/>
      <c r="AE407" s="323"/>
      <c r="AF407" s="323"/>
      <c r="AG407" s="323"/>
      <c r="AH407" s="323"/>
      <c r="AI407" s="323"/>
      <c r="AJ407" s="323"/>
      <c r="AK407" s="323"/>
      <c r="AL407" s="323"/>
      <c r="AM407" s="323"/>
      <c r="AN407" s="323"/>
      <c r="AO407" s="323"/>
      <c r="AP407" s="323"/>
      <c r="AQ407" s="323"/>
      <c r="AR407" s="323"/>
      <c r="AS407" s="323"/>
      <c r="AT407" s="323"/>
      <c r="AU407" s="324">
        <v>3</v>
      </c>
    </row>
    <row r="408" spans="1:47">
      <c r="A408" s="320"/>
      <c r="B408" s="320"/>
      <c r="C408" s="321" t="s">
        <v>321</v>
      </c>
      <c r="D408" s="322"/>
      <c r="E408" s="323"/>
      <c r="F408" s="323"/>
      <c r="G408" s="323"/>
      <c r="H408" s="323"/>
      <c r="I408" s="323"/>
      <c r="J408" s="323"/>
      <c r="K408" s="323"/>
      <c r="L408" s="323"/>
      <c r="M408" s="323"/>
      <c r="N408" s="323"/>
      <c r="O408" s="323">
        <v>2</v>
      </c>
      <c r="P408" s="323"/>
      <c r="Q408" s="323">
        <v>3</v>
      </c>
      <c r="R408" s="323">
        <v>7</v>
      </c>
      <c r="S408" s="323">
        <v>9</v>
      </c>
      <c r="T408" s="323">
        <v>19</v>
      </c>
      <c r="U408" s="323">
        <v>19</v>
      </c>
      <c r="V408" s="323">
        <v>3</v>
      </c>
      <c r="W408" s="323">
        <v>3</v>
      </c>
      <c r="X408" s="323">
        <v>2</v>
      </c>
      <c r="Y408" s="323"/>
      <c r="Z408" s="323"/>
      <c r="AA408" s="323"/>
      <c r="AB408" s="323"/>
      <c r="AC408" s="323"/>
      <c r="AD408" s="323"/>
      <c r="AE408" s="323"/>
      <c r="AF408" s="323"/>
      <c r="AG408" s="323"/>
      <c r="AH408" s="323"/>
      <c r="AI408" s="323"/>
      <c r="AJ408" s="323"/>
      <c r="AK408" s="323"/>
      <c r="AL408" s="323"/>
      <c r="AM408" s="323"/>
      <c r="AN408" s="323"/>
      <c r="AO408" s="323"/>
      <c r="AP408" s="323"/>
      <c r="AQ408" s="323"/>
      <c r="AR408" s="323"/>
      <c r="AS408" s="323"/>
      <c r="AT408" s="323"/>
      <c r="AU408" s="324">
        <v>67</v>
      </c>
    </row>
    <row r="409" spans="1:47">
      <c r="A409" s="320"/>
      <c r="B409" s="320"/>
      <c r="C409" s="321" t="s">
        <v>387</v>
      </c>
      <c r="D409" s="322"/>
      <c r="E409" s="323"/>
      <c r="F409" s="323"/>
      <c r="G409" s="323"/>
      <c r="H409" s="323"/>
      <c r="I409" s="323"/>
      <c r="J409" s="323"/>
      <c r="K409" s="323"/>
      <c r="L409" s="323"/>
      <c r="M409" s="323"/>
      <c r="N409" s="323"/>
      <c r="O409" s="323"/>
      <c r="P409" s="323"/>
      <c r="Q409" s="323"/>
      <c r="R409" s="323"/>
      <c r="S409" s="323"/>
      <c r="T409" s="323">
        <v>6</v>
      </c>
      <c r="U409" s="323">
        <v>3</v>
      </c>
      <c r="V409" s="323"/>
      <c r="W409" s="323">
        <v>1</v>
      </c>
      <c r="X409" s="323"/>
      <c r="Y409" s="323"/>
      <c r="Z409" s="323"/>
      <c r="AA409" s="323"/>
      <c r="AB409" s="323"/>
      <c r="AC409" s="323">
        <v>1</v>
      </c>
      <c r="AD409" s="323"/>
      <c r="AE409" s="323">
        <v>1</v>
      </c>
      <c r="AF409" s="323"/>
      <c r="AG409" s="323"/>
      <c r="AH409" s="323"/>
      <c r="AI409" s="323"/>
      <c r="AJ409" s="323"/>
      <c r="AK409" s="323"/>
      <c r="AL409" s="323"/>
      <c r="AM409" s="323"/>
      <c r="AN409" s="323"/>
      <c r="AO409" s="323"/>
      <c r="AP409" s="323"/>
      <c r="AQ409" s="323"/>
      <c r="AR409" s="323"/>
      <c r="AS409" s="323"/>
      <c r="AT409" s="323"/>
      <c r="AU409" s="324">
        <v>12</v>
      </c>
    </row>
    <row r="410" spans="1:47">
      <c r="A410" s="320"/>
      <c r="B410" s="320"/>
      <c r="C410" s="321" t="s">
        <v>380</v>
      </c>
      <c r="D410" s="322"/>
      <c r="E410" s="323"/>
      <c r="F410" s="323"/>
      <c r="G410" s="323"/>
      <c r="H410" s="323"/>
      <c r="I410" s="323"/>
      <c r="J410" s="323"/>
      <c r="K410" s="323"/>
      <c r="L410" s="323"/>
      <c r="M410" s="323"/>
      <c r="N410" s="323"/>
      <c r="O410" s="323"/>
      <c r="P410" s="323"/>
      <c r="Q410" s="323"/>
      <c r="R410" s="323">
        <v>1</v>
      </c>
      <c r="S410" s="323"/>
      <c r="T410" s="323"/>
      <c r="U410" s="323"/>
      <c r="V410" s="323"/>
      <c r="W410" s="323"/>
      <c r="X410" s="323">
        <v>1</v>
      </c>
      <c r="Y410" s="323">
        <v>1</v>
      </c>
      <c r="Z410" s="323"/>
      <c r="AA410" s="323"/>
      <c r="AB410" s="323">
        <v>1</v>
      </c>
      <c r="AC410" s="323"/>
      <c r="AD410" s="323"/>
      <c r="AE410" s="323">
        <v>2</v>
      </c>
      <c r="AF410" s="323"/>
      <c r="AG410" s="323"/>
      <c r="AH410" s="323"/>
      <c r="AI410" s="323"/>
      <c r="AJ410" s="323"/>
      <c r="AK410" s="323"/>
      <c r="AL410" s="323"/>
      <c r="AM410" s="323"/>
      <c r="AN410" s="323"/>
      <c r="AO410" s="323"/>
      <c r="AP410" s="323"/>
      <c r="AQ410" s="323"/>
      <c r="AR410" s="323"/>
      <c r="AS410" s="323">
        <v>1</v>
      </c>
      <c r="AT410" s="323"/>
      <c r="AU410" s="324">
        <v>7</v>
      </c>
    </row>
    <row r="411" spans="1:47">
      <c r="A411" s="320"/>
      <c r="B411" s="320"/>
      <c r="C411" s="321" t="s">
        <v>410</v>
      </c>
      <c r="D411" s="322"/>
      <c r="E411" s="323"/>
      <c r="F411" s="323"/>
      <c r="G411" s="323"/>
      <c r="H411" s="323"/>
      <c r="I411" s="323"/>
      <c r="J411" s="323"/>
      <c r="K411" s="323"/>
      <c r="L411" s="323"/>
      <c r="M411" s="323"/>
      <c r="N411" s="323"/>
      <c r="O411" s="323"/>
      <c r="P411" s="323"/>
      <c r="Q411" s="323"/>
      <c r="R411" s="323"/>
      <c r="S411" s="323"/>
      <c r="T411" s="323"/>
      <c r="U411" s="323"/>
      <c r="V411" s="323">
        <v>2</v>
      </c>
      <c r="W411" s="323">
        <v>2</v>
      </c>
      <c r="X411" s="323">
        <v>4</v>
      </c>
      <c r="Y411" s="323"/>
      <c r="Z411" s="323"/>
      <c r="AA411" s="323"/>
      <c r="AB411" s="323"/>
      <c r="AC411" s="323"/>
      <c r="AD411" s="323"/>
      <c r="AE411" s="323"/>
      <c r="AF411" s="323"/>
      <c r="AG411" s="323"/>
      <c r="AH411" s="323"/>
      <c r="AI411" s="323"/>
      <c r="AJ411" s="323"/>
      <c r="AK411" s="323"/>
      <c r="AL411" s="323"/>
      <c r="AM411" s="323"/>
      <c r="AN411" s="323"/>
      <c r="AO411" s="323"/>
      <c r="AP411" s="323"/>
      <c r="AQ411" s="323"/>
      <c r="AR411" s="323"/>
      <c r="AS411" s="323"/>
      <c r="AT411" s="323"/>
      <c r="AU411" s="324">
        <v>8</v>
      </c>
    </row>
    <row r="412" spans="1:47">
      <c r="A412" s="320"/>
      <c r="B412" s="332" t="s">
        <v>687</v>
      </c>
      <c r="C412" s="333"/>
      <c r="D412" s="334"/>
      <c r="E412" s="335"/>
      <c r="F412" s="335"/>
      <c r="G412" s="335"/>
      <c r="H412" s="335"/>
      <c r="I412" s="335"/>
      <c r="J412" s="335"/>
      <c r="K412" s="335"/>
      <c r="L412" s="335"/>
      <c r="M412" s="335"/>
      <c r="N412" s="335"/>
      <c r="O412" s="335">
        <v>2</v>
      </c>
      <c r="P412" s="335"/>
      <c r="Q412" s="335">
        <v>3</v>
      </c>
      <c r="R412" s="335">
        <v>8</v>
      </c>
      <c r="S412" s="335">
        <v>11</v>
      </c>
      <c r="T412" s="335">
        <v>29</v>
      </c>
      <c r="U412" s="335">
        <v>25</v>
      </c>
      <c r="V412" s="335">
        <v>9</v>
      </c>
      <c r="W412" s="335">
        <v>8</v>
      </c>
      <c r="X412" s="335">
        <v>7</v>
      </c>
      <c r="Y412" s="335">
        <v>2</v>
      </c>
      <c r="Z412" s="335"/>
      <c r="AA412" s="335"/>
      <c r="AB412" s="335">
        <v>1</v>
      </c>
      <c r="AC412" s="335">
        <v>1</v>
      </c>
      <c r="AD412" s="335">
        <v>1</v>
      </c>
      <c r="AE412" s="335">
        <v>3</v>
      </c>
      <c r="AF412" s="335"/>
      <c r="AG412" s="335"/>
      <c r="AH412" s="335"/>
      <c r="AI412" s="335"/>
      <c r="AJ412" s="335"/>
      <c r="AK412" s="335"/>
      <c r="AL412" s="335"/>
      <c r="AM412" s="335"/>
      <c r="AN412" s="335"/>
      <c r="AO412" s="335"/>
      <c r="AP412" s="335"/>
      <c r="AQ412" s="335"/>
      <c r="AR412" s="335"/>
      <c r="AS412" s="335">
        <v>1</v>
      </c>
      <c r="AT412" s="335"/>
      <c r="AU412" s="336">
        <v>111</v>
      </c>
    </row>
    <row r="413" spans="1:47">
      <c r="A413" s="320"/>
      <c r="B413" s="316" t="s">
        <v>62</v>
      </c>
      <c r="C413" s="316" t="s">
        <v>151</v>
      </c>
      <c r="D413" s="317"/>
      <c r="E413" s="318"/>
      <c r="F413" s="318"/>
      <c r="G413" s="318"/>
      <c r="H413" s="318"/>
      <c r="I413" s="318"/>
      <c r="J413" s="318"/>
      <c r="K413" s="318"/>
      <c r="L413" s="318"/>
      <c r="M413" s="318"/>
      <c r="N413" s="318"/>
      <c r="O413" s="318"/>
      <c r="P413" s="318"/>
      <c r="Q413" s="318"/>
      <c r="R413" s="318"/>
      <c r="S413" s="318"/>
      <c r="T413" s="318"/>
      <c r="U413" s="318"/>
      <c r="V413" s="318"/>
      <c r="W413" s="318">
        <v>1</v>
      </c>
      <c r="X413" s="318"/>
      <c r="Y413" s="318"/>
      <c r="Z413" s="318"/>
      <c r="AA413" s="318"/>
      <c r="AB413" s="318"/>
      <c r="AC413" s="318"/>
      <c r="AD413" s="318"/>
      <c r="AE413" s="318"/>
      <c r="AF413" s="318"/>
      <c r="AG413" s="318">
        <v>1</v>
      </c>
      <c r="AH413" s="318"/>
      <c r="AI413" s="318"/>
      <c r="AJ413" s="318"/>
      <c r="AK413" s="318"/>
      <c r="AL413" s="318"/>
      <c r="AM413" s="318"/>
      <c r="AN413" s="318"/>
      <c r="AO413" s="318"/>
      <c r="AP413" s="318"/>
      <c r="AQ413" s="318"/>
      <c r="AR413" s="318"/>
      <c r="AS413" s="318"/>
      <c r="AT413" s="318"/>
      <c r="AU413" s="319">
        <v>2</v>
      </c>
    </row>
    <row r="414" spans="1:47">
      <c r="A414" s="320"/>
      <c r="B414" s="320"/>
      <c r="C414" s="321" t="s">
        <v>513</v>
      </c>
      <c r="D414" s="322"/>
      <c r="E414" s="323"/>
      <c r="F414" s="323"/>
      <c r="G414" s="323"/>
      <c r="H414" s="323"/>
      <c r="I414" s="323"/>
      <c r="J414" s="323"/>
      <c r="K414" s="323"/>
      <c r="L414" s="323"/>
      <c r="M414" s="323"/>
      <c r="N414" s="323"/>
      <c r="O414" s="323"/>
      <c r="P414" s="323"/>
      <c r="Q414" s="323"/>
      <c r="R414" s="323"/>
      <c r="S414" s="323"/>
      <c r="T414" s="323"/>
      <c r="U414" s="323"/>
      <c r="V414" s="323"/>
      <c r="W414" s="323"/>
      <c r="X414" s="323"/>
      <c r="Y414" s="323"/>
      <c r="Z414" s="323"/>
      <c r="AA414" s="323"/>
      <c r="AB414" s="323"/>
      <c r="AC414" s="323"/>
      <c r="AD414" s="323"/>
      <c r="AE414" s="323"/>
      <c r="AF414" s="323"/>
      <c r="AG414" s="323"/>
      <c r="AH414" s="323"/>
      <c r="AI414" s="323">
        <v>1</v>
      </c>
      <c r="AJ414" s="323"/>
      <c r="AK414" s="323"/>
      <c r="AL414" s="323"/>
      <c r="AM414" s="323"/>
      <c r="AN414" s="323"/>
      <c r="AO414" s="323"/>
      <c r="AP414" s="323"/>
      <c r="AQ414" s="323"/>
      <c r="AR414" s="323"/>
      <c r="AS414" s="323"/>
      <c r="AT414" s="323"/>
      <c r="AU414" s="324">
        <v>1</v>
      </c>
    </row>
    <row r="415" spans="1:47">
      <c r="A415" s="320"/>
      <c r="B415" s="320"/>
      <c r="C415" s="321" t="s">
        <v>537</v>
      </c>
      <c r="D415" s="322"/>
      <c r="E415" s="323"/>
      <c r="F415" s="323"/>
      <c r="G415" s="323"/>
      <c r="H415" s="323"/>
      <c r="I415" s="323"/>
      <c r="J415" s="323"/>
      <c r="K415" s="323"/>
      <c r="L415" s="323"/>
      <c r="M415" s="323"/>
      <c r="N415" s="323"/>
      <c r="O415" s="323"/>
      <c r="P415" s="323"/>
      <c r="Q415" s="323"/>
      <c r="R415" s="323"/>
      <c r="S415" s="323"/>
      <c r="T415" s="323"/>
      <c r="U415" s="323"/>
      <c r="V415" s="323"/>
      <c r="W415" s="323"/>
      <c r="X415" s="323"/>
      <c r="Y415" s="323"/>
      <c r="Z415" s="323"/>
      <c r="AA415" s="323"/>
      <c r="AB415" s="323"/>
      <c r="AC415" s="323"/>
      <c r="AD415" s="323"/>
      <c r="AE415" s="323"/>
      <c r="AF415" s="323"/>
      <c r="AG415" s="323"/>
      <c r="AH415" s="323"/>
      <c r="AI415" s="323"/>
      <c r="AJ415" s="323"/>
      <c r="AK415" s="323">
        <v>1</v>
      </c>
      <c r="AL415" s="323"/>
      <c r="AM415" s="323"/>
      <c r="AN415" s="323"/>
      <c r="AO415" s="323"/>
      <c r="AP415" s="323"/>
      <c r="AQ415" s="323"/>
      <c r="AR415" s="323"/>
      <c r="AS415" s="323"/>
      <c r="AT415" s="323"/>
      <c r="AU415" s="324">
        <v>1</v>
      </c>
    </row>
    <row r="416" spans="1:47">
      <c r="A416" s="320"/>
      <c r="B416" s="320"/>
      <c r="C416" s="321" t="s">
        <v>442</v>
      </c>
      <c r="D416" s="322"/>
      <c r="E416" s="323"/>
      <c r="F416" s="323"/>
      <c r="G416" s="323"/>
      <c r="H416" s="323"/>
      <c r="I416" s="323"/>
      <c r="J416" s="323"/>
      <c r="K416" s="323"/>
      <c r="L416" s="323"/>
      <c r="M416" s="323"/>
      <c r="N416" s="323"/>
      <c r="O416" s="323"/>
      <c r="P416" s="323"/>
      <c r="Q416" s="323"/>
      <c r="R416" s="323"/>
      <c r="S416" s="323"/>
      <c r="T416" s="323"/>
      <c r="U416" s="323"/>
      <c r="V416" s="323"/>
      <c r="W416" s="323"/>
      <c r="X416" s="323"/>
      <c r="Y416" s="323"/>
      <c r="Z416" s="323">
        <v>1</v>
      </c>
      <c r="AA416" s="323"/>
      <c r="AB416" s="323"/>
      <c r="AC416" s="323"/>
      <c r="AD416" s="323"/>
      <c r="AE416" s="323"/>
      <c r="AF416" s="323"/>
      <c r="AG416" s="323"/>
      <c r="AH416" s="323"/>
      <c r="AI416" s="323"/>
      <c r="AJ416" s="323"/>
      <c r="AK416" s="323"/>
      <c r="AL416" s="323"/>
      <c r="AM416" s="323"/>
      <c r="AN416" s="323"/>
      <c r="AO416" s="323"/>
      <c r="AP416" s="323"/>
      <c r="AQ416" s="323"/>
      <c r="AR416" s="323"/>
      <c r="AS416" s="323"/>
      <c r="AT416" s="323"/>
      <c r="AU416" s="324">
        <v>1</v>
      </c>
    </row>
    <row r="417" spans="1:47">
      <c r="A417" s="320"/>
      <c r="B417" s="320"/>
      <c r="C417" s="321" t="s">
        <v>62</v>
      </c>
      <c r="D417" s="322"/>
      <c r="E417" s="323"/>
      <c r="F417" s="323"/>
      <c r="G417" s="323"/>
      <c r="H417" s="323"/>
      <c r="I417" s="323"/>
      <c r="J417" s="323"/>
      <c r="K417" s="323"/>
      <c r="L417" s="323"/>
      <c r="M417" s="323"/>
      <c r="N417" s="323"/>
      <c r="O417" s="323"/>
      <c r="P417" s="323"/>
      <c r="Q417" s="323"/>
      <c r="R417" s="323"/>
      <c r="S417" s="323"/>
      <c r="T417" s="323"/>
      <c r="U417" s="323"/>
      <c r="V417" s="323"/>
      <c r="W417" s="323"/>
      <c r="X417" s="323"/>
      <c r="Y417" s="323"/>
      <c r="Z417" s="323"/>
      <c r="AA417" s="323">
        <v>2</v>
      </c>
      <c r="AB417" s="323"/>
      <c r="AC417" s="323"/>
      <c r="AD417" s="323"/>
      <c r="AE417" s="323"/>
      <c r="AF417" s="323">
        <v>2</v>
      </c>
      <c r="AG417" s="323">
        <v>1</v>
      </c>
      <c r="AH417" s="323"/>
      <c r="AI417" s="323"/>
      <c r="AJ417" s="323"/>
      <c r="AK417" s="323"/>
      <c r="AL417" s="323"/>
      <c r="AM417" s="323"/>
      <c r="AN417" s="323"/>
      <c r="AO417" s="323"/>
      <c r="AP417" s="323"/>
      <c r="AQ417" s="323"/>
      <c r="AR417" s="323"/>
      <c r="AS417" s="323"/>
      <c r="AT417" s="323"/>
      <c r="AU417" s="324">
        <v>5</v>
      </c>
    </row>
    <row r="418" spans="1:47">
      <c r="A418" s="320"/>
      <c r="B418" s="320"/>
      <c r="C418" s="321" t="s">
        <v>224</v>
      </c>
      <c r="D418" s="322"/>
      <c r="E418" s="323"/>
      <c r="F418" s="323"/>
      <c r="G418" s="323"/>
      <c r="H418" s="323"/>
      <c r="I418" s="323"/>
      <c r="J418" s="323"/>
      <c r="K418" s="323"/>
      <c r="L418" s="323"/>
      <c r="M418" s="323"/>
      <c r="N418" s="323"/>
      <c r="O418" s="323"/>
      <c r="P418" s="323"/>
      <c r="Q418" s="323"/>
      <c r="R418" s="323"/>
      <c r="S418" s="323"/>
      <c r="T418" s="323"/>
      <c r="U418" s="323"/>
      <c r="V418" s="323"/>
      <c r="W418" s="323"/>
      <c r="X418" s="323"/>
      <c r="Y418" s="323"/>
      <c r="Z418" s="323"/>
      <c r="AA418" s="323"/>
      <c r="AB418" s="323"/>
      <c r="AC418" s="323"/>
      <c r="AD418" s="323"/>
      <c r="AE418" s="323"/>
      <c r="AF418" s="323">
        <v>1</v>
      </c>
      <c r="AG418" s="323"/>
      <c r="AH418" s="323"/>
      <c r="AI418" s="323"/>
      <c r="AJ418" s="323"/>
      <c r="AK418" s="323"/>
      <c r="AL418" s="323"/>
      <c r="AM418" s="323"/>
      <c r="AN418" s="323"/>
      <c r="AO418" s="323"/>
      <c r="AP418" s="323"/>
      <c r="AQ418" s="323"/>
      <c r="AR418" s="323"/>
      <c r="AS418" s="323"/>
      <c r="AT418" s="323"/>
      <c r="AU418" s="324">
        <v>1</v>
      </c>
    </row>
    <row r="419" spans="1:47">
      <c r="A419" s="320"/>
      <c r="B419" s="320"/>
      <c r="C419" s="321" t="s">
        <v>388</v>
      </c>
      <c r="D419" s="322"/>
      <c r="E419" s="323"/>
      <c r="F419" s="323"/>
      <c r="G419" s="323"/>
      <c r="H419" s="323"/>
      <c r="I419" s="323"/>
      <c r="J419" s="323"/>
      <c r="K419" s="323"/>
      <c r="L419" s="323"/>
      <c r="M419" s="323"/>
      <c r="N419" s="323"/>
      <c r="O419" s="323"/>
      <c r="P419" s="323"/>
      <c r="Q419" s="323"/>
      <c r="R419" s="323"/>
      <c r="S419" s="323">
        <v>1</v>
      </c>
      <c r="T419" s="323"/>
      <c r="U419" s="323"/>
      <c r="V419" s="323"/>
      <c r="W419" s="323"/>
      <c r="X419" s="323"/>
      <c r="Y419" s="323"/>
      <c r="Z419" s="323"/>
      <c r="AA419" s="323"/>
      <c r="AB419" s="323"/>
      <c r="AC419" s="323"/>
      <c r="AD419" s="323">
        <v>1</v>
      </c>
      <c r="AE419" s="323"/>
      <c r="AF419" s="323"/>
      <c r="AG419" s="323"/>
      <c r="AH419" s="323"/>
      <c r="AI419" s="323"/>
      <c r="AJ419" s="323"/>
      <c r="AK419" s="323"/>
      <c r="AL419" s="323"/>
      <c r="AM419" s="323"/>
      <c r="AN419" s="323"/>
      <c r="AO419" s="323"/>
      <c r="AP419" s="323"/>
      <c r="AQ419" s="323"/>
      <c r="AR419" s="323"/>
      <c r="AS419" s="323"/>
      <c r="AT419" s="323"/>
      <c r="AU419" s="324">
        <v>2</v>
      </c>
    </row>
    <row r="420" spans="1:47">
      <c r="A420" s="320"/>
      <c r="B420" s="332" t="s">
        <v>688</v>
      </c>
      <c r="C420" s="333"/>
      <c r="D420" s="334"/>
      <c r="E420" s="335"/>
      <c r="F420" s="335"/>
      <c r="G420" s="335"/>
      <c r="H420" s="335"/>
      <c r="I420" s="335"/>
      <c r="J420" s="335"/>
      <c r="K420" s="335"/>
      <c r="L420" s="335"/>
      <c r="M420" s="335"/>
      <c r="N420" s="335"/>
      <c r="O420" s="335"/>
      <c r="P420" s="335"/>
      <c r="Q420" s="335"/>
      <c r="R420" s="335"/>
      <c r="S420" s="335">
        <v>1</v>
      </c>
      <c r="T420" s="335"/>
      <c r="U420" s="335"/>
      <c r="V420" s="335"/>
      <c r="W420" s="335">
        <v>1</v>
      </c>
      <c r="X420" s="335"/>
      <c r="Y420" s="335"/>
      <c r="Z420" s="335">
        <v>1</v>
      </c>
      <c r="AA420" s="335">
        <v>2</v>
      </c>
      <c r="AB420" s="335"/>
      <c r="AC420" s="335"/>
      <c r="AD420" s="335">
        <v>1</v>
      </c>
      <c r="AE420" s="335"/>
      <c r="AF420" s="335">
        <v>3</v>
      </c>
      <c r="AG420" s="335">
        <v>2</v>
      </c>
      <c r="AH420" s="335"/>
      <c r="AI420" s="335">
        <v>1</v>
      </c>
      <c r="AJ420" s="335"/>
      <c r="AK420" s="335">
        <v>1</v>
      </c>
      <c r="AL420" s="335"/>
      <c r="AM420" s="335"/>
      <c r="AN420" s="335"/>
      <c r="AO420" s="335"/>
      <c r="AP420" s="335"/>
      <c r="AQ420" s="335"/>
      <c r="AR420" s="335"/>
      <c r="AS420" s="335"/>
      <c r="AT420" s="335"/>
      <c r="AU420" s="336">
        <v>13</v>
      </c>
    </row>
    <row r="421" spans="1:47">
      <c r="A421" s="320"/>
      <c r="B421" s="316" t="s">
        <v>320</v>
      </c>
      <c r="C421" s="316" t="s">
        <v>320</v>
      </c>
      <c r="D421" s="317"/>
      <c r="E421" s="318"/>
      <c r="F421" s="318"/>
      <c r="G421" s="318"/>
      <c r="H421" s="318"/>
      <c r="I421" s="318"/>
      <c r="J421" s="318"/>
      <c r="K421" s="318"/>
      <c r="L421" s="318"/>
      <c r="M421" s="318"/>
      <c r="N421" s="318"/>
      <c r="O421" s="318"/>
      <c r="P421" s="318"/>
      <c r="Q421" s="318"/>
      <c r="R421" s="318"/>
      <c r="S421" s="318"/>
      <c r="T421" s="318"/>
      <c r="U421" s="318"/>
      <c r="V421" s="318"/>
      <c r="W421" s="318">
        <v>1</v>
      </c>
      <c r="X421" s="318"/>
      <c r="Y421" s="318"/>
      <c r="Z421" s="318"/>
      <c r="AA421" s="318"/>
      <c r="AB421" s="318"/>
      <c r="AC421" s="318"/>
      <c r="AD421" s="318"/>
      <c r="AE421" s="318"/>
      <c r="AF421" s="318"/>
      <c r="AG421" s="318"/>
      <c r="AH421" s="318"/>
      <c r="AI421" s="318"/>
      <c r="AJ421" s="318"/>
      <c r="AK421" s="318"/>
      <c r="AL421" s="318">
        <v>1</v>
      </c>
      <c r="AM421" s="318"/>
      <c r="AN421" s="318"/>
      <c r="AO421" s="318"/>
      <c r="AP421" s="318"/>
      <c r="AQ421" s="318"/>
      <c r="AR421" s="318"/>
      <c r="AS421" s="318"/>
      <c r="AT421" s="318"/>
      <c r="AU421" s="319">
        <v>2</v>
      </c>
    </row>
    <row r="422" spans="1:47">
      <c r="A422" s="320"/>
      <c r="B422" s="332" t="s">
        <v>689</v>
      </c>
      <c r="C422" s="333"/>
      <c r="D422" s="334"/>
      <c r="E422" s="335"/>
      <c r="F422" s="335"/>
      <c r="G422" s="335"/>
      <c r="H422" s="335"/>
      <c r="I422" s="335"/>
      <c r="J422" s="335"/>
      <c r="K422" s="335"/>
      <c r="L422" s="335"/>
      <c r="M422" s="335"/>
      <c r="N422" s="335"/>
      <c r="O422" s="335"/>
      <c r="P422" s="335"/>
      <c r="Q422" s="335"/>
      <c r="R422" s="335"/>
      <c r="S422" s="335"/>
      <c r="T422" s="335"/>
      <c r="U422" s="335"/>
      <c r="V422" s="335"/>
      <c r="W422" s="335">
        <v>1</v>
      </c>
      <c r="X422" s="335"/>
      <c r="Y422" s="335"/>
      <c r="Z422" s="335"/>
      <c r="AA422" s="335"/>
      <c r="AB422" s="335"/>
      <c r="AC422" s="335"/>
      <c r="AD422" s="335"/>
      <c r="AE422" s="335"/>
      <c r="AF422" s="335"/>
      <c r="AG422" s="335"/>
      <c r="AH422" s="335"/>
      <c r="AI422" s="335"/>
      <c r="AJ422" s="335"/>
      <c r="AK422" s="335"/>
      <c r="AL422" s="335">
        <v>1</v>
      </c>
      <c r="AM422" s="335"/>
      <c r="AN422" s="335"/>
      <c r="AO422" s="335"/>
      <c r="AP422" s="335"/>
      <c r="AQ422" s="335"/>
      <c r="AR422" s="335"/>
      <c r="AS422" s="335"/>
      <c r="AT422" s="335"/>
      <c r="AU422" s="336">
        <v>2</v>
      </c>
    </row>
    <row r="423" spans="1:47">
      <c r="A423" s="320"/>
      <c r="B423" s="316" t="s">
        <v>319</v>
      </c>
      <c r="C423" s="316" t="s">
        <v>319</v>
      </c>
      <c r="D423" s="317"/>
      <c r="E423" s="318"/>
      <c r="F423" s="318"/>
      <c r="G423" s="318"/>
      <c r="H423" s="318"/>
      <c r="I423" s="318"/>
      <c r="J423" s="318"/>
      <c r="K423" s="318"/>
      <c r="L423" s="318"/>
      <c r="M423" s="318"/>
      <c r="N423" s="318"/>
      <c r="O423" s="318"/>
      <c r="P423" s="318"/>
      <c r="Q423" s="318"/>
      <c r="R423" s="318"/>
      <c r="S423" s="318"/>
      <c r="T423" s="318"/>
      <c r="U423" s="318"/>
      <c r="V423" s="318"/>
      <c r="W423" s="318"/>
      <c r="X423" s="318"/>
      <c r="Y423" s="318"/>
      <c r="Z423" s="318"/>
      <c r="AA423" s="318"/>
      <c r="AB423" s="318"/>
      <c r="AC423" s="318"/>
      <c r="AD423" s="318">
        <v>1</v>
      </c>
      <c r="AE423" s="318"/>
      <c r="AF423" s="318"/>
      <c r="AG423" s="318"/>
      <c r="AH423" s="318"/>
      <c r="AI423" s="318"/>
      <c r="AJ423" s="318"/>
      <c r="AK423" s="318"/>
      <c r="AL423" s="318"/>
      <c r="AM423" s="318"/>
      <c r="AN423" s="318"/>
      <c r="AO423" s="318"/>
      <c r="AP423" s="318"/>
      <c r="AQ423" s="318"/>
      <c r="AR423" s="318"/>
      <c r="AS423" s="318"/>
      <c r="AT423" s="318"/>
      <c r="AU423" s="319">
        <v>1</v>
      </c>
    </row>
    <row r="424" spans="1:47">
      <c r="A424" s="320"/>
      <c r="B424" s="332" t="s">
        <v>690</v>
      </c>
      <c r="C424" s="333"/>
      <c r="D424" s="334"/>
      <c r="E424" s="335"/>
      <c r="F424" s="335"/>
      <c r="G424" s="335"/>
      <c r="H424" s="335"/>
      <c r="I424" s="335"/>
      <c r="J424" s="335"/>
      <c r="K424" s="335"/>
      <c r="L424" s="335"/>
      <c r="M424" s="335"/>
      <c r="N424" s="335"/>
      <c r="O424" s="335"/>
      <c r="P424" s="335"/>
      <c r="Q424" s="335"/>
      <c r="R424" s="335"/>
      <c r="S424" s="335"/>
      <c r="T424" s="335"/>
      <c r="U424" s="335"/>
      <c r="V424" s="335"/>
      <c r="W424" s="335"/>
      <c r="X424" s="335"/>
      <c r="Y424" s="335"/>
      <c r="Z424" s="335"/>
      <c r="AA424" s="335"/>
      <c r="AB424" s="335"/>
      <c r="AC424" s="335"/>
      <c r="AD424" s="335">
        <v>1</v>
      </c>
      <c r="AE424" s="335"/>
      <c r="AF424" s="335"/>
      <c r="AG424" s="335"/>
      <c r="AH424" s="335"/>
      <c r="AI424" s="335"/>
      <c r="AJ424" s="335"/>
      <c r="AK424" s="335"/>
      <c r="AL424" s="335"/>
      <c r="AM424" s="335"/>
      <c r="AN424" s="335"/>
      <c r="AO424" s="335"/>
      <c r="AP424" s="335"/>
      <c r="AQ424" s="335"/>
      <c r="AR424" s="335"/>
      <c r="AS424" s="335"/>
      <c r="AT424" s="335"/>
      <c r="AU424" s="336">
        <v>1</v>
      </c>
    </row>
    <row r="425" spans="1:47">
      <c r="A425" s="338" t="s">
        <v>688</v>
      </c>
      <c r="B425" s="339"/>
      <c r="C425" s="339"/>
      <c r="D425" s="340"/>
      <c r="E425" s="341"/>
      <c r="F425" s="341"/>
      <c r="G425" s="341"/>
      <c r="H425" s="341"/>
      <c r="I425" s="341"/>
      <c r="J425" s="341"/>
      <c r="K425" s="341"/>
      <c r="L425" s="341"/>
      <c r="M425" s="341"/>
      <c r="N425" s="341"/>
      <c r="O425" s="341">
        <v>2</v>
      </c>
      <c r="P425" s="341"/>
      <c r="Q425" s="341">
        <v>3</v>
      </c>
      <c r="R425" s="341">
        <v>8</v>
      </c>
      <c r="S425" s="341">
        <v>12</v>
      </c>
      <c r="T425" s="341">
        <v>29</v>
      </c>
      <c r="U425" s="341">
        <v>25</v>
      </c>
      <c r="V425" s="341">
        <v>9</v>
      </c>
      <c r="W425" s="341">
        <v>10</v>
      </c>
      <c r="X425" s="341">
        <v>7</v>
      </c>
      <c r="Y425" s="341">
        <v>2</v>
      </c>
      <c r="Z425" s="341">
        <v>1</v>
      </c>
      <c r="AA425" s="341">
        <v>2</v>
      </c>
      <c r="AB425" s="341">
        <v>1</v>
      </c>
      <c r="AC425" s="341">
        <v>1</v>
      </c>
      <c r="AD425" s="341">
        <v>3</v>
      </c>
      <c r="AE425" s="341">
        <v>3</v>
      </c>
      <c r="AF425" s="341">
        <v>3</v>
      </c>
      <c r="AG425" s="341">
        <v>2</v>
      </c>
      <c r="AH425" s="341"/>
      <c r="AI425" s="341">
        <v>1</v>
      </c>
      <c r="AJ425" s="341"/>
      <c r="AK425" s="341">
        <v>1</v>
      </c>
      <c r="AL425" s="341">
        <v>1</v>
      </c>
      <c r="AM425" s="341"/>
      <c r="AN425" s="341"/>
      <c r="AO425" s="341"/>
      <c r="AP425" s="341"/>
      <c r="AQ425" s="341"/>
      <c r="AR425" s="341"/>
      <c r="AS425" s="341">
        <v>1</v>
      </c>
      <c r="AT425" s="341"/>
      <c r="AU425" s="342">
        <v>127</v>
      </c>
    </row>
    <row r="426" spans="1:47">
      <c r="A426" s="316" t="s">
        <v>30</v>
      </c>
      <c r="B426" s="316" t="s">
        <v>301</v>
      </c>
      <c r="C426" s="316" t="s">
        <v>228</v>
      </c>
      <c r="D426" s="317"/>
      <c r="E426" s="318"/>
      <c r="F426" s="318"/>
      <c r="G426" s="318"/>
      <c r="H426" s="318"/>
      <c r="I426" s="318">
        <v>2</v>
      </c>
      <c r="J426" s="318"/>
      <c r="K426" s="318"/>
      <c r="L426" s="318"/>
      <c r="M426" s="318"/>
      <c r="N426" s="318"/>
      <c r="O426" s="318"/>
      <c r="P426" s="318"/>
      <c r="Q426" s="318"/>
      <c r="R426" s="318"/>
      <c r="S426" s="318"/>
      <c r="T426" s="318"/>
      <c r="U426" s="318"/>
      <c r="V426" s="318"/>
      <c r="W426" s="318"/>
      <c r="X426" s="318"/>
      <c r="Y426" s="318"/>
      <c r="Z426" s="318"/>
      <c r="AA426" s="318"/>
      <c r="AB426" s="318"/>
      <c r="AC426" s="318"/>
      <c r="AD426" s="318"/>
      <c r="AE426" s="318"/>
      <c r="AF426" s="318"/>
      <c r="AG426" s="318"/>
      <c r="AH426" s="318">
        <v>1</v>
      </c>
      <c r="AI426" s="318"/>
      <c r="AJ426" s="318"/>
      <c r="AK426" s="318"/>
      <c r="AL426" s="318"/>
      <c r="AM426" s="318"/>
      <c r="AN426" s="318"/>
      <c r="AO426" s="318"/>
      <c r="AP426" s="318"/>
      <c r="AQ426" s="318"/>
      <c r="AR426" s="318"/>
      <c r="AS426" s="318"/>
      <c r="AT426" s="318"/>
      <c r="AU426" s="319">
        <v>3</v>
      </c>
    </row>
    <row r="427" spans="1:47">
      <c r="A427" s="320"/>
      <c r="B427" s="320"/>
      <c r="C427" s="321" t="s">
        <v>381</v>
      </c>
      <c r="D427" s="322"/>
      <c r="E427" s="323"/>
      <c r="F427" s="323"/>
      <c r="G427" s="323"/>
      <c r="H427" s="323"/>
      <c r="I427" s="323"/>
      <c r="J427" s="323"/>
      <c r="K427" s="323"/>
      <c r="L427" s="323"/>
      <c r="M427" s="323"/>
      <c r="N427" s="323">
        <v>1</v>
      </c>
      <c r="O427" s="323"/>
      <c r="P427" s="323"/>
      <c r="Q427" s="323"/>
      <c r="R427" s="323"/>
      <c r="S427" s="323"/>
      <c r="T427" s="323"/>
      <c r="U427" s="323"/>
      <c r="V427" s="323"/>
      <c r="W427" s="323"/>
      <c r="X427" s="323"/>
      <c r="Y427" s="323"/>
      <c r="Z427" s="323"/>
      <c r="AA427" s="323"/>
      <c r="AB427" s="323"/>
      <c r="AC427" s="323"/>
      <c r="AD427" s="323"/>
      <c r="AE427" s="323"/>
      <c r="AF427" s="323"/>
      <c r="AG427" s="323">
        <v>1</v>
      </c>
      <c r="AH427" s="323">
        <v>1</v>
      </c>
      <c r="AI427" s="323"/>
      <c r="AJ427" s="323"/>
      <c r="AK427" s="323"/>
      <c r="AL427" s="323"/>
      <c r="AM427" s="323"/>
      <c r="AN427" s="323"/>
      <c r="AO427" s="323"/>
      <c r="AP427" s="323"/>
      <c r="AQ427" s="323"/>
      <c r="AR427" s="323"/>
      <c r="AS427" s="323"/>
      <c r="AT427" s="323"/>
      <c r="AU427" s="324">
        <v>3</v>
      </c>
    </row>
    <row r="428" spans="1:47">
      <c r="A428" s="320"/>
      <c r="B428" s="332" t="s">
        <v>691</v>
      </c>
      <c r="C428" s="333"/>
      <c r="D428" s="334"/>
      <c r="E428" s="335"/>
      <c r="F428" s="335"/>
      <c r="G428" s="335"/>
      <c r="H428" s="335"/>
      <c r="I428" s="335">
        <v>2</v>
      </c>
      <c r="J428" s="335"/>
      <c r="K428" s="335"/>
      <c r="L428" s="335"/>
      <c r="M428" s="335"/>
      <c r="N428" s="335">
        <v>1</v>
      </c>
      <c r="O428" s="335"/>
      <c r="P428" s="335"/>
      <c r="Q428" s="335"/>
      <c r="R428" s="335"/>
      <c r="S428" s="335"/>
      <c r="T428" s="335"/>
      <c r="U428" s="335"/>
      <c r="V428" s="335"/>
      <c r="W428" s="335"/>
      <c r="X428" s="335"/>
      <c r="Y428" s="335"/>
      <c r="Z428" s="335"/>
      <c r="AA428" s="335"/>
      <c r="AB428" s="335"/>
      <c r="AC428" s="335"/>
      <c r="AD428" s="335"/>
      <c r="AE428" s="335"/>
      <c r="AF428" s="335"/>
      <c r="AG428" s="335">
        <v>1</v>
      </c>
      <c r="AH428" s="335">
        <v>2</v>
      </c>
      <c r="AI428" s="335"/>
      <c r="AJ428" s="335"/>
      <c r="AK428" s="335"/>
      <c r="AL428" s="335"/>
      <c r="AM428" s="335"/>
      <c r="AN428" s="335"/>
      <c r="AO428" s="335"/>
      <c r="AP428" s="335"/>
      <c r="AQ428" s="335"/>
      <c r="AR428" s="335"/>
      <c r="AS428" s="335"/>
      <c r="AT428" s="335"/>
      <c r="AU428" s="336">
        <v>6</v>
      </c>
    </row>
    <row r="429" spans="1:47">
      <c r="A429" s="320"/>
      <c r="B429" s="316" t="s">
        <v>172</v>
      </c>
      <c r="C429" s="316" t="s">
        <v>563</v>
      </c>
      <c r="D429" s="317"/>
      <c r="E429" s="318"/>
      <c r="F429" s="318"/>
      <c r="G429" s="318"/>
      <c r="H429" s="318"/>
      <c r="I429" s="318"/>
      <c r="J429" s="318"/>
      <c r="K429" s="318"/>
      <c r="L429" s="318"/>
      <c r="M429" s="318"/>
      <c r="N429" s="318"/>
      <c r="O429" s="318"/>
      <c r="P429" s="318"/>
      <c r="Q429" s="318"/>
      <c r="R429" s="318"/>
      <c r="S429" s="318"/>
      <c r="T429" s="318"/>
      <c r="U429" s="318"/>
      <c r="V429" s="318"/>
      <c r="W429" s="318"/>
      <c r="X429" s="318"/>
      <c r="Y429" s="318">
        <v>1</v>
      </c>
      <c r="Z429" s="318"/>
      <c r="AA429" s="318"/>
      <c r="AB429" s="318"/>
      <c r="AC429" s="318"/>
      <c r="AD429" s="318"/>
      <c r="AE429" s="318"/>
      <c r="AF429" s="318"/>
      <c r="AG429" s="318"/>
      <c r="AH429" s="318"/>
      <c r="AI429" s="318"/>
      <c r="AJ429" s="318"/>
      <c r="AK429" s="318"/>
      <c r="AL429" s="318"/>
      <c r="AM429" s="318"/>
      <c r="AN429" s="318"/>
      <c r="AO429" s="318"/>
      <c r="AP429" s="318"/>
      <c r="AQ429" s="318"/>
      <c r="AR429" s="318"/>
      <c r="AS429" s="318"/>
      <c r="AT429" s="318"/>
      <c r="AU429" s="319">
        <v>1</v>
      </c>
    </row>
    <row r="430" spans="1:47">
      <c r="A430" s="320"/>
      <c r="B430" s="320"/>
      <c r="C430" s="321" t="s">
        <v>704</v>
      </c>
      <c r="D430" s="322"/>
      <c r="E430" s="323"/>
      <c r="F430" s="323"/>
      <c r="G430" s="323"/>
      <c r="H430" s="323"/>
      <c r="I430" s="323"/>
      <c r="J430" s="323"/>
      <c r="K430" s="323"/>
      <c r="L430" s="323"/>
      <c r="M430" s="323"/>
      <c r="N430" s="323"/>
      <c r="O430" s="323"/>
      <c r="P430" s="323"/>
      <c r="Q430" s="323"/>
      <c r="R430" s="323"/>
      <c r="S430" s="323"/>
      <c r="T430" s="323"/>
      <c r="U430" s="323"/>
      <c r="V430" s="323"/>
      <c r="W430" s="323"/>
      <c r="X430" s="323"/>
      <c r="Y430" s="323"/>
      <c r="Z430" s="323"/>
      <c r="AA430" s="323"/>
      <c r="AB430" s="323"/>
      <c r="AC430" s="323"/>
      <c r="AD430" s="323"/>
      <c r="AE430" s="323"/>
      <c r="AF430" s="323"/>
      <c r="AG430" s="323"/>
      <c r="AH430" s="323"/>
      <c r="AI430" s="323"/>
      <c r="AJ430" s="323"/>
      <c r="AK430" s="323"/>
      <c r="AL430" s="323"/>
      <c r="AM430" s="323"/>
      <c r="AN430" s="323"/>
      <c r="AO430" s="323"/>
      <c r="AP430" s="323"/>
      <c r="AQ430" s="323"/>
      <c r="AR430" s="323">
        <v>1</v>
      </c>
      <c r="AS430" s="323"/>
      <c r="AT430" s="323"/>
      <c r="AU430" s="324">
        <v>1</v>
      </c>
    </row>
    <row r="431" spans="1:47">
      <c r="A431" s="320"/>
      <c r="B431" s="320"/>
      <c r="C431" s="321" t="s">
        <v>514</v>
      </c>
      <c r="D431" s="322"/>
      <c r="E431" s="323"/>
      <c r="F431" s="323"/>
      <c r="G431" s="323"/>
      <c r="H431" s="323"/>
      <c r="I431" s="323"/>
      <c r="J431" s="323"/>
      <c r="K431" s="323"/>
      <c r="L431" s="323"/>
      <c r="M431" s="323"/>
      <c r="N431" s="323"/>
      <c r="O431" s="323"/>
      <c r="P431" s="323"/>
      <c r="Q431" s="323"/>
      <c r="R431" s="323"/>
      <c r="S431" s="323"/>
      <c r="T431" s="323"/>
      <c r="U431" s="323"/>
      <c r="V431" s="323"/>
      <c r="W431" s="323"/>
      <c r="X431" s="323"/>
      <c r="Y431" s="323"/>
      <c r="Z431" s="323"/>
      <c r="AA431" s="323"/>
      <c r="AB431" s="323"/>
      <c r="AC431" s="323"/>
      <c r="AD431" s="323">
        <v>1</v>
      </c>
      <c r="AE431" s="323"/>
      <c r="AF431" s="323"/>
      <c r="AG431" s="323">
        <v>1</v>
      </c>
      <c r="AH431" s="323"/>
      <c r="AI431" s="323"/>
      <c r="AJ431" s="323">
        <v>1</v>
      </c>
      <c r="AK431" s="323"/>
      <c r="AL431" s="323"/>
      <c r="AM431" s="323"/>
      <c r="AN431" s="323"/>
      <c r="AO431" s="323"/>
      <c r="AP431" s="323"/>
      <c r="AQ431" s="323"/>
      <c r="AR431" s="323"/>
      <c r="AS431" s="323"/>
      <c r="AT431" s="323"/>
      <c r="AU431" s="324">
        <v>3</v>
      </c>
    </row>
    <row r="432" spans="1:47">
      <c r="A432" s="320"/>
      <c r="B432" s="332" t="s">
        <v>692</v>
      </c>
      <c r="C432" s="333"/>
      <c r="D432" s="334"/>
      <c r="E432" s="335"/>
      <c r="F432" s="335"/>
      <c r="G432" s="335"/>
      <c r="H432" s="335"/>
      <c r="I432" s="335"/>
      <c r="J432" s="335"/>
      <c r="K432" s="335"/>
      <c r="L432" s="335"/>
      <c r="M432" s="335"/>
      <c r="N432" s="335"/>
      <c r="O432" s="335"/>
      <c r="P432" s="335"/>
      <c r="Q432" s="335"/>
      <c r="R432" s="335"/>
      <c r="S432" s="335"/>
      <c r="T432" s="335"/>
      <c r="U432" s="335"/>
      <c r="V432" s="335"/>
      <c r="W432" s="335"/>
      <c r="X432" s="335"/>
      <c r="Y432" s="335">
        <v>1</v>
      </c>
      <c r="Z432" s="335"/>
      <c r="AA432" s="335"/>
      <c r="AB432" s="335"/>
      <c r="AC432" s="335"/>
      <c r="AD432" s="335">
        <v>1</v>
      </c>
      <c r="AE432" s="335"/>
      <c r="AF432" s="335"/>
      <c r="AG432" s="335">
        <v>1</v>
      </c>
      <c r="AH432" s="335"/>
      <c r="AI432" s="335"/>
      <c r="AJ432" s="335">
        <v>1</v>
      </c>
      <c r="AK432" s="335"/>
      <c r="AL432" s="335"/>
      <c r="AM432" s="335"/>
      <c r="AN432" s="335"/>
      <c r="AO432" s="335"/>
      <c r="AP432" s="335"/>
      <c r="AQ432" s="335"/>
      <c r="AR432" s="335">
        <v>1</v>
      </c>
      <c r="AS432" s="335"/>
      <c r="AT432" s="335"/>
      <c r="AU432" s="336">
        <v>5</v>
      </c>
    </row>
    <row r="433" spans="1:47">
      <c r="A433" s="320"/>
      <c r="B433" s="316" t="s">
        <v>298</v>
      </c>
      <c r="C433" s="316" t="s">
        <v>437</v>
      </c>
      <c r="D433" s="317"/>
      <c r="E433" s="318"/>
      <c r="F433" s="318"/>
      <c r="G433" s="318"/>
      <c r="H433" s="318"/>
      <c r="I433" s="318"/>
      <c r="J433" s="318"/>
      <c r="K433" s="318"/>
      <c r="L433" s="318"/>
      <c r="M433" s="318"/>
      <c r="N433" s="318"/>
      <c r="O433" s="318"/>
      <c r="P433" s="318"/>
      <c r="Q433" s="318"/>
      <c r="R433" s="318"/>
      <c r="S433" s="318"/>
      <c r="T433" s="318"/>
      <c r="U433" s="318"/>
      <c r="V433" s="318"/>
      <c r="W433" s="318">
        <v>1</v>
      </c>
      <c r="X433" s="318"/>
      <c r="Y433" s="318"/>
      <c r="Z433" s="318"/>
      <c r="AA433" s="318"/>
      <c r="AB433" s="318"/>
      <c r="AC433" s="318"/>
      <c r="AD433" s="318"/>
      <c r="AE433" s="318"/>
      <c r="AF433" s="318"/>
      <c r="AG433" s="318"/>
      <c r="AH433" s="318"/>
      <c r="AI433" s="318"/>
      <c r="AJ433" s="318"/>
      <c r="AK433" s="318"/>
      <c r="AL433" s="318"/>
      <c r="AM433" s="318"/>
      <c r="AN433" s="318"/>
      <c r="AO433" s="318"/>
      <c r="AP433" s="318"/>
      <c r="AQ433" s="318"/>
      <c r="AR433" s="318"/>
      <c r="AS433" s="318"/>
      <c r="AT433" s="318"/>
      <c r="AU433" s="319">
        <v>1</v>
      </c>
    </row>
    <row r="434" spans="1:47">
      <c r="A434" s="320"/>
      <c r="B434" s="320"/>
      <c r="C434" s="321" t="s">
        <v>542</v>
      </c>
      <c r="D434" s="322"/>
      <c r="E434" s="323"/>
      <c r="F434" s="323"/>
      <c r="G434" s="323"/>
      <c r="H434" s="323"/>
      <c r="I434" s="323"/>
      <c r="J434" s="323"/>
      <c r="K434" s="323"/>
      <c r="L434" s="323"/>
      <c r="M434" s="323"/>
      <c r="N434" s="323"/>
      <c r="O434" s="323"/>
      <c r="P434" s="323"/>
      <c r="Q434" s="323"/>
      <c r="R434" s="323"/>
      <c r="S434" s="323"/>
      <c r="T434" s="323"/>
      <c r="U434" s="323"/>
      <c r="V434" s="323"/>
      <c r="W434" s="323"/>
      <c r="X434" s="323"/>
      <c r="Y434" s="323"/>
      <c r="Z434" s="323"/>
      <c r="AA434" s="323"/>
      <c r="AB434" s="323"/>
      <c r="AC434" s="323"/>
      <c r="AD434" s="323"/>
      <c r="AE434" s="323"/>
      <c r="AF434" s="323"/>
      <c r="AG434" s="323">
        <v>1</v>
      </c>
      <c r="AH434" s="323"/>
      <c r="AI434" s="323"/>
      <c r="AJ434" s="323"/>
      <c r="AK434" s="323"/>
      <c r="AL434" s="323"/>
      <c r="AM434" s="323"/>
      <c r="AN434" s="323"/>
      <c r="AO434" s="323"/>
      <c r="AP434" s="323"/>
      <c r="AQ434" s="323"/>
      <c r="AR434" s="323"/>
      <c r="AS434" s="323"/>
      <c r="AT434" s="323"/>
      <c r="AU434" s="324">
        <v>1</v>
      </c>
    </row>
    <row r="435" spans="1:47">
      <c r="A435" s="320"/>
      <c r="B435" s="332" t="s">
        <v>693</v>
      </c>
      <c r="C435" s="333"/>
      <c r="D435" s="334"/>
      <c r="E435" s="335"/>
      <c r="F435" s="335"/>
      <c r="G435" s="335"/>
      <c r="H435" s="335"/>
      <c r="I435" s="335"/>
      <c r="J435" s="335"/>
      <c r="K435" s="335"/>
      <c r="L435" s="335"/>
      <c r="M435" s="335"/>
      <c r="N435" s="335"/>
      <c r="O435" s="335"/>
      <c r="P435" s="335"/>
      <c r="Q435" s="335"/>
      <c r="R435" s="335"/>
      <c r="S435" s="335"/>
      <c r="T435" s="335"/>
      <c r="U435" s="335"/>
      <c r="V435" s="335"/>
      <c r="W435" s="335">
        <v>1</v>
      </c>
      <c r="X435" s="335"/>
      <c r="Y435" s="335"/>
      <c r="Z435" s="335"/>
      <c r="AA435" s="335"/>
      <c r="AB435" s="335"/>
      <c r="AC435" s="335"/>
      <c r="AD435" s="335"/>
      <c r="AE435" s="335"/>
      <c r="AF435" s="335"/>
      <c r="AG435" s="335">
        <v>1</v>
      </c>
      <c r="AH435" s="335"/>
      <c r="AI435" s="335"/>
      <c r="AJ435" s="335"/>
      <c r="AK435" s="335"/>
      <c r="AL435" s="335"/>
      <c r="AM435" s="335"/>
      <c r="AN435" s="335"/>
      <c r="AO435" s="335"/>
      <c r="AP435" s="335"/>
      <c r="AQ435" s="335"/>
      <c r="AR435" s="335"/>
      <c r="AS435" s="335"/>
      <c r="AT435" s="335"/>
      <c r="AU435" s="336">
        <v>2</v>
      </c>
    </row>
    <row r="436" spans="1:47">
      <c r="A436" s="320"/>
      <c r="B436" s="316" t="s">
        <v>299</v>
      </c>
      <c r="C436" s="316" t="s">
        <v>443</v>
      </c>
      <c r="D436" s="317"/>
      <c r="E436" s="318"/>
      <c r="F436" s="318"/>
      <c r="G436" s="318"/>
      <c r="H436" s="318"/>
      <c r="I436" s="318"/>
      <c r="J436" s="318"/>
      <c r="K436" s="318"/>
      <c r="L436" s="318"/>
      <c r="M436" s="318"/>
      <c r="N436" s="318"/>
      <c r="O436" s="318"/>
      <c r="P436" s="318"/>
      <c r="Q436" s="318"/>
      <c r="R436" s="318"/>
      <c r="S436" s="318"/>
      <c r="T436" s="318"/>
      <c r="U436" s="318"/>
      <c r="V436" s="318"/>
      <c r="W436" s="318"/>
      <c r="X436" s="318"/>
      <c r="Y436" s="318"/>
      <c r="Z436" s="318"/>
      <c r="AA436" s="318"/>
      <c r="AB436" s="318"/>
      <c r="AC436" s="318"/>
      <c r="AD436" s="318"/>
      <c r="AE436" s="318"/>
      <c r="AF436" s="318">
        <v>1</v>
      </c>
      <c r="AG436" s="318"/>
      <c r="AH436" s="318">
        <v>1</v>
      </c>
      <c r="AI436" s="318"/>
      <c r="AJ436" s="318"/>
      <c r="AK436" s="318"/>
      <c r="AL436" s="318"/>
      <c r="AM436" s="318"/>
      <c r="AN436" s="318"/>
      <c r="AO436" s="318"/>
      <c r="AP436" s="318"/>
      <c r="AQ436" s="318"/>
      <c r="AR436" s="318"/>
      <c r="AS436" s="318"/>
      <c r="AT436" s="318"/>
      <c r="AU436" s="319">
        <v>2</v>
      </c>
    </row>
    <row r="437" spans="1:47">
      <c r="A437" s="320"/>
      <c r="B437" s="332" t="s">
        <v>694</v>
      </c>
      <c r="C437" s="333"/>
      <c r="D437" s="334"/>
      <c r="E437" s="335"/>
      <c r="F437" s="335"/>
      <c r="G437" s="335"/>
      <c r="H437" s="335"/>
      <c r="I437" s="335"/>
      <c r="J437" s="335"/>
      <c r="K437" s="335"/>
      <c r="L437" s="335"/>
      <c r="M437" s="335"/>
      <c r="N437" s="335"/>
      <c r="O437" s="335"/>
      <c r="P437" s="335"/>
      <c r="Q437" s="335"/>
      <c r="R437" s="335"/>
      <c r="S437" s="335"/>
      <c r="T437" s="335"/>
      <c r="U437" s="335"/>
      <c r="V437" s="335"/>
      <c r="W437" s="335"/>
      <c r="X437" s="335"/>
      <c r="Y437" s="335"/>
      <c r="Z437" s="335"/>
      <c r="AA437" s="335"/>
      <c r="AB437" s="335"/>
      <c r="AC437" s="335"/>
      <c r="AD437" s="335"/>
      <c r="AE437" s="335"/>
      <c r="AF437" s="335">
        <v>1</v>
      </c>
      <c r="AG437" s="335"/>
      <c r="AH437" s="335">
        <v>1</v>
      </c>
      <c r="AI437" s="335"/>
      <c r="AJ437" s="335"/>
      <c r="AK437" s="335"/>
      <c r="AL437" s="335"/>
      <c r="AM437" s="335"/>
      <c r="AN437" s="335"/>
      <c r="AO437" s="335"/>
      <c r="AP437" s="335"/>
      <c r="AQ437" s="335"/>
      <c r="AR437" s="335"/>
      <c r="AS437" s="335"/>
      <c r="AT437" s="335"/>
      <c r="AU437" s="336">
        <v>2</v>
      </c>
    </row>
    <row r="438" spans="1:47">
      <c r="A438" s="320"/>
      <c r="B438" s="316" t="s">
        <v>30</v>
      </c>
      <c r="C438" s="316" t="s">
        <v>433</v>
      </c>
      <c r="D438" s="317"/>
      <c r="E438" s="318"/>
      <c r="F438" s="318"/>
      <c r="G438" s="318"/>
      <c r="H438" s="318"/>
      <c r="I438" s="318"/>
      <c r="J438" s="318"/>
      <c r="K438" s="318"/>
      <c r="L438" s="318"/>
      <c r="M438" s="318"/>
      <c r="N438" s="318"/>
      <c r="O438" s="318"/>
      <c r="P438" s="318"/>
      <c r="Q438" s="318"/>
      <c r="R438" s="318"/>
      <c r="S438" s="318"/>
      <c r="T438" s="318">
        <v>1</v>
      </c>
      <c r="U438" s="318"/>
      <c r="V438" s="318"/>
      <c r="W438" s="318"/>
      <c r="X438" s="318"/>
      <c r="Y438" s="318"/>
      <c r="Z438" s="318"/>
      <c r="AA438" s="318"/>
      <c r="AB438" s="318"/>
      <c r="AC438" s="318"/>
      <c r="AD438" s="318"/>
      <c r="AE438" s="318"/>
      <c r="AF438" s="318"/>
      <c r="AG438" s="318"/>
      <c r="AH438" s="318"/>
      <c r="AI438" s="318"/>
      <c r="AJ438" s="318"/>
      <c r="AK438" s="318"/>
      <c r="AL438" s="318"/>
      <c r="AM438" s="318"/>
      <c r="AN438" s="318"/>
      <c r="AO438" s="318"/>
      <c r="AP438" s="318"/>
      <c r="AQ438" s="318"/>
      <c r="AR438" s="318"/>
      <c r="AS438" s="318"/>
      <c r="AT438" s="318"/>
      <c r="AU438" s="319">
        <v>1</v>
      </c>
    </row>
    <row r="439" spans="1:47">
      <c r="A439" s="320"/>
      <c r="B439" s="332" t="s">
        <v>695</v>
      </c>
      <c r="C439" s="333"/>
      <c r="D439" s="334"/>
      <c r="E439" s="335"/>
      <c r="F439" s="335"/>
      <c r="G439" s="335"/>
      <c r="H439" s="335"/>
      <c r="I439" s="335"/>
      <c r="J439" s="335"/>
      <c r="K439" s="335"/>
      <c r="L439" s="335"/>
      <c r="M439" s="335"/>
      <c r="N439" s="335"/>
      <c r="O439" s="335"/>
      <c r="P439" s="335"/>
      <c r="Q439" s="335"/>
      <c r="R439" s="335"/>
      <c r="S439" s="335"/>
      <c r="T439" s="335">
        <v>1</v>
      </c>
      <c r="U439" s="335"/>
      <c r="V439" s="335"/>
      <c r="W439" s="335"/>
      <c r="X439" s="335"/>
      <c r="Y439" s="335"/>
      <c r="Z439" s="335"/>
      <c r="AA439" s="335"/>
      <c r="AB439" s="335"/>
      <c r="AC439" s="335"/>
      <c r="AD439" s="335"/>
      <c r="AE439" s="335"/>
      <c r="AF439" s="335"/>
      <c r="AG439" s="335"/>
      <c r="AH439" s="335"/>
      <c r="AI439" s="335"/>
      <c r="AJ439" s="335"/>
      <c r="AK439" s="335"/>
      <c r="AL439" s="335"/>
      <c r="AM439" s="335"/>
      <c r="AN439" s="335"/>
      <c r="AO439" s="335"/>
      <c r="AP439" s="335"/>
      <c r="AQ439" s="335"/>
      <c r="AR439" s="335"/>
      <c r="AS439" s="335"/>
      <c r="AT439" s="335"/>
      <c r="AU439" s="336">
        <v>1</v>
      </c>
    </row>
    <row r="440" spans="1:47">
      <c r="A440" s="320"/>
      <c r="B440" s="316" t="s">
        <v>302</v>
      </c>
      <c r="C440" s="316" t="s">
        <v>548</v>
      </c>
      <c r="D440" s="317"/>
      <c r="E440" s="318"/>
      <c r="F440" s="318"/>
      <c r="G440" s="318"/>
      <c r="H440" s="318"/>
      <c r="I440" s="318"/>
      <c r="J440" s="318"/>
      <c r="K440" s="318"/>
      <c r="L440" s="318"/>
      <c r="M440" s="318"/>
      <c r="N440" s="318"/>
      <c r="O440" s="318"/>
      <c r="P440" s="318"/>
      <c r="Q440" s="318"/>
      <c r="R440" s="318"/>
      <c r="S440" s="318"/>
      <c r="T440" s="318"/>
      <c r="U440" s="318"/>
      <c r="V440" s="318"/>
      <c r="W440" s="318"/>
      <c r="X440" s="318"/>
      <c r="Y440" s="318"/>
      <c r="Z440" s="318"/>
      <c r="AA440" s="318"/>
      <c r="AB440" s="318"/>
      <c r="AC440" s="318"/>
      <c r="AD440" s="318">
        <v>1</v>
      </c>
      <c r="AE440" s="318"/>
      <c r="AF440" s="318"/>
      <c r="AG440" s="318"/>
      <c r="AH440" s="318"/>
      <c r="AI440" s="318"/>
      <c r="AJ440" s="318"/>
      <c r="AK440" s="318"/>
      <c r="AL440" s="318"/>
      <c r="AM440" s="318"/>
      <c r="AN440" s="318"/>
      <c r="AO440" s="318"/>
      <c r="AP440" s="318"/>
      <c r="AQ440" s="318"/>
      <c r="AR440" s="318"/>
      <c r="AS440" s="318"/>
      <c r="AT440" s="318"/>
      <c r="AU440" s="319">
        <v>1</v>
      </c>
    </row>
    <row r="441" spans="1:47">
      <c r="A441" s="320"/>
      <c r="B441" s="332" t="s">
        <v>696</v>
      </c>
      <c r="C441" s="333"/>
      <c r="D441" s="334"/>
      <c r="E441" s="335"/>
      <c r="F441" s="335"/>
      <c r="G441" s="335"/>
      <c r="H441" s="335"/>
      <c r="I441" s="335"/>
      <c r="J441" s="335"/>
      <c r="K441" s="335"/>
      <c r="L441" s="335"/>
      <c r="M441" s="335"/>
      <c r="N441" s="335"/>
      <c r="O441" s="335"/>
      <c r="P441" s="335"/>
      <c r="Q441" s="335"/>
      <c r="R441" s="335"/>
      <c r="S441" s="335"/>
      <c r="T441" s="335"/>
      <c r="U441" s="335"/>
      <c r="V441" s="335"/>
      <c r="W441" s="335"/>
      <c r="X441" s="335"/>
      <c r="Y441" s="335"/>
      <c r="Z441" s="335"/>
      <c r="AA441" s="335"/>
      <c r="AB441" s="335"/>
      <c r="AC441" s="335"/>
      <c r="AD441" s="335">
        <v>1</v>
      </c>
      <c r="AE441" s="335"/>
      <c r="AF441" s="335"/>
      <c r="AG441" s="335"/>
      <c r="AH441" s="335"/>
      <c r="AI441" s="335"/>
      <c r="AJ441" s="335"/>
      <c r="AK441" s="335"/>
      <c r="AL441" s="335"/>
      <c r="AM441" s="335"/>
      <c r="AN441" s="335"/>
      <c r="AO441" s="335"/>
      <c r="AP441" s="335"/>
      <c r="AQ441" s="335"/>
      <c r="AR441" s="335"/>
      <c r="AS441" s="335"/>
      <c r="AT441" s="335"/>
      <c r="AU441" s="336">
        <v>1</v>
      </c>
    </row>
    <row r="442" spans="1:47">
      <c r="A442" s="320"/>
      <c r="B442" s="316" t="s">
        <v>223</v>
      </c>
      <c r="C442" s="316" t="s">
        <v>443</v>
      </c>
      <c r="D442" s="317"/>
      <c r="E442" s="318"/>
      <c r="F442" s="318"/>
      <c r="G442" s="318"/>
      <c r="H442" s="318"/>
      <c r="I442" s="318"/>
      <c r="J442" s="318"/>
      <c r="K442" s="318"/>
      <c r="L442" s="318"/>
      <c r="M442" s="318"/>
      <c r="N442" s="318"/>
      <c r="O442" s="318"/>
      <c r="P442" s="318"/>
      <c r="Q442" s="318"/>
      <c r="R442" s="318"/>
      <c r="S442" s="318"/>
      <c r="T442" s="318"/>
      <c r="U442" s="318">
        <v>1</v>
      </c>
      <c r="V442" s="318"/>
      <c r="W442" s="318"/>
      <c r="X442" s="318"/>
      <c r="Y442" s="318"/>
      <c r="Z442" s="318"/>
      <c r="AA442" s="318"/>
      <c r="AB442" s="318"/>
      <c r="AC442" s="318"/>
      <c r="AD442" s="318"/>
      <c r="AE442" s="318"/>
      <c r="AF442" s="318"/>
      <c r="AG442" s="318"/>
      <c r="AH442" s="318"/>
      <c r="AI442" s="318"/>
      <c r="AJ442" s="318"/>
      <c r="AK442" s="318"/>
      <c r="AL442" s="318"/>
      <c r="AM442" s="318"/>
      <c r="AN442" s="318"/>
      <c r="AO442" s="318"/>
      <c r="AP442" s="318"/>
      <c r="AQ442" s="318"/>
      <c r="AR442" s="318"/>
      <c r="AS442" s="318"/>
      <c r="AT442" s="318"/>
      <c r="AU442" s="319">
        <v>1</v>
      </c>
    </row>
    <row r="443" spans="1:47">
      <c r="A443" s="320"/>
      <c r="B443" s="332" t="s">
        <v>612</v>
      </c>
      <c r="C443" s="333"/>
      <c r="D443" s="334"/>
      <c r="E443" s="335"/>
      <c r="F443" s="335"/>
      <c r="G443" s="335"/>
      <c r="H443" s="335"/>
      <c r="I443" s="335"/>
      <c r="J443" s="335"/>
      <c r="K443" s="335"/>
      <c r="L443" s="335"/>
      <c r="M443" s="335"/>
      <c r="N443" s="335"/>
      <c r="O443" s="335"/>
      <c r="P443" s="335"/>
      <c r="Q443" s="335"/>
      <c r="R443" s="335"/>
      <c r="S443" s="335"/>
      <c r="T443" s="335"/>
      <c r="U443" s="335">
        <v>1</v>
      </c>
      <c r="V443" s="335"/>
      <c r="W443" s="335"/>
      <c r="X443" s="335"/>
      <c r="Y443" s="335"/>
      <c r="Z443" s="335"/>
      <c r="AA443" s="335"/>
      <c r="AB443" s="335"/>
      <c r="AC443" s="335"/>
      <c r="AD443" s="335"/>
      <c r="AE443" s="335"/>
      <c r="AF443" s="335"/>
      <c r="AG443" s="335"/>
      <c r="AH443" s="335"/>
      <c r="AI443" s="335"/>
      <c r="AJ443" s="335"/>
      <c r="AK443" s="335"/>
      <c r="AL443" s="335"/>
      <c r="AM443" s="335"/>
      <c r="AN443" s="335"/>
      <c r="AO443" s="335"/>
      <c r="AP443" s="335"/>
      <c r="AQ443" s="335"/>
      <c r="AR443" s="335"/>
      <c r="AS443" s="335"/>
      <c r="AT443" s="335"/>
      <c r="AU443" s="336">
        <v>1</v>
      </c>
    </row>
    <row r="444" spans="1:47">
      <c r="A444" s="320"/>
      <c r="B444" s="316" t="s">
        <v>303</v>
      </c>
      <c r="C444" s="316" t="s">
        <v>228</v>
      </c>
      <c r="D444" s="317"/>
      <c r="E444" s="318"/>
      <c r="F444" s="318"/>
      <c r="G444" s="318"/>
      <c r="H444" s="318"/>
      <c r="I444" s="318"/>
      <c r="J444" s="318"/>
      <c r="K444" s="318"/>
      <c r="L444" s="318"/>
      <c r="M444" s="318"/>
      <c r="N444" s="318"/>
      <c r="O444" s="318"/>
      <c r="P444" s="318"/>
      <c r="Q444" s="318"/>
      <c r="R444" s="318"/>
      <c r="S444" s="318"/>
      <c r="T444" s="318"/>
      <c r="U444" s="318"/>
      <c r="V444" s="318"/>
      <c r="W444" s="318"/>
      <c r="X444" s="318"/>
      <c r="Y444" s="318"/>
      <c r="Z444" s="318">
        <v>1</v>
      </c>
      <c r="AA444" s="318"/>
      <c r="AB444" s="318"/>
      <c r="AC444" s="318"/>
      <c r="AD444" s="318"/>
      <c r="AE444" s="318"/>
      <c r="AF444" s="318"/>
      <c r="AG444" s="318"/>
      <c r="AH444" s="318"/>
      <c r="AI444" s="318"/>
      <c r="AJ444" s="318"/>
      <c r="AK444" s="318"/>
      <c r="AL444" s="318"/>
      <c r="AM444" s="318"/>
      <c r="AN444" s="318"/>
      <c r="AO444" s="318"/>
      <c r="AP444" s="318"/>
      <c r="AQ444" s="318"/>
      <c r="AR444" s="318"/>
      <c r="AS444" s="318"/>
      <c r="AT444" s="318"/>
      <c r="AU444" s="319">
        <v>1</v>
      </c>
    </row>
    <row r="445" spans="1:47">
      <c r="A445" s="320"/>
      <c r="B445" s="332" t="s">
        <v>697</v>
      </c>
      <c r="C445" s="333"/>
      <c r="D445" s="334"/>
      <c r="E445" s="335"/>
      <c r="F445" s="335"/>
      <c r="G445" s="335"/>
      <c r="H445" s="335"/>
      <c r="I445" s="335"/>
      <c r="J445" s="335"/>
      <c r="K445" s="335"/>
      <c r="L445" s="335"/>
      <c r="M445" s="335"/>
      <c r="N445" s="335"/>
      <c r="O445" s="335"/>
      <c r="P445" s="335"/>
      <c r="Q445" s="335"/>
      <c r="R445" s="335"/>
      <c r="S445" s="335"/>
      <c r="T445" s="335"/>
      <c r="U445" s="335"/>
      <c r="V445" s="335"/>
      <c r="W445" s="335"/>
      <c r="X445" s="335"/>
      <c r="Y445" s="335"/>
      <c r="Z445" s="335">
        <v>1</v>
      </c>
      <c r="AA445" s="335"/>
      <c r="AB445" s="335"/>
      <c r="AC445" s="335"/>
      <c r="AD445" s="335"/>
      <c r="AE445" s="335"/>
      <c r="AF445" s="335"/>
      <c r="AG445" s="335"/>
      <c r="AH445" s="335"/>
      <c r="AI445" s="335"/>
      <c r="AJ445" s="335"/>
      <c r="AK445" s="335"/>
      <c r="AL445" s="335"/>
      <c r="AM445" s="335"/>
      <c r="AN445" s="335"/>
      <c r="AO445" s="335"/>
      <c r="AP445" s="335"/>
      <c r="AQ445" s="335"/>
      <c r="AR445" s="335"/>
      <c r="AS445" s="335"/>
      <c r="AT445" s="335"/>
      <c r="AU445" s="336">
        <v>1</v>
      </c>
    </row>
    <row r="446" spans="1:47">
      <c r="A446" s="338" t="s">
        <v>695</v>
      </c>
      <c r="B446" s="339"/>
      <c r="C446" s="339"/>
      <c r="D446" s="340"/>
      <c r="E446" s="341"/>
      <c r="F446" s="341"/>
      <c r="G446" s="341"/>
      <c r="H446" s="341"/>
      <c r="I446" s="341">
        <v>2</v>
      </c>
      <c r="J446" s="341"/>
      <c r="K446" s="341"/>
      <c r="L446" s="341"/>
      <c r="M446" s="341"/>
      <c r="N446" s="341">
        <v>1</v>
      </c>
      <c r="O446" s="341"/>
      <c r="P446" s="341"/>
      <c r="Q446" s="341"/>
      <c r="R446" s="341"/>
      <c r="S446" s="341"/>
      <c r="T446" s="341">
        <v>1</v>
      </c>
      <c r="U446" s="341">
        <v>1</v>
      </c>
      <c r="V446" s="341"/>
      <c r="W446" s="341">
        <v>1</v>
      </c>
      <c r="X446" s="341"/>
      <c r="Y446" s="341">
        <v>1</v>
      </c>
      <c r="Z446" s="341">
        <v>1</v>
      </c>
      <c r="AA446" s="341"/>
      <c r="AB446" s="341"/>
      <c r="AC446" s="341"/>
      <c r="AD446" s="341">
        <v>2</v>
      </c>
      <c r="AE446" s="341"/>
      <c r="AF446" s="341">
        <v>1</v>
      </c>
      <c r="AG446" s="341">
        <v>3</v>
      </c>
      <c r="AH446" s="341">
        <v>3</v>
      </c>
      <c r="AI446" s="341"/>
      <c r="AJ446" s="341">
        <v>1</v>
      </c>
      <c r="AK446" s="341"/>
      <c r="AL446" s="341"/>
      <c r="AM446" s="341"/>
      <c r="AN446" s="341"/>
      <c r="AO446" s="341"/>
      <c r="AP446" s="341"/>
      <c r="AQ446" s="341"/>
      <c r="AR446" s="341">
        <v>1</v>
      </c>
      <c r="AS446" s="341"/>
      <c r="AT446" s="341"/>
      <c r="AU446" s="342">
        <v>19</v>
      </c>
    </row>
    <row r="447" spans="1:47">
      <c r="A447" s="325" t="s">
        <v>565</v>
      </c>
      <c r="B447" s="326"/>
      <c r="C447" s="326"/>
      <c r="D447" s="313">
        <v>1</v>
      </c>
      <c r="E447" s="314">
        <v>1</v>
      </c>
      <c r="F447" s="314">
        <v>6</v>
      </c>
      <c r="G447" s="314">
        <v>6</v>
      </c>
      <c r="H447" s="314">
        <v>2</v>
      </c>
      <c r="I447" s="314">
        <v>5</v>
      </c>
      <c r="J447" s="314">
        <v>2</v>
      </c>
      <c r="K447" s="314">
        <v>2</v>
      </c>
      <c r="L447" s="314">
        <v>1</v>
      </c>
      <c r="M447" s="314">
        <v>2</v>
      </c>
      <c r="N447" s="314">
        <v>4</v>
      </c>
      <c r="O447" s="314">
        <v>6</v>
      </c>
      <c r="P447" s="314">
        <v>1</v>
      </c>
      <c r="Q447" s="314">
        <v>7</v>
      </c>
      <c r="R447" s="314">
        <v>11</v>
      </c>
      <c r="S447" s="314">
        <v>19</v>
      </c>
      <c r="T447" s="314">
        <v>45</v>
      </c>
      <c r="U447" s="314">
        <v>38</v>
      </c>
      <c r="V447" s="314">
        <v>34</v>
      </c>
      <c r="W447" s="314">
        <v>39</v>
      </c>
      <c r="X447" s="314">
        <v>35</v>
      </c>
      <c r="Y447" s="314">
        <v>19</v>
      </c>
      <c r="Z447" s="314">
        <v>15</v>
      </c>
      <c r="AA447" s="314">
        <v>20</v>
      </c>
      <c r="AB447" s="314">
        <v>26</v>
      </c>
      <c r="AC447" s="314">
        <v>18</v>
      </c>
      <c r="AD447" s="314">
        <v>31</v>
      </c>
      <c r="AE447" s="314">
        <v>23</v>
      </c>
      <c r="AF447" s="314">
        <v>28</v>
      </c>
      <c r="AG447" s="314">
        <v>26</v>
      </c>
      <c r="AH447" s="314">
        <v>20</v>
      </c>
      <c r="AI447" s="314">
        <v>17</v>
      </c>
      <c r="AJ447" s="314">
        <v>9</v>
      </c>
      <c r="AK447" s="314">
        <v>10</v>
      </c>
      <c r="AL447" s="314">
        <v>13</v>
      </c>
      <c r="AM447" s="314">
        <v>6</v>
      </c>
      <c r="AN447" s="314">
        <v>4</v>
      </c>
      <c r="AO447" s="314">
        <v>10</v>
      </c>
      <c r="AP447" s="314">
        <v>11</v>
      </c>
      <c r="AQ447" s="314">
        <v>6</v>
      </c>
      <c r="AR447" s="314">
        <v>7</v>
      </c>
      <c r="AS447" s="314">
        <v>1</v>
      </c>
      <c r="AT447" s="314">
        <v>4</v>
      </c>
      <c r="AU447" s="315">
        <v>591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09765625" defaultRowHeight="24"/>
  <cols>
    <col min="1" max="1" width="10.59765625" style="252" customWidth="1"/>
    <col min="2" max="2" width="18.59765625" style="310" customWidth="1"/>
    <col min="3" max="3" width="5.09765625" style="30" customWidth="1"/>
    <col min="4" max="5" width="4.8984375" style="30" customWidth="1"/>
    <col min="6" max="6" width="5" style="30" customWidth="1"/>
    <col min="7" max="8" width="5.09765625" style="30" customWidth="1"/>
    <col min="9" max="9" width="4.69921875" style="30" customWidth="1"/>
    <col min="10" max="10" width="5" style="30" customWidth="1"/>
    <col min="11" max="13" width="5.296875" style="30" customWidth="1"/>
    <col min="14" max="14" width="5" style="30" customWidth="1"/>
    <col min="15" max="15" width="6.59765625" style="187" customWidth="1"/>
    <col min="16" max="16" width="18.09765625" style="188" customWidth="1"/>
    <col min="17" max="18" width="9.09765625" style="30"/>
    <col min="19" max="19" width="9.296875" style="30" bestFit="1" customWidth="1"/>
    <col min="20" max="16384" width="9.09765625" style="30"/>
  </cols>
  <sheetData>
    <row r="1" spans="1:19">
      <c r="B1" s="253" t="s">
        <v>344</v>
      </c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</row>
    <row r="2" spans="1:19">
      <c r="A2" s="254"/>
      <c r="B2" s="255" t="s">
        <v>717</v>
      </c>
      <c r="C2" s="254"/>
      <c r="D2" s="254"/>
      <c r="E2" s="254"/>
      <c r="F2" s="254"/>
      <c r="G2" s="254"/>
      <c r="H2" s="254"/>
    </row>
    <row r="3" spans="1:19">
      <c r="A3" s="256" t="s">
        <v>9</v>
      </c>
      <c r="B3" s="257" t="s">
        <v>72</v>
      </c>
      <c r="C3" s="256" t="s">
        <v>65</v>
      </c>
      <c r="D3" s="256" t="s">
        <v>66</v>
      </c>
      <c r="E3" s="256" t="s">
        <v>47</v>
      </c>
      <c r="F3" s="256" t="s">
        <v>48</v>
      </c>
      <c r="G3" s="256" t="s">
        <v>49</v>
      </c>
      <c r="H3" s="256" t="s">
        <v>50</v>
      </c>
      <c r="I3" s="256" t="s">
        <v>51</v>
      </c>
      <c r="J3" s="256" t="s">
        <v>52</v>
      </c>
      <c r="K3" s="256" t="s">
        <v>53</v>
      </c>
      <c r="L3" s="256" t="s">
        <v>54</v>
      </c>
      <c r="M3" s="256" t="s">
        <v>55</v>
      </c>
      <c r="N3" s="256" t="s">
        <v>56</v>
      </c>
      <c r="O3" s="256" t="s">
        <v>41</v>
      </c>
      <c r="P3" s="258" t="s">
        <v>365</v>
      </c>
    </row>
    <row r="4" spans="1:19">
      <c r="A4" s="259"/>
      <c r="B4" s="260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61" t="s">
        <v>1</v>
      </c>
    </row>
    <row r="5" spans="1:19">
      <c r="A5" s="262" t="s">
        <v>73</v>
      </c>
      <c r="B5" s="263" t="s">
        <v>330</v>
      </c>
      <c r="C5" s="264">
        <v>8</v>
      </c>
      <c r="D5" s="264">
        <v>4</v>
      </c>
      <c r="E5" s="264">
        <v>2</v>
      </c>
      <c r="F5" s="264">
        <v>4</v>
      </c>
      <c r="G5" s="264">
        <v>9</v>
      </c>
      <c r="H5" s="264">
        <v>32</v>
      </c>
      <c r="I5" s="264">
        <v>29</v>
      </c>
      <c r="J5" s="264">
        <v>16</v>
      </c>
      <c r="K5" s="264">
        <v>10</v>
      </c>
      <c r="L5" s="264">
        <v>1</v>
      </c>
      <c r="M5" s="264">
        <v>2</v>
      </c>
      <c r="N5" s="264">
        <v>0</v>
      </c>
      <c r="O5" s="265">
        <v>71</v>
      </c>
      <c r="S5" s="266"/>
    </row>
    <row r="6" spans="1:19">
      <c r="A6" s="262"/>
      <c r="B6" s="263" t="s">
        <v>152</v>
      </c>
      <c r="C6" s="264">
        <v>0</v>
      </c>
      <c r="D6" s="264">
        <v>1</v>
      </c>
      <c r="E6" s="264">
        <v>0</v>
      </c>
      <c r="F6" s="264">
        <v>0</v>
      </c>
      <c r="G6" s="264">
        <v>10</v>
      </c>
      <c r="H6" s="264">
        <v>51</v>
      </c>
      <c r="I6" s="264">
        <v>41</v>
      </c>
      <c r="J6" s="264">
        <v>37</v>
      </c>
      <c r="K6" s="264">
        <v>14</v>
      </c>
      <c r="L6" s="264">
        <v>11</v>
      </c>
      <c r="M6" s="264">
        <v>5</v>
      </c>
      <c r="N6" s="264">
        <v>4</v>
      </c>
      <c r="O6" s="265">
        <v>288</v>
      </c>
    </row>
    <row r="7" spans="1:19">
      <c r="A7" s="262"/>
      <c r="B7" s="263" t="s">
        <v>153</v>
      </c>
      <c r="C7" s="264">
        <v>4</v>
      </c>
      <c r="D7" s="264">
        <v>14</v>
      </c>
      <c r="E7" s="264">
        <v>17</v>
      </c>
      <c r="F7" s="264">
        <v>21</v>
      </c>
      <c r="G7" s="264">
        <v>44</v>
      </c>
      <c r="H7" s="264">
        <v>213</v>
      </c>
      <c r="I7" s="264">
        <v>255</v>
      </c>
      <c r="J7" s="264">
        <v>158</v>
      </c>
      <c r="K7" s="264">
        <v>117</v>
      </c>
      <c r="L7" s="264">
        <v>70</v>
      </c>
      <c r="M7" s="264">
        <v>23</v>
      </c>
      <c r="N7" s="264">
        <v>12</v>
      </c>
      <c r="O7" s="265">
        <f t="shared" ref="O7:O12" si="0">SUM(C7:N7)</f>
        <v>948</v>
      </c>
    </row>
    <row r="8" spans="1:19">
      <c r="A8" s="262"/>
      <c r="B8" s="263" t="s">
        <v>189</v>
      </c>
      <c r="C8" s="264">
        <v>13</v>
      </c>
      <c r="D8" s="264">
        <v>11</v>
      </c>
      <c r="E8" s="264">
        <v>15</v>
      </c>
      <c r="F8" s="264">
        <v>35</v>
      </c>
      <c r="G8" s="264">
        <v>32</v>
      </c>
      <c r="H8" s="264">
        <v>30</v>
      </c>
      <c r="I8" s="264">
        <v>60</v>
      </c>
      <c r="J8" s="264">
        <v>46</v>
      </c>
      <c r="K8" s="264">
        <v>23</v>
      </c>
      <c r="L8" s="264">
        <v>16</v>
      </c>
      <c r="M8" s="264">
        <v>5</v>
      </c>
      <c r="N8" s="264">
        <v>0</v>
      </c>
      <c r="O8" s="265">
        <f t="shared" si="0"/>
        <v>286</v>
      </c>
    </row>
    <row r="9" spans="1:19">
      <c r="A9" s="262"/>
      <c r="B9" s="263" t="s">
        <v>329</v>
      </c>
      <c r="C9" s="264">
        <v>1</v>
      </c>
      <c r="D9" s="264">
        <v>2</v>
      </c>
      <c r="E9" s="264">
        <v>0</v>
      </c>
      <c r="F9" s="264">
        <v>1</v>
      </c>
      <c r="G9" s="264">
        <v>1</v>
      </c>
      <c r="H9" s="264">
        <v>7</v>
      </c>
      <c r="I9" s="264">
        <v>4</v>
      </c>
      <c r="J9" s="264">
        <v>2</v>
      </c>
      <c r="K9" s="264">
        <v>4</v>
      </c>
      <c r="L9" s="264">
        <v>3</v>
      </c>
      <c r="M9" s="264">
        <v>1</v>
      </c>
      <c r="N9" s="264">
        <v>4</v>
      </c>
      <c r="O9" s="265">
        <f t="shared" si="0"/>
        <v>30</v>
      </c>
    </row>
    <row r="10" spans="1:19">
      <c r="A10" s="267"/>
      <c r="B10" s="268" t="s">
        <v>345</v>
      </c>
      <c r="C10" s="269">
        <f>MEDIAN(C5:C9)</f>
        <v>4</v>
      </c>
      <c r="D10" s="269">
        <f t="shared" ref="D10:N10" si="1">MEDIAN(D5:D9)</f>
        <v>4</v>
      </c>
      <c r="E10" s="269">
        <f t="shared" si="1"/>
        <v>2</v>
      </c>
      <c r="F10" s="269">
        <f t="shared" si="1"/>
        <v>4</v>
      </c>
      <c r="G10" s="269">
        <f t="shared" si="1"/>
        <v>10</v>
      </c>
      <c r="H10" s="269">
        <f t="shared" si="1"/>
        <v>32</v>
      </c>
      <c r="I10" s="269">
        <f t="shared" si="1"/>
        <v>41</v>
      </c>
      <c r="J10" s="269">
        <f t="shared" si="1"/>
        <v>37</v>
      </c>
      <c r="K10" s="269">
        <f t="shared" si="1"/>
        <v>14</v>
      </c>
      <c r="L10" s="269">
        <f t="shared" si="1"/>
        <v>11</v>
      </c>
      <c r="M10" s="269">
        <f t="shared" si="1"/>
        <v>5</v>
      </c>
      <c r="N10" s="269">
        <f t="shared" si="1"/>
        <v>4</v>
      </c>
      <c r="O10" s="269">
        <f t="shared" si="0"/>
        <v>168</v>
      </c>
    </row>
    <row r="11" spans="1:19">
      <c r="A11" s="262"/>
      <c r="B11" s="270" t="s">
        <v>74</v>
      </c>
      <c r="C11" s="186">
        <f>C10*P11/O10</f>
        <v>3.2</v>
      </c>
      <c r="D11" s="186">
        <f>D10*P11/O10</f>
        <v>3.2</v>
      </c>
      <c r="E11" s="186">
        <f>E10*P11/O10</f>
        <v>1.6</v>
      </c>
      <c r="F11" s="186">
        <f>F10*P11/O10</f>
        <v>3.2</v>
      </c>
      <c r="G11" s="186">
        <f>G10*P11/O10</f>
        <v>8</v>
      </c>
      <c r="H11" s="186">
        <f>H10*P11/O10</f>
        <v>25.6</v>
      </c>
      <c r="I11" s="186">
        <f>I10*P11/O10</f>
        <v>32.800000000000004</v>
      </c>
      <c r="J11" s="186">
        <f>J10*P11/O10</f>
        <v>29.6</v>
      </c>
      <c r="K11" s="186">
        <f>K10*P11/O10</f>
        <v>11.200000000000001</v>
      </c>
      <c r="L11" s="186">
        <f>L10*P11/O10</f>
        <v>8.8000000000000007</v>
      </c>
      <c r="M11" s="186">
        <f>M10*P11/O10</f>
        <v>4</v>
      </c>
      <c r="N11" s="186">
        <f>N10*P11/O10</f>
        <v>3.2</v>
      </c>
      <c r="O11" s="137">
        <f t="shared" si="0"/>
        <v>134.39999999999998</v>
      </c>
      <c r="P11" s="271">
        <f>O10*80/100</f>
        <v>134.4</v>
      </c>
    </row>
    <row r="12" spans="1:19">
      <c r="A12" s="262"/>
      <c r="B12" s="272" t="s">
        <v>342</v>
      </c>
      <c r="C12" s="273">
        <f>รายเดือน65!B5</f>
        <v>1</v>
      </c>
      <c r="D12" s="273">
        <f>รายเดือน65!C5</f>
        <v>0</v>
      </c>
      <c r="E12" s="273">
        <f>รายเดือน65!D5</f>
        <v>0</v>
      </c>
      <c r="F12" s="273">
        <f>รายเดือน65!E5</f>
        <v>2</v>
      </c>
      <c r="G12" s="273">
        <f>รายเดือน65!F5</f>
        <v>4</v>
      </c>
      <c r="H12" s="273">
        <f>รายเดือน65!G5</f>
        <v>28</v>
      </c>
      <c r="I12" s="273">
        <f>รายเดือน65!H5</f>
        <v>16</v>
      </c>
      <c r="J12" s="273">
        <f>รายเดือน65!I5</f>
        <v>21</v>
      </c>
      <c r="K12" s="273">
        <f>รายเดือน65!J5</f>
        <v>9</v>
      </c>
      <c r="L12" s="273">
        <f>รายเดือน65!K5</f>
        <v>10</v>
      </c>
      <c r="M12" s="273">
        <f>รายเดือน65!L5</f>
        <v>5</v>
      </c>
      <c r="N12" s="273">
        <f>รายเดือน65!M5</f>
        <v>1</v>
      </c>
      <c r="O12" s="274">
        <f t="shared" si="0"/>
        <v>97</v>
      </c>
      <c r="P12" s="275"/>
    </row>
    <row r="13" spans="1:19">
      <c r="A13" s="262"/>
      <c r="B13" s="276" t="s">
        <v>346</v>
      </c>
      <c r="C13" s="277">
        <f>C12</f>
        <v>1</v>
      </c>
      <c r="D13" s="277">
        <f>C12+D12</f>
        <v>1</v>
      </c>
      <c r="E13" s="277">
        <f>C12+D12+E12</f>
        <v>1</v>
      </c>
      <c r="F13" s="277">
        <f>C12+D12+E12+F12</f>
        <v>3</v>
      </c>
      <c r="G13" s="277">
        <f>C12+D12+E12+F12+G12</f>
        <v>7</v>
      </c>
      <c r="H13" s="277">
        <f>C12+D12+E12+F12+G12+H12</f>
        <v>35</v>
      </c>
      <c r="I13" s="277">
        <f>C12+D12+E12+F12+G12+H12+I12</f>
        <v>51</v>
      </c>
      <c r="J13" s="277">
        <f>C12+D12+E12+F12+G12+H12+I12+J12</f>
        <v>72</v>
      </c>
      <c r="K13" s="277">
        <f>C12+D12+E12+F12+G12+H12+I12+J12+K12</f>
        <v>81</v>
      </c>
      <c r="L13" s="277">
        <f>C12+D12+E12+F12+G12+H12+I12+J12+K12+L12</f>
        <v>91</v>
      </c>
      <c r="M13" s="277">
        <f>C12+D12+E12+F12+G12+H12+I12+J12+K12+L12+M12</f>
        <v>96</v>
      </c>
      <c r="N13" s="277">
        <f>C12+D12+E12+F12+G12+H12+I12+J12+K12+L12+M12+N12</f>
        <v>97</v>
      </c>
      <c r="O13" s="278"/>
      <c r="P13" s="275"/>
    </row>
    <row r="14" spans="1:19">
      <c r="A14" s="279"/>
      <c r="B14" s="280" t="s">
        <v>72</v>
      </c>
      <c r="C14" s="281" t="s">
        <v>65</v>
      </c>
      <c r="D14" s="281" t="s">
        <v>66</v>
      </c>
      <c r="E14" s="281" t="s">
        <v>47</v>
      </c>
      <c r="F14" s="281" t="s">
        <v>48</v>
      </c>
      <c r="G14" s="281" t="s">
        <v>49</v>
      </c>
      <c r="H14" s="281" t="s">
        <v>50</v>
      </c>
      <c r="I14" s="281" t="s">
        <v>51</v>
      </c>
      <c r="J14" s="281" t="s">
        <v>52</v>
      </c>
      <c r="K14" s="281" t="s">
        <v>53</v>
      </c>
      <c r="L14" s="281" t="s">
        <v>54</v>
      </c>
      <c r="M14" s="281" t="s">
        <v>55</v>
      </c>
      <c r="N14" s="281" t="s">
        <v>56</v>
      </c>
      <c r="O14" s="278" t="s">
        <v>41</v>
      </c>
      <c r="P14" s="275"/>
    </row>
    <row r="15" spans="1:19">
      <c r="A15" s="262" t="s">
        <v>75</v>
      </c>
      <c r="B15" s="263" t="s">
        <v>330</v>
      </c>
      <c r="C15" s="282">
        <v>3</v>
      </c>
      <c r="D15" s="282">
        <v>0</v>
      </c>
      <c r="E15" s="282">
        <v>1</v>
      </c>
      <c r="F15" s="282">
        <v>1</v>
      </c>
      <c r="G15" s="282">
        <v>0</v>
      </c>
      <c r="H15" s="282">
        <v>6</v>
      </c>
      <c r="I15" s="282">
        <v>7</v>
      </c>
      <c r="J15" s="282">
        <v>7</v>
      </c>
      <c r="K15" s="282">
        <v>2</v>
      </c>
      <c r="L15" s="282">
        <v>0</v>
      </c>
      <c r="M15" s="282">
        <v>0</v>
      </c>
      <c r="N15" s="282">
        <v>0</v>
      </c>
      <c r="O15" s="265">
        <f t="shared" ref="O15:O22" si="2">SUM(C15:N15)</f>
        <v>27</v>
      </c>
    </row>
    <row r="16" spans="1:19" ht="21.75" customHeight="1">
      <c r="A16" s="262" t="s">
        <v>21</v>
      </c>
      <c r="B16" s="263" t="s">
        <v>152</v>
      </c>
      <c r="C16" s="282">
        <v>0</v>
      </c>
      <c r="D16" s="282">
        <v>0</v>
      </c>
      <c r="E16" s="282">
        <v>0</v>
      </c>
      <c r="F16" s="282">
        <v>0</v>
      </c>
      <c r="G16" s="282">
        <v>1</v>
      </c>
      <c r="H16" s="282">
        <v>9</v>
      </c>
      <c r="I16" s="282">
        <v>8</v>
      </c>
      <c r="J16" s="282">
        <v>11</v>
      </c>
      <c r="K16" s="282">
        <v>5</v>
      </c>
      <c r="L16" s="282">
        <v>1</v>
      </c>
      <c r="M16" s="282">
        <v>1</v>
      </c>
      <c r="N16" s="282">
        <v>3</v>
      </c>
      <c r="O16" s="265">
        <f t="shared" si="2"/>
        <v>39</v>
      </c>
    </row>
    <row r="17" spans="1:18">
      <c r="A17" s="262"/>
      <c r="B17" s="263" t="s">
        <v>153</v>
      </c>
      <c r="C17" s="282">
        <v>2</v>
      </c>
      <c r="D17" s="282">
        <v>2</v>
      </c>
      <c r="E17" s="282">
        <v>1</v>
      </c>
      <c r="F17" s="282">
        <v>3</v>
      </c>
      <c r="G17" s="282">
        <v>5</v>
      </c>
      <c r="H17" s="282">
        <v>17</v>
      </c>
      <c r="I17" s="282">
        <v>39</v>
      </c>
      <c r="J17" s="282">
        <v>31</v>
      </c>
      <c r="K17" s="282">
        <v>19</v>
      </c>
      <c r="L17" s="282">
        <v>10</v>
      </c>
      <c r="M17" s="282">
        <v>3</v>
      </c>
      <c r="N17" s="282">
        <v>1</v>
      </c>
      <c r="O17" s="265">
        <f t="shared" si="2"/>
        <v>133</v>
      </c>
    </row>
    <row r="18" spans="1:18">
      <c r="A18" s="262"/>
      <c r="B18" s="263" t="s">
        <v>189</v>
      </c>
      <c r="C18" s="282">
        <v>4</v>
      </c>
      <c r="D18" s="282">
        <v>2</v>
      </c>
      <c r="E18" s="282">
        <v>3</v>
      </c>
      <c r="F18" s="282">
        <v>3</v>
      </c>
      <c r="G18" s="282">
        <v>3</v>
      </c>
      <c r="H18" s="282">
        <v>4</v>
      </c>
      <c r="I18" s="282">
        <v>17</v>
      </c>
      <c r="J18" s="282">
        <v>11</v>
      </c>
      <c r="K18" s="282">
        <v>7</v>
      </c>
      <c r="L18" s="282">
        <v>2</v>
      </c>
      <c r="M18" s="282">
        <v>3</v>
      </c>
      <c r="N18" s="282">
        <v>0</v>
      </c>
      <c r="O18" s="265">
        <f t="shared" si="2"/>
        <v>59</v>
      </c>
    </row>
    <row r="19" spans="1:18">
      <c r="A19" s="262"/>
      <c r="B19" s="263" t="s">
        <v>329</v>
      </c>
      <c r="C19" s="282">
        <v>1</v>
      </c>
      <c r="D19" s="282">
        <v>2</v>
      </c>
      <c r="E19" s="282">
        <v>0</v>
      </c>
      <c r="F19" s="282">
        <v>0</v>
      </c>
      <c r="G19" s="282">
        <v>1</v>
      </c>
      <c r="H19" s="282">
        <v>1</v>
      </c>
      <c r="I19" s="282">
        <v>0</v>
      </c>
      <c r="J19" s="282">
        <v>0</v>
      </c>
      <c r="K19" s="282">
        <v>1</v>
      </c>
      <c r="L19" s="282">
        <v>1</v>
      </c>
      <c r="M19" s="282">
        <v>1</v>
      </c>
      <c r="N19" s="282">
        <v>0</v>
      </c>
      <c r="O19" s="265">
        <f t="shared" si="2"/>
        <v>8</v>
      </c>
    </row>
    <row r="20" spans="1:18">
      <c r="A20" s="267"/>
      <c r="B20" s="268" t="s">
        <v>345</v>
      </c>
      <c r="C20" s="283">
        <f>MEDIAN(C15:C19)</f>
        <v>2</v>
      </c>
      <c r="D20" s="283">
        <f t="shared" ref="D20:N20" si="3">MEDIAN(D15:D19)</f>
        <v>2</v>
      </c>
      <c r="E20" s="283">
        <f t="shared" si="3"/>
        <v>1</v>
      </c>
      <c r="F20" s="283">
        <f t="shared" si="3"/>
        <v>1</v>
      </c>
      <c r="G20" s="283">
        <f t="shared" si="3"/>
        <v>1</v>
      </c>
      <c r="H20" s="283">
        <f t="shared" si="3"/>
        <v>6</v>
      </c>
      <c r="I20" s="283">
        <f t="shared" si="3"/>
        <v>8</v>
      </c>
      <c r="J20" s="283">
        <f t="shared" si="3"/>
        <v>11</v>
      </c>
      <c r="K20" s="283">
        <f t="shared" si="3"/>
        <v>5</v>
      </c>
      <c r="L20" s="283">
        <f t="shared" si="3"/>
        <v>1</v>
      </c>
      <c r="M20" s="283">
        <f t="shared" si="3"/>
        <v>1</v>
      </c>
      <c r="N20" s="283">
        <f t="shared" si="3"/>
        <v>0</v>
      </c>
      <c r="O20" s="269">
        <f t="shared" si="2"/>
        <v>39</v>
      </c>
      <c r="R20" s="266"/>
    </row>
    <row r="21" spans="1:18">
      <c r="A21" s="262"/>
      <c r="B21" s="270" t="s">
        <v>74</v>
      </c>
      <c r="C21" s="186">
        <f>C20*P21/O20</f>
        <v>1.5999999999999999</v>
      </c>
      <c r="D21" s="186">
        <f>D20*P21/O20</f>
        <v>1.5999999999999999</v>
      </c>
      <c r="E21" s="186">
        <f>E20*P21/O20</f>
        <v>0.79999999999999993</v>
      </c>
      <c r="F21" s="186">
        <f>F20*P21/O20</f>
        <v>0.79999999999999993</v>
      </c>
      <c r="G21" s="186">
        <f>G20*P21/O20</f>
        <v>0.79999999999999993</v>
      </c>
      <c r="H21" s="186">
        <f>H20*P21/O20</f>
        <v>4.8</v>
      </c>
      <c r="I21" s="186">
        <f>I20*P21/O20</f>
        <v>6.3999999999999995</v>
      </c>
      <c r="J21" s="186">
        <f>J20*P21/O20</f>
        <v>8.7999999999999989</v>
      </c>
      <c r="K21" s="186">
        <f>K20*P21/O20</f>
        <v>4</v>
      </c>
      <c r="L21" s="186">
        <f>L20*P21/O20</f>
        <v>0.79999999999999993</v>
      </c>
      <c r="M21" s="186">
        <f>M20*P21/O20</f>
        <v>0.79999999999999993</v>
      </c>
      <c r="N21" s="186">
        <f>N20*P21/O20</f>
        <v>0</v>
      </c>
      <c r="O21" s="137">
        <f t="shared" si="2"/>
        <v>31.199999999999996</v>
      </c>
      <c r="P21" s="271">
        <f>O20*80/100</f>
        <v>31.2</v>
      </c>
    </row>
    <row r="22" spans="1:18">
      <c r="A22" s="262"/>
      <c r="B22" s="272" t="s">
        <v>342</v>
      </c>
      <c r="C22" s="273">
        <f>รายเดือน65!B6</f>
        <v>1</v>
      </c>
      <c r="D22" s="273">
        <f>รายเดือน65!C6</f>
        <v>0</v>
      </c>
      <c r="E22" s="273">
        <f>รายเดือน65!D6</f>
        <v>0</v>
      </c>
      <c r="F22" s="273">
        <f>รายเดือน65!E6</f>
        <v>1</v>
      </c>
      <c r="G22" s="273">
        <f>รายเดือน65!F6</f>
        <v>1</v>
      </c>
      <c r="H22" s="273">
        <f>รายเดือน65!G6</f>
        <v>9</v>
      </c>
      <c r="I22" s="273">
        <f>รายเดือน65!H6</f>
        <v>6</v>
      </c>
      <c r="J22" s="273">
        <f>รายเดือน65!I6</f>
        <v>5</v>
      </c>
      <c r="K22" s="273">
        <f>รายเดือน65!J6</f>
        <v>1</v>
      </c>
      <c r="L22" s="273">
        <f>รายเดือน65!K6</f>
        <v>1</v>
      </c>
      <c r="M22" s="273">
        <f>รายเดือน65!L6</f>
        <v>0</v>
      </c>
      <c r="N22" s="273">
        <f>รายเดือน65!M6</f>
        <v>0</v>
      </c>
      <c r="O22" s="274">
        <f t="shared" si="2"/>
        <v>25</v>
      </c>
    </row>
    <row r="23" spans="1:18">
      <c r="A23" s="284"/>
      <c r="B23" s="276" t="s">
        <v>346</v>
      </c>
      <c r="C23" s="277">
        <v>1</v>
      </c>
      <c r="D23" s="277">
        <f>C22+D22</f>
        <v>1</v>
      </c>
      <c r="E23" s="277">
        <f>C22+D22+E22</f>
        <v>1</v>
      </c>
      <c r="F23" s="277">
        <f>C22+D22+E22+F22</f>
        <v>2</v>
      </c>
      <c r="G23" s="277">
        <f>C22+D22+E22+F22+G22</f>
        <v>3</v>
      </c>
      <c r="H23" s="277">
        <f>C22+D22+E22+F22+G22+H22</f>
        <v>12</v>
      </c>
      <c r="I23" s="277">
        <f>C22+D22+E22+F22+G22+H22+I22</f>
        <v>18</v>
      </c>
      <c r="J23" s="277">
        <f>C22+D22+E22+F22+G22+H22+I22+J22</f>
        <v>23</v>
      </c>
      <c r="K23" s="277">
        <f>C22+D22+E22+F22+G22+H22+I22+J22+K22</f>
        <v>24</v>
      </c>
      <c r="L23" s="277">
        <f>C22+D22+E22+F22+G22+H22+I22+J22+K22+L22</f>
        <v>25</v>
      </c>
      <c r="M23" s="277">
        <f>C22+D22+E22+F22+G22+H22+I22+J22+K22+L22+M22</f>
        <v>25</v>
      </c>
      <c r="N23" s="277">
        <f>C22+D22+E22+F22+G22+H22+I22+J22+K22+L22+M22+N22</f>
        <v>25</v>
      </c>
      <c r="O23" s="278"/>
    </row>
    <row r="24" spans="1:18">
      <c r="A24" s="262" t="s">
        <v>76</v>
      </c>
      <c r="B24" s="80" t="s">
        <v>72</v>
      </c>
      <c r="C24" s="34" t="s">
        <v>65</v>
      </c>
      <c r="D24" s="34" t="s">
        <v>66</v>
      </c>
      <c r="E24" s="34" t="s">
        <v>47</v>
      </c>
      <c r="F24" s="34" t="s">
        <v>48</v>
      </c>
      <c r="G24" s="34" t="s">
        <v>49</v>
      </c>
      <c r="H24" s="34" t="s">
        <v>50</v>
      </c>
      <c r="I24" s="34" t="s">
        <v>51</v>
      </c>
      <c r="J24" s="34" t="s">
        <v>52</v>
      </c>
      <c r="K24" s="34" t="s">
        <v>53</v>
      </c>
      <c r="L24" s="34" t="s">
        <v>54</v>
      </c>
      <c r="M24" s="34" t="s">
        <v>55</v>
      </c>
      <c r="N24" s="34" t="s">
        <v>56</v>
      </c>
      <c r="O24" s="34" t="s">
        <v>41</v>
      </c>
    </row>
    <row r="25" spans="1:18">
      <c r="A25" s="262" t="s">
        <v>77</v>
      </c>
      <c r="B25" s="263" t="s">
        <v>330</v>
      </c>
      <c r="C25" s="285">
        <f>C5-C15</f>
        <v>5</v>
      </c>
      <c r="D25" s="285">
        <f t="shared" ref="D25:N25" si="4">D5-D15</f>
        <v>4</v>
      </c>
      <c r="E25" s="285">
        <f t="shared" si="4"/>
        <v>1</v>
      </c>
      <c r="F25" s="285">
        <f t="shared" si="4"/>
        <v>3</v>
      </c>
      <c r="G25" s="285">
        <f t="shared" si="4"/>
        <v>9</v>
      </c>
      <c r="H25" s="285">
        <f t="shared" si="4"/>
        <v>26</v>
      </c>
      <c r="I25" s="285">
        <f t="shared" si="4"/>
        <v>22</v>
      </c>
      <c r="J25" s="285">
        <f t="shared" si="4"/>
        <v>9</v>
      </c>
      <c r="K25" s="285">
        <f t="shared" si="4"/>
        <v>8</v>
      </c>
      <c r="L25" s="285">
        <f t="shared" si="4"/>
        <v>1</v>
      </c>
      <c r="M25" s="285">
        <f t="shared" si="4"/>
        <v>2</v>
      </c>
      <c r="N25" s="285">
        <f t="shared" si="4"/>
        <v>0</v>
      </c>
      <c r="O25" s="265">
        <f t="shared" ref="O25:O32" si="5">SUM(C25:N25)</f>
        <v>90</v>
      </c>
    </row>
    <row r="26" spans="1:18">
      <c r="A26" s="262"/>
      <c r="B26" s="263" t="s">
        <v>152</v>
      </c>
      <c r="C26" s="285">
        <f t="shared" ref="C26:N29" si="6">C6-C16</f>
        <v>0</v>
      </c>
      <c r="D26" s="285">
        <f t="shared" si="6"/>
        <v>1</v>
      </c>
      <c r="E26" s="285">
        <f t="shared" si="6"/>
        <v>0</v>
      </c>
      <c r="F26" s="285">
        <f t="shared" si="6"/>
        <v>0</v>
      </c>
      <c r="G26" s="285">
        <f t="shared" si="6"/>
        <v>9</v>
      </c>
      <c r="H26" s="285">
        <f t="shared" si="6"/>
        <v>42</v>
      </c>
      <c r="I26" s="285">
        <f t="shared" si="6"/>
        <v>33</v>
      </c>
      <c r="J26" s="285">
        <f t="shared" si="6"/>
        <v>26</v>
      </c>
      <c r="K26" s="285">
        <f t="shared" si="6"/>
        <v>9</v>
      </c>
      <c r="L26" s="285">
        <f t="shared" si="6"/>
        <v>10</v>
      </c>
      <c r="M26" s="285">
        <f t="shared" si="6"/>
        <v>4</v>
      </c>
      <c r="N26" s="285">
        <f t="shared" si="6"/>
        <v>1</v>
      </c>
      <c r="O26" s="265">
        <f t="shared" si="5"/>
        <v>135</v>
      </c>
    </row>
    <row r="27" spans="1:18">
      <c r="A27" s="262"/>
      <c r="B27" s="263" t="s">
        <v>153</v>
      </c>
      <c r="C27" s="285">
        <f t="shared" si="6"/>
        <v>2</v>
      </c>
      <c r="D27" s="285">
        <f t="shared" si="6"/>
        <v>12</v>
      </c>
      <c r="E27" s="285">
        <f t="shared" si="6"/>
        <v>16</v>
      </c>
      <c r="F27" s="285">
        <f t="shared" si="6"/>
        <v>18</v>
      </c>
      <c r="G27" s="285">
        <f t="shared" si="6"/>
        <v>39</v>
      </c>
      <c r="H27" s="285">
        <f t="shared" si="6"/>
        <v>196</v>
      </c>
      <c r="I27" s="285">
        <f t="shared" si="6"/>
        <v>216</v>
      </c>
      <c r="J27" s="285">
        <f t="shared" si="6"/>
        <v>127</v>
      </c>
      <c r="K27" s="285">
        <f t="shared" si="6"/>
        <v>98</v>
      </c>
      <c r="L27" s="285">
        <f t="shared" si="6"/>
        <v>60</v>
      </c>
      <c r="M27" s="285">
        <f t="shared" si="6"/>
        <v>20</v>
      </c>
      <c r="N27" s="285">
        <f t="shared" si="6"/>
        <v>11</v>
      </c>
      <c r="O27" s="265">
        <f t="shared" si="5"/>
        <v>815</v>
      </c>
    </row>
    <row r="28" spans="1:18">
      <c r="A28" s="262"/>
      <c r="B28" s="263" t="s">
        <v>189</v>
      </c>
      <c r="C28" s="285">
        <f t="shared" si="6"/>
        <v>9</v>
      </c>
      <c r="D28" s="285">
        <f t="shared" si="6"/>
        <v>9</v>
      </c>
      <c r="E28" s="285">
        <f t="shared" si="6"/>
        <v>12</v>
      </c>
      <c r="F28" s="285">
        <f t="shared" si="6"/>
        <v>32</v>
      </c>
      <c r="G28" s="285">
        <f t="shared" si="6"/>
        <v>29</v>
      </c>
      <c r="H28" s="285">
        <f t="shared" si="6"/>
        <v>26</v>
      </c>
      <c r="I28" s="285">
        <f t="shared" si="6"/>
        <v>43</v>
      </c>
      <c r="J28" s="285">
        <f t="shared" si="6"/>
        <v>35</v>
      </c>
      <c r="K28" s="285">
        <f t="shared" si="6"/>
        <v>16</v>
      </c>
      <c r="L28" s="285">
        <f t="shared" si="6"/>
        <v>14</v>
      </c>
      <c r="M28" s="285">
        <f t="shared" si="6"/>
        <v>2</v>
      </c>
      <c r="N28" s="285">
        <f t="shared" si="6"/>
        <v>0</v>
      </c>
      <c r="O28" s="265">
        <f t="shared" si="5"/>
        <v>227</v>
      </c>
    </row>
    <row r="29" spans="1:18">
      <c r="A29" s="262"/>
      <c r="B29" s="263" t="s">
        <v>329</v>
      </c>
      <c r="C29" s="285">
        <f t="shared" si="6"/>
        <v>0</v>
      </c>
      <c r="D29" s="285">
        <f t="shared" si="6"/>
        <v>0</v>
      </c>
      <c r="E29" s="285">
        <f t="shared" si="6"/>
        <v>0</v>
      </c>
      <c r="F29" s="285">
        <f t="shared" si="6"/>
        <v>1</v>
      </c>
      <c r="G29" s="285">
        <f t="shared" si="6"/>
        <v>0</v>
      </c>
      <c r="H29" s="285">
        <f t="shared" si="6"/>
        <v>6</v>
      </c>
      <c r="I29" s="285">
        <f t="shared" si="6"/>
        <v>4</v>
      </c>
      <c r="J29" s="285">
        <f t="shared" si="6"/>
        <v>2</v>
      </c>
      <c r="K29" s="285">
        <f t="shared" si="6"/>
        <v>3</v>
      </c>
      <c r="L29" s="285">
        <f t="shared" si="6"/>
        <v>2</v>
      </c>
      <c r="M29" s="285">
        <f t="shared" si="6"/>
        <v>0</v>
      </c>
      <c r="N29" s="285">
        <f t="shared" si="6"/>
        <v>4</v>
      </c>
      <c r="O29" s="265">
        <f t="shared" si="5"/>
        <v>22</v>
      </c>
    </row>
    <row r="30" spans="1:18">
      <c r="A30" s="267"/>
      <c r="B30" s="268" t="s">
        <v>345</v>
      </c>
      <c r="C30" s="283">
        <f>MEDIAN(C25:C29)</f>
        <v>2</v>
      </c>
      <c r="D30" s="283">
        <f t="shared" ref="D30:N30" si="7">MEDIAN(D25:D29)</f>
        <v>4</v>
      </c>
      <c r="E30" s="283">
        <f t="shared" si="7"/>
        <v>1</v>
      </c>
      <c r="F30" s="283">
        <f t="shared" si="7"/>
        <v>3</v>
      </c>
      <c r="G30" s="283">
        <f t="shared" si="7"/>
        <v>9</v>
      </c>
      <c r="H30" s="283">
        <f t="shared" si="7"/>
        <v>26</v>
      </c>
      <c r="I30" s="283">
        <f t="shared" si="7"/>
        <v>33</v>
      </c>
      <c r="J30" s="283">
        <f t="shared" si="7"/>
        <v>26</v>
      </c>
      <c r="K30" s="283">
        <f t="shared" si="7"/>
        <v>9</v>
      </c>
      <c r="L30" s="283">
        <f t="shared" si="7"/>
        <v>10</v>
      </c>
      <c r="M30" s="283">
        <f t="shared" si="7"/>
        <v>2</v>
      </c>
      <c r="N30" s="283">
        <f t="shared" si="7"/>
        <v>1</v>
      </c>
      <c r="O30" s="269">
        <f t="shared" si="5"/>
        <v>126</v>
      </c>
    </row>
    <row r="31" spans="1:18">
      <c r="A31" s="262"/>
      <c r="B31" s="270" t="s">
        <v>74</v>
      </c>
      <c r="C31" s="186">
        <f>C30*P31/O30</f>
        <v>1.5999999999999999</v>
      </c>
      <c r="D31" s="186">
        <f>D30*P31/O30</f>
        <v>3.1999999999999997</v>
      </c>
      <c r="E31" s="186">
        <f>E30*P31/O30</f>
        <v>0.79999999999999993</v>
      </c>
      <c r="F31" s="186">
        <f>F30*P31/O30</f>
        <v>2.4</v>
      </c>
      <c r="G31" s="186">
        <f>G30*P31/O30</f>
        <v>7.1999999999999993</v>
      </c>
      <c r="H31" s="186">
        <f>H30*P31/O30</f>
        <v>20.799999999999997</v>
      </c>
      <c r="I31" s="186">
        <f>I30*P31/O30</f>
        <v>26.400000000000002</v>
      </c>
      <c r="J31" s="186">
        <f>J30*P31/O30</f>
        <v>20.799999999999997</v>
      </c>
      <c r="K31" s="186">
        <f>K30*P31/O30</f>
        <v>7.1999999999999993</v>
      </c>
      <c r="L31" s="186">
        <f>L30*P31/O30</f>
        <v>8</v>
      </c>
      <c r="M31" s="186">
        <f>M30*P31/O30</f>
        <v>1.5999999999999999</v>
      </c>
      <c r="N31" s="186">
        <f>N30*P31/O30</f>
        <v>0.79999999999999993</v>
      </c>
      <c r="O31" s="137">
        <f t="shared" si="5"/>
        <v>100.8</v>
      </c>
      <c r="P31" s="271">
        <f>O30*80/100</f>
        <v>100.8</v>
      </c>
    </row>
    <row r="32" spans="1:18">
      <c r="A32" s="262"/>
      <c r="B32" s="272" t="s">
        <v>342</v>
      </c>
      <c r="C32" s="273">
        <f>รายเดือน65!B7</f>
        <v>0</v>
      </c>
      <c r="D32" s="273">
        <f>รายเดือน65!C7</f>
        <v>0</v>
      </c>
      <c r="E32" s="273">
        <f>รายเดือน65!D7</f>
        <v>0</v>
      </c>
      <c r="F32" s="273">
        <f>รายเดือน65!E7</f>
        <v>1</v>
      </c>
      <c r="G32" s="273">
        <f>รายเดือน65!F7</f>
        <v>3</v>
      </c>
      <c r="H32" s="273">
        <f>รายเดือน65!G7</f>
        <v>19</v>
      </c>
      <c r="I32" s="273">
        <f>รายเดือน65!H7</f>
        <v>10</v>
      </c>
      <c r="J32" s="273">
        <f>รายเดือน65!I7</f>
        <v>16</v>
      </c>
      <c r="K32" s="273">
        <f>รายเดือน65!J7</f>
        <v>8</v>
      </c>
      <c r="L32" s="273">
        <f>รายเดือน65!K7</f>
        <v>9</v>
      </c>
      <c r="M32" s="273">
        <f>รายเดือน65!L7</f>
        <v>5</v>
      </c>
      <c r="N32" s="273">
        <f>รายเดือน65!M7</f>
        <v>1</v>
      </c>
      <c r="O32" s="274">
        <f t="shared" si="5"/>
        <v>72</v>
      </c>
    </row>
    <row r="33" spans="1:16">
      <c r="A33" s="284"/>
      <c r="B33" s="276" t="s">
        <v>346</v>
      </c>
      <c r="C33" s="277">
        <f>C32</f>
        <v>0</v>
      </c>
      <c r="D33" s="277">
        <f>C32+D32</f>
        <v>0</v>
      </c>
      <c r="E33" s="277">
        <f>C32+D32+E32</f>
        <v>0</v>
      </c>
      <c r="F33" s="277">
        <f>C32+D32+E32+F32</f>
        <v>1</v>
      </c>
      <c r="G33" s="277">
        <f>C32+D32+E32+F32+G32</f>
        <v>4</v>
      </c>
      <c r="H33" s="277">
        <f>C32+D32+E32+F32+G32+H32</f>
        <v>23</v>
      </c>
      <c r="I33" s="277">
        <f>C32+D32+E32+F32+G32+H32+I32</f>
        <v>33</v>
      </c>
      <c r="J33" s="277">
        <f>C32+D32+E32+F32+G32+H32+I32+J32</f>
        <v>49</v>
      </c>
      <c r="K33" s="277">
        <f>C32+D32+E32+F32+G32+H32+I32+J32+K32</f>
        <v>57</v>
      </c>
      <c r="L33" s="277">
        <f>C32+D32+E32+F32+G32+H32+I32+J32+K32+L32</f>
        <v>66</v>
      </c>
      <c r="M33" s="277">
        <f>C32+D32+E32+F32+G32+H32+I32+J32+K32+L32+M32</f>
        <v>71</v>
      </c>
      <c r="N33" s="277">
        <f>C32+D32+E32+F32+G32+H32+I32+J32+K32+L32+M32+N32</f>
        <v>72</v>
      </c>
      <c r="O33" s="278"/>
    </row>
    <row r="34" spans="1:16">
      <c r="A34" s="279"/>
      <c r="B34" s="80" t="s">
        <v>72</v>
      </c>
      <c r="C34" s="34" t="s">
        <v>65</v>
      </c>
      <c r="D34" s="34" t="s">
        <v>66</v>
      </c>
      <c r="E34" s="34" t="s">
        <v>47</v>
      </c>
      <c r="F34" s="34" t="s">
        <v>48</v>
      </c>
      <c r="G34" s="34" t="s">
        <v>49</v>
      </c>
      <c r="H34" s="34" t="s">
        <v>50</v>
      </c>
      <c r="I34" s="34" t="s">
        <v>51</v>
      </c>
      <c r="J34" s="34" t="s">
        <v>52</v>
      </c>
      <c r="K34" s="34" t="s">
        <v>53</v>
      </c>
      <c r="L34" s="34" t="s">
        <v>54</v>
      </c>
      <c r="M34" s="34" t="s">
        <v>55</v>
      </c>
      <c r="N34" s="34" t="s">
        <v>56</v>
      </c>
      <c r="O34" s="34" t="s">
        <v>41</v>
      </c>
    </row>
    <row r="35" spans="1:16">
      <c r="A35" s="262" t="s">
        <v>78</v>
      </c>
      <c r="B35" s="263" t="s">
        <v>330</v>
      </c>
      <c r="C35" s="286">
        <v>3</v>
      </c>
      <c r="D35" s="286">
        <v>3</v>
      </c>
      <c r="E35" s="286">
        <v>0</v>
      </c>
      <c r="F35" s="286">
        <v>1</v>
      </c>
      <c r="G35" s="286">
        <v>5</v>
      </c>
      <c r="H35" s="286">
        <v>3</v>
      </c>
      <c r="I35" s="286">
        <v>12</v>
      </c>
      <c r="J35" s="286">
        <v>14</v>
      </c>
      <c r="K35" s="286">
        <v>0</v>
      </c>
      <c r="L35" s="286">
        <v>0</v>
      </c>
      <c r="M35" s="286">
        <v>0</v>
      </c>
      <c r="N35" s="286">
        <v>0</v>
      </c>
      <c r="O35" s="265">
        <f t="shared" ref="O35:O42" si="8">SUM(C35:N35)</f>
        <v>41</v>
      </c>
    </row>
    <row r="36" spans="1:16">
      <c r="A36" s="262"/>
      <c r="B36" s="263" t="s">
        <v>152</v>
      </c>
      <c r="C36" s="286">
        <v>0</v>
      </c>
      <c r="D36" s="286">
        <v>0</v>
      </c>
      <c r="E36" s="286">
        <v>0</v>
      </c>
      <c r="F36" s="286">
        <v>0</v>
      </c>
      <c r="G36" s="286">
        <v>12</v>
      </c>
      <c r="H36" s="286">
        <v>43</v>
      </c>
      <c r="I36" s="286">
        <v>32</v>
      </c>
      <c r="J36" s="286">
        <v>18</v>
      </c>
      <c r="K36" s="286">
        <v>16</v>
      </c>
      <c r="L36" s="286">
        <v>4</v>
      </c>
      <c r="M36" s="286">
        <v>4</v>
      </c>
      <c r="N36" s="286">
        <v>10</v>
      </c>
      <c r="O36" s="265">
        <f t="shared" si="8"/>
        <v>139</v>
      </c>
    </row>
    <row r="37" spans="1:16">
      <c r="A37" s="262"/>
      <c r="B37" s="263" t="s">
        <v>153</v>
      </c>
      <c r="C37" s="286">
        <v>4</v>
      </c>
      <c r="D37" s="286">
        <v>2</v>
      </c>
      <c r="E37" s="286">
        <v>3</v>
      </c>
      <c r="F37" s="286">
        <v>3</v>
      </c>
      <c r="G37" s="286">
        <v>3</v>
      </c>
      <c r="H37" s="286">
        <v>27</v>
      </c>
      <c r="I37" s="286">
        <v>34</v>
      </c>
      <c r="J37" s="286">
        <v>38</v>
      </c>
      <c r="K37" s="286">
        <v>55</v>
      </c>
      <c r="L37" s="286">
        <v>25</v>
      </c>
      <c r="M37" s="286">
        <v>7</v>
      </c>
      <c r="N37" s="286">
        <v>2</v>
      </c>
      <c r="O37" s="265">
        <f t="shared" si="8"/>
        <v>203</v>
      </c>
    </row>
    <row r="38" spans="1:16">
      <c r="A38" s="262"/>
      <c r="B38" s="263" t="s">
        <v>189</v>
      </c>
      <c r="C38" s="286">
        <v>1</v>
      </c>
      <c r="D38" s="286">
        <v>1</v>
      </c>
      <c r="E38" s="286">
        <v>1</v>
      </c>
      <c r="F38" s="286">
        <v>0</v>
      </c>
      <c r="G38" s="286">
        <v>7</v>
      </c>
      <c r="H38" s="286">
        <v>6</v>
      </c>
      <c r="I38" s="286">
        <v>13</v>
      </c>
      <c r="J38" s="286">
        <v>17</v>
      </c>
      <c r="K38" s="286">
        <v>23</v>
      </c>
      <c r="L38" s="286">
        <v>8</v>
      </c>
      <c r="M38" s="286">
        <v>5</v>
      </c>
      <c r="N38" s="286">
        <v>3</v>
      </c>
      <c r="O38" s="265">
        <f t="shared" si="8"/>
        <v>85</v>
      </c>
    </row>
    <row r="39" spans="1:16">
      <c r="A39" s="262"/>
      <c r="B39" s="263" t="s">
        <v>329</v>
      </c>
      <c r="C39" s="286">
        <v>1</v>
      </c>
      <c r="D39" s="286">
        <v>0</v>
      </c>
      <c r="E39" s="286">
        <v>1</v>
      </c>
      <c r="F39" s="286">
        <v>0</v>
      </c>
      <c r="G39" s="286">
        <v>5</v>
      </c>
      <c r="H39" s="286">
        <v>4</v>
      </c>
      <c r="I39" s="286">
        <v>1</v>
      </c>
      <c r="J39" s="286">
        <v>9</v>
      </c>
      <c r="K39" s="286">
        <v>12</v>
      </c>
      <c r="L39" s="286">
        <v>6</v>
      </c>
      <c r="M39" s="286">
        <v>1</v>
      </c>
      <c r="N39" s="286">
        <v>0</v>
      </c>
      <c r="O39" s="265">
        <f t="shared" si="8"/>
        <v>40</v>
      </c>
    </row>
    <row r="40" spans="1:16">
      <c r="A40" s="267"/>
      <c r="B40" s="268" t="s">
        <v>345</v>
      </c>
      <c r="C40" s="283">
        <f>MEDIAN(C35:C39)</f>
        <v>1</v>
      </c>
      <c r="D40" s="283">
        <f t="shared" ref="D40:N40" si="9">MEDIAN(D35:D39)</f>
        <v>1</v>
      </c>
      <c r="E40" s="283">
        <f t="shared" si="9"/>
        <v>1</v>
      </c>
      <c r="F40" s="283">
        <f t="shared" si="9"/>
        <v>0</v>
      </c>
      <c r="G40" s="283">
        <f t="shared" si="9"/>
        <v>5</v>
      </c>
      <c r="H40" s="283">
        <f t="shared" si="9"/>
        <v>6</v>
      </c>
      <c r="I40" s="283">
        <f t="shared" si="9"/>
        <v>13</v>
      </c>
      <c r="J40" s="283">
        <f t="shared" si="9"/>
        <v>17</v>
      </c>
      <c r="K40" s="283">
        <f t="shared" si="9"/>
        <v>16</v>
      </c>
      <c r="L40" s="283">
        <f t="shared" si="9"/>
        <v>6</v>
      </c>
      <c r="M40" s="283">
        <f t="shared" si="9"/>
        <v>4</v>
      </c>
      <c r="N40" s="283">
        <f t="shared" si="9"/>
        <v>2</v>
      </c>
      <c r="O40" s="269">
        <f t="shared" si="8"/>
        <v>72</v>
      </c>
    </row>
    <row r="41" spans="1:16">
      <c r="A41" s="262"/>
      <c r="B41" s="270" t="s">
        <v>74</v>
      </c>
      <c r="C41" s="186">
        <f>C40*P41/O40</f>
        <v>0.8</v>
      </c>
      <c r="D41" s="186">
        <f>D40*P41/O40</f>
        <v>0.8</v>
      </c>
      <c r="E41" s="186">
        <f>E40*P41/O40</f>
        <v>0.8</v>
      </c>
      <c r="F41" s="186">
        <f>F40*P41/O40</f>
        <v>0</v>
      </c>
      <c r="G41" s="186">
        <f>G40*P41/O40</f>
        <v>4</v>
      </c>
      <c r="H41" s="186">
        <f>H40*P41/O40</f>
        <v>4.8000000000000007</v>
      </c>
      <c r="I41" s="186">
        <f>I40*P41/O40</f>
        <v>10.4</v>
      </c>
      <c r="J41" s="186">
        <f>J40*P41/O40</f>
        <v>13.600000000000001</v>
      </c>
      <c r="K41" s="186">
        <f>K40*P41/O40</f>
        <v>12.8</v>
      </c>
      <c r="L41" s="186">
        <f>L40*P41/O40</f>
        <v>4.8000000000000007</v>
      </c>
      <c r="M41" s="186">
        <f>M40*P41/O40</f>
        <v>3.2</v>
      </c>
      <c r="N41" s="186">
        <f>N40*P41/O40</f>
        <v>1.6</v>
      </c>
      <c r="O41" s="137">
        <f t="shared" si="8"/>
        <v>57.6</v>
      </c>
      <c r="P41" s="271">
        <f>O40*80/100</f>
        <v>57.6</v>
      </c>
    </row>
    <row r="42" spans="1:16">
      <c r="A42" s="262"/>
      <c r="B42" s="272" t="s">
        <v>342</v>
      </c>
      <c r="C42" s="273">
        <f>รายเดือน65!B8</f>
        <v>2</v>
      </c>
      <c r="D42" s="273">
        <f>รายเดือน65!C8</f>
        <v>3</v>
      </c>
      <c r="E42" s="273">
        <f>รายเดือน65!D8</f>
        <v>0</v>
      </c>
      <c r="F42" s="273">
        <f>รายเดือน65!E8</f>
        <v>0</v>
      </c>
      <c r="G42" s="273">
        <f>รายเดือน65!F8</f>
        <v>0</v>
      </c>
      <c r="H42" s="273">
        <f>รายเดือน65!G8</f>
        <v>4</v>
      </c>
      <c r="I42" s="273">
        <f>รายเดือน65!H8</f>
        <v>8</v>
      </c>
      <c r="J42" s="273">
        <f>รายเดือน65!I8</f>
        <v>2</v>
      </c>
      <c r="K42" s="273">
        <f>รายเดือน65!J8</f>
        <v>0</v>
      </c>
      <c r="L42" s="273">
        <f>รายเดือน65!K8</f>
        <v>0</v>
      </c>
      <c r="M42" s="273">
        <f>รายเดือน65!L8</f>
        <v>0</v>
      </c>
      <c r="N42" s="273">
        <f>รายเดือน65!M8</f>
        <v>0</v>
      </c>
      <c r="O42" s="274">
        <f t="shared" si="8"/>
        <v>19</v>
      </c>
    </row>
    <row r="43" spans="1:16">
      <c r="A43" s="284"/>
      <c r="B43" s="276" t="s">
        <v>346</v>
      </c>
      <c r="C43" s="277">
        <f>C42</f>
        <v>2</v>
      </c>
      <c r="D43" s="277">
        <f>C42+D42</f>
        <v>5</v>
      </c>
      <c r="E43" s="277">
        <f>C42+D42+E42</f>
        <v>5</v>
      </c>
      <c r="F43" s="277">
        <f>C42+D42+E42+F42</f>
        <v>5</v>
      </c>
      <c r="G43" s="277">
        <f>C42+D42+E42+F42+G42</f>
        <v>5</v>
      </c>
      <c r="H43" s="277">
        <f>C42+D42+E42+F42+G42+H42</f>
        <v>9</v>
      </c>
      <c r="I43" s="277">
        <f>C42+D42+E42+F42+G42+H42+I42</f>
        <v>17</v>
      </c>
      <c r="J43" s="277">
        <f>C42+D42+E42+F42+G42+H42+I42+J42</f>
        <v>19</v>
      </c>
      <c r="K43" s="277">
        <f>C42+D42+E42+F42+G42+H42+I42+J42+K42</f>
        <v>19</v>
      </c>
      <c r="L43" s="277">
        <f>C42+D42+E42+F42+G42+H42+I42+J42+K42+L42</f>
        <v>19</v>
      </c>
      <c r="M43" s="277">
        <f>C42+D42+E42+F42+G42+H42+I42+J42+K42+L42+M42</f>
        <v>19</v>
      </c>
      <c r="N43" s="277">
        <f>C42+D42+E42+F42+G42+H42+I42+J42+K42+L42+M42+N42</f>
        <v>19</v>
      </c>
      <c r="O43" s="278"/>
    </row>
    <row r="44" spans="1:16">
      <c r="A44" s="279"/>
      <c r="B44" s="80" t="s">
        <v>72</v>
      </c>
      <c r="C44" s="34" t="s">
        <v>65</v>
      </c>
      <c r="D44" s="34" t="s">
        <v>66</v>
      </c>
      <c r="E44" s="34" t="s">
        <v>47</v>
      </c>
      <c r="F44" s="34" t="s">
        <v>48</v>
      </c>
      <c r="G44" s="34" t="s">
        <v>49</v>
      </c>
      <c r="H44" s="34" t="s">
        <v>50</v>
      </c>
      <c r="I44" s="34" t="s">
        <v>51</v>
      </c>
      <c r="J44" s="34" t="s">
        <v>52</v>
      </c>
      <c r="K44" s="34" t="s">
        <v>53</v>
      </c>
      <c r="L44" s="34" t="s">
        <v>54</v>
      </c>
      <c r="M44" s="34" t="s">
        <v>55</v>
      </c>
      <c r="N44" s="34" t="s">
        <v>56</v>
      </c>
      <c r="O44" s="34" t="s">
        <v>41</v>
      </c>
    </row>
    <row r="45" spans="1:16">
      <c r="A45" s="262" t="s">
        <v>79</v>
      </c>
      <c r="B45" s="263" t="s">
        <v>330</v>
      </c>
      <c r="C45" s="287">
        <v>0</v>
      </c>
      <c r="D45" s="287">
        <v>0</v>
      </c>
      <c r="E45" s="287">
        <v>0</v>
      </c>
      <c r="F45" s="287">
        <v>2</v>
      </c>
      <c r="G45" s="287">
        <v>3</v>
      </c>
      <c r="H45" s="287">
        <v>2</v>
      </c>
      <c r="I45" s="287">
        <v>7</v>
      </c>
      <c r="J45" s="287">
        <v>4</v>
      </c>
      <c r="K45" s="287">
        <v>2</v>
      </c>
      <c r="L45" s="287">
        <v>2</v>
      </c>
      <c r="M45" s="287">
        <v>1</v>
      </c>
      <c r="N45" s="287">
        <v>1</v>
      </c>
      <c r="O45" s="265">
        <f t="shared" ref="O45:O52" si="10">SUM(C45:N45)</f>
        <v>24</v>
      </c>
    </row>
    <row r="46" spans="1:16">
      <c r="A46" s="262"/>
      <c r="B46" s="263" t="s">
        <v>152</v>
      </c>
      <c r="C46" s="287">
        <v>1</v>
      </c>
      <c r="D46" s="287">
        <v>1</v>
      </c>
      <c r="E46" s="287">
        <v>2</v>
      </c>
      <c r="F46" s="287">
        <v>0</v>
      </c>
      <c r="G46" s="287">
        <v>6</v>
      </c>
      <c r="H46" s="287">
        <v>22</v>
      </c>
      <c r="I46" s="287">
        <v>26</v>
      </c>
      <c r="J46" s="287">
        <v>10</v>
      </c>
      <c r="K46" s="287">
        <v>11</v>
      </c>
      <c r="L46" s="287">
        <v>3</v>
      </c>
      <c r="M46" s="287">
        <v>3</v>
      </c>
      <c r="N46" s="287">
        <v>4</v>
      </c>
      <c r="O46" s="265">
        <f t="shared" si="10"/>
        <v>89</v>
      </c>
    </row>
    <row r="47" spans="1:16">
      <c r="A47" s="262"/>
      <c r="B47" s="263" t="s">
        <v>153</v>
      </c>
      <c r="C47" s="287">
        <v>2</v>
      </c>
      <c r="D47" s="287">
        <v>2</v>
      </c>
      <c r="E47" s="287">
        <v>6</v>
      </c>
      <c r="F47" s="287">
        <v>5</v>
      </c>
      <c r="G47" s="287">
        <v>10</v>
      </c>
      <c r="H47" s="287">
        <v>58</v>
      </c>
      <c r="I47" s="287">
        <v>64</v>
      </c>
      <c r="J47" s="287">
        <v>37</v>
      </c>
      <c r="K47" s="287">
        <v>39</v>
      </c>
      <c r="L47" s="287">
        <v>24</v>
      </c>
      <c r="M47" s="287">
        <v>16</v>
      </c>
      <c r="N47" s="287">
        <v>10</v>
      </c>
      <c r="O47" s="265">
        <f t="shared" si="10"/>
        <v>273</v>
      </c>
    </row>
    <row r="48" spans="1:16">
      <c r="A48" s="262"/>
      <c r="B48" s="263" t="s">
        <v>189</v>
      </c>
      <c r="C48" s="287">
        <v>6</v>
      </c>
      <c r="D48" s="287">
        <v>3</v>
      </c>
      <c r="E48" s="287">
        <v>12</v>
      </c>
      <c r="F48" s="287">
        <v>5</v>
      </c>
      <c r="G48" s="287">
        <v>10</v>
      </c>
      <c r="H48" s="287">
        <v>14</v>
      </c>
      <c r="I48" s="287">
        <v>16</v>
      </c>
      <c r="J48" s="287">
        <v>16</v>
      </c>
      <c r="K48" s="287">
        <v>10</v>
      </c>
      <c r="L48" s="287">
        <v>0</v>
      </c>
      <c r="M48" s="287">
        <v>1</v>
      </c>
      <c r="N48" s="287">
        <v>1</v>
      </c>
      <c r="O48" s="265">
        <f t="shared" si="10"/>
        <v>94</v>
      </c>
    </row>
    <row r="49" spans="1:16">
      <c r="A49" s="262"/>
      <c r="B49" s="263" t="s">
        <v>329</v>
      </c>
      <c r="C49" s="287">
        <v>2</v>
      </c>
      <c r="D49" s="287">
        <v>0</v>
      </c>
      <c r="E49" s="287">
        <v>1</v>
      </c>
      <c r="F49" s="287">
        <v>0</v>
      </c>
      <c r="G49" s="287">
        <v>6</v>
      </c>
      <c r="H49" s="287">
        <v>16</v>
      </c>
      <c r="I49" s="287">
        <v>4</v>
      </c>
      <c r="J49" s="287">
        <v>11</v>
      </c>
      <c r="K49" s="287">
        <v>10</v>
      </c>
      <c r="L49" s="287">
        <v>5</v>
      </c>
      <c r="M49" s="287">
        <v>0</v>
      </c>
      <c r="N49" s="287">
        <v>3</v>
      </c>
      <c r="O49" s="265">
        <f t="shared" si="10"/>
        <v>58</v>
      </c>
    </row>
    <row r="50" spans="1:16">
      <c r="A50" s="267"/>
      <c r="B50" s="268" t="s">
        <v>345</v>
      </c>
      <c r="C50" s="283">
        <f>MEDIAN(C45:C49)</f>
        <v>2</v>
      </c>
      <c r="D50" s="283">
        <f t="shared" ref="D50:N50" si="11">MEDIAN(D45:D49)</f>
        <v>1</v>
      </c>
      <c r="E50" s="283">
        <f t="shared" si="11"/>
        <v>2</v>
      </c>
      <c r="F50" s="283">
        <f t="shared" si="11"/>
        <v>2</v>
      </c>
      <c r="G50" s="283">
        <f t="shared" si="11"/>
        <v>6</v>
      </c>
      <c r="H50" s="283">
        <f t="shared" si="11"/>
        <v>16</v>
      </c>
      <c r="I50" s="283">
        <f t="shared" si="11"/>
        <v>16</v>
      </c>
      <c r="J50" s="283">
        <f t="shared" si="11"/>
        <v>11</v>
      </c>
      <c r="K50" s="283">
        <f t="shared" si="11"/>
        <v>10</v>
      </c>
      <c r="L50" s="283">
        <f t="shared" si="11"/>
        <v>3</v>
      </c>
      <c r="M50" s="283">
        <f t="shared" si="11"/>
        <v>1</v>
      </c>
      <c r="N50" s="283">
        <f t="shared" si="11"/>
        <v>3</v>
      </c>
      <c r="O50" s="269">
        <f t="shared" si="10"/>
        <v>73</v>
      </c>
    </row>
    <row r="51" spans="1:16">
      <c r="A51" s="262"/>
      <c r="B51" s="270" t="s">
        <v>74</v>
      </c>
      <c r="C51" s="186">
        <f>C50*P51/O50</f>
        <v>1.5999999999999999</v>
      </c>
      <c r="D51" s="186">
        <f>D50*P51/O50</f>
        <v>0.79999999999999993</v>
      </c>
      <c r="E51" s="186">
        <f>E50*P51/O50</f>
        <v>1.5999999999999999</v>
      </c>
      <c r="F51" s="186">
        <f>F50*P51/O50</f>
        <v>1.5999999999999999</v>
      </c>
      <c r="G51" s="186">
        <f>G50*P51/O50</f>
        <v>4.8</v>
      </c>
      <c r="H51" s="186">
        <f>H50*P51/O50</f>
        <v>12.799999999999999</v>
      </c>
      <c r="I51" s="186">
        <f>I50*P51/O50</f>
        <v>12.799999999999999</v>
      </c>
      <c r="J51" s="186">
        <f>J50*P51/O50</f>
        <v>8.7999999999999989</v>
      </c>
      <c r="K51" s="186">
        <f>K50*P51/O50</f>
        <v>8</v>
      </c>
      <c r="L51" s="186">
        <f>L50*P51/O50</f>
        <v>2.4</v>
      </c>
      <c r="M51" s="186">
        <f>M50*P51/O50</f>
        <v>0.79999999999999993</v>
      </c>
      <c r="N51" s="186">
        <f>N50*P51/O50</f>
        <v>2.4</v>
      </c>
      <c r="O51" s="137">
        <f t="shared" si="10"/>
        <v>58.399999999999984</v>
      </c>
      <c r="P51" s="271">
        <f>O50*80/100</f>
        <v>58.4</v>
      </c>
    </row>
    <row r="52" spans="1:16">
      <c r="A52" s="262"/>
      <c r="B52" s="272" t="s">
        <v>342</v>
      </c>
      <c r="C52" s="273">
        <f>รายเดือน65!B10</f>
        <v>1</v>
      </c>
      <c r="D52" s="273">
        <f>รายเดือน65!C10</f>
        <v>0</v>
      </c>
      <c r="E52" s="273">
        <f>รายเดือน65!D10</f>
        <v>1</v>
      </c>
      <c r="F52" s="273">
        <f>รายเดือน65!E10</f>
        <v>1</v>
      </c>
      <c r="G52" s="273">
        <f>รายเดือน65!F10</f>
        <v>2</v>
      </c>
      <c r="H52" s="273">
        <f>รายเดือน65!G10</f>
        <v>3</v>
      </c>
      <c r="I52" s="273">
        <f>รายเดือน65!H10</f>
        <v>9</v>
      </c>
      <c r="J52" s="273">
        <f>รายเดือน65!I10</f>
        <v>8</v>
      </c>
      <c r="K52" s="273">
        <f>รายเดือน65!J10</f>
        <v>2</v>
      </c>
      <c r="L52" s="273">
        <f>รายเดือน65!K10</f>
        <v>3</v>
      </c>
      <c r="M52" s="273">
        <f>รายเดือน65!L10</f>
        <v>1</v>
      </c>
      <c r="N52" s="273">
        <f>รายเดือน65!M10</f>
        <v>0</v>
      </c>
      <c r="O52" s="274">
        <f t="shared" si="10"/>
        <v>31</v>
      </c>
    </row>
    <row r="53" spans="1:16">
      <c r="A53" s="284"/>
      <c r="B53" s="276" t="s">
        <v>346</v>
      </c>
      <c r="C53" s="277">
        <f>C52</f>
        <v>1</v>
      </c>
      <c r="D53" s="277">
        <f>C52+D52</f>
        <v>1</v>
      </c>
      <c r="E53" s="277">
        <f>C52+D52+E52</f>
        <v>2</v>
      </c>
      <c r="F53" s="277">
        <f>C52+D52+E52+F52</f>
        <v>3</v>
      </c>
      <c r="G53" s="277">
        <f>C52+D52+E52+F52+G52</f>
        <v>5</v>
      </c>
      <c r="H53" s="277">
        <f>C52+D52+E52+F52+G52+H52</f>
        <v>8</v>
      </c>
      <c r="I53" s="277">
        <f>C52+D52+E52+F52+G52+H52+I52</f>
        <v>17</v>
      </c>
      <c r="J53" s="277">
        <f>C52+D52+E52+F52+G52+H52+I52+J52</f>
        <v>25</v>
      </c>
      <c r="K53" s="277">
        <f>C52+D52+E52+F52+G52+H52+I52+J52+K52</f>
        <v>27</v>
      </c>
      <c r="L53" s="277">
        <f>C52+D52+E52+F52+G52+H52+I52+J52+K52+L52</f>
        <v>30</v>
      </c>
      <c r="M53" s="277">
        <f>C52+D52+E52+F52+G52+H52+I52+J52+K52+L52+M52</f>
        <v>31</v>
      </c>
      <c r="N53" s="277">
        <f>C52+D52+E52+F52+G52+H52+I52+J52+K52+L52+M52+N52</f>
        <v>31</v>
      </c>
      <c r="O53" s="278"/>
    </row>
    <row r="54" spans="1:16">
      <c r="A54" s="288"/>
      <c r="B54" s="80" t="s">
        <v>72</v>
      </c>
      <c r="C54" s="34" t="s">
        <v>65</v>
      </c>
      <c r="D54" s="34" t="s">
        <v>66</v>
      </c>
      <c r="E54" s="34" t="s">
        <v>47</v>
      </c>
      <c r="F54" s="34" t="s">
        <v>48</v>
      </c>
      <c r="G54" s="34" t="s">
        <v>49</v>
      </c>
      <c r="H54" s="34" t="s">
        <v>50</v>
      </c>
      <c r="I54" s="34" t="s">
        <v>51</v>
      </c>
      <c r="J54" s="34" t="s">
        <v>52</v>
      </c>
      <c r="K54" s="34" t="s">
        <v>53</v>
      </c>
      <c r="L54" s="34" t="s">
        <v>54</v>
      </c>
      <c r="M54" s="34" t="s">
        <v>55</v>
      </c>
      <c r="N54" s="34" t="s">
        <v>56</v>
      </c>
      <c r="O54" s="34" t="s">
        <v>41</v>
      </c>
    </row>
    <row r="55" spans="1:16">
      <c r="A55" s="288" t="s">
        <v>80</v>
      </c>
      <c r="B55" s="263" t="s">
        <v>330</v>
      </c>
      <c r="C55" s="289">
        <v>0</v>
      </c>
      <c r="D55" s="289">
        <v>0</v>
      </c>
      <c r="E55" s="289">
        <v>0</v>
      </c>
      <c r="F55" s="289">
        <v>3</v>
      </c>
      <c r="G55" s="289">
        <v>5</v>
      </c>
      <c r="H55" s="289">
        <v>22</v>
      </c>
      <c r="I55" s="289">
        <v>10</v>
      </c>
      <c r="J55" s="289">
        <v>1</v>
      </c>
      <c r="K55" s="289">
        <v>2</v>
      </c>
      <c r="L55" s="289">
        <v>0</v>
      </c>
      <c r="M55" s="289">
        <v>0</v>
      </c>
      <c r="N55" s="289">
        <v>0</v>
      </c>
      <c r="O55" s="265">
        <f t="shared" ref="O55:O62" si="12">SUM(C55:N55)</f>
        <v>43</v>
      </c>
    </row>
    <row r="56" spans="1:16">
      <c r="A56" s="290"/>
      <c r="B56" s="263" t="s">
        <v>152</v>
      </c>
      <c r="C56" s="289">
        <v>0</v>
      </c>
      <c r="D56" s="289">
        <v>2</v>
      </c>
      <c r="E56" s="289">
        <v>0</v>
      </c>
      <c r="F56" s="289">
        <v>5</v>
      </c>
      <c r="G56" s="289">
        <v>20</v>
      </c>
      <c r="H56" s="289">
        <v>30</v>
      </c>
      <c r="I56" s="289">
        <v>15</v>
      </c>
      <c r="J56" s="289">
        <v>9</v>
      </c>
      <c r="K56" s="289">
        <v>6</v>
      </c>
      <c r="L56" s="289">
        <v>3</v>
      </c>
      <c r="M56" s="289">
        <v>0</v>
      </c>
      <c r="N56" s="289">
        <v>1</v>
      </c>
      <c r="O56" s="265">
        <f t="shared" si="12"/>
        <v>91</v>
      </c>
    </row>
    <row r="57" spans="1:16">
      <c r="A57" s="290"/>
      <c r="B57" s="263" t="s">
        <v>153</v>
      </c>
      <c r="C57" s="289">
        <v>2</v>
      </c>
      <c r="D57" s="289">
        <v>9</v>
      </c>
      <c r="E57" s="289">
        <v>6</v>
      </c>
      <c r="F57" s="289">
        <v>15</v>
      </c>
      <c r="G57" s="289">
        <v>32</v>
      </c>
      <c r="H57" s="289">
        <v>61</v>
      </c>
      <c r="I57" s="289">
        <v>59</v>
      </c>
      <c r="J57" s="289">
        <v>26</v>
      </c>
      <c r="K57" s="289">
        <v>29</v>
      </c>
      <c r="L57" s="289">
        <v>31</v>
      </c>
      <c r="M57" s="289">
        <v>19</v>
      </c>
      <c r="N57" s="289">
        <v>9</v>
      </c>
      <c r="O57" s="265">
        <f t="shared" si="12"/>
        <v>298</v>
      </c>
    </row>
    <row r="58" spans="1:16">
      <c r="A58" s="290"/>
      <c r="B58" s="263" t="s">
        <v>189</v>
      </c>
      <c r="C58" s="289">
        <v>5</v>
      </c>
      <c r="D58" s="289">
        <v>5</v>
      </c>
      <c r="E58" s="289">
        <v>3</v>
      </c>
      <c r="F58" s="289">
        <v>11</v>
      </c>
      <c r="G58" s="289">
        <v>26</v>
      </c>
      <c r="H58" s="289">
        <v>14</v>
      </c>
      <c r="I58" s="289">
        <v>18</v>
      </c>
      <c r="J58" s="289">
        <v>37</v>
      </c>
      <c r="K58" s="289">
        <v>15</v>
      </c>
      <c r="L58" s="289">
        <v>1</v>
      </c>
      <c r="M58" s="289">
        <v>0</v>
      </c>
      <c r="N58" s="289">
        <v>1</v>
      </c>
      <c r="O58" s="265">
        <f t="shared" si="12"/>
        <v>136</v>
      </c>
    </row>
    <row r="59" spans="1:16">
      <c r="A59" s="290"/>
      <c r="B59" s="263" t="s">
        <v>329</v>
      </c>
      <c r="C59" s="289">
        <v>0</v>
      </c>
      <c r="D59" s="289">
        <v>0</v>
      </c>
      <c r="E59" s="289">
        <v>0</v>
      </c>
      <c r="F59" s="289">
        <v>0</v>
      </c>
      <c r="G59" s="289">
        <v>3</v>
      </c>
      <c r="H59" s="289">
        <v>3</v>
      </c>
      <c r="I59" s="289">
        <v>0</v>
      </c>
      <c r="J59" s="289">
        <v>1</v>
      </c>
      <c r="K59" s="289">
        <v>4</v>
      </c>
      <c r="L59" s="289">
        <v>1</v>
      </c>
      <c r="M59" s="289">
        <v>0</v>
      </c>
      <c r="N59" s="289">
        <v>0</v>
      </c>
      <c r="O59" s="265">
        <f t="shared" si="12"/>
        <v>12</v>
      </c>
    </row>
    <row r="60" spans="1:16">
      <c r="A60" s="267"/>
      <c r="B60" s="268" t="s">
        <v>345</v>
      </c>
      <c r="C60" s="283">
        <f>MEDIAN(C55:C59)</f>
        <v>0</v>
      </c>
      <c r="D60" s="283">
        <f t="shared" ref="D60:N60" si="13">MEDIAN(D55:D59)</f>
        <v>2</v>
      </c>
      <c r="E60" s="283">
        <f t="shared" si="13"/>
        <v>0</v>
      </c>
      <c r="F60" s="283">
        <f t="shared" si="13"/>
        <v>5</v>
      </c>
      <c r="G60" s="283">
        <f t="shared" si="13"/>
        <v>20</v>
      </c>
      <c r="H60" s="283">
        <f t="shared" si="13"/>
        <v>22</v>
      </c>
      <c r="I60" s="283">
        <f t="shared" si="13"/>
        <v>15</v>
      </c>
      <c r="J60" s="283">
        <f t="shared" si="13"/>
        <v>9</v>
      </c>
      <c r="K60" s="283">
        <f t="shared" si="13"/>
        <v>6</v>
      </c>
      <c r="L60" s="283">
        <f t="shared" si="13"/>
        <v>1</v>
      </c>
      <c r="M60" s="283">
        <f t="shared" si="13"/>
        <v>0</v>
      </c>
      <c r="N60" s="283">
        <f t="shared" si="13"/>
        <v>1</v>
      </c>
      <c r="O60" s="269">
        <f t="shared" si="12"/>
        <v>81</v>
      </c>
    </row>
    <row r="61" spans="1:16">
      <c r="A61" s="290"/>
      <c r="B61" s="270" t="s">
        <v>74</v>
      </c>
      <c r="C61" s="186">
        <f>C60*P61/O60</f>
        <v>0</v>
      </c>
      <c r="D61" s="186">
        <f>D60*P61/O60</f>
        <v>1.5999999999999999</v>
      </c>
      <c r="E61" s="186">
        <f>E60*P61/O60</f>
        <v>0</v>
      </c>
      <c r="F61" s="186">
        <f>F60*P61/O60</f>
        <v>4</v>
      </c>
      <c r="G61" s="186">
        <f>G60*P61/O60</f>
        <v>16</v>
      </c>
      <c r="H61" s="186">
        <f>H60*P61/O60</f>
        <v>17.599999999999998</v>
      </c>
      <c r="I61" s="186">
        <f>I60*P61/O60</f>
        <v>12</v>
      </c>
      <c r="J61" s="186">
        <f>J60*P61/O60</f>
        <v>7.1999999999999993</v>
      </c>
      <c r="K61" s="186">
        <f>K60*P61/O60</f>
        <v>4.8</v>
      </c>
      <c r="L61" s="186">
        <f>L60*P61/O60</f>
        <v>0.79999999999999993</v>
      </c>
      <c r="M61" s="186">
        <f>M60*P61/O60</f>
        <v>0</v>
      </c>
      <c r="N61" s="186">
        <f>N60*P61/O60</f>
        <v>0.79999999999999993</v>
      </c>
      <c r="O61" s="137">
        <f t="shared" si="12"/>
        <v>64.8</v>
      </c>
      <c r="P61" s="271">
        <f>O60*80/100</f>
        <v>64.8</v>
      </c>
    </row>
    <row r="62" spans="1:16">
      <c r="A62" s="290"/>
      <c r="B62" s="272" t="s">
        <v>342</v>
      </c>
      <c r="C62" s="273">
        <f>รายเดือน65!B11</f>
        <v>0</v>
      </c>
      <c r="D62" s="273">
        <f>รายเดือน65!C11</f>
        <v>0</v>
      </c>
      <c r="E62" s="273">
        <f>รายเดือน65!D11</f>
        <v>0</v>
      </c>
      <c r="F62" s="273">
        <f>รายเดือน65!E11</f>
        <v>0</v>
      </c>
      <c r="G62" s="273">
        <f>รายเดือน65!F11</f>
        <v>0</v>
      </c>
      <c r="H62" s="273">
        <f>รายเดือน65!G11</f>
        <v>1</v>
      </c>
      <c r="I62" s="273">
        <f>รายเดือน65!H11</f>
        <v>1</v>
      </c>
      <c r="J62" s="273">
        <f>รายเดือน65!I11</f>
        <v>1</v>
      </c>
      <c r="K62" s="273">
        <f>รายเดือน65!J11</f>
        <v>4</v>
      </c>
      <c r="L62" s="273">
        <f>รายเดือน65!K11</f>
        <v>2</v>
      </c>
      <c r="M62" s="273">
        <f>รายเดือน65!L11</f>
        <v>1</v>
      </c>
      <c r="N62" s="273">
        <f>รายเดือน65!M11</f>
        <v>0</v>
      </c>
      <c r="O62" s="274">
        <f t="shared" si="12"/>
        <v>10</v>
      </c>
    </row>
    <row r="63" spans="1:16">
      <c r="A63" s="291"/>
      <c r="B63" s="276" t="s">
        <v>346</v>
      </c>
      <c r="C63" s="277">
        <f>C62</f>
        <v>0</v>
      </c>
      <c r="D63" s="277">
        <f>C62+D62</f>
        <v>0</v>
      </c>
      <c r="E63" s="277">
        <f>C62+D62+E62</f>
        <v>0</v>
      </c>
      <c r="F63" s="277">
        <f>C62+D62+E62+F62</f>
        <v>0</v>
      </c>
      <c r="G63" s="277">
        <f>C62+D62+E62+F62+G62</f>
        <v>0</v>
      </c>
      <c r="H63" s="277">
        <f>C62+D62+E62+F62+G62+H62</f>
        <v>1</v>
      </c>
      <c r="I63" s="277">
        <f>C62+D62+E62+F62+G62+H62+I62</f>
        <v>2</v>
      </c>
      <c r="J63" s="277">
        <f>C62+D62+E62+F62+G62+H62+I62+J62</f>
        <v>3</v>
      </c>
      <c r="K63" s="277">
        <f>C62+D62+E62+F62+G62+H62+I62+J62+K62</f>
        <v>7</v>
      </c>
      <c r="L63" s="277">
        <f>C62+D62+E62+F62+G62+H62+I62+J62+K62+L62</f>
        <v>9</v>
      </c>
      <c r="M63" s="277">
        <f>C62+D62+E62+F62+G62+H62+I62+J62+K62+L62+M62</f>
        <v>10</v>
      </c>
      <c r="N63" s="277">
        <f>C62+D62+E62+F62+G62+H62+I62+J62+K62+L62+M62+N62</f>
        <v>10</v>
      </c>
      <c r="O63" s="278"/>
    </row>
    <row r="64" spans="1:16">
      <c r="A64" s="279"/>
      <c r="B64" s="80" t="s">
        <v>72</v>
      </c>
      <c r="C64" s="34" t="s">
        <v>65</v>
      </c>
      <c r="D64" s="34" t="s">
        <v>66</v>
      </c>
      <c r="E64" s="34" t="s">
        <v>47</v>
      </c>
      <c r="F64" s="34" t="s">
        <v>48</v>
      </c>
      <c r="G64" s="34" t="s">
        <v>49</v>
      </c>
      <c r="H64" s="34" t="s">
        <v>50</v>
      </c>
      <c r="I64" s="34" t="s">
        <v>51</v>
      </c>
      <c r="J64" s="34" t="s">
        <v>52</v>
      </c>
      <c r="K64" s="34" t="s">
        <v>53</v>
      </c>
      <c r="L64" s="34" t="s">
        <v>54</v>
      </c>
      <c r="M64" s="34" t="s">
        <v>55</v>
      </c>
      <c r="N64" s="34" t="s">
        <v>56</v>
      </c>
      <c r="O64" s="34" t="s">
        <v>41</v>
      </c>
    </row>
    <row r="65" spans="1:18">
      <c r="A65" s="279" t="s">
        <v>81</v>
      </c>
      <c r="B65" s="263" t="s">
        <v>330</v>
      </c>
      <c r="C65" s="292">
        <v>0</v>
      </c>
      <c r="D65" s="292">
        <v>0</v>
      </c>
      <c r="E65" s="292">
        <v>1</v>
      </c>
      <c r="F65" s="292">
        <v>3</v>
      </c>
      <c r="G65" s="292">
        <v>1</v>
      </c>
      <c r="H65" s="292">
        <v>9</v>
      </c>
      <c r="I65" s="292">
        <v>2</v>
      </c>
      <c r="J65" s="292">
        <v>2</v>
      </c>
      <c r="K65" s="292">
        <v>1</v>
      </c>
      <c r="L65" s="292">
        <v>1</v>
      </c>
      <c r="M65" s="292">
        <v>0</v>
      </c>
      <c r="N65" s="292">
        <v>0</v>
      </c>
      <c r="O65" s="265">
        <f t="shared" ref="O65:O72" si="14">SUM(C65:N65)</f>
        <v>20</v>
      </c>
    </row>
    <row r="66" spans="1:18">
      <c r="A66" s="262"/>
      <c r="B66" s="263" t="s">
        <v>152</v>
      </c>
      <c r="C66" s="292">
        <v>0</v>
      </c>
      <c r="D66" s="292">
        <v>0</v>
      </c>
      <c r="E66" s="292">
        <v>0</v>
      </c>
      <c r="F66" s="292">
        <v>1</v>
      </c>
      <c r="G66" s="292">
        <v>1</v>
      </c>
      <c r="H66" s="292">
        <v>20</v>
      </c>
      <c r="I66" s="292">
        <v>6</v>
      </c>
      <c r="J66" s="292">
        <v>17</v>
      </c>
      <c r="K66" s="292">
        <v>8</v>
      </c>
      <c r="L66" s="292">
        <v>2</v>
      </c>
      <c r="M66" s="292">
        <v>0</v>
      </c>
      <c r="N66" s="292">
        <v>4</v>
      </c>
      <c r="O66" s="265">
        <f t="shared" si="14"/>
        <v>59</v>
      </c>
    </row>
    <row r="67" spans="1:18">
      <c r="A67" s="262"/>
      <c r="B67" s="263" t="s">
        <v>153</v>
      </c>
      <c r="C67" s="292">
        <v>3</v>
      </c>
      <c r="D67" s="292">
        <v>13</v>
      </c>
      <c r="E67" s="292">
        <v>7</v>
      </c>
      <c r="F67" s="292">
        <v>5</v>
      </c>
      <c r="G67" s="292">
        <v>5</v>
      </c>
      <c r="H67" s="292">
        <v>18</v>
      </c>
      <c r="I67" s="292">
        <v>17</v>
      </c>
      <c r="J67" s="292">
        <v>32</v>
      </c>
      <c r="K67" s="292">
        <v>8</v>
      </c>
      <c r="L67" s="292">
        <v>8</v>
      </c>
      <c r="M67" s="292">
        <v>3</v>
      </c>
      <c r="N67" s="292">
        <v>0</v>
      </c>
      <c r="O67" s="265">
        <f t="shared" si="14"/>
        <v>119</v>
      </c>
    </row>
    <row r="68" spans="1:18">
      <c r="A68" s="262"/>
      <c r="B68" s="263" t="s">
        <v>189</v>
      </c>
      <c r="C68" s="292">
        <v>0</v>
      </c>
      <c r="D68" s="292">
        <v>0</v>
      </c>
      <c r="E68" s="292">
        <v>0</v>
      </c>
      <c r="F68" s="292">
        <v>10</v>
      </c>
      <c r="G68" s="292">
        <v>28</v>
      </c>
      <c r="H68" s="292">
        <v>28</v>
      </c>
      <c r="I68" s="292">
        <v>11</v>
      </c>
      <c r="J68" s="292">
        <v>2</v>
      </c>
      <c r="K68" s="292">
        <v>6</v>
      </c>
      <c r="L68" s="292">
        <v>2</v>
      </c>
      <c r="M68" s="292">
        <v>1</v>
      </c>
      <c r="N68" s="292">
        <v>0</v>
      </c>
      <c r="O68" s="265">
        <f t="shared" si="14"/>
        <v>88</v>
      </c>
    </row>
    <row r="69" spans="1:18">
      <c r="A69" s="262"/>
      <c r="B69" s="263" t="s">
        <v>329</v>
      </c>
      <c r="C69" s="292">
        <v>0</v>
      </c>
      <c r="D69" s="292">
        <v>0</v>
      </c>
      <c r="E69" s="292">
        <v>0</v>
      </c>
      <c r="F69" s="292">
        <v>1</v>
      </c>
      <c r="G69" s="292">
        <v>0</v>
      </c>
      <c r="H69" s="292">
        <v>0</v>
      </c>
      <c r="I69" s="292">
        <v>0</v>
      </c>
      <c r="J69" s="292">
        <v>4</v>
      </c>
      <c r="K69" s="292">
        <v>1</v>
      </c>
      <c r="L69" s="292">
        <v>3</v>
      </c>
      <c r="M69" s="292">
        <v>1</v>
      </c>
      <c r="N69" s="292">
        <v>1</v>
      </c>
      <c r="O69" s="265">
        <f t="shared" si="14"/>
        <v>11</v>
      </c>
    </row>
    <row r="70" spans="1:18">
      <c r="A70" s="267"/>
      <c r="B70" s="268" t="s">
        <v>345</v>
      </c>
      <c r="C70" s="283">
        <f>MEDIAN(C65:C69)</f>
        <v>0</v>
      </c>
      <c r="D70" s="283">
        <f t="shared" ref="D70:N70" si="15">MEDIAN(D65:D69)</f>
        <v>0</v>
      </c>
      <c r="E70" s="283">
        <f t="shared" si="15"/>
        <v>0</v>
      </c>
      <c r="F70" s="283">
        <f t="shared" si="15"/>
        <v>3</v>
      </c>
      <c r="G70" s="283">
        <f t="shared" si="15"/>
        <v>1</v>
      </c>
      <c r="H70" s="283">
        <f t="shared" si="15"/>
        <v>18</v>
      </c>
      <c r="I70" s="283">
        <f t="shared" si="15"/>
        <v>6</v>
      </c>
      <c r="J70" s="283">
        <f t="shared" si="15"/>
        <v>4</v>
      </c>
      <c r="K70" s="283">
        <f t="shared" si="15"/>
        <v>6</v>
      </c>
      <c r="L70" s="283">
        <f t="shared" si="15"/>
        <v>2</v>
      </c>
      <c r="M70" s="283">
        <f t="shared" si="15"/>
        <v>1</v>
      </c>
      <c r="N70" s="283">
        <f t="shared" si="15"/>
        <v>0</v>
      </c>
      <c r="O70" s="269">
        <f t="shared" si="14"/>
        <v>41</v>
      </c>
    </row>
    <row r="71" spans="1:18">
      <c r="A71" s="262"/>
      <c r="B71" s="270" t="s">
        <v>74</v>
      </c>
      <c r="C71" s="186">
        <f>C70*P71/O70</f>
        <v>0</v>
      </c>
      <c r="D71" s="186">
        <f>D70*P71/O70</f>
        <v>0</v>
      </c>
      <c r="E71" s="186">
        <f>E70*P71/O70</f>
        <v>0</v>
      </c>
      <c r="F71" s="186">
        <f>F70*P71/O70</f>
        <v>2.4</v>
      </c>
      <c r="G71" s="186">
        <f>G70*P71/O70</f>
        <v>0.79999999999999993</v>
      </c>
      <c r="H71" s="186">
        <f>H70*P71/O70</f>
        <v>14.399999999999999</v>
      </c>
      <c r="I71" s="186">
        <f>I70*P71/O70</f>
        <v>4.8</v>
      </c>
      <c r="J71" s="186">
        <f>J70*P71/O70</f>
        <v>3.1999999999999997</v>
      </c>
      <c r="K71" s="186">
        <f>K70*P71/O70</f>
        <v>4.8</v>
      </c>
      <c r="L71" s="186">
        <f>L70*P71/O70</f>
        <v>1.5999999999999999</v>
      </c>
      <c r="M71" s="186">
        <f>M70*P71/O70</f>
        <v>0.79999999999999993</v>
      </c>
      <c r="N71" s="186">
        <f>N70*P71/O70</f>
        <v>0</v>
      </c>
      <c r="O71" s="137">
        <f t="shared" si="14"/>
        <v>32.799999999999997</v>
      </c>
      <c r="P71" s="271">
        <f>O70*80/100</f>
        <v>32.799999999999997</v>
      </c>
    </row>
    <row r="72" spans="1:18">
      <c r="A72" s="262"/>
      <c r="B72" s="272" t="s">
        <v>342</v>
      </c>
      <c r="C72" s="273">
        <f>รายเดือน65!B12</f>
        <v>4</v>
      </c>
      <c r="D72" s="273">
        <f>รายเดือน65!C12</f>
        <v>0</v>
      </c>
      <c r="E72" s="273">
        <f>รายเดือน65!D12</f>
        <v>0</v>
      </c>
      <c r="F72" s="273">
        <f>รายเดือน65!E12</f>
        <v>1</v>
      </c>
      <c r="G72" s="273">
        <f>รายเดือน65!F12</f>
        <v>1</v>
      </c>
      <c r="H72" s="273">
        <f>รายเดือน65!G12</f>
        <v>4</v>
      </c>
      <c r="I72" s="273">
        <f>รายเดือน65!H12</f>
        <v>3</v>
      </c>
      <c r="J72" s="273">
        <f>รายเดือน65!I12</f>
        <v>20</v>
      </c>
      <c r="K72" s="273">
        <f>รายเดือน65!J12</f>
        <v>21</v>
      </c>
      <c r="L72" s="273">
        <f>รายเดือน65!K12</f>
        <v>13</v>
      </c>
      <c r="M72" s="273">
        <f>รายเดือน65!L12</f>
        <v>2</v>
      </c>
      <c r="N72" s="273">
        <f>รายเดือน65!M12</f>
        <v>1</v>
      </c>
      <c r="O72" s="274">
        <f t="shared" si="14"/>
        <v>70</v>
      </c>
    </row>
    <row r="73" spans="1:18">
      <c r="A73" s="284"/>
      <c r="B73" s="276" t="s">
        <v>346</v>
      </c>
      <c r="C73" s="277">
        <f>C72</f>
        <v>4</v>
      </c>
      <c r="D73" s="277">
        <f>C72+D72</f>
        <v>4</v>
      </c>
      <c r="E73" s="277">
        <f>C72+D72+E72</f>
        <v>4</v>
      </c>
      <c r="F73" s="277">
        <f>C72+D72+E72+F72</f>
        <v>5</v>
      </c>
      <c r="G73" s="277">
        <f>C72+D72+E72+F72+G72</f>
        <v>6</v>
      </c>
      <c r="H73" s="277">
        <f>C72+D72+E72+F72+G72+H72</f>
        <v>10</v>
      </c>
      <c r="I73" s="277">
        <f>C72+D72+E72+F72+G72+H72+I72</f>
        <v>13</v>
      </c>
      <c r="J73" s="277">
        <f>C72+D72+E72+F72+G72+H72+I72+J72</f>
        <v>33</v>
      </c>
      <c r="K73" s="277">
        <f>C72+D72+E72+F72+G72+H72+I72+J72+K72</f>
        <v>54</v>
      </c>
      <c r="L73" s="277">
        <f>C72+D72+E72+F72+G72+H72+I72+J72+K72+L72</f>
        <v>67</v>
      </c>
      <c r="M73" s="277">
        <f>C72+D72+E72+F72+G72+H72+I72+J72+K72+L72+M72</f>
        <v>69</v>
      </c>
      <c r="N73" s="277">
        <f>C72+D72+E72+F72+G72+H72+I72+J72+K72+L72+M72+N72</f>
        <v>70</v>
      </c>
      <c r="O73" s="278"/>
    </row>
    <row r="74" spans="1:18">
      <c r="A74" s="279"/>
      <c r="B74" s="80" t="s">
        <v>72</v>
      </c>
      <c r="C74" s="34" t="s">
        <v>65</v>
      </c>
      <c r="D74" s="34" t="s">
        <v>66</v>
      </c>
      <c r="E74" s="34" t="s">
        <v>47</v>
      </c>
      <c r="F74" s="34" t="s">
        <v>48</v>
      </c>
      <c r="G74" s="34" t="s">
        <v>49</v>
      </c>
      <c r="H74" s="34" t="s">
        <v>50</v>
      </c>
      <c r="I74" s="34" t="s">
        <v>51</v>
      </c>
      <c r="J74" s="34" t="s">
        <v>52</v>
      </c>
      <c r="K74" s="34" t="s">
        <v>53</v>
      </c>
      <c r="L74" s="34" t="s">
        <v>54</v>
      </c>
      <c r="M74" s="34" t="s">
        <v>55</v>
      </c>
      <c r="N74" s="34" t="s">
        <v>56</v>
      </c>
      <c r="O74" s="34" t="s">
        <v>41</v>
      </c>
    </row>
    <row r="75" spans="1:18">
      <c r="A75" s="279" t="s">
        <v>82</v>
      </c>
      <c r="B75" s="263" t="s">
        <v>330</v>
      </c>
      <c r="C75" s="293">
        <v>1</v>
      </c>
      <c r="D75" s="293">
        <v>0</v>
      </c>
      <c r="E75" s="293">
        <v>0</v>
      </c>
      <c r="F75" s="293">
        <v>0</v>
      </c>
      <c r="G75" s="293">
        <v>0</v>
      </c>
      <c r="H75" s="293">
        <v>13</v>
      </c>
      <c r="I75" s="293">
        <v>8</v>
      </c>
      <c r="J75" s="293">
        <v>13</v>
      </c>
      <c r="K75" s="293">
        <v>0</v>
      </c>
      <c r="L75" s="293">
        <v>1</v>
      </c>
      <c r="M75" s="293">
        <v>0</v>
      </c>
      <c r="N75" s="293">
        <v>0</v>
      </c>
      <c r="O75" s="265">
        <f t="shared" ref="O75:O82" si="16">SUM(C75:N75)</f>
        <v>36</v>
      </c>
    </row>
    <row r="76" spans="1:18">
      <c r="A76" s="262"/>
      <c r="B76" s="263" t="s">
        <v>152</v>
      </c>
      <c r="C76" s="293">
        <v>1</v>
      </c>
      <c r="D76" s="293">
        <v>0</v>
      </c>
      <c r="E76" s="293">
        <v>0</v>
      </c>
      <c r="F76" s="293">
        <v>0</v>
      </c>
      <c r="G76" s="293">
        <v>5</v>
      </c>
      <c r="H76" s="293">
        <v>14</v>
      </c>
      <c r="I76" s="293">
        <v>18</v>
      </c>
      <c r="J76" s="293">
        <v>20</v>
      </c>
      <c r="K76" s="293">
        <v>4</v>
      </c>
      <c r="L76" s="293">
        <v>1</v>
      </c>
      <c r="M76" s="293">
        <v>6</v>
      </c>
      <c r="N76" s="293">
        <v>16</v>
      </c>
      <c r="O76" s="265">
        <f t="shared" si="16"/>
        <v>85</v>
      </c>
    </row>
    <row r="77" spans="1:18">
      <c r="A77" s="262"/>
      <c r="B77" s="263" t="s">
        <v>153</v>
      </c>
      <c r="C77" s="293">
        <v>8</v>
      </c>
      <c r="D77" s="293">
        <v>5</v>
      </c>
      <c r="E77" s="293">
        <v>13</v>
      </c>
      <c r="F77" s="293">
        <v>6</v>
      </c>
      <c r="G77" s="293">
        <v>29</v>
      </c>
      <c r="H77" s="293">
        <v>86</v>
      </c>
      <c r="I77" s="293">
        <v>85</v>
      </c>
      <c r="J77" s="293">
        <v>38</v>
      </c>
      <c r="K77" s="293">
        <v>20</v>
      </c>
      <c r="L77" s="293">
        <v>21</v>
      </c>
      <c r="M77" s="293">
        <v>21</v>
      </c>
      <c r="N77" s="293">
        <v>2</v>
      </c>
      <c r="O77" s="265">
        <f t="shared" si="16"/>
        <v>334</v>
      </c>
      <c r="R77" s="136"/>
    </row>
    <row r="78" spans="1:18">
      <c r="A78" s="262"/>
      <c r="B78" s="263" t="s">
        <v>189</v>
      </c>
      <c r="C78" s="293">
        <v>6</v>
      </c>
      <c r="D78" s="293">
        <v>9</v>
      </c>
      <c r="E78" s="293">
        <v>10</v>
      </c>
      <c r="F78" s="293">
        <v>10</v>
      </c>
      <c r="G78" s="293">
        <v>25</v>
      </c>
      <c r="H78" s="293">
        <v>14</v>
      </c>
      <c r="I78" s="293">
        <v>27</v>
      </c>
      <c r="J78" s="293">
        <v>16</v>
      </c>
      <c r="K78" s="293">
        <v>7</v>
      </c>
      <c r="L78" s="293">
        <v>1</v>
      </c>
      <c r="M78" s="293">
        <v>1</v>
      </c>
      <c r="N78" s="293">
        <v>1</v>
      </c>
      <c r="O78" s="265">
        <f t="shared" si="16"/>
        <v>127</v>
      </c>
    </row>
    <row r="79" spans="1:18">
      <c r="A79" s="262"/>
      <c r="B79" s="263" t="s">
        <v>329</v>
      </c>
      <c r="C79" s="293">
        <v>0</v>
      </c>
      <c r="D79" s="293">
        <v>0</v>
      </c>
      <c r="E79" s="293">
        <v>0</v>
      </c>
      <c r="F79" s="293">
        <v>0</v>
      </c>
      <c r="G79" s="293">
        <v>0</v>
      </c>
      <c r="H79" s="293">
        <v>0</v>
      </c>
      <c r="I79" s="293">
        <v>0</v>
      </c>
      <c r="J79" s="293">
        <v>1</v>
      </c>
      <c r="K79" s="293">
        <v>2</v>
      </c>
      <c r="L79" s="293">
        <v>3</v>
      </c>
      <c r="M79" s="293">
        <v>0</v>
      </c>
      <c r="N79" s="293">
        <v>0</v>
      </c>
      <c r="O79" s="265">
        <f t="shared" si="16"/>
        <v>6</v>
      </c>
    </row>
    <row r="80" spans="1:18">
      <c r="A80" s="267"/>
      <c r="B80" s="268" t="s">
        <v>345</v>
      </c>
      <c r="C80" s="283">
        <f>MEDIAN(C75:C79)</f>
        <v>1</v>
      </c>
      <c r="D80" s="283">
        <f t="shared" ref="D80:N80" si="17">MEDIAN(D75:D79)</f>
        <v>0</v>
      </c>
      <c r="E80" s="283">
        <f t="shared" si="17"/>
        <v>0</v>
      </c>
      <c r="F80" s="283">
        <f t="shared" si="17"/>
        <v>0</v>
      </c>
      <c r="G80" s="283">
        <f t="shared" si="17"/>
        <v>5</v>
      </c>
      <c r="H80" s="283">
        <f t="shared" si="17"/>
        <v>14</v>
      </c>
      <c r="I80" s="283">
        <f t="shared" si="17"/>
        <v>18</v>
      </c>
      <c r="J80" s="283">
        <f t="shared" si="17"/>
        <v>16</v>
      </c>
      <c r="K80" s="283">
        <f t="shared" si="17"/>
        <v>4</v>
      </c>
      <c r="L80" s="283">
        <f t="shared" si="17"/>
        <v>1</v>
      </c>
      <c r="M80" s="283">
        <f t="shared" si="17"/>
        <v>1</v>
      </c>
      <c r="N80" s="283">
        <f t="shared" si="17"/>
        <v>1</v>
      </c>
      <c r="O80" s="269">
        <f t="shared" si="16"/>
        <v>61</v>
      </c>
    </row>
    <row r="81" spans="1:16">
      <c r="A81" s="262"/>
      <c r="B81" s="270" t="s">
        <v>74</v>
      </c>
      <c r="C81" s="186">
        <f>C80*P81/O80</f>
        <v>0.79999999999999993</v>
      </c>
      <c r="D81" s="186">
        <f>D80*P81/O80</f>
        <v>0</v>
      </c>
      <c r="E81" s="186">
        <f>E80*P81/O80</f>
        <v>0</v>
      </c>
      <c r="F81" s="186">
        <f>F80*P81/O80</f>
        <v>0</v>
      </c>
      <c r="G81" s="186">
        <f>G80*P81/O80</f>
        <v>4</v>
      </c>
      <c r="H81" s="186">
        <f>H80*P81/O80</f>
        <v>11.2</v>
      </c>
      <c r="I81" s="186">
        <f>I80*P81/O80</f>
        <v>14.4</v>
      </c>
      <c r="J81" s="186">
        <f>J80*P81/O80</f>
        <v>12.799999999999999</v>
      </c>
      <c r="K81" s="186">
        <f>K80*P81/O80</f>
        <v>3.1999999999999997</v>
      </c>
      <c r="L81" s="186">
        <f>L80*P81/O80</f>
        <v>0.79999999999999993</v>
      </c>
      <c r="M81" s="186">
        <f>M80*P81/O80</f>
        <v>0.79999999999999993</v>
      </c>
      <c r="N81" s="186">
        <f>N80*P81/O80</f>
        <v>0.79999999999999993</v>
      </c>
      <c r="O81" s="137">
        <f t="shared" si="16"/>
        <v>48.79999999999999</v>
      </c>
      <c r="P81" s="271">
        <f>O80*80/100</f>
        <v>48.8</v>
      </c>
    </row>
    <row r="82" spans="1:16">
      <c r="A82" s="262"/>
      <c r="B82" s="272" t="s">
        <v>342</v>
      </c>
      <c r="C82" s="273">
        <f>รายเดือน65!B13</f>
        <v>0</v>
      </c>
      <c r="D82" s="273">
        <f>รายเดือน65!C13</f>
        <v>0</v>
      </c>
      <c r="E82" s="273">
        <f>รายเดือน65!D13</f>
        <v>0</v>
      </c>
      <c r="F82" s="273">
        <f>รายเดือน65!E13</f>
        <v>0</v>
      </c>
      <c r="G82" s="273">
        <f>รายเดือน65!F13</f>
        <v>1</v>
      </c>
      <c r="H82" s="273">
        <f>รายเดือน65!G13</f>
        <v>2</v>
      </c>
      <c r="I82" s="273">
        <f>รายเดือน65!H13</f>
        <v>0</v>
      </c>
      <c r="J82" s="273">
        <f>รายเดือน65!I13</f>
        <v>0</v>
      </c>
      <c r="K82" s="273">
        <f>รายเดือน65!J13</f>
        <v>0</v>
      </c>
      <c r="L82" s="273">
        <f>รายเดือน65!K13</f>
        <v>0</v>
      </c>
      <c r="M82" s="273">
        <f>รายเดือน65!L13</f>
        <v>0</v>
      </c>
      <c r="N82" s="273">
        <f>รายเดือน65!M13</f>
        <v>0</v>
      </c>
      <c r="O82" s="274">
        <f t="shared" si="16"/>
        <v>3</v>
      </c>
    </row>
    <row r="83" spans="1:16">
      <c r="A83" s="284"/>
      <c r="B83" s="276" t="s">
        <v>346</v>
      </c>
      <c r="C83" s="277">
        <f>C82</f>
        <v>0</v>
      </c>
      <c r="D83" s="277">
        <f>C82+D82</f>
        <v>0</v>
      </c>
      <c r="E83" s="277">
        <f>C82+D82+E82</f>
        <v>0</v>
      </c>
      <c r="F83" s="277">
        <f>C82+D82+E82+F82</f>
        <v>0</v>
      </c>
      <c r="G83" s="277">
        <f>C82+D82+E82+F82+G82</f>
        <v>1</v>
      </c>
      <c r="H83" s="277">
        <f>C82+D82+E82+F82+G82+H82</f>
        <v>3</v>
      </c>
      <c r="I83" s="277">
        <f>C82+D82+E82+F82+G82+H82+I82</f>
        <v>3</v>
      </c>
      <c r="J83" s="277">
        <f>C82+D82+E82+F82+G82+H82+I82+J82</f>
        <v>3</v>
      </c>
      <c r="K83" s="277">
        <f>C82+D82+E82+F82+G82+H82+I82+J82+K82</f>
        <v>3</v>
      </c>
      <c r="L83" s="277">
        <f>C82+D82+E82+F82+G82+H82+I82+J82+K82+L82</f>
        <v>3</v>
      </c>
      <c r="M83" s="277">
        <f>C82+D82+E82+F82+G82+H82+I82+J82+K82+L82+M82</f>
        <v>3</v>
      </c>
      <c r="N83" s="277">
        <f>C82+D82+E82+F82+G82+H82+I82+J82+K82+L82+M82+N82</f>
        <v>3</v>
      </c>
      <c r="O83" s="278"/>
    </row>
    <row r="84" spans="1:16">
      <c r="A84" s="279" t="s">
        <v>83</v>
      </c>
      <c r="B84" s="80" t="s">
        <v>72</v>
      </c>
      <c r="C84" s="34" t="s">
        <v>65</v>
      </c>
      <c r="D84" s="34" t="s">
        <v>66</v>
      </c>
      <c r="E84" s="34" t="s">
        <v>47</v>
      </c>
      <c r="F84" s="34" t="s">
        <v>48</v>
      </c>
      <c r="G84" s="34" t="s">
        <v>49</v>
      </c>
      <c r="H84" s="34" t="s">
        <v>50</v>
      </c>
      <c r="I84" s="34" t="s">
        <v>51</v>
      </c>
      <c r="J84" s="34" t="s">
        <v>52</v>
      </c>
      <c r="K84" s="34" t="s">
        <v>53</v>
      </c>
      <c r="L84" s="34" t="s">
        <v>54</v>
      </c>
      <c r="M84" s="34" t="s">
        <v>55</v>
      </c>
      <c r="N84" s="34" t="s">
        <v>56</v>
      </c>
      <c r="O84" s="34" t="s">
        <v>41</v>
      </c>
    </row>
    <row r="85" spans="1:16">
      <c r="A85" s="262"/>
      <c r="B85" s="263" t="s">
        <v>330</v>
      </c>
      <c r="C85" s="294">
        <v>0</v>
      </c>
      <c r="D85" s="294">
        <v>0</v>
      </c>
      <c r="E85" s="294">
        <v>1</v>
      </c>
      <c r="F85" s="294">
        <v>1</v>
      </c>
      <c r="G85" s="294">
        <v>7</v>
      </c>
      <c r="H85" s="294">
        <v>13</v>
      </c>
      <c r="I85" s="294">
        <v>7</v>
      </c>
      <c r="J85" s="294">
        <v>3</v>
      </c>
      <c r="K85" s="294">
        <v>4</v>
      </c>
      <c r="L85" s="294">
        <v>3</v>
      </c>
      <c r="M85" s="294">
        <v>1</v>
      </c>
      <c r="N85" s="294">
        <v>0</v>
      </c>
      <c r="O85" s="265">
        <f t="shared" ref="O85:O92" si="18">SUM(C85:N85)</f>
        <v>40</v>
      </c>
    </row>
    <row r="86" spans="1:16">
      <c r="A86" s="262"/>
      <c r="B86" s="263" t="s">
        <v>152</v>
      </c>
      <c r="C86" s="294">
        <v>1</v>
      </c>
      <c r="D86" s="294">
        <v>0</v>
      </c>
      <c r="E86" s="294">
        <v>0</v>
      </c>
      <c r="F86" s="294">
        <v>0</v>
      </c>
      <c r="G86" s="294">
        <v>3</v>
      </c>
      <c r="H86" s="294">
        <v>24</v>
      </c>
      <c r="I86" s="294">
        <v>21</v>
      </c>
      <c r="J86" s="294">
        <v>12</v>
      </c>
      <c r="K86" s="294">
        <v>17</v>
      </c>
      <c r="L86" s="294">
        <v>9</v>
      </c>
      <c r="M86" s="294">
        <v>3</v>
      </c>
      <c r="N86" s="294">
        <v>2</v>
      </c>
      <c r="O86" s="265">
        <f t="shared" si="18"/>
        <v>92</v>
      </c>
    </row>
    <row r="87" spans="1:16">
      <c r="A87" s="262"/>
      <c r="B87" s="263" t="s">
        <v>153</v>
      </c>
      <c r="C87" s="294">
        <v>13</v>
      </c>
      <c r="D87" s="294">
        <v>9</v>
      </c>
      <c r="E87" s="294">
        <v>7</v>
      </c>
      <c r="F87" s="294">
        <v>12</v>
      </c>
      <c r="G87" s="294">
        <v>28</v>
      </c>
      <c r="H87" s="294">
        <v>41</v>
      </c>
      <c r="I87" s="294">
        <v>48</v>
      </c>
      <c r="J87" s="294">
        <v>36</v>
      </c>
      <c r="K87" s="294">
        <v>21</v>
      </c>
      <c r="L87" s="294">
        <v>23</v>
      </c>
      <c r="M87" s="294">
        <v>9</v>
      </c>
      <c r="N87" s="294">
        <v>1</v>
      </c>
      <c r="O87" s="265">
        <f t="shared" si="18"/>
        <v>248</v>
      </c>
    </row>
    <row r="88" spans="1:16">
      <c r="A88" s="262"/>
      <c r="B88" s="263" t="s">
        <v>189</v>
      </c>
      <c r="C88" s="294">
        <v>5</v>
      </c>
      <c r="D88" s="294">
        <v>5</v>
      </c>
      <c r="E88" s="294">
        <v>2</v>
      </c>
      <c r="F88" s="294">
        <v>14</v>
      </c>
      <c r="G88" s="294">
        <v>5</v>
      </c>
      <c r="H88" s="294">
        <v>18</v>
      </c>
      <c r="I88" s="294">
        <v>30</v>
      </c>
      <c r="J88" s="294">
        <v>33</v>
      </c>
      <c r="K88" s="294">
        <v>13</v>
      </c>
      <c r="L88" s="294">
        <v>0</v>
      </c>
      <c r="M88" s="294">
        <v>0</v>
      </c>
      <c r="N88" s="294">
        <v>0</v>
      </c>
      <c r="O88" s="265">
        <f t="shared" si="18"/>
        <v>125</v>
      </c>
    </row>
    <row r="89" spans="1:16">
      <c r="A89" s="262"/>
      <c r="B89" s="263" t="s">
        <v>329</v>
      </c>
      <c r="C89" s="294">
        <v>0</v>
      </c>
      <c r="D89" s="294">
        <v>0</v>
      </c>
      <c r="E89" s="294">
        <v>0</v>
      </c>
      <c r="F89" s="294">
        <v>2</v>
      </c>
      <c r="G89" s="294">
        <v>1</v>
      </c>
      <c r="H89" s="294">
        <v>0</v>
      </c>
      <c r="I89" s="294">
        <v>0</v>
      </c>
      <c r="J89" s="294">
        <v>1</v>
      </c>
      <c r="K89" s="294">
        <v>2</v>
      </c>
      <c r="L89" s="294">
        <v>0</v>
      </c>
      <c r="M89" s="294">
        <v>0</v>
      </c>
      <c r="N89" s="294">
        <v>0</v>
      </c>
      <c r="O89" s="265">
        <f t="shared" si="18"/>
        <v>6</v>
      </c>
    </row>
    <row r="90" spans="1:16">
      <c r="A90" s="267"/>
      <c r="B90" s="268" t="s">
        <v>345</v>
      </c>
      <c r="C90" s="283">
        <f>MEDIAN(C85:C89)</f>
        <v>1</v>
      </c>
      <c r="D90" s="283">
        <f t="shared" ref="D90:N90" si="19">MEDIAN(D85:D89)</f>
        <v>0</v>
      </c>
      <c r="E90" s="283">
        <f t="shared" si="19"/>
        <v>1</v>
      </c>
      <c r="F90" s="283">
        <f t="shared" si="19"/>
        <v>2</v>
      </c>
      <c r="G90" s="283">
        <f t="shared" si="19"/>
        <v>5</v>
      </c>
      <c r="H90" s="283">
        <f t="shared" si="19"/>
        <v>18</v>
      </c>
      <c r="I90" s="283">
        <f t="shared" si="19"/>
        <v>21</v>
      </c>
      <c r="J90" s="283">
        <f t="shared" si="19"/>
        <v>12</v>
      </c>
      <c r="K90" s="283">
        <f t="shared" si="19"/>
        <v>13</v>
      </c>
      <c r="L90" s="283">
        <f t="shared" si="19"/>
        <v>3</v>
      </c>
      <c r="M90" s="283">
        <f t="shared" si="19"/>
        <v>1</v>
      </c>
      <c r="N90" s="283">
        <f t="shared" si="19"/>
        <v>0</v>
      </c>
      <c r="O90" s="269">
        <f t="shared" si="18"/>
        <v>77</v>
      </c>
    </row>
    <row r="91" spans="1:16">
      <c r="A91" s="262"/>
      <c r="B91" s="270" t="s">
        <v>74</v>
      </c>
      <c r="C91" s="186">
        <f>C90*P91/O90</f>
        <v>0.8</v>
      </c>
      <c r="D91" s="186">
        <f>D90*P91/O90</f>
        <v>0</v>
      </c>
      <c r="E91" s="186">
        <f>E90*P91/O90</f>
        <v>0.8</v>
      </c>
      <c r="F91" s="186">
        <f>F90*P91/O90</f>
        <v>1.6</v>
      </c>
      <c r="G91" s="186">
        <f>G90*P91/O90</f>
        <v>4</v>
      </c>
      <c r="H91" s="186">
        <f>H90*P91/O90</f>
        <v>14.399999999999999</v>
      </c>
      <c r="I91" s="186">
        <f>I90*P91/O90</f>
        <v>16.8</v>
      </c>
      <c r="J91" s="186">
        <f>J90*P91/O90</f>
        <v>9.6000000000000014</v>
      </c>
      <c r="K91" s="186">
        <f>K90*P91/O90</f>
        <v>10.4</v>
      </c>
      <c r="L91" s="186">
        <f>L90*P91/O90</f>
        <v>2.4000000000000004</v>
      </c>
      <c r="M91" s="186">
        <f>M90*P91/O90</f>
        <v>0.8</v>
      </c>
      <c r="N91" s="186">
        <f>N90*P91/O90</f>
        <v>0</v>
      </c>
      <c r="O91" s="137">
        <f t="shared" si="18"/>
        <v>61.599999999999994</v>
      </c>
      <c r="P91" s="271">
        <f>O90*80/100</f>
        <v>61.6</v>
      </c>
    </row>
    <row r="92" spans="1:16">
      <c r="A92" s="262"/>
      <c r="B92" s="272" t="s">
        <v>342</v>
      </c>
      <c r="C92" s="273">
        <f>รายเดือน65!B16</f>
        <v>1</v>
      </c>
      <c r="D92" s="273">
        <f>รายเดือน65!C16</f>
        <v>0</v>
      </c>
      <c r="E92" s="273">
        <f>รายเดือน65!D16</f>
        <v>0</v>
      </c>
      <c r="F92" s="273">
        <f>รายเดือน65!E16</f>
        <v>0</v>
      </c>
      <c r="G92" s="273">
        <f>รายเดือน65!F16</f>
        <v>2</v>
      </c>
      <c r="H92" s="273">
        <f>รายเดือน65!G16</f>
        <v>7</v>
      </c>
      <c r="I92" s="273">
        <f>รายเดือน65!H16</f>
        <v>6</v>
      </c>
      <c r="J92" s="273">
        <f>รายเดือน65!I16</f>
        <v>3</v>
      </c>
      <c r="K92" s="273">
        <f>รายเดือน65!J16</f>
        <v>5</v>
      </c>
      <c r="L92" s="273">
        <f>รายเดือน65!K16</f>
        <v>7</v>
      </c>
      <c r="M92" s="273">
        <f>รายเดือน65!L16</f>
        <v>6</v>
      </c>
      <c r="N92" s="273">
        <f>รายเดือน65!M16</f>
        <v>0</v>
      </c>
      <c r="O92" s="274">
        <f t="shared" si="18"/>
        <v>37</v>
      </c>
    </row>
    <row r="93" spans="1:16">
      <c r="A93" s="284"/>
      <c r="B93" s="276" t="s">
        <v>346</v>
      </c>
      <c r="C93" s="277">
        <f>C92</f>
        <v>1</v>
      </c>
      <c r="D93" s="277">
        <f>C92+D92</f>
        <v>1</v>
      </c>
      <c r="E93" s="277">
        <f>C92+D92+E92</f>
        <v>1</v>
      </c>
      <c r="F93" s="277">
        <f>C92+D92+E92+F92</f>
        <v>1</v>
      </c>
      <c r="G93" s="277">
        <f>C92+D92+E92+F92+G92</f>
        <v>3</v>
      </c>
      <c r="H93" s="277">
        <f>C92+D92+E92+F92+G92+H92</f>
        <v>10</v>
      </c>
      <c r="I93" s="277">
        <f>C92+D92+E92+F92+G92+H92+I92</f>
        <v>16</v>
      </c>
      <c r="J93" s="277">
        <f>C92+D92+E92+F92+G92+H92+I92+J92</f>
        <v>19</v>
      </c>
      <c r="K93" s="277">
        <f>C92+D92+E92+F92+G92+H92+I92+J92+K92</f>
        <v>24</v>
      </c>
      <c r="L93" s="277">
        <f>C92+D92+E92+F92+G92+H92+I92+J92+K92+L92</f>
        <v>31</v>
      </c>
      <c r="M93" s="277">
        <f>C92+D92+E92+F92+G92+H92+I92+J92+K92+L92+M92</f>
        <v>37</v>
      </c>
      <c r="N93" s="277">
        <f>C92+D92+E92+F92+G92+H92+I92+J92+K92+L92+M92+N92</f>
        <v>37</v>
      </c>
      <c r="O93" s="278"/>
    </row>
    <row r="94" spans="1:16">
      <c r="A94" s="279" t="s">
        <v>84</v>
      </c>
      <c r="B94" s="80" t="s">
        <v>72</v>
      </c>
      <c r="C94" s="34" t="s">
        <v>65</v>
      </c>
      <c r="D94" s="34" t="s">
        <v>66</v>
      </c>
      <c r="E94" s="34" t="s">
        <v>47</v>
      </c>
      <c r="F94" s="34" t="s">
        <v>48</v>
      </c>
      <c r="G94" s="34" t="s">
        <v>49</v>
      </c>
      <c r="H94" s="34" t="s">
        <v>50</v>
      </c>
      <c r="I94" s="34" t="s">
        <v>51</v>
      </c>
      <c r="J94" s="34" t="s">
        <v>52</v>
      </c>
      <c r="K94" s="34" t="s">
        <v>53</v>
      </c>
      <c r="L94" s="34" t="s">
        <v>54</v>
      </c>
      <c r="M94" s="34" t="s">
        <v>55</v>
      </c>
      <c r="N94" s="34" t="s">
        <v>56</v>
      </c>
      <c r="O94" s="34" t="s">
        <v>41</v>
      </c>
    </row>
    <row r="95" spans="1:16">
      <c r="A95" s="262"/>
      <c r="B95" s="263" t="s">
        <v>330</v>
      </c>
      <c r="C95" s="295">
        <v>0</v>
      </c>
      <c r="D95" s="295">
        <v>0</v>
      </c>
      <c r="E95" s="295">
        <v>3</v>
      </c>
      <c r="F95" s="295">
        <v>0</v>
      </c>
      <c r="G95" s="295">
        <v>1</v>
      </c>
      <c r="H95" s="295">
        <v>24</v>
      </c>
      <c r="I95" s="295">
        <v>11</v>
      </c>
      <c r="J95" s="295">
        <v>22</v>
      </c>
      <c r="K95" s="295">
        <v>12</v>
      </c>
      <c r="L95" s="295">
        <v>1</v>
      </c>
      <c r="M95" s="295">
        <v>0</v>
      </c>
      <c r="N95" s="295">
        <v>1</v>
      </c>
      <c r="O95" s="265">
        <f t="shared" ref="O95:O102" si="20">SUM(C95:N95)</f>
        <v>75</v>
      </c>
    </row>
    <row r="96" spans="1:16">
      <c r="A96" s="262"/>
      <c r="B96" s="263" t="s">
        <v>152</v>
      </c>
      <c r="C96" s="295">
        <v>1</v>
      </c>
      <c r="D96" s="295">
        <v>0</v>
      </c>
      <c r="E96" s="295">
        <v>1</v>
      </c>
      <c r="F96" s="295">
        <v>2</v>
      </c>
      <c r="G96" s="295">
        <v>22</v>
      </c>
      <c r="H96" s="295">
        <v>60</v>
      </c>
      <c r="I96" s="295">
        <v>51</v>
      </c>
      <c r="J96" s="295">
        <v>33</v>
      </c>
      <c r="K96" s="295">
        <v>25</v>
      </c>
      <c r="L96" s="295">
        <v>2</v>
      </c>
      <c r="M96" s="295">
        <v>5</v>
      </c>
      <c r="N96" s="295">
        <v>10</v>
      </c>
      <c r="O96" s="265">
        <f t="shared" si="20"/>
        <v>212</v>
      </c>
    </row>
    <row r="97" spans="1:16">
      <c r="A97" s="262"/>
      <c r="B97" s="263" t="s">
        <v>153</v>
      </c>
      <c r="C97" s="295">
        <v>4</v>
      </c>
      <c r="D97" s="295">
        <v>10</v>
      </c>
      <c r="E97" s="295">
        <v>9</v>
      </c>
      <c r="F97" s="295">
        <v>8</v>
      </c>
      <c r="G97" s="295">
        <v>36</v>
      </c>
      <c r="H97" s="295">
        <v>77</v>
      </c>
      <c r="I97" s="295">
        <v>50</v>
      </c>
      <c r="J97" s="295">
        <v>32</v>
      </c>
      <c r="K97" s="295">
        <v>65</v>
      </c>
      <c r="L97" s="295">
        <v>35</v>
      </c>
      <c r="M97" s="295">
        <v>17</v>
      </c>
      <c r="N97" s="295">
        <v>12</v>
      </c>
      <c r="O97" s="265">
        <f t="shared" si="20"/>
        <v>355</v>
      </c>
    </row>
    <row r="98" spans="1:16">
      <c r="A98" s="262"/>
      <c r="B98" s="263" t="s">
        <v>189</v>
      </c>
      <c r="C98" s="295">
        <v>6</v>
      </c>
      <c r="D98" s="295">
        <v>3</v>
      </c>
      <c r="E98" s="295">
        <v>3</v>
      </c>
      <c r="F98" s="295">
        <v>7</v>
      </c>
      <c r="G98" s="295">
        <v>18</v>
      </c>
      <c r="H98" s="295">
        <v>28</v>
      </c>
      <c r="I98" s="295">
        <v>15</v>
      </c>
      <c r="J98" s="295">
        <v>14</v>
      </c>
      <c r="K98" s="295">
        <v>16</v>
      </c>
      <c r="L98" s="295">
        <v>9</v>
      </c>
      <c r="M98" s="295">
        <v>3</v>
      </c>
      <c r="N98" s="295">
        <v>0</v>
      </c>
      <c r="O98" s="265">
        <f t="shared" si="20"/>
        <v>122</v>
      </c>
    </row>
    <row r="99" spans="1:16">
      <c r="A99" s="262"/>
      <c r="B99" s="263" t="s">
        <v>329</v>
      </c>
      <c r="C99" s="295">
        <v>0</v>
      </c>
      <c r="D99" s="295">
        <v>0</v>
      </c>
      <c r="E99" s="295">
        <v>2</v>
      </c>
      <c r="F99" s="295">
        <v>0</v>
      </c>
      <c r="G99" s="295">
        <v>1</v>
      </c>
      <c r="H99" s="295">
        <v>6</v>
      </c>
      <c r="I99" s="295">
        <v>8</v>
      </c>
      <c r="J99" s="295">
        <v>12</v>
      </c>
      <c r="K99" s="295">
        <v>0</v>
      </c>
      <c r="L99" s="295">
        <v>8</v>
      </c>
      <c r="M99" s="295">
        <v>1</v>
      </c>
      <c r="N99" s="295">
        <v>1</v>
      </c>
      <c r="O99" s="265">
        <f t="shared" si="20"/>
        <v>39</v>
      </c>
    </row>
    <row r="100" spans="1:16">
      <c r="A100" s="267"/>
      <c r="B100" s="268" t="s">
        <v>345</v>
      </c>
      <c r="C100" s="283">
        <f>MEDIAN(C95:C99)</f>
        <v>1</v>
      </c>
      <c r="D100" s="283">
        <f t="shared" ref="D100:N100" si="21">MEDIAN(D95:D99)</f>
        <v>0</v>
      </c>
      <c r="E100" s="283">
        <f t="shared" si="21"/>
        <v>3</v>
      </c>
      <c r="F100" s="283">
        <f t="shared" si="21"/>
        <v>2</v>
      </c>
      <c r="G100" s="283">
        <f t="shared" si="21"/>
        <v>18</v>
      </c>
      <c r="H100" s="283">
        <f t="shared" si="21"/>
        <v>28</v>
      </c>
      <c r="I100" s="283">
        <f t="shared" si="21"/>
        <v>15</v>
      </c>
      <c r="J100" s="283">
        <f t="shared" si="21"/>
        <v>22</v>
      </c>
      <c r="K100" s="283">
        <f t="shared" si="21"/>
        <v>16</v>
      </c>
      <c r="L100" s="283">
        <f t="shared" si="21"/>
        <v>8</v>
      </c>
      <c r="M100" s="283">
        <f t="shared" si="21"/>
        <v>3</v>
      </c>
      <c r="N100" s="283">
        <f t="shared" si="21"/>
        <v>1</v>
      </c>
      <c r="O100" s="269">
        <f t="shared" si="20"/>
        <v>117</v>
      </c>
    </row>
    <row r="101" spans="1:16">
      <c r="A101" s="262"/>
      <c r="B101" s="270" t="s">
        <v>74</v>
      </c>
      <c r="C101" s="186">
        <f>C100*P101/O100</f>
        <v>0.79999999999999993</v>
      </c>
      <c r="D101" s="186">
        <f>D100*P101/O100</f>
        <v>0</v>
      </c>
      <c r="E101" s="186">
        <f>E100*P101/O100</f>
        <v>2.3999999999999995</v>
      </c>
      <c r="F101" s="186">
        <f>F100*P101/O100</f>
        <v>1.5999999999999999</v>
      </c>
      <c r="G101" s="186">
        <f>G100*P101/O100</f>
        <v>14.4</v>
      </c>
      <c r="H101" s="186">
        <f>H100*P101/O100</f>
        <v>22.4</v>
      </c>
      <c r="I101" s="186">
        <f>I100*P101/O100</f>
        <v>12</v>
      </c>
      <c r="J101" s="186">
        <f>J100*P101/O100</f>
        <v>17.599999999999998</v>
      </c>
      <c r="K101" s="186">
        <f>K100*P101/O100</f>
        <v>12.799999999999999</v>
      </c>
      <c r="L101" s="186">
        <f>L100*P101/O100</f>
        <v>6.3999999999999995</v>
      </c>
      <c r="M101" s="186">
        <f>M100*P101/O100</f>
        <v>2.3999999999999995</v>
      </c>
      <c r="N101" s="186">
        <f>N100*P101/O100</f>
        <v>0.79999999999999993</v>
      </c>
      <c r="O101" s="137">
        <f t="shared" si="20"/>
        <v>93.6</v>
      </c>
      <c r="P101" s="271">
        <f>O100*80/100</f>
        <v>93.6</v>
      </c>
    </row>
    <row r="102" spans="1:16">
      <c r="A102" s="262"/>
      <c r="B102" s="272" t="s">
        <v>342</v>
      </c>
      <c r="C102" s="273">
        <f>รายเดือน65!B17</f>
        <v>4</v>
      </c>
      <c r="D102" s="273">
        <f>รายเดือน65!C17</f>
        <v>4</v>
      </c>
      <c r="E102" s="273">
        <f>รายเดือน65!D17</f>
        <v>0</v>
      </c>
      <c r="F102" s="273">
        <f>รายเดือน65!E17</f>
        <v>0</v>
      </c>
      <c r="G102" s="273">
        <f>รายเดือน65!F17</f>
        <v>0</v>
      </c>
      <c r="H102" s="273">
        <f>รายเดือน65!G17</f>
        <v>3</v>
      </c>
      <c r="I102" s="273">
        <f>รายเดือน65!H17</f>
        <v>10</v>
      </c>
      <c r="J102" s="273">
        <f>รายเดือน65!I17</f>
        <v>17</v>
      </c>
      <c r="K102" s="273">
        <f>รายเดือน65!J17</f>
        <v>11</v>
      </c>
      <c r="L102" s="273">
        <f>รายเดือน65!K17</f>
        <v>1</v>
      </c>
      <c r="M102" s="273">
        <f>รายเดือน65!L17</f>
        <v>0</v>
      </c>
      <c r="N102" s="273">
        <f>รายเดือน65!M17</f>
        <v>0</v>
      </c>
      <c r="O102" s="274">
        <f t="shared" si="20"/>
        <v>50</v>
      </c>
    </row>
    <row r="103" spans="1:16">
      <c r="A103" s="284"/>
      <c r="B103" s="276" t="s">
        <v>346</v>
      </c>
      <c r="C103" s="277">
        <f>C102</f>
        <v>4</v>
      </c>
      <c r="D103" s="277">
        <f>C102+D102</f>
        <v>8</v>
      </c>
      <c r="E103" s="277">
        <f>C102+D102+E102</f>
        <v>8</v>
      </c>
      <c r="F103" s="277">
        <f>C102+D102+E102+F102</f>
        <v>8</v>
      </c>
      <c r="G103" s="277">
        <f>C102+D102+E102+F102+G102</f>
        <v>8</v>
      </c>
      <c r="H103" s="277">
        <f>C102+D102+E102+F102+G102+H102</f>
        <v>11</v>
      </c>
      <c r="I103" s="277">
        <f>C102+D102+E102+F102+G102+H102+I102</f>
        <v>21</v>
      </c>
      <c r="J103" s="277">
        <f>C102+D102+E102+F102+G102+H102+I102+J102</f>
        <v>38</v>
      </c>
      <c r="K103" s="277">
        <f>C102+D102+E102+F102+G102+H102+I102+J102+K102</f>
        <v>49</v>
      </c>
      <c r="L103" s="277">
        <f>C102+D102+E102+F102+G102+H102+I102+J102+K102+L102</f>
        <v>50</v>
      </c>
      <c r="M103" s="277">
        <f>C102+D102+E102+F102+G102+H102+I102+J102+K102+L102+M102</f>
        <v>50</v>
      </c>
      <c r="N103" s="277">
        <f>C102+D102+E102+F102+G102+H102+I102+J102+K102+L102+M102+N102</f>
        <v>50</v>
      </c>
      <c r="O103" s="278"/>
    </row>
    <row r="104" spans="1:16">
      <c r="A104" s="279" t="s">
        <v>85</v>
      </c>
      <c r="B104" s="80" t="s">
        <v>72</v>
      </c>
      <c r="C104" s="34" t="s">
        <v>65</v>
      </c>
      <c r="D104" s="34" t="s">
        <v>66</v>
      </c>
      <c r="E104" s="34" t="s">
        <v>47</v>
      </c>
      <c r="F104" s="34" t="s">
        <v>48</v>
      </c>
      <c r="G104" s="34" t="s">
        <v>49</v>
      </c>
      <c r="H104" s="34" t="s">
        <v>50</v>
      </c>
      <c r="I104" s="34" t="s">
        <v>51</v>
      </c>
      <c r="J104" s="34" t="s">
        <v>52</v>
      </c>
      <c r="K104" s="34" t="s">
        <v>53</v>
      </c>
      <c r="L104" s="34" t="s">
        <v>54</v>
      </c>
      <c r="M104" s="34" t="s">
        <v>55</v>
      </c>
      <c r="N104" s="34" t="s">
        <v>56</v>
      </c>
      <c r="O104" s="34" t="s">
        <v>41</v>
      </c>
    </row>
    <row r="105" spans="1:16">
      <c r="A105" s="262"/>
      <c r="B105" s="263" t="s">
        <v>330</v>
      </c>
      <c r="C105" s="296">
        <v>2</v>
      </c>
      <c r="D105" s="296">
        <v>0</v>
      </c>
      <c r="E105" s="296">
        <v>0</v>
      </c>
      <c r="F105" s="296">
        <v>1</v>
      </c>
      <c r="G105" s="296">
        <v>3</v>
      </c>
      <c r="H105" s="296">
        <v>16</v>
      </c>
      <c r="I105" s="296">
        <v>4</v>
      </c>
      <c r="J105" s="296">
        <v>6</v>
      </c>
      <c r="K105" s="296">
        <v>3</v>
      </c>
      <c r="L105" s="296">
        <v>1</v>
      </c>
      <c r="M105" s="296">
        <v>2</v>
      </c>
      <c r="N105" s="296">
        <v>0</v>
      </c>
      <c r="O105" s="265">
        <f t="shared" ref="O105:O112" si="22">SUM(C105:N105)</f>
        <v>38</v>
      </c>
    </row>
    <row r="106" spans="1:16">
      <c r="A106" s="262"/>
      <c r="B106" s="263" t="s">
        <v>152</v>
      </c>
      <c r="C106" s="296">
        <v>1</v>
      </c>
      <c r="D106" s="296">
        <v>1</v>
      </c>
      <c r="E106" s="296">
        <v>1</v>
      </c>
      <c r="F106" s="296">
        <v>8</v>
      </c>
      <c r="G106" s="296">
        <v>19</v>
      </c>
      <c r="H106" s="296">
        <v>17</v>
      </c>
      <c r="I106" s="296">
        <v>6</v>
      </c>
      <c r="J106" s="296">
        <v>4</v>
      </c>
      <c r="K106" s="296">
        <v>1</v>
      </c>
      <c r="L106" s="296">
        <v>2</v>
      </c>
      <c r="M106" s="296">
        <v>1</v>
      </c>
      <c r="N106" s="296">
        <v>0</v>
      </c>
      <c r="O106" s="265">
        <f t="shared" si="22"/>
        <v>61</v>
      </c>
    </row>
    <row r="107" spans="1:16">
      <c r="A107" s="262"/>
      <c r="B107" s="263" t="s">
        <v>153</v>
      </c>
      <c r="C107" s="296">
        <v>0</v>
      </c>
      <c r="D107" s="296">
        <v>2</v>
      </c>
      <c r="E107" s="296">
        <v>1</v>
      </c>
      <c r="F107" s="296">
        <v>0</v>
      </c>
      <c r="G107" s="296">
        <v>11</v>
      </c>
      <c r="H107" s="296">
        <v>46</v>
      </c>
      <c r="I107" s="296">
        <v>70</v>
      </c>
      <c r="J107" s="296">
        <v>32</v>
      </c>
      <c r="K107" s="296">
        <v>13</v>
      </c>
      <c r="L107" s="296">
        <v>12</v>
      </c>
      <c r="M107" s="296">
        <v>2</v>
      </c>
      <c r="N107" s="296">
        <v>1</v>
      </c>
      <c r="O107" s="265">
        <f t="shared" si="22"/>
        <v>190</v>
      </c>
    </row>
    <row r="108" spans="1:16">
      <c r="A108" s="262"/>
      <c r="B108" s="263" t="s">
        <v>189</v>
      </c>
      <c r="C108" s="296">
        <v>1</v>
      </c>
      <c r="D108" s="296">
        <v>7</v>
      </c>
      <c r="E108" s="296">
        <v>2</v>
      </c>
      <c r="F108" s="296">
        <v>1</v>
      </c>
      <c r="G108" s="296">
        <v>1</v>
      </c>
      <c r="H108" s="296">
        <v>8</v>
      </c>
      <c r="I108" s="296">
        <v>17</v>
      </c>
      <c r="J108" s="296">
        <v>28</v>
      </c>
      <c r="K108" s="296">
        <v>13</v>
      </c>
      <c r="L108" s="296">
        <v>1</v>
      </c>
      <c r="M108" s="296">
        <v>2</v>
      </c>
      <c r="N108" s="296">
        <v>1</v>
      </c>
      <c r="O108" s="265">
        <f t="shared" si="22"/>
        <v>82</v>
      </c>
    </row>
    <row r="109" spans="1:16">
      <c r="A109" s="262"/>
      <c r="B109" s="263" t="s">
        <v>329</v>
      </c>
      <c r="C109" s="296">
        <v>0</v>
      </c>
      <c r="D109" s="296">
        <v>0</v>
      </c>
      <c r="E109" s="296">
        <v>0</v>
      </c>
      <c r="F109" s="296">
        <v>0</v>
      </c>
      <c r="G109" s="296">
        <v>0</v>
      </c>
      <c r="H109" s="296">
        <v>0</v>
      </c>
      <c r="I109" s="296">
        <v>0</v>
      </c>
      <c r="J109" s="296">
        <v>0</v>
      </c>
      <c r="K109" s="296">
        <v>1</v>
      </c>
      <c r="L109" s="296">
        <v>1</v>
      </c>
      <c r="M109" s="296">
        <v>1</v>
      </c>
      <c r="N109" s="296">
        <v>0</v>
      </c>
      <c r="O109" s="265">
        <f t="shared" si="22"/>
        <v>3</v>
      </c>
    </row>
    <row r="110" spans="1:16">
      <c r="A110" s="267"/>
      <c r="B110" s="268" t="s">
        <v>345</v>
      </c>
      <c r="C110" s="283">
        <f>MEDIAN(C105:C109)</f>
        <v>1</v>
      </c>
      <c r="D110" s="283">
        <f t="shared" ref="D110:N110" si="23">MEDIAN(D105:D109)</f>
        <v>1</v>
      </c>
      <c r="E110" s="283">
        <f t="shared" si="23"/>
        <v>1</v>
      </c>
      <c r="F110" s="283">
        <f t="shared" si="23"/>
        <v>1</v>
      </c>
      <c r="G110" s="283">
        <f t="shared" si="23"/>
        <v>3</v>
      </c>
      <c r="H110" s="283">
        <f t="shared" si="23"/>
        <v>16</v>
      </c>
      <c r="I110" s="283">
        <f t="shared" si="23"/>
        <v>6</v>
      </c>
      <c r="J110" s="283">
        <f t="shared" si="23"/>
        <v>6</v>
      </c>
      <c r="K110" s="283">
        <f t="shared" si="23"/>
        <v>3</v>
      </c>
      <c r="L110" s="283">
        <f t="shared" si="23"/>
        <v>1</v>
      </c>
      <c r="M110" s="283">
        <f t="shared" si="23"/>
        <v>2</v>
      </c>
      <c r="N110" s="283">
        <f t="shared" si="23"/>
        <v>0</v>
      </c>
      <c r="O110" s="269">
        <f t="shared" si="22"/>
        <v>41</v>
      </c>
    </row>
    <row r="111" spans="1:16">
      <c r="A111" s="262"/>
      <c r="B111" s="270" t="s">
        <v>74</v>
      </c>
      <c r="C111" s="186">
        <f>C110*P111/O110</f>
        <v>0.79999999999999993</v>
      </c>
      <c r="D111" s="186">
        <f>D110*P111/O110</f>
        <v>0.79999999999999993</v>
      </c>
      <c r="E111" s="186">
        <f>E110*P111/O110</f>
        <v>0.79999999999999993</v>
      </c>
      <c r="F111" s="186">
        <f>F110*P111/O110</f>
        <v>0.79999999999999993</v>
      </c>
      <c r="G111" s="186">
        <f>G110*P111/O110</f>
        <v>2.4</v>
      </c>
      <c r="H111" s="186">
        <f>H110*P111/O110</f>
        <v>12.799999999999999</v>
      </c>
      <c r="I111" s="186">
        <f>I110*P111/O110</f>
        <v>4.8</v>
      </c>
      <c r="J111" s="186">
        <f>J110*P111/O110</f>
        <v>4.8</v>
      </c>
      <c r="K111" s="186">
        <f>K110*P111/O110</f>
        <v>2.4</v>
      </c>
      <c r="L111" s="186">
        <f>L110*P111/O110</f>
        <v>0.79999999999999993</v>
      </c>
      <c r="M111" s="186">
        <f>M110*P111/O110</f>
        <v>1.5999999999999999</v>
      </c>
      <c r="N111" s="186">
        <f>N110*P111/O110</f>
        <v>0</v>
      </c>
      <c r="O111" s="137">
        <f t="shared" si="22"/>
        <v>32.799999999999997</v>
      </c>
      <c r="P111" s="271">
        <f>O110*80/100</f>
        <v>32.799999999999997</v>
      </c>
    </row>
    <row r="112" spans="1:16">
      <c r="A112" s="262"/>
      <c r="B112" s="272" t="s">
        <v>342</v>
      </c>
      <c r="C112" s="273">
        <f>รายเดือน65!B20</f>
        <v>0</v>
      </c>
      <c r="D112" s="273">
        <f>รายเดือน65!C20</f>
        <v>2</v>
      </c>
      <c r="E112" s="273">
        <f>รายเดือน65!D20</f>
        <v>0</v>
      </c>
      <c r="F112" s="273">
        <f>รายเดือน65!E20</f>
        <v>1</v>
      </c>
      <c r="G112" s="273">
        <f>รายเดือน65!F20</f>
        <v>0</v>
      </c>
      <c r="H112" s="273">
        <f>รายเดือน65!G20</f>
        <v>3</v>
      </c>
      <c r="I112" s="273">
        <f>รายเดือน65!H20</f>
        <v>2</v>
      </c>
      <c r="J112" s="273">
        <f>รายเดือน65!I20</f>
        <v>4</v>
      </c>
      <c r="K112" s="273">
        <f>รายเดือน65!J20</f>
        <v>6</v>
      </c>
      <c r="L112" s="273">
        <f>รายเดือน65!K20</f>
        <v>0</v>
      </c>
      <c r="M112" s="273">
        <f>รายเดือน65!L20</f>
        <v>1</v>
      </c>
      <c r="N112" s="273">
        <f>รายเดือน65!M20</f>
        <v>0</v>
      </c>
      <c r="O112" s="274">
        <f t="shared" si="22"/>
        <v>19</v>
      </c>
    </row>
    <row r="113" spans="1:16">
      <c r="A113" s="262"/>
      <c r="B113" s="276" t="s">
        <v>346</v>
      </c>
      <c r="C113" s="277">
        <v>0</v>
      </c>
      <c r="D113" s="277">
        <f>C112+D112</f>
        <v>2</v>
      </c>
      <c r="E113" s="277">
        <f>C112+D112+E112</f>
        <v>2</v>
      </c>
      <c r="F113" s="277">
        <f>C112+D112+E112+F112</f>
        <v>3</v>
      </c>
      <c r="G113" s="277">
        <f>C112+D112+E112+F112+G112</f>
        <v>3</v>
      </c>
      <c r="H113" s="277">
        <f>C112+D112+E112+F112+G112+H112</f>
        <v>6</v>
      </c>
      <c r="I113" s="277">
        <f>C112+D112+E112+F112+G112+H112+I112</f>
        <v>8</v>
      </c>
      <c r="J113" s="277">
        <f>C112+D112+E112+F112+G112+H112+I112+J112</f>
        <v>12</v>
      </c>
      <c r="K113" s="277">
        <f>C112+D112+E112+F112+G112+H112+I112+J112+K112</f>
        <v>18</v>
      </c>
      <c r="L113" s="277">
        <f>C112+D112+E112+F112+G112+H112+I112+J112+K112+L112</f>
        <v>18</v>
      </c>
      <c r="M113" s="277">
        <f>C112+D112+E112+F112+G112+H112+I112+J112+K112+L112+M112</f>
        <v>19</v>
      </c>
      <c r="N113" s="277">
        <f>C112+D112+E112+F112+G112+H112+I112+J112+K112+L112+M112+N112</f>
        <v>19</v>
      </c>
      <c r="O113" s="278"/>
    </row>
    <row r="114" spans="1:16">
      <c r="A114" s="279" t="s">
        <v>86</v>
      </c>
      <c r="B114" s="80" t="s">
        <v>72</v>
      </c>
      <c r="C114" s="34" t="s">
        <v>65</v>
      </c>
      <c r="D114" s="34" t="s">
        <v>66</v>
      </c>
      <c r="E114" s="34" t="s">
        <v>47</v>
      </c>
      <c r="F114" s="34" t="s">
        <v>48</v>
      </c>
      <c r="G114" s="34" t="s">
        <v>49</v>
      </c>
      <c r="H114" s="34" t="s">
        <v>50</v>
      </c>
      <c r="I114" s="34" t="s">
        <v>51</v>
      </c>
      <c r="J114" s="34" t="s">
        <v>52</v>
      </c>
      <c r="K114" s="34" t="s">
        <v>53</v>
      </c>
      <c r="L114" s="34" t="s">
        <v>54</v>
      </c>
      <c r="M114" s="34" t="s">
        <v>55</v>
      </c>
      <c r="N114" s="34" t="s">
        <v>56</v>
      </c>
      <c r="O114" s="34" t="s">
        <v>41</v>
      </c>
    </row>
    <row r="115" spans="1:16">
      <c r="A115" s="262"/>
      <c r="B115" s="263" t="s">
        <v>330</v>
      </c>
      <c r="C115" s="297">
        <v>0</v>
      </c>
      <c r="D115" s="297">
        <v>0</v>
      </c>
      <c r="E115" s="297">
        <v>0</v>
      </c>
      <c r="F115" s="297">
        <v>1</v>
      </c>
      <c r="G115" s="297">
        <v>6</v>
      </c>
      <c r="H115" s="297">
        <v>7</v>
      </c>
      <c r="I115" s="297">
        <v>6</v>
      </c>
      <c r="J115" s="297">
        <v>6</v>
      </c>
      <c r="K115" s="297">
        <v>1</v>
      </c>
      <c r="L115" s="297">
        <v>1</v>
      </c>
      <c r="M115" s="297">
        <v>0</v>
      </c>
      <c r="N115" s="297">
        <v>0</v>
      </c>
      <c r="O115" s="265">
        <f t="shared" ref="O115:O122" si="24">SUM(C115:N115)</f>
        <v>28</v>
      </c>
    </row>
    <row r="116" spans="1:16">
      <c r="A116" s="262"/>
      <c r="B116" s="263" t="s">
        <v>152</v>
      </c>
      <c r="C116" s="297">
        <v>0</v>
      </c>
      <c r="D116" s="297">
        <v>0</v>
      </c>
      <c r="E116" s="297">
        <v>0</v>
      </c>
      <c r="F116" s="297">
        <v>0</v>
      </c>
      <c r="G116" s="297">
        <v>1</v>
      </c>
      <c r="H116" s="297">
        <v>6</v>
      </c>
      <c r="I116" s="297">
        <v>4</v>
      </c>
      <c r="J116" s="297">
        <v>9</v>
      </c>
      <c r="K116" s="297">
        <v>9</v>
      </c>
      <c r="L116" s="297">
        <v>1</v>
      </c>
      <c r="M116" s="297">
        <v>2</v>
      </c>
      <c r="N116" s="297">
        <v>0</v>
      </c>
      <c r="O116" s="265">
        <f t="shared" si="24"/>
        <v>32</v>
      </c>
    </row>
    <row r="117" spans="1:16">
      <c r="A117" s="262"/>
      <c r="B117" s="263" t="s">
        <v>153</v>
      </c>
      <c r="C117" s="297">
        <v>1</v>
      </c>
      <c r="D117" s="297">
        <v>3</v>
      </c>
      <c r="E117" s="297">
        <v>1</v>
      </c>
      <c r="F117" s="297">
        <v>2</v>
      </c>
      <c r="G117" s="297">
        <v>4</v>
      </c>
      <c r="H117" s="297">
        <v>19</v>
      </c>
      <c r="I117" s="297">
        <v>19</v>
      </c>
      <c r="J117" s="297">
        <v>24</v>
      </c>
      <c r="K117" s="297">
        <v>16</v>
      </c>
      <c r="L117" s="297">
        <v>2</v>
      </c>
      <c r="M117" s="297">
        <v>7</v>
      </c>
      <c r="N117" s="297">
        <v>2</v>
      </c>
      <c r="O117" s="265">
        <f t="shared" si="24"/>
        <v>100</v>
      </c>
    </row>
    <row r="118" spans="1:16">
      <c r="A118" s="262"/>
      <c r="B118" s="263" t="s">
        <v>189</v>
      </c>
      <c r="C118" s="297">
        <v>0</v>
      </c>
      <c r="D118" s="297">
        <v>0</v>
      </c>
      <c r="E118" s="297">
        <v>4</v>
      </c>
      <c r="F118" s="297">
        <v>9</v>
      </c>
      <c r="G118" s="297">
        <v>13</v>
      </c>
      <c r="H118" s="297">
        <v>9</v>
      </c>
      <c r="I118" s="297">
        <v>30</v>
      </c>
      <c r="J118" s="297">
        <v>24</v>
      </c>
      <c r="K118" s="297">
        <v>18</v>
      </c>
      <c r="L118" s="297">
        <v>4</v>
      </c>
      <c r="M118" s="297">
        <v>2</v>
      </c>
      <c r="N118" s="297">
        <v>1</v>
      </c>
      <c r="O118" s="265">
        <f t="shared" si="24"/>
        <v>114</v>
      </c>
    </row>
    <row r="119" spans="1:16">
      <c r="A119" s="262"/>
      <c r="B119" s="263" t="s">
        <v>329</v>
      </c>
      <c r="C119" s="297">
        <v>1</v>
      </c>
      <c r="D119" s="297">
        <v>0</v>
      </c>
      <c r="E119" s="297">
        <v>2</v>
      </c>
      <c r="F119" s="297">
        <v>0</v>
      </c>
      <c r="G119" s="297">
        <v>1</v>
      </c>
      <c r="H119" s="297">
        <v>13</v>
      </c>
      <c r="I119" s="297">
        <v>10</v>
      </c>
      <c r="J119" s="297">
        <v>6</v>
      </c>
      <c r="K119" s="297">
        <v>13</v>
      </c>
      <c r="L119" s="297">
        <v>8</v>
      </c>
      <c r="M119" s="297">
        <v>1</v>
      </c>
      <c r="N119" s="297">
        <v>1</v>
      </c>
      <c r="O119" s="265">
        <f t="shared" si="24"/>
        <v>56</v>
      </c>
    </row>
    <row r="120" spans="1:16">
      <c r="A120" s="267"/>
      <c r="B120" s="268" t="s">
        <v>345</v>
      </c>
      <c r="C120" s="283">
        <f>MEDIAN(C115:C119)</f>
        <v>0</v>
      </c>
      <c r="D120" s="283">
        <f t="shared" ref="D120:N120" si="25">MEDIAN(D115:D119)</f>
        <v>0</v>
      </c>
      <c r="E120" s="283">
        <f t="shared" si="25"/>
        <v>1</v>
      </c>
      <c r="F120" s="283">
        <f t="shared" si="25"/>
        <v>1</v>
      </c>
      <c r="G120" s="283">
        <f t="shared" si="25"/>
        <v>4</v>
      </c>
      <c r="H120" s="283">
        <f t="shared" si="25"/>
        <v>9</v>
      </c>
      <c r="I120" s="283">
        <f t="shared" si="25"/>
        <v>10</v>
      </c>
      <c r="J120" s="283">
        <f t="shared" si="25"/>
        <v>9</v>
      </c>
      <c r="K120" s="283">
        <f t="shared" si="25"/>
        <v>13</v>
      </c>
      <c r="L120" s="283">
        <f t="shared" si="25"/>
        <v>2</v>
      </c>
      <c r="M120" s="283">
        <f t="shared" si="25"/>
        <v>2</v>
      </c>
      <c r="N120" s="283">
        <f t="shared" si="25"/>
        <v>1</v>
      </c>
      <c r="O120" s="269">
        <f t="shared" si="24"/>
        <v>52</v>
      </c>
    </row>
    <row r="121" spans="1:16">
      <c r="A121" s="262"/>
      <c r="B121" s="270" t="s">
        <v>74</v>
      </c>
      <c r="C121" s="186">
        <f>C120*P121/O120</f>
        <v>0</v>
      </c>
      <c r="D121" s="186">
        <f>D120*P121/O120</f>
        <v>0</v>
      </c>
      <c r="E121" s="186">
        <f>E120*P121/O120</f>
        <v>0.8</v>
      </c>
      <c r="F121" s="186">
        <f>F120*P121/O120</f>
        <v>0.8</v>
      </c>
      <c r="G121" s="186">
        <f>G120*P121/O120</f>
        <v>3.2</v>
      </c>
      <c r="H121" s="186">
        <f>H120*P121/O120</f>
        <v>7.2000000000000011</v>
      </c>
      <c r="I121" s="186">
        <f>I120*P121/O120</f>
        <v>8</v>
      </c>
      <c r="J121" s="186">
        <f>J120*P121/O120</f>
        <v>7.2000000000000011</v>
      </c>
      <c r="K121" s="186">
        <f>K120*P121/O120</f>
        <v>10.400000000000002</v>
      </c>
      <c r="L121" s="186">
        <f>L120*P121/O120</f>
        <v>1.6</v>
      </c>
      <c r="M121" s="186">
        <f>M120*P121/O120</f>
        <v>1.6</v>
      </c>
      <c r="N121" s="186">
        <f>N120*P121/O120</f>
        <v>0.8</v>
      </c>
      <c r="O121" s="137">
        <f t="shared" si="24"/>
        <v>41.600000000000009</v>
      </c>
      <c r="P121" s="271">
        <f>O120*80/100</f>
        <v>41.6</v>
      </c>
    </row>
    <row r="122" spans="1:16">
      <c r="A122" s="262"/>
      <c r="B122" s="272" t="s">
        <v>342</v>
      </c>
      <c r="C122" s="273">
        <f>รายเดือน65!B9</f>
        <v>3</v>
      </c>
      <c r="D122" s="273">
        <f>รายเดือน65!C9</f>
        <v>0</v>
      </c>
      <c r="E122" s="273">
        <f>รายเดือน65!D9</f>
        <v>0</v>
      </c>
      <c r="F122" s="273">
        <f>รายเดือน65!E9</f>
        <v>2</v>
      </c>
      <c r="G122" s="273">
        <f>รายเดือน65!F9</f>
        <v>4</v>
      </c>
      <c r="H122" s="273">
        <f>รายเดือน65!G9</f>
        <v>3</v>
      </c>
      <c r="I122" s="273">
        <f>รายเดือน65!H9</f>
        <v>2</v>
      </c>
      <c r="J122" s="273">
        <f>รายเดือน65!I9</f>
        <v>1</v>
      </c>
      <c r="K122" s="273">
        <f>รายเดือน65!J9</f>
        <v>1</v>
      </c>
      <c r="L122" s="273">
        <f>รายเดือน65!K9</f>
        <v>2</v>
      </c>
      <c r="M122" s="273">
        <f>รายเดือน65!L9</f>
        <v>3</v>
      </c>
      <c r="N122" s="273">
        <f>รายเดือน65!M9</f>
        <v>0</v>
      </c>
      <c r="O122" s="274">
        <f t="shared" si="24"/>
        <v>21</v>
      </c>
    </row>
    <row r="123" spans="1:16">
      <c r="A123" s="284"/>
      <c r="B123" s="276" t="s">
        <v>346</v>
      </c>
      <c r="C123" s="277">
        <f>C122</f>
        <v>3</v>
      </c>
      <c r="D123" s="277">
        <f>C122+D122</f>
        <v>3</v>
      </c>
      <c r="E123" s="277">
        <f>C122+D122+E122</f>
        <v>3</v>
      </c>
      <c r="F123" s="277">
        <f>C122+D122+E122+F122</f>
        <v>5</v>
      </c>
      <c r="G123" s="277">
        <f>C122+D122+E122+F122+G122</f>
        <v>9</v>
      </c>
      <c r="H123" s="277">
        <f>C122+D122+E122+F122+G122+H122</f>
        <v>12</v>
      </c>
      <c r="I123" s="277">
        <f>C122+D122+E122+F122+G122+H122+I122</f>
        <v>14</v>
      </c>
      <c r="J123" s="277">
        <f>C122+D122+E122+F122+G122+H122+I122+J122</f>
        <v>15</v>
      </c>
      <c r="K123" s="277">
        <f>C122+D122+E122+F122+G122+H122+I122+J122+K122</f>
        <v>16</v>
      </c>
      <c r="L123" s="277">
        <f>C122+D122+E122+F122+G122+H122+I122+J122+K122+L122</f>
        <v>18</v>
      </c>
      <c r="M123" s="277">
        <f>C122+D122+E122+F122+G122+H122+I122+J122+K122+L122+M122</f>
        <v>21</v>
      </c>
      <c r="N123" s="277">
        <f>C122+D122+E122+F122+G122+H122+I122+J122+K122+L122+M122+N122</f>
        <v>21</v>
      </c>
      <c r="O123" s="278"/>
    </row>
    <row r="124" spans="1:16">
      <c r="A124" s="279" t="s">
        <v>87</v>
      </c>
      <c r="B124" s="80" t="s">
        <v>72</v>
      </c>
      <c r="C124" s="34" t="s">
        <v>65</v>
      </c>
      <c r="D124" s="34" t="s">
        <v>66</v>
      </c>
      <c r="E124" s="34" t="s">
        <v>47</v>
      </c>
      <c r="F124" s="34" t="s">
        <v>48</v>
      </c>
      <c r="G124" s="34" t="s">
        <v>49</v>
      </c>
      <c r="H124" s="34" t="s">
        <v>50</v>
      </c>
      <c r="I124" s="34" t="s">
        <v>51</v>
      </c>
      <c r="J124" s="34" t="s">
        <v>52</v>
      </c>
      <c r="K124" s="34" t="s">
        <v>53</v>
      </c>
      <c r="L124" s="34" t="s">
        <v>54</v>
      </c>
      <c r="M124" s="34" t="s">
        <v>55</v>
      </c>
      <c r="N124" s="34" t="s">
        <v>56</v>
      </c>
      <c r="O124" s="34" t="s">
        <v>41</v>
      </c>
    </row>
    <row r="125" spans="1:16">
      <c r="A125" s="262"/>
      <c r="B125" s="263" t="s">
        <v>330</v>
      </c>
      <c r="C125" s="298">
        <v>0</v>
      </c>
      <c r="D125" s="298">
        <v>0</v>
      </c>
      <c r="E125" s="298">
        <v>0</v>
      </c>
      <c r="F125" s="298">
        <v>0</v>
      </c>
      <c r="G125" s="298">
        <v>2</v>
      </c>
      <c r="H125" s="298">
        <v>4</v>
      </c>
      <c r="I125" s="298">
        <v>6</v>
      </c>
      <c r="J125" s="298">
        <v>4</v>
      </c>
      <c r="K125" s="298">
        <v>4</v>
      </c>
      <c r="L125" s="298">
        <v>2</v>
      </c>
      <c r="M125" s="298">
        <v>0</v>
      </c>
      <c r="N125" s="298">
        <v>0</v>
      </c>
      <c r="O125" s="265">
        <f t="shared" ref="O125:O132" si="26">SUM(C125:N125)</f>
        <v>22</v>
      </c>
    </row>
    <row r="126" spans="1:16">
      <c r="A126" s="262"/>
      <c r="B126" s="263" t="s">
        <v>152</v>
      </c>
      <c r="C126" s="298">
        <v>0</v>
      </c>
      <c r="D126" s="298">
        <v>2</v>
      </c>
      <c r="E126" s="298">
        <v>0</v>
      </c>
      <c r="F126" s="298">
        <v>6</v>
      </c>
      <c r="G126" s="298">
        <v>24</v>
      </c>
      <c r="H126" s="298">
        <v>40</v>
      </c>
      <c r="I126" s="298">
        <v>20</v>
      </c>
      <c r="J126" s="298">
        <v>8</v>
      </c>
      <c r="K126" s="298">
        <v>1</v>
      </c>
      <c r="L126" s="298">
        <v>1</v>
      </c>
      <c r="M126" s="298">
        <v>2</v>
      </c>
      <c r="N126" s="298">
        <v>3</v>
      </c>
      <c r="O126" s="265">
        <f t="shared" si="26"/>
        <v>107</v>
      </c>
    </row>
    <row r="127" spans="1:16">
      <c r="A127" s="262"/>
      <c r="B127" s="263" t="s">
        <v>153</v>
      </c>
      <c r="C127" s="298">
        <v>3</v>
      </c>
      <c r="D127" s="298">
        <v>2</v>
      </c>
      <c r="E127" s="298">
        <v>2</v>
      </c>
      <c r="F127" s="298">
        <v>7</v>
      </c>
      <c r="G127" s="298">
        <v>31</v>
      </c>
      <c r="H127" s="298">
        <v>87</v>
      </c>
      <c r="I127" s="298">
        <v>84</v>
      </c>
      <c r="J127" s="298">
        <v>41</v>
      </c>
      <c r="K127" s="298">
        <v>11</v>
      </c>
      <c r="L127" s="298">
        <v>18</v>
      </c>
      <c r="M127" s="298">
        <v>2</v>
      </c>
      <c r="N127" s="298">
        <v>0</v>
      </c>
      <c r="O127" s="265">
        <f t="shared" si="26"/>
        <v>288</v>
      </c>
    </row>
    <row r="128" spans="1:16">
      <c r="A128" s="262"/>
      <c r="B128" s="263" t="s">
        <v>189</v>
      </c>
      <c r="C128" s="298">
        <v>1</v>
      </c>
      <c r="D128" s="298">
        <v>1</v>
      </c>
      <c r="E128" s="298">
        <v>4</v>
      </c>
      <c r="F128" s="298">
        <v>3</v>
      </c>
      <c r="G128" s="298">
        <v>6</v>
      </c>
      <c r="H128" s="298">
        <v>7</v>
      </c>
      <c r="I128" s="298">
        <v>16</v>
      </c>
      <c r="J128" s="298">
        <v>9</v>
      </c>
      <c r="K128" s="298">
        <v>3</v>
      </c>
      <c r="L128" s="298">
        <v>3</v>
      </c>
      <c r="M128" s="298">
        <v>0</v>
      </c>
      <c r="N128" s="298">
        <v>0</v>
      </c>
      <c r="O128" s="265">
        <f t="shared" si="26"/>
        <v>53</v>
      </c>
    </row>
    <row r="129" spans="1:16">
      <c r="A129" s="262"/>
      <c r="B129" s="263" t="s">
        <v>329</v>
      </c>
      <c r="C129" s="298">
        <v>0</v>
      </c>
      <c r="D129" s="298">
        <v>0</v>
      </c>
      <c r="E129" s="298">
        <v>0</v>
      </c>
      <c r="F129" s="298">
        <v>0</v>
      </c>
      <c r="G129" s="298">
        <v>0</v>
      </c>
      <c r="H129" s="298">
        <v>0</v>
      </c>
      <c r="I129" s="298">
        <v>0</v>
      </c>
      <c r="J129" s="298">
        <v>0</v>
      </c>
      <c r="K129" s="298">
        <v>0</v>
      </c>
      <c r="L129" s="298">
        <v>0</v>
      </c>
      <c r="M129" s="298">
        <v>0</v>
      </c>
      <c r="N129" s="298">
        <v>0</v>
      </c>
      <c r="O129" s="265">
        <f t="shared" si="26"/>
        <v>0</v>
      </c>
    </row>
    <row r="130" spans="1:16">
      <c r="A130" s="267"/>
      <c r="B130" s="268" t="s">
        <v>345</v>
      </c>
      <c r="C130" s="283">
        <f>MEDIAN(C125:C129)</f>
        <v>0</v>
      </c>
      <c r="D130" s="283">
        <f t="shared" ref="D130:N130" si="27">MEDIAN(D125:D129)</f>
        <v>1</v>
      </c>
      <c r="E130" s="283">
        <f t="shared" si="27"/>
        <v>0</v>
      </c>
      <c r="F130" s="283">
        <f t="shared" si="27"/>
        <v>3</v>
      </c>
      <c r="G130" s="283">
        <f t="shared" si="27"/>
        <v>6</v>
      </c>
      <c r="H130" s="283">
        <f t="shared" si="27"/>
        <v>7</v>
      </c>
      <c r="I130" s="283">
        <f t="shared" si="27"/>
        <v>16</v>
      </c>
      <c r="J130" s="283">
        <f t="shared" si="27"/>
        <v>8</v>
      </c>
      <c r="K130" s="283">
        <f t="shared" si="27"/>
        <v>3</v>
      </c>
      <c r="L130" s="283">
        <f t="shared" si="27"/>
        <v>2</v>
      </c>
      <c r="M130" s="283">
        <f t="shared" si="27"/>
        <v>0</v>
      </c>
      <c r="N130" s="283">
        <f t="shared" si="27"/>
        <v>0</v>
      </c>
      <c r="O130" s="269">
        <f t="shared" si="26"/>
        <v>46</v>
      </c>
    </row>
    <row r="131" spans="1:16">
      <c r="A131" s="262"/>
      <c r="B131" s="270" t="s">
        <v>74</v>
      </c>
      <c r="C131" s="186">
        <f>C130*P131/O130</f>
        <v>0</v>
      </c>
      <c r="D131" s="186">
        <f>D130*P131/O130</f>
        <v>0.79999999999999993</v>
      </c>
      <c r="E131" s="186">
        <f>E130*P131/O130</f>
        <v>0</v>
      </c>
      <c r="F131" s="186">
        <f>F130*P131/O130</f>
        <v>2.4</v>
      </c>
      <c r="G131" s="186">
        <f>G130*P131/O130</f>
        <v>4.8</v>
      </c>
      <c r="H131" s="186">
        <f>H130*P131/O130</f>
        <v>5.6</v>
      </c>
      <c r="I131" s="186">
        <f>I130*P131/O130</f>
        <v>12.799999999999999</v>
      </c>
      <c r="J131" s="186">
        <f>J130*P131/O130</f>
        <v>6.3999999999999995</v>
      </c>
      <c r="K131" s="186">
        <f>K130*P131/O130</f>
        <v>2.4</v>
      </c>
      <c r="L131" s="186">
        <f>L130*P131/O130</f>
        <v>1.5999999999999999</v>
      </c>
      <c r="M131" s="186">
        <f>M130*P131/O130</f>
        <v>0</v>
      </c>
      <c r="N131" s="186">
        <f>N130*P131/O130</f>
        <v>0</v>
      </c>
      <c r="O131" s="137">
        <f t="shared" si="26"/>
        <v>36.799999999999997</v>
      </c>
      <c r="P131" s="271">
        <f>O130*80/100</f>
        <v>36.799999999999997</v>
      </c>
    </row>
    <row r="132" spans="1:16">
      <c r="A132" s="262"/>
      <c r="B132" s="272" t="s">
        <v>342</v>
      </c>
      <c r="C132" s="273">
        <f>รายเดือน65!B15</f>
        <v>0</v>
      </c>
      <c r="D132" s="273">
        <f>รายเดือน65!C15</f>
        <v>0</v>
      </c>
      <c r="E132" s="273">
        <f>รายเดือน65!D15</f>
        <v>0</v>
      </c>
      <c r="F132" s="273">
        <f>รายเดือน65!E15</f>
        <v>0</v>
      </c>
      <c r="G132" s="273">
        <f>รายเดือน65!F15</f>
        <v>0</v>
      </c>
      <c r="H132" s="273">
        <f>รายเดือน65!G15</f>
        <v>0</v>
      </c>
      <c r="I132" s="273">
        <f>รายเดือน65!H15</f>
        <v>4</v>
      </c>
      <c r="J132" s="273">
        <f>รายเดือน65!I15</f>
        <v>2</v>
      </c>
      <c r="K132" s="273">
        <f>รายเดือน65!J15</f>
        <v>1</v>
      </c>
      <c r="L132" s="273">
        <f>รายเดือน65!K15</f>
        <v>0</v>
      </c>
      <c r="M132" s="273">
        <f>รายเดือน65!L15</f>
        <v>0</v>
      </c>
      <c r="N132" s="273">
        <f>รายเดือน65!M15</f>
        <v>0</v>
      </c>
      <c r="O132" s="137">
        <f t="shared" si="26"/>
        <v>7</v>
      </c>
    </row>
    <row r="133" spans="1:16">
      <c r="A133" s="284"/>
      <c r="B133" s="276" t="s">
        <v>346</v>
      </c>
      <c r="C133" s="277">
        <f>C132</f>
        <v>0</v>
      </c>
      <c r="D133" s="277">
        <f>C132+D132</f>
        <v>0</v>
      </c>
      <c r="E133" s="277">
        <f>C132+D132+E132</f>
        <v>0</v>
      </c>
      <c r="F133" s="277">
        <f>C132+D132+E132+F132</f>
        <v>0</v>
      </c>
      <c r="G133" s="277">
        <f>C132+D132+E132+F132+G132</f>
        <v>0</v>
      </c>
      <c r="H133" s="277">
        <f>C132+D132+E132+F132+G132+H132</f>
        <v>0</v>
      </c>
      <c r="I133" s="277">
        <f>C132+D132+E132+F132+G132+H132+I132</f>
        <v>4</v>
      </c>
      <c r="J133" s="277">
        <f>C132+D132+E132+F132+G132+H132+I132+J132</f>
        <v>6</v>
      </c>
      <c r="K133" s="277">
        <f>C132+D132+E132+F132+G132+H132+I132+J132+K132</f>
        <v>7</v>
      </c>
      <c r="L133" s="277">
        <f>C132+D132+E132+F132+G132+H132+I132+J132+K132+L132</f>
        <v>7</v>
      </c>
      <c r="M133" s="277">
        <f>C132+D132+E132+F132+G132+H132+I132+J132+K132+L132+M132</f>
        <v>7</v>
      </c>
      <c r="N133" s="277">
        <f>C132+D132+E132+F132+G132+H132+I132+J132+K132+L132+M132+N132</f>
        <v>7</v>
      </c>
      <c r="O133" s="278"/>
    </row>
    <row r="134" spans="1:16">
      <c r="A134" s="279" t="s">
        <v>88</v>
      </c>
      <c r="B134" s="80" t="s">
        <v>72</v>
      </c>
      <c r="C134" s="34" t="s">
        <v>65</v>
      </c>
      <c r="D134" s="34" t="s">
        <v>66</v>
      </c>
      <c r="E134" s="34" t="s">
        <v>47</v>
      </c>
      <c r="F134" s="34" t="s">
        <v>48</v>
      </c>
      <c r="G134" s="34" t="s">
        <v>49</v>
      </c>
      <c r="H134" s="34" t="s">
        <v>50</v>
      </c>
      <c r="I134" s="34" t="s">
        <v>51</v>
      </c>
      <c r="J134" s="34" t="s">
        <v>52</v>
      </c>
      <c r="K134" s="34" t="s">
        <v>53</v>
      </c>
      <c r="L134" s="34" t="s">
        <v>54</v>
      </c>
      <c r="M134" s="34" t="s">
        <v>55</v>
      </c>
      <c r="N134" s="34" t="s">
        <v>56</v>
      </c>
      <c r="O134" s="34" t="s">
        <v>41</v>
      </c>
    </row>
    <row r="135" spans="1:16">
      <c r="A135" s="262"/>
      <c r="B135" s="263" t="s">
        <v>330</v>
      </c>
      <c r="C135" s="299">
        <v>0</v>
      </c>
      <c r="D135" s="299">
        <v>0</v>
      </c>
      <c r="E135" s="299">
        <v>0</v>
      </c>
      <c r="F135" s="299">
        <v>0</v>
      </c>
      <c r="G135" s="299">
        <v>0</v>
      </c>
      <c r="H135" s="299">
        <v>2</v>
      </c>
      <c r="I135" s="299">
        <v>2</v>
      </c>
      <c r="J135" s="299">
        <v>0</v>
      </c>
      <c r="K135" s="299">
        <v>0</v>
      </c>
      <c r="L135" s="299">
        <v>0</v>
      </c>
      <c r="M135" s="299">
        <v>0</v>
      </c>
      <c r="N135" s="299">
        <v>0</v>
      </c>
      <c r="O135" s="265">
        <f t="shared" ref="O135:O142" si="28">SUM(C135:N135)</f>
        <v>4</v>
      </c>
    </row>
    <row r="136" spans="1:16">
      <c r="A136" s="262"/>
      <c r="B136" s="263" t="s">
        <v>152</v>
      </c>
      <c r="C136" s="299">
        <v>0</v>
      </c>
      <c r="D136" s="299">
        <v>0</v>
      </c>
      <c r="E136" s="299">
        <v>0</v>
      </c>
      <c r="F136" s="299">
        <v>0</v>
      </c>
      <c r="G136" s="299">
        <v>0</v>
      </c>
      <c r="H136" s="299">
        <v>6</v>
      </c>
      <c r="I136" s="299">
        <v>2</v>
      </c>
      <c r="J136" s="299">
        <v>4</v>
      </c>
      <c r="K136" s="299">
        <v>1</v>
      </c>
      <c r="L136" s="299">
        <v>0</v>
      </c>
      <c r="M136" s="299">
        <v>0</v>
      </c>
      <c r="N136" s="299">
        <v>1</v>
      </c>
      <c r="O136" s="265">
        <f t="shared" si="28"/>
        <v>14</v>
      </c>
    </row>
    <row r="137" spans="1:16">
      <c r="A137" s="262"/>
      <c r="B137" s="263" t="s">
        <v>153</v>
      </c>
      <c r="C137" s="299">
        <v>0</v>
      </c>
      <c r="D137" s="299">
        <v>0</v>
      </c>
      <c r="E137" s="299">
        <v>0</v>
      </c>
      <c r="F137" s="299">
        <v>2</v>
      </c>
      <c r="G137" s="299">
        <v>6</v>
      </c>
      <c r="H137" s="299">
        <v>8</v>
      </c>
      <c r="I137" s="299">
        <v>6</v>
      </c>
      <c r="J137" s="299">
        <v>1</v>
      </c>
      <c r="K137" s="299">
        <v>4</v>
      </c>
      <c r="L137" s="299">
        <v>2</v>
      </c>
      <c r="M137" s="299">
        <v>0</v>
      </c>
      <c r="N137" s="299">
        <v>0</v>
      </c>
      <c r="O137" s="265">
        <f t="shared" si="28"/>
        <v>29</v>
      </c>
    </row>
    <row r="138" spans="1:16">
      <c r="A138" s="262"/>
      <c r="B138" s="263" t="s">
        <v>189</v>
      </c>
      <c r="C138" s="299">
        <v>0</v>
      </c>
      <c r="D138" s="299">
        <v>0</v>
      </c>
      <c r="E138" s="299">
        <v>1</v>
      </c>
      <c r="F138" s="299">
        <v>0</v>
      </c>
      <c r="G138" s="299">
        <v>0</v>
      </c>
      <c r="H138" s="299">
        <v>2</v>
      </c>
      <c r="I138" s="299">
        <v>6</v>
      </c>
      <c r="J138" s="299">
        <v>2</v>
      </c>
      <c r="K138" s="299">
        <v>2</v>
      </c>
      <c r="L138" s="299">
        <v>1</v>
      </c>
      <c r="M138" s="299">
        <v>1</v>
      </c>
      <c r="N138" s="299">
        <v>0</v>
      </c>
      <c r="O138" s="265">
        <f t="shared" si="28"/>
        <v>15</v>
      </c>
    </row>
    <row r="139" spans="1:16">
      <c r="A139" s="262"/>
      <c r="B139" s="263" t="s">
        <v>329</v>
      </c>
      <c r="C139" s="299">
        <v>0</v>
      </c>
      <c r="D139" s="299">
        <v>0</v>
      </c>
      <c r="E139" s="299">
        <v>0</v>
      </c>
      <c r="F139" s="299">
        <v>0</v>
      </c>
      <c r="G139" s="299">
        <v>0</v>
      </c>
      <c r="H139" s="299">
        <v>0</v>
      </c>
      <c r="I139" s="299">
        <v>0</v>
      </c>
      <c r="J139" s="299">
        <v>0</v>
      </c>
      <c r="K139" s="299">
        <v>0</v>
      </c>
      <c r="L139" s="299">
        <v>0</v>
      </c>
      <c r="M139" s="299">
        <v>0</v>
      </c>
      <c r="N139" s="299">
        <v>0</v>
      </c>
      <c r="O139" s="265">
        <f t="shared" si="28"/>
        <v>0</v>
      </c>
    </row>
    <row r="140" spans="1:16">
      <c r="A140" s="267"/>
      <c r="B140" s="268" t="s">
        <v>345</v>
      </c>
      <c r="C140" s="283">
        <f>MEDIAN(C135:C139)</f>
        <v>0</v>
      </c>
      <c r="D140" s="283">
        <f t="shared" ref="D140:N140" si="29">MEDIAN(D135:D139)</f>
        <v>0</v>
      </c>
      <c r="E140" s="283">
        <f t="shared" si="29"/>
        <v>0</v>
      </c>
      <c r="F140" s="283">
        <f t="shared" si="29"/>
        <v>0</v>
      </c>
      <c r="G140" s="283">
        <f t="shared" si="29"/>
        <v>0</v>
      </c>
      <c r="H140" s="283">
        <f t="shared" si="29"/>
        <v>2</v>
      </c>
      <c r="I140" s="283">
        <f t="shared" si="29"/>
        <v>2</v>
      </c>
      <c r="J140" s="283">
        <f t="shared" si="29"/>
        <v>1</v>
      </c>
      <c r="K140" s="283">
        <f t="shared" si="29"/>
        <v>1</v>
      </c>
      <c r="L140" s="283">
        <f t="shared" si="29"/>
        <v>0</v>
      </c>
      <c r="M140" s="283">
        <f t="shared" si="29"/>
        <v>0</v>
      </c>
      <c r="N140" s="283">
        <f t="shared" si="29"/>
        <v>0</v>
      </c>
      <c r="O140" s="269">
        <f t="shared" si="28"/>
        <v>6</v>
      </c>
    </row>
    <row r="141" spans="1:16">
      <c r="A141" s="262"/>
      <c r="B141" s="270" t="s">
        <v>74</v>
      </c>
      <c r="C141" s="186">
        <f>C140*P141/O140</f>
        <v>0</v>
      </c>
      <c r="D141" s="186">
        <f>D140*P141/O140</f>
        <v>0</v>
      </c>
      <c r="E141" s="186">
        <f>E140*P141/O140</f>
        <v>0</v>
      </c>
      <c r="F141" s="186">
        <f>F140*P141/O140</f>
        <v>0</v>
      </c>
      <c r="G141" s="186">
        <f>G140*P141/O140</f>
        <v>0</v>
      </c>
      <c r="H141" s="186">
        <f>H140*P141/O140</f>
        <v>1.5999999999999999</v>
      </c>
      <c r="I141" s="186">
        <f>I140*P141/O140</f>
        <v>1.5999999999999999</v>
      </c>
      <c r="J141" s="186">
        <v>2</v>
      </c>
      <c r="K141" s="186">
        <f>K140*P141/O140</f>
        <v>0.79999999999999993</v>
      </c>
      <c r="L141" s="186">
        <f>L140*P141/O140</f>
        <v>0</v>
      </c>
      <c r="M141" s="186">
        <f>M140*P141/O140</f>
        <v>0</v>
      </c>
      <c r="N141" s="186">
        <f>N140*P141/O140</f>
        <v>0</v>
      </c>
      <c r="O141" s="137">
        <f t="shared" si="28"/>
        <v>5.9999999999999991</v>
      </c>
      <c r="P141" s="271">
        <f>O140*80/100</f>
        <v>4.8</v>
      </c>
    </row>
    <row r="142" spans="1:16">
      <c r="A142" s="262"/>
      <c r="B142" s="272" t="s">
        <v>342</v>
      </c>
      <c r="C142" s="273">
        <f>รายเดือน65!B18</f>
        <v>0</v>
      </c>
      <c r="D142" s="273">
        <f>รายเดือน65!C18</f>
        <v>0</v>
      </c>
      <c r="E142" s="273">
        <f>รายเดือน65!D18</f>
        <v>0</v>
      </c>
      <c r="F142" s="273">
        <f>รายเดือน65!E18</f>
        <v>0</v>
      </c>
      <c r="G142" s="273">
        <f>รายเดือน65!F18</f>
        <v>0</v>
      </c>
      <c r="H142" s="273">
        <f>รายเดือน65!G18</f>
        <v>0</v>
      </c>
      <c r="I142" s="273">
        <f>รายเดือน65!H18</f>
        <v>0</v>
      </c>
      <c r="J142" s="273">
        <f>รายเดือน65!I18</f>
        <v>0</v>
      </c>
      <c r="K142" s="273">
        <f>รายเดือน65!J18</f>
        <v>0</v>
      </c>
      <c r="L142" s="273">
        <f>รายเดือน65!K18</f>
        <v>0</v>
      </c>
      <c r="M142" s="273">
        <f>รายเดือน65!L18</f>
        <v>0</v>
      </c>
      <c r="N142" s="273">
        <f>รายเดือน65!M18</f>
        <v>0</v>
      </c>
      <c r="O142" s="274">
        <f t="shared" si="28"/>
        <v>0</v>
      </c>
    </row>
    <row r="143" spans="1:16">
      <c r="A143" s="284"/>
      <c r="B143" s="276" t="s">
        <v>346</v>
      </c>
      <c r="C143" s="277">
        <f>C142</f>
        <v>0</v>
      </c>
      <c r="D143" s="277">
        <f>C142+D142</f>
        <v>0</v>
      </c>
      <c r="E143" s="277">
        <f>C142+D142+E142</f>
        <v>0</v>
      </c>
      <c r="F143" s="277">
        <f>C142+D142+E142+F142</f>
        <v>0</v>
      </c>
      <c r="G143" s="277">
        <f>C142+D142+E142+F142+G142</f>
        <v>0</v>
      </c>
      <c r="H143" s="277">
        <f>C142+D142+E142+F142+G142+H142</f>
        <v>0</v>
      </c>
      <c r="I143" s="277">
        <f>C142+D142+E142+F142+G142+H142+I142</f>
        <v>0</v>
      </c>
      <c r="J143" s="277">
        <f>C142+D142+E142+F142+G142+H142+I142+J142</f>
        <v>0</v>
      </c>
      <c r="K143" s="277">
        <f>C142+D142+E142+F142+G142+H142+I142+J142+K142</f>
        <v>0</v>
      </c>
      <c r="L143" s="277">
        <f>C142+D142+E142+F142+G142+H142+I142+J142+K142+L142</f>
        <v>0</v>
      </c>
      <c r="M143" s="277">
        <f>C142+D142+E142+F142+G142+H142+I142+J142+K142+L142+M142</f>
        <v>0</v>
      </c>
      <c r="N143" s="277">
        <f>C142+D142+E142+F142+G142+H142+I142+J142+K142+L142+M142+N142</f>
        <v>0</v>
      </c>
      <c r="O143" s="278"/>
    </row>
    <row r="144" spans="1:16">
      <c r="A144" s="279" t="s">
        <v>89</v>
      </c>
      <c r="B144" s="80" t="s">
        <v>72</v>
      </c>
      <c r="C144" s="34" t="s">
        <v>65</v>
      </c>
      <c r="D144" s="34" t="s">
        <v>66</v>
      </c>
      <c r="E144" s="34" t="s">
        <v>47</v>
      </c>
      <c r="F144" s="34" t="s">
        <v>48</v>
      </c>
      <c r="G144" s="34" t="s">
        <v>49</v>
      </c>
      <c r="H144" s="34" t="s">
        <v>50</v>
      </c>
      <c r="I144" s="34" t="s">
        <v>51</v>
      </c>
      <c r="J144" s="34" t="s">
        <v>52</v>
      </c>
      <c r="K144" s="34" t="s">
        <v>53</v>
      </c>
      <c r="L144" s="34" t="s">
        <v>54</v>
      </c>
      <c r="M144" s="34" t="s">
        <v>55</v>
      </c>
      <c r="N144" s="34" t="s">
        <v>56</v>
      </c>
      <c r="O144" s="34" t="s">
        <v>41</v>
      </c>
    </row>
    <row r="145" spans="1:16">
      <c r="A145" s="262"/>
      <c r="B145" s="263" t="s">
        <v>330</v>
      </c>
      <c r="C145" s="300">
        <v>2</v>
      </c>
      <c r="D145" s="300">
        <v>0</v>
      </c>
      <c r="E145" s="300">
        <v>1</v>
      </c>
      <c r="F145" s="300">
        <v>0</v>
      </c>
      <c r="G145" s="300">
        <v>0</v>
      </c>
      <c r="H145" s="300">
        <v>4</v>
      </c>
      <c r="I145" s="300">
        <v>5</v>
      </c>
      <c r="J145" s="300">
        <v>11</v>
      </c>
      <c r="K145" s="300">
        <v>2</v>
      </c>
      <c r="L145" s="300">
        <v>0</v>
      </c>
      <c r="M145" s="300">
        <v>0</v>
      </c>
      <c r="N145" s="300">
        <v>0</v>
      </c>
      <c r="O145" s="265">
        <f t="shared" ref="O145:O152" si="30">SUM(C145:N145)</f>
        <v>25</v>
      </c>
    </row>
    <row r="146" spans="1:16">
      <c r="A146" s="262"/>
      <c r="B146" s="263" t="s">
        <v>152</v>
      </c>
      <c r="C146" s="300">
        <v>0</v>
      </c>
      <c r="D146" s="300">
        <v>0</v>
      </c>
      <c r="E146" s="300">
        <v>1</v>
      </c>
      <c r="F146" s="300">
        <v>0</v>
      </c>
      <c r="G146" s="300">
        <v>0</v>
      </c>
      <c r="H146" s="300">
        <v>4</v>
      </c>
      <c r="I146" s="300">
        <v>8</v>
      </c>
      <c r="J146" s="300">
        <v>8</v>
      </c>
      <c r="K146" s="300">
        <v>5</v>
      </c>
      <c r="L146" s="300">
        <v>1</v>
      </c>
      <c r="M146" s="300">
        <v>0</v>
      </c>
      <c r="N146" s="300">
        <v>0</v>
      </c>
      <c r="O146" s="265">
        <f t="shared" si="30"/>
        <v>27</v>
      </c>
    </row>
    <row r="147" spans="1:16">
      <c r="A147" s="262"/>
      <c r="B147" s="263" t="s">
        <v>153</v>
      </c>
      <c r="C147" s="300">
        <v>0</v>
      </c>
      <c r="D147" s="300">
        <v>2</v>
      </c>
      <c r="E147" s="300">
        <v>3</v>
      </c>
      <c r="F147" s="300">
        <v>5</v>
      </c>
      <c r="G147" s="300">
        <v>9</v>
      </c>
      <c r="H147" s="300">
        <v>9</v>
      </c>
      <c r="I147" s="300">
        <v>12</v>
      </c>
      <c r="J147" s="300">
        <v>13</v>
      </c>
      <c r="K147" s="300">
        <v>12</v>
      </c>
      <c r="L147" s="300">
        <v>4</v>
      </c>
      <c r="M147" s="300">
        <v>5</v>
      </c>
      <c r="N147" s="300">
        <v>0</v>
      </c>
      <c r="O147" s="265">
        <f t="shared" si="30"/>
        <v>74</v>
      </c>
    </row>
    <row r="148" spans="1:16">
      <c r="A148" s="262"/>
      <c r="B148" s="263" t="s">
        <v>189</v>
      </c>
      <c r="C148" s="300">
        <v>0</v>
      </c>
      <c r="D148" s="300">
        <v>0</v>
      </c>
      <c r="E148" s="300">
        <v>3</v>
      </c>
      <c r="F148" s="300">
        <v>6</v>
      </c>
      <c r="G148" s="300">
        <v>16</v>
      </c>
      <c r="H148" s="300">
        <v>16</v>
      </c>
      <c r="I148" s="300">
        <v>25</v>
      </c>
      <c r="J148" s="300">
        <v>19</v>
      </c>
      <c r="K148" s="300">
        <v>3</v>
      </c>
      <c r="L148" s="300">
        <v>2</v>
      </c>
      <c r="M148" s="300">
        <v>1</v>
      </c>
      <c r="N148" s="300">
        <v>0</v>
      </c>
      <c r="O148" s="265">
        <f t="shared" si="30"/>
        <v>91</v>
      </c>
    </row>
    <row r="149" spans="1:16">
      <c r="A149" s="262"/>
      <c r="B149" s="263" t="s">
        <v>329</v>
      </c>
      <c r="C149" s="300">
        <v>0</v>
      </c>
      <c r="D149" s="300">
        <v>0</v>
      </c>
      <c r="E149" s="300">
        <v>0</v>
      </c>
      <c r="F149" s="300">
        <v>0</v>
      </c>
      <c r="G149" s="300">
        <v>0</v>
      </c>
      <c r="H149" s="300">
        <v>0</v>
      </c>
      <c r="I149" s="300">
        <v>1</v>
      </c>
      <c r="J149" s="300">
        <v>0</v>
      </c>
      <c r="K149" s="300">
        <v>4</v>
      </c>
      <c r="L149" s="300">
        <v>3</v>
      </c>
      <c r="M149" s="300">
        <v>0</v>
      </c>
      <c r="N149" s="300">
        <v>0</v>
      </c>
      <c r="O149" s="265">
        <f t="shared" si="30"/>
        <v>8</v>
      </c>
    </row>
    <row r="150" spans="1:16">
      <c r="A150" s="267"/>
      <c r="B150" s="268" t="s">
        <v>345</v>
      </c>
      <c r="C150" s="283">
        <f>MEDIAN(C145:C149)</f>
        <v>0</v>
      </c>
      <c r="D150" s="283">
        <f t="shared" ref="D150:N150" si="31">MEDIAN(D145:D149)</f>
        <v>0</v>
      </c>
      <c r="E150" s="283">
        <f t="shared" si="31"/>
        <v>1</v>
      </c>
      <c r="F150" s="283">
        <f t="shared" si="31"/>
        <v>0</v>
      </c>
      <c r="G150" s="283">
        <f t="shared" si="31"/>
        <v>0</v>
      </c>
      <c r="H150" s="283">
        <f t="shared" si="31"/>
        <v>4</v>
      </c>
      <c r="I150" s="283">
        <f t="shared" si="31"/>
        <v>8</v>
      </c>
      <c r="J150" s="283">
        <f t="shared" si="31"/>
        <v>11</v>
      </c>
      <c r="K150" s="283">
        <f t="shared" si="31"/>
        <v>4</v>
      </c>
      <c r="L150" s="283">
        <f t="shared" si="31"/>
        <v>2</v>
      </c>
      <c r="M150" s="283">
        <f t="shared" si="31"/>
        <v>0</v>
      </c>
      <c r="N150" s="283">
        <f t="shared" si="31"/>
        <v>0</v>
      </c>
      <c r="O150" s="269">
        <f t="shared" si="30"/>
        <v>30</v>
      </c>
    </row>
    <row r="151" spans="1:16">
      <c r="A151" s="262"/>
      <c r="B151" s="270" t="s">
        <v>74</v>
      </c>
      <c r="C151" s="186">
        <f>C150*P151/O150</f>
        <v>0</v>
      </c>
      <c r="D151" s="186">
        <f>D150*P151/O150</f>
        <v>0</v>
      </c>
      <c r="E151" s="186">
        <f>E150*P151/O150</f>
        <v>0.8</v>
      </c>
      <c r="F151" s="186">
        <f>F150*P151/O150</f>
        <v>0</v>
      </c>
      <c r="G151" s="186">
        <f>G150*P151/O150</f>
        <v>0</v>
      </c>
      <c r="H151" s="186">
        <f>H150*P151/O150</f>
        <v>3.2</v>
      </c>
      <c r="I151" s="186">
        <f>I150*P151/O150</f>
        <v>6.4</v>
      </c>
      <c r="J151" s="186">
        <f>J150*P151/O150</f>
        <v>8.8000000000000007</v>
      </c>
      <c r="K151" s="186">
        <f>K150*P151/O150</f>
        <v>3.2</v>
      </c>
      <c r="L151" s="186">
        <f>L150*P151/O150</f>
        <v>1.6</v>
      </c>
      <c r="M151" s="186">
        <f>M150*P151/O150</f>
        <v>0</v>
      </c>
      <c r="N151" s="186">
        <f>N150*P151/O150</f>
        <v>0</v>
      </c>
      <c r="O151" s="137">
        <f t="shared" si="30"/>
        <v>24.000000000000004</v>
      </c>
      <c r="P151" s="271">
        <f>O150*80/100</f>
        <v>24</v>
      </c>
    </row>
    <row r="152" spans="1:16">
      <c r="A152" s="262"/>
      <c r="B152" s="272" t="s">
        <v>342</v>
      </c>
      <c r="C152" s="273">
        <f>รายเดือน65!B14</f>
        <v>0</v>
      </c>
      <c r="D152" s="273">
        <f>รายเดือน65!C14</f>
        <v>0</v>
      </c>
      <c r="E152" s="273">
        <f>รายเดือน65!D14</f>
        <v>0</v>
      </c>
      <c r="F152" s="273">
        <f>รายเดือน65!E14</f>
        <v>0</v>
      </c>
      <c r="G152" s="273">
        <f>รายเดือน65!F14</f>
        <v>0</v>
      </c>
      <c r="H152" s="273">
        <f>รายเดือน65!G14</f>
        <v>4</v>
      </c>
      <c r="I152" s="273">
        <f>รายเดือน65!H14</f>
        <v>1</v>
      </c>
      <c r="J152" s="273">
        <f>รายเดือน65!I14</f>
        <v>4</v>
      </c>
      <c r="K152" s="273">
        <f>รายเดือน65!J14</f>
        <v>2</v>
      </c>
      <c r="L152" s="273">
        <f>รายเดือน65!K14</f>
        <v>0</v>
      </c>
      <c r="M152" s="273">
        <f>รายเดือน65!L14</f>
        <v>1</v>
      </c>
      <c r="N152" s="273">
        <f>รายเดือน65!M14</f>
        <v>0</v>
      </c>
      <c r="O152" s="274">
        <f t="shared" si="30"/>
        <v>12</v>
      </c>
    </row>
    <row r="153" spans="1:16">
      <c r="A153" s="284"/>
      <c r="B153" s="276" t="s">
        <v>346</v>
      </c>
      <c r="C153" s="277">
        <f>C152</f>
        <v>0</v>
      </c>
      <c r="D153" s="277">
        <f>C152+D152</f>
        <v>0</v>
      </c>
      <c r="E153" s="277">
        <f>C152+D152+E152</f>
        <v>0</v>
      </c>
      <c r="F153" s="277">
        <f>C152+D152+E152+F152</f>
        <v>0</v>
      </c>
      <c r="G153" s="277">
        <f>C152+D152+E152+F152+G152</f>
        <v>0</v>
      </c>
      <c r="H153" s="277">
        <f>C152+D152+E152+F152+G152+H152</f>
        <v>4</v>
      </c>
      <c r="I153" s="277">
        <f>C152+D152+E152+F152+G152+H152+I152</f>
        <v>5</v>
      </c>
      <c r="J153" s="277">
        <f>C152+D152+E152+F152+G152+H152+I152+J152</f>
        <v>9</v>
      </c>
      <c r="K153" s="277">
        <f>C152+D152+E152+F152+G152+H152+I152+J152+K152</f>
        <v>11</v>
      </c>
      <c r="L153" s="277">
        <f>C152+D152+E152+F152+G152+H152+I152+J152+K152+L152</f>
        <v>11</v>
      </c>
      <c r="M153" s="277">
        <f>C152+D152+E152+F152+G152+H152+I152+J152+K152+L152+M152</f>
        <v>12</v>
      </c>
      <c r="N153" s="277">
        <f>C152+D152+E152+F152+G152+H152+I152+J152+K152+L152+M152+N152</f>
        <v>12</v>
      </c>
      <c r="O153" s="278"/>
    </row>
    <row r="154" spans="1:16">
      <c r="A154" s="279" t="s">
        <v>90</v>
      </c>
      <c r="B154" s="80" t="s">
        <v>72</v>
      </c>
      <c r="C154" s="34" t="s">
        <v>65</v>
      </c>
      <c r="D154" s="34" t="s">
        <v>66</v>
      </c>
      <c r="E154" s="34" t="s">
        <v>47</v>
      </c>
      <c r="F154" s="34" t="s">
        <v>48</v>
      </c>
      <c r="G154" s="34" t="s">
        <v>49</v>
      </c>
      <c r="H154" s="34" t="s">
        <v>50</v>
      </c>
      <c r="I154" s="34" t="s">
        <v>51</v>
      </c>
      <c r="J154" s="34" t="s">
        <v>52</v>
      </c>
      <c r="K154" s="34" t="s">
        <v>53</v>
      </c>
      <c r="L154" s="34" t="s">
        <v>54</v>
      </c>
      <c r="M154" s="34" t="s">
        <v>55</v>
      </c>
      <c r="N154" s="34" t="s">
        <v>56</v>
      </c>
      <c r="O154" s="34" t="s">
        <v>41</v>
      </c>
    </row>
    <row r="155" spans="1:16">
      <c r="A155" s="262"/>
      <c r="B155" s="263" t="s">
        <v>330</v>
      </c>
      <c r="C155" s="301">
        <v>0</v>
      </c>
      <c r="D155" s="301">
        <v>0</v>
      </c>
      <c r="E155" s="301">
        <v>0</v>
      </c>
      <c r="F155" s="301">
        <v>1</v>
      </c>
      <c r="G155" s="301">
        <v>2</v>
      </c>
      <c r="H155" s="301">
        <v>2</v>
      </c>
      <c r="I155" s="301">
        <v>0</v>
      </c>
      <c r="J155" s="301">
        <v>0</v>
      </c>
      <c r="K155" s="301">
        <v>1</v>
      </c>
      <c r="L155" s="301">
        <v>1</v>
      </c>
      <c r="M155" s="301">
        <v>0</v>
      </c>
      <c r="N155" s="301">
        <v>0</v>
      </c>
      <c r="O155" s="265">
        <f t="shared" ref="O155:O162" si="32">SUM(C155:N155)</f>
        <v>7</v>
      </c>
    </row>
    <row r="156" spans="1:16">
      <c r="A156" s="262"/>
      <c r="B156" s="263" t="s">
        <v>152</v>
      </c>
      <c r="C156" s="301">
        <v>0</v>
      </c>
      <c r="D156" s="301">
        <v>0</v>
      </c>
      <c r="E156" s="301">
        <v>0</v>
      </c>
      <c r="F156" s="301">
        <v>0</v>
      </c>
      <c r="G156" s="301">
        <v>0</v>
      </c>
      <c r="H156" s="301">
        <v>0</v>
      </c>
      <c r="I156" s="301">
        <v>1</v>
      </c>
      <c r="J156" s="301">
        <v>1</v>
      </c>
      <c r="K156" s="301">
        <v>0</v>
      </c>
      <c r="L156" s="301">
        <v>0</v>
      </c>
      <c r="M156" s="301">
        <v>1</v>
      </c>
      <c r="N156" s="301">
        <v>0</v>
      </c>
      <c r="O156" s="265">
        <f t="shared" si="32"/>
        <v>3</v>
      </c>
    </row>
    <row r="157" spans="1:16">
      <c r="A157" s="262"/>
      <c r="B157" s="263" t="s">
        <v>153</v>
      </c>
      <c r="C157" s="301">
        <v>0</v>
      </c>
      <c r="D157" s="301">
        <v>0</v>
      </c>
      <c r="E157" s="301">
        <v>1</v>
      </c>
      <c r="F157" s="301">
        <v>0</v>
      </c>
      <c r="G157" s="301">
        <v>3</v>
      </c>
      <c r="H157" s="301">
        <v>3</v>
      </c>
      <c r="I157" s="301">
        <v>3</v>
      </c>
      <c r="J157" s="301">
        <v>5</v>
      </c>
      <c r="K157" s="301">
        <v>3</v>
      </c>
      <c r="L157" s="301">
        <v>4</v>
      </c>
      <c r="M157" s="301">
        <v>1</v>
      </c>
      <c r="N157" s="301">
        <v>0</v>
      </c>
      <c r="O157" s="265">
        <f t="shared" si="32"/>
        <v>23</v>
      </c>
    </row>
    <row r="158" spans="1:16">
      <c r="A158" s="262"/>
      <c r="B158" s="263" t="s">
        <v>189</v>
      </c>
      <c r="C158" s="301">
        <v>1</v>
      </c>
      <c r="D158" s="301">
        <v>1</v>
      </c>
      <c r="E158" s="301">
        <v>0</v>
      </c>
      <c r="F158" s="301">
        <v>4</v>
      </c>
      <c r="G158" s="301">
        <v>5</v>
      </c>
      <c r="H158" s="301">
        <v>0</v>
      </c>
      <c r="I158" s="301">
        <v>0</v>
      </c>
      <c r="J158" s="301">
        <v>1</v>
      </c>
      <c r="K158" s="301">
        <v>1</v>
      </c>
      <c r="L158" s="301">
        <v>0</v>
      </c>
      <c r="M158" s="301">
        <v>0</v>
      </c>
      <c r="N158" s="301">
        <v>0</v>
      </c>
      <c r="O158" s="265">
        <f t="shared" si="32"/>
        <v>13</v>
      </c>
    </row>
    <row r="159" spans="1:16">
      <c r="A159" s="262"/>
      <c r="B159" s="263" t="s">
        <v>329</v>
      </c>
      <c r="C159" s="301">
        <v>0</v>
      </c>
      <c r="D159" s="301">
        <v>0</v>
      </c>
      <c r="E159" s="301">
        <v>0</v>
      </c>
      <c r="F159" s="301">
        <v>0</v>
      </c>
      <c r="G159" s="301">
        <v>0</v>
      </c>
      <c r="H159" s="301">
        <v>0</v>
      </c>
      <c r="I159" s="301">
        <v>0</v>
      </c>
      <c r="J159" s="301">
        <v>0</v>
      </c>
      <c r="K159" s="301">
        <v>1</v>
      </c>
      <c r="L159" s="301">
        <v>0</v>
      </c>
      <c r="M159" s="301">
        <v>0</v>
      </c>
      <c r="N159" s="301">
        <v>0</v>
      </c>
      <c r="O159" s="265">
        <f t="shared" si="32"/>
        <v>1</v>
      </c>
    </row>
    <row r="160" spans="1:16">
      <c r="A160" s="267"/>
      <c r="B160" s="268" t="s">
        <v>345</v>
      </c>
      <c r="C160" s="283">
        <f>MEDIAN(C155:C159)</f>
        <v>0</v>
      </c>
      <c r="D160" s="283">
        <f t="shared" ref="D160:N160" si="33">MEDIAN(D155:D159)</f>
        <v>0</v>
      </c>
      <c r="E160" s="283">
        <f t="shared" si="33"/>
        <v>0</v>
      </c>
      <c r="F160" s="283">
        <f t="shared" si="33"/>
        <v>0</v>
      </c>
      <c r="G160" s="283">
        <f t="shared" si="33"/>
        <v>2</v>
      </c>
      <c r="H160" s="283">
        <f t="shared" si="33"/>
        <v>0</v>
      </c>
      <c r="I160" s="283">
        <f t="shared" si="33"/>
        <v>0</v>
      </c>
      <c r="J160" s="283">
        <f t="shared" si="33"/>
        <v>1</v>
      </c>
      <c r="K160" s="283">
        <f t="shared" si="33"/>
        <v>1</v>
      </c>
      <c r="L160" s="283">
        <f t="shared" si="33"/>
        <v>0</v>
      </c>
      <c r="M160" s="283">
        <f t="shared" si="33"/>
        <v>0</v>
      </c>
      <c r="N160" s="283">
        <f t="shared" si="33"/>
        <v>0</v>
      </c>
      <c r="O160" s="269">
        <f t="shared" si="32"/>
        <v>4</v>
      </c>
    </row>
    <row r="161" spans="1:16">
      <c r="A161" s="262"/>
      <c r="B161" s="270" t="s">
        <v>74</v>
      </c>
      <c r="C161" s="186">
        <f>C160*P161/O160</f>
        <v>0</v>
      </c>
      <c r="D161" s="186">
        <f>D160*P161/O160</f>
        <v>0</v>
      </c>
      <c r="E161" s="186">
        <f>E160*P161/O160</f>
        <v>0</v>
      </c>
      <c r="F161" s="186">
        <f>F160*P161/O160</f>
        <v>0</v>
      </c>
      <c r="G161" s="186">
        <f>G160*P161/O160</f>
        <v>1.6</v>
      </c>
      <c r="H161" s="186">
        <f>H160*P161/O160</f>
        <v>0</v>
      </c>
      <c r="I161" s="186">
        <f>I160*P161/O160</f>
        <v>0</v>
      </c>
      <c r="J161" s="186">
        <f>J160*P161/O160</f>
        <v>0.8</v>
      </c>
      <c r="K161" s="186">
        <f>K160*P161/O160</f>
        <v>0.8</v>
      </c>
      <c r="L161" s="186">
        <f>L160*P161/O160</f>
        <v>0</v>
      </c>
      <c r="M161" s="186">
        <f>M160*P161/O160</f>
        <v>0</v>
      </c>
      <c r="N161" s="186">
        <f>N160*P161/O160</f>
        <v>0</v>
      </c>
      <c r="O161" s="137">
        <f t="shared" si="32"/>
        <v>3.2</v>
      </c>
      <c r="P161" s="271">
        <f>O160*80/100</f>
        <v>3.2</v>
      </c>
    </row>
    <row r="162" spans="1:16">
      <c r="A162" s="262"/>
      <c r="B162" s="272" t="s">
        <v>342</v>
      </c>
      <c r="C162" s="273">
        <f>รายเดือน65!B21</f>
        <v>0</v>
      </c>
      <c r="D162" s="273">
        <f>รายเดือน65!C21</f>
        <v>0</v>
      </c>
      <c r="E162" s="273">
        <f>รายเดือน65!D21</f>
        <v>0</v>
      </c>
      <c r="F162" s="273">
        <f>รายเดือน65!E21</f>
        <v>0</v>
      </c>
      <c r="G162" s="273">
        <f>รายเดือน65!F21</f>
        <v>0</v>
      </c>
      <c r="H162" s="273">
        <f>รายเดือน65!G21</f>
        <v>0</v>
      </c>
      <c r="I162" s="273">
        <f>รายเดือน65!H21</f>
        <v>0</v>
      </c>
      <c r="J162" s="273">
        <f>รายเดือน65!I21</f>
        <v>0</v>
      </c>
      <c r="K162" s="273">
        <f>รายเดือน65!J21</f>
        <v>0</v>
      </c>
      <c r="L162" s="273">
        <f>รายเดือน65!K21</f>
        <v>0</v>
      </c>
      <c r="M162" s="273">
        <f>รายเดือน65!L21</f>
        <v>0</v>
      </c>
      <c r="N162" s="273">
        <f>รายเดือน65!M21</f>
        <v>0</v>
      </c>
      <c r="O162" s="274">
        <f t="shared" si="32"/>
        <v>0</v>
      </c>
    </row>
    <row r="163" spans="1:16">
      <c r="A163" s="284"/>
      <c r="B163" s="276" t="s">
        <v>346</v>
      </c>
      <c r="C163" s="277">
        <f>C162</f>
        <v>0</v>
      </c>
      <c r="D163" s="277">
        <f>C162+D162</f>
        <v>0</v>
      </c>
      <c r="E163" s="277">
        <f>C162+D162+E162</f>
        <v>0</v>
      </c>
      <c r="F163" s="277">
        <f>C162+D162+E162+F162</f>
        <v>0</v>
      </c>
      <c r="G163" s="277">
        <f>C162+D162+E162+F162+G162</f>
        <v>0</v>
      </c>
      <c r="H163" s="277">
        <f>C162+D162+E162+F162+G162+H162</f>
        <v>0</v>
      </c>
      <c r="I163" s="277">
        <f>C162+D162+E162+F162+G162+H162+I162</f>
        <v>0</v>
      </c>
      <c r="J163" s="277">
        <f>C162+D162+E162+F162+G162+H162+I162+J162</f>
        <v>0</v>
      </c>
      <c r="K163" s="277">
        <f>C162+D162+E162+F162+G162+H162+I162+J162+K162</f>
        <v>0</v>
      </c>
      <c r="L163" s="277">
        <f>C162+D162+E162+F162+G162+H162+I162+J162+K162+L162</f>
        <v>0</v>
      </c>
      <c r="M163" s="277">
        <f>C162+D162+E162+F162+G162+H162+I162+J162+K162+L162+M162</f>
        <v>0</v>
      </c>
      <c r="N163" s="277">
        <f>C162+D162+E162+F162+G162+H162+I162+J162+K162+L162+M162+N162</f>
        <v>0</v>
      </c>
      <c r="O163" s="278"/>
    </row>
    <row r="164" spans="1:16">
      <c r="A164" s="279" t="s">
        <v>91</v>
      </c>
      <c r="B164" s="80" t="s">
        <v>72</v>
      </c>
      <c r="C164" s="34" t="s">
        <v>65</v>
      </c>
      <c r="D164" s="34" t="s">
        <v>66</v>
      </c>
      <c r="E164" s="34" t="s">
        <v>47</v>
      </c>
      <c r="F164" s="34" t="s">
        <v>48</v>
      </c>
      <c r="G164" s="34" t="s">
        <v>49</v>
      </c>
      <c r="H164" s="34" t="s">
        <v>50</v>
      </c>
      <c r="I164" s="34" t="s">
        <v>51</v>
      </c>
      <c r="J164" s="34" t="s">
        <v>52</v>
      </c>
      <c r="K164" s="34" t="s">
        <v>53</v>
      </c>
      <c r="L164" s="34" t="s">
        <v>54</v>
      </c>
      <c r="M164" s="34" t="s">
        <v>55</v>
      </c>
      <c r="N164" s="34" t="s">
        <v>56</v>
      </c>
      <c r="O164" s="34" t="s">
        <v>41</v>
      </c>
    </row>
    <row r="165" spans="1:16">
      <c r="A165" s="262"/>
      <c r="B165" s="263" t="s">
        <v>330</v>
      </c>
      <c r="C165" s="302">
        <v>0</v>
      </c>
      <c r="D165" s="302">
        <v>0</v>
      </c>
      <c r="E165" s="302">
        <v>2</v>
      </c>
      <c r="F165" s="302">
        <v>5</v>
      </c>
      <c r="G165" s="302">
        <v>1</v>
      </c>
      <c r="H165" s="302">
        <v>2</v>
      </c>
      <c r="I165" s="302">
        <v>4</v>
      </c>
      <c r="J165" s="302">
        <v>4</v>
      </c>
      <c r="K165" s="302">
        <v>0</v>
      </c>
      <c r="L165" s="302">
        <v>0</v>
      </c>
      <c r="M165" s="302">
        <v>0</v>
      </c>
      <c r="N165" s="302">
        <v>0</v>
      </c>
      <c r="O165" s="265">
        <f t="shared" ref="O165:O172" si="34">SUM(C165:N165)</f>
        <v>18</v>
      </c>
    </row>
    <row r="166" spans="1:16">
      <c r="A166" s="262"/>
      <c r="B166" s="263" t="s">
        <v>152</v>
      </c>
      <c r="C166" s="302">
        <v>0</v>
      </c>
      <c r="D166" s="302">
        <v>0</v>
      </c>
      <c r="E166" s="302">
        <v>0</v>
      </c>
      <c r="F166" s="302">
        <v>1</v>
      </c>
      <c r="G166" s="302">
        <v>0</v>
      </c>
      <c r="H166" s="302">
        <v>2</v>
      </c>
      <c r="I166" s="302">
        <v>0</v>
      </c>
      <c r="J166" s="302">
        <v>9</v>
      </c>
      <c r="K166" s="302">
        <v>0</v>
      </c>
      <c r="L166" s="302">
        <v>0</v>
      </c>
      <c r="M166" s="302">
        <v>9</v>
      </c>
      <c r="N166" s="302">
        <v>0</v>
      </c>
      <c r="O166" s="265">
        <f t="shared" si="34"/>
        <v>21</v>
      </c>
    </row>
    <row r="167" spans="1:16">
      <c r="A167" s="262"/>
      <c r="B167" s="263" t="s">
        <v>153</v>
      </c>
      <c r="C167" s="302">
        <v>0</v>
      </c>
      <c r="D167" s="302">
        <v>0</v>
      </c>
      <c r="E167" s="302">
        <v>1</v>
      </c>
      <c r="F167" s="302">
        <v>1</v>
      </c>
      <c r="G167" s="302">
        <v>1</v>
      </c>
      <c r="H167" s="302">
        <v>8</v>
      </c>
      <c r="I167" s="302">
        <v>15</v>
      </c>
      <c r="J167" s="302">
        <v>7</v>
      </c>
      <c r="K167" s="302">
        <v>4</v>
      </c>
      <c r="L167" s="302">
        <v>3</v>
      </c>
      <c r="M167" s="302">
        <v>2</v>
      </c>
      <c r="N167" s="302">
        <v>1</v>
      </c>
      <c r="O167" s="265">
        <f t="shared" si="34"/>
        <v>43</v>
      </c>
    </row>
    <row r="168" spans="1:16">
      <c r="A168" s="262"/>
      <c r="B168" s="263" t="s">
        <v>189</v>
      </c>
      <c r="C168" s="302">
        <v>2</v>
      </c>
      <c r="D168" s="302">
        <v>0</v>
      </c>
      <c r="E168" s="302">
        <v>2</v>
      </c>
      <c r="F168" s="302">
        <v>0</v>
      </c>
      <c r="G168" s="302">
        <v>6</v>
      </c>
      <c r="H168" s="302">
        <v>7</v>
      </c>
      <c r="I168" s="302">
        <v>0</v>
      </c>
      <c r="J168" s="302">
        <v>2</v>
      </c>
      <c r="K168" s="302">
        <v>2</v>
      </c>
      <c r="L168" s="302">
        <v>0</v>
      </c>
      <c r="M168" s="302">
        <v>0</v>
      </c>
      <c r="N168" s="302">
        <v>0</v>
      </c>
      <c r="O168" s="265">
        <f t="shared" si="34"/>
        <v>21</v>
      </c>
    </row>
    <row r="169" spans="1:16">
      <c r="A169" s="262"/>
      <c r="B169" s="263" t="s">
        <v>329</v>
      </c>
      <c r="C169" s="302">
        <v>0</v>
      </c>
      <c r="D169" s="302">
        <v>0</v>
      </c>
      <c r="E169" s="302">
        <v>0</v>
      </c>
      <c r="F169" s="302">
        <v>0</v>
      </c>
      <c r="G169" s="302">
        <v>1</v>
      </c>
      <c r="H169" s="302">
        <v>0</v>
      </c>
      <c r="I169" s="302">
        <v>0</v>
      </c>
      <c r="J169" s="302">
        <v>1</v>
      </c>
      <c r="K169" s="302">
        <v>1</v>
      </c>
      <c r="L169" s="302">
        <v>1</v>
      </c>
      <c r="M169" s="302">
        <v>0</v>
      </c>
      <c r="N169" s="302">
        <v>0</v>
      </c>
      <c r="O169" s="265">
        <f t="shared" si="34"/>
        <v>4</v>
      </c>
    </row>
    <row r="170" spans="1:16">
      <c r="A170" s="267"/>
      <c r="B170" s="268" t="s">
        <v>345</v>
      </c>
      <c r="C170" s="283">
        <f>MEDIAN(C165:C169)</f>
        <v>0</v>
      </c>
      <c r="D170" s="283">
        <f t="shared" ref="D170:N170" si="35">MEDIAN(D165:D169)</f>
        <v>0</v>
      </c>
      <c r="E170" s="283">
        <f t="shared" si="35"/>
        <v>1</v>
      </c>
      <c r="F170" s="283">
        <f t="shared" si="35"/>
        <v>1</v>
      </c>
      <c r="G170" s="283">
        <f t="shared" si="35"/>
        <v>1</v>
      </c>
      <c r="H170" s="283">
        <f t="shared" si="35"/>
        <v>2</v>
      </c>
      <c r="I170" s="283">
        <f t="shared" si="35"/>
        <v>0</v>
      </c>
      <c r="J170" s="283">
        <f t="shared" si="35"/>
        <v>4</v>
      </c>
      <c r="K170" s="283">
        <f t="shared" si="35"/>
        <v>1</v>
      </c>
      <c r="L170" s="283">
        <f t="shared" si="35"/>
        <v>0</v>
      </c>
      <c r="M170" s="283">
        <f t="shared" si="35"/>
        <v>0</v>
      </c>
      <c r="N170" s="283">
        <f t="shared" si="35"/>
        <v>0</v>
      </c>
      <c r="O170" s="269">
        <f t="shared" si="34"/>
        <v>10</v>
      </c>
    </row>
    <row r="171" spans="1:16">
      <c r="A171" s="262"/>
      <c r="B171" s="270" t="s">
        <v>74</v>
      </c>
      <c r="C171" s="186">
        <f>C170*P171/O170</f>
        <v>0</v>
      </c>
      <c r="D171" s="186">
        <f>D170*P171/O170</f>
        <v>0</v>
      </c>
      <c r="E171" s="186">
        <f>E170*P171/O170</f>
        <v>0.8</v>
      </c>
      <c r="F171" s="186">
        <f>F170*P171/O170</f>
        <v>0.8</v>
      </c>
      <c r="G171" s="186">
        <f>G170*P171/O170</f>
        <v>0.8</v>
      </c>
      <c r="H171" s="186">
        <f>H170*P171/O170</f>
        <v>1.6</v>
      </c>
      <c r="I171" s="186">
        <f>I170*P171/O170</f>
        <v>0</v>
      </c>
      <c r="J171" s="186">
        <f>J170*P171/O170</f>
        <v>3.2</v>
      </c>
      <c r="K171" s="186">
        <f>K170*P171/O170</f>
        <v>0.8</v>
      </c>
      <c r="L171" s="186">
        <f>L170*P171/O170</f>
        <v>0</v>
      </c>
      <c r="M171" s="186">
        <f>M170*P171/O170</f>
        <v>0</v>
      </c>
      <c r="N171" s="186">
        <f>N170*P171/O170</f>
        <v>0</v>
      </c>
      <c r="O171" s="137">
        <f t="shared" si="34"/>
        <v>8</v>
      </c>
      <c r="P171" s="271">
        <f>O170*80/100</f>
        <v>8</v>
      </c>
    </row>
    <row r="172" spans="1:16">
      <c r="A172" s="262"/>
      <c r="B172" s="272" t="s">
        <v>342</v>
      </c>
      <c r="C172" s="273">
        <f>รายเดือน65!B19</f>
        <v>0</v>
      </c>
      <c r="D172" s="273">
        <f>รายเดือน65!C19</f>
        <v>0</v>
      </c>
      <c r="E172" s="273">
        <f>รายเดือน65!D19</f>
        <v>0</v>
      </c>
      <c r="F172" s="273">
        <f>รายเดือน65!E19</f>
        <v>0</v>
      </c>
      <c r="G172" s="273">
        <f>รายเดือน65!F19</f>
        <v>0</v>
      </c>
      <c r="H172" s="273">
        <f>รายเดือน65!G19</f>
        <v>3</v>
      </c>
      <c r="I172" s="273">
        <f>รายเดือน65!H19</f>
        <v>4</v>
      </c>
      <c r="J172" s="273">
        <f>รายเดือน65!I19</f>
        <v>3</v>
      </c>
      <c r="K172" s="273">
        <f>รายเดือน65!J19</f>
        <v>0</v>
      </c>
      <c r="L172" s="273">
        <f>รายเดือน65!K19</f>
        <v>0</v>
      </c>
      <c r="M172" s="273">
        <f>รายเดือน65!L19</f>
        <v>0</v>
      </c>
      <c r="N172" s="273">
        <f>รายเดือน65!M19</f>
        <v>0</v>
      </c>
      <c r="O172" s="274">
        <f t="shared" si="34"/>
        <v>10</v>
      </c>
    </row>
    <row r="173" spans="1:16">
      <c r="A173" s="284"/>
      <c r="B173" s="276" t="s">
        <v>346</v>
      </c>
      <c r="C173" s="277">
        <f>C172</f>
        <v>0</v>
      </c>
      <c r="D173" s="277">
        <f>C172+D172</f>
        <v>0</v>
      </c>
      <c r="E173" s="277">
        <f>C172+D172+E172</f>
        <v>0</v>
      </c>
      <c r="F173" s="277">
        <f>C172+D172+E172+F172</f>
        <v>0</v>
      </c>
      <c r="G173" s="277">
        <f>C172+D172+E172+F172+G172</f>
        <v>0</v>
      </c>
      <c r="H173" s="277">
        <f>C172+D172+E172+F172+G172+H172</f>
        <v>3</v>
      </c>
      <c r="I173" s="277">
        <f>C172+D172+E172+F172+G172+H172+I172</f>
        <v>7</v>
      </c>
      <c r="J173" s="277">
        <f>C172+D172+E172+F172+G172+H172+I172+J172</f>
        <v>10</v>
      </c>
      <c r="K173" s="277">
        <f>C172+D172+E172+F172+G172+H172+I172+J172+K172</f>
        <v>10</v>
      </c>
      <c r="L173" s="277">
        <f>C172+D172+E172+F172+G172+H172+I172+J172+K172+L172</f>
        <v>10</v>
      </c>
      <c r="M173" s="277">
        <f>C172+D172+E172+F172+G172+H172+I172+J172+K172+L172+M172</f>
        <v>10</v>
      </c>
      <c r="N173" s="277">
        <f>C172+D172+E172+F172+G172+H172+I172+J172+K172+L172+M172+N172</f>
        <v>10</v>
      </c>
      <c r="O173" s="278"/>
    </row>
    <row r="174" spans="1:16">
      <c r="A174" s="279" t="s">
        <v>92</v>
      </c>
      <c r="B174" s="80" t="s">
        <v>72</v>
      </c>
      <c r="C174" s="34" t="s">
        <v>65</v>
      </c>
      <c r="D174" s="34" t="s">
        <v>66</v>
      </c>
      <c r="E174" s="34" t="s">
        <v>47</v>
      </c>
      <c r="F174" s="34" t="s">
        <v>48</v>
      </c>
      <c r="G174" s="34" t="s">
        <v>49</v>
      </c>
      <c r="H174" s="34" t="s">
        <v>50</v>
      </c>
      <c r="I174" s="34" t="s">
        <v>51</v>
      </c>
      <c r="J174" s="34" t="s">
        <v>52</v>
      </c>
      <c r="K174" s="34" t="s">
        <v>53</v>
      </c>
      <c r="L174" s="34" t="s">
        <v>54</v>
      </c>
      <c r="M174" s="34" t="s">
        <v>55</v>
      </c>
      <c r="N174" s="34" t="s">
        <v>56</v>
      </c>
      <c r="O174" s="34" t="s">
        <v>41</v>
      </c>
    </row>
    <row r="175" spans="1:16">
      <c r="A175" s="262"/>
      <c r="B175" s="263" t="s">
        <v>330</v>
      </c>
      <c r="C175" s="303">
        <v>0</v>
      </c>
      <c r="D175" s="303">
        <v>0</v>
      </c>
      <c r="E175" s="303">
        <v>0</v>
      </c>
      <c r="F175" s="303">
        <v>0</v>
      </c>
      <c r="G175" s="303">
        <v>0</v>
      </c>
      <c r="H175" s="303">
        <v>11</v>
      </c>
      <c r="I175" s="303">
        <v>17</v>
      </c>
      <c r="J175" s="303">
        <v>2</v>
      </c>
      <c r="K175" s="303">
        <v>2</v>
      </c>
      <c r="L175" s="303">
        <v>0</v>
      </c>
      <c r="M175" s="303">
        <v>0</v>
      </c>
      <c r="N175" s="303">
        <v>0</v>
      </c>
      <c r="O175" s="265">
        <f t="shared" ref="O175:O182" si="36">SUM(C175:N175)</f>
        <v>32</v>
      </c>
    </row>
    <row r="176" spans="1:16">
      <c r="A176" s="262"/>
      <c r="B176" s="263" t="s">
        <v>152</v>
      </c>
      <c r="C176" s="303">
        <v>0</v>
      </c>
      <c r="D176" s="303">
        <v>0</v>
      </c>
      <c r="E176" s="303">
        <v>0</v>
      </c>
      <c r="F176" s="303">
        <v>1</v>
      </c>
      <c r="G176" s="303">
        <v>12</v>
      </c>
      <c r="H176" s="303">
        <v>7</v>
      </c>
      <c r="I176" s="303">
        <v>4</v>
      </c>
      <c r="J176" s="303">
        <v>1</v>
      </c>
      <c r="K176" s="303">
        <v>1</v>
      </c>
      <c r="L176" s="303">
        <v>0</v>
      </c>
      <c r="M176" s="303">
        <v>1</v>
      </c>
      <c r="N176" s="303">
        <v>0</v>
      </c>
      <c r="O176" s="265">
        <f t="shared" si="36"/>
        <v>27</v>
      </c>
    </row>
    <row r="177" spans="1:16">
      <c r="A177" s="262"/>
      <c r="B177" s="263" t="s">
        <v>153</v>
      </c>
      <c r="C177" s="303">
        <v>0</v>
      </c>
      <c r="D177" s="303">
        <v>0</v>
      </c>
      <c r="E177" s="303">
        <v>1</v>
      </c>
      <c r="F177" s="303">
        <v>0</v>
      </c>
      <c r="G177" s="303">
        <v>5</v>
      </c>
      <c r="H177" s="303">
        <v>10</v>
      </c>
      <c r="I177" s="303">
        <v>9</v>
      </c>
      <c r="J177" s="303">
        <v>4</v>
      </c>
      <c r="K177" s="303">
        <v>4</v>
      </c>
      <c r="L177" s="303">
        <v>4</v>
      </c>
      <c r="M177" s="303">
        <v>2</v>
      </c>
      <c r="N177" s="303">
        <v>4</v>
      </c>
      <c r="O177" s="265">
        <f t="shared" si="36"/>
        <v>43</v>
      </c>
    </row>
    <row r="178" spans="1:16">
      <c r="A178" s="262"/>
      <c r="B178" s="263" t="s">
        <v>189</v>
      </c>
      <c r="C178" s="303">
        <v>12</v>
      </c>
      <c r="D178" s="303">
        <v>0</v>
      </c>
      <c r="E178" s="303">
        <v>3</v>
      </c>
      <c r="F178" s="303">
        <v>6</v>
      </c>
      <c r="G178" s="303">
        <v>2</v>
      </c>
      <c r="H178" s="303">
        <v>1</v>
      </c>
      <c r="I178" s="303">
        <v>7</v>
      </c>
      <c r="J178" s="303">
        <v>3</v>
      </c>
      <c r="K178" s="303">
        <v>1</v>
      </c>
      <c r="L178" s="303">
        <v>0</v>
      </c>
      <c r="M178" s="303">
        <v>1</v>
      </c>
      <c r="N178" s="303">
        <v>0</v>
      </c>
      <c r="O178" s="265">
        <f t="shared" si="36"/>
        <v>36</v>
      </c>
    </row>
    <row r="179" spans="1:16">
      <c r="A179" s="262"/>
      <c r="B179" s="263" t="s">
        <v>329</v>
      </c>
      <c r="C179" s="303">
        <v>0</v>
      </c>
      <c r="D179" s="303">
        <v>1</v>
      </c>
      <c r="E179" s="303">
        <v>0</v>
      </c>
      <c r="F179" s="303">
        <v>0</v>
      </c>
      <c r="G179" s="303">
        <v>0</v>
      </c>
      <c r="H179" s="303">
        <v>0</v>
      </c>
      <c r="I179" s="303">
        <v>0</v>
      </c>
      <c r="J179" s="303">
        <v>1</v>
      </c>
      <c r="K179" s="303">
        <v>0</v>
      </c>
      <c r="L179" s="303">
        <v>0</v>
      </c>
      <c r="M179" s="303">
        <v>0</v>
      </c>
      <c r="N179" s="303">
        <v>0</v>
      </c>
      <c r="O179" s="265">
        <f t="shared" si="36"/>
        <v>2</v>
      </c>
    </row>
    <row r="180" spans="1:16">
      <c r="A180" s="267"/>
      <c r="B180" s="268" t="s">
        <v>345</v>
      </c>
      <c r="C180" s="283">
        <f>MEDIAN(C175:C179)</f>
        <v>0</v>
      </c>
      <c r="D180" s="283">
        <f t="shared" ref="D180:N180" si="37">MEDIAN(D175:D179)</f>
        <v>0</v>
      </c>
      <c r="E180" s="283">
        <f t="shared" si="37"/>
        <v>0</v>
      </c>
      <c r="F180" s="283">
        <f t="shared" si="37"/>
        <v>0</v>
      </c>
      <c r="G180" s="283">
        <f t="shared" si="37"/>
        <v>2</v>
      </c>
      <c r="H180" s="283">
        <f t="shared" si="37"/>
        <v>7</v>
      </c>
      <c r="I180" s="283">
        <f t="shared" si="37"/>
        <v>7</v>
      </c>
      <c r="J180" s="283">
        <f t="shared" si="37"/>
        <v>2</v>
      </c>
      <c r="K180" s="283">
        <f t="shared" si="37"/>
        <v>1</v>
      </c>
      <c r="L180" s="283">
        <f t="shared" si="37"/>
        <v>0</v>
      </c>
      <c r="M180" s="283">
        <f t="shared" si="37"/>
        <v>1</v>
      </c>
      <c r="N180" s="283">
        <f t="shared" si="37"/>
        <v>0</v>
      </c>
      <c r="O180" s="269">
        <f t="shared" si="36"/>
        <v>20</v>
      </c>
    </row>
    <row r="181" spans="1:16">
      <c r="A181" s="262"/>
      <c r="B181" s="270" t="s">
        <v>74</v>
      </c>
      <c r="C181" s="186">
        <f>C180*P181/O180</f>
        <v>0</v>
      </c>
      <c r="D181" s="186">
        <f>D180*P181/O180</f>
        <v>0</v>
      </c>
      <c r="E181" s="186">
        <f>E180*P181/O180</f>
        <v>0</v>
      </c>
      <c r="F181" s="186">
        <f>F180*P181/O180</f>
        <v>0</v>
      </c>
      <c r="G181" s="186">
        <f>G180*P181/O180</f>
        <v>1.6</v>
      </c>
      <c r="H181" s="186">
        <f>H180*P181/O180</f>
        <v>5.6</v>
      </c>
      <c r="I181" s="186">
        <f>I180*P181/O180</f>
        <v>5.6</v>
      </c>
      <c r="J181" s="186">
        <f>J180*P181/O180</f>
        <v>1.6</v>
      </c>
      <c r="K181" s="186">
        <f>K180*P181/O180</f>
        <v>0.8</v>
      </c>
      <c r="L181" s="186">
        <f>L180*P181/O180</f>
        <v>0</v>
      </c>
      <c r="M181" s="186">
        <f>M180*P181/O180</f>
        <v>0.8</v>
      </c>
      <c r="N181" s="186">
        <f>N180*P181/O180</f>
        <v>0</v>
      </c>
      <c r="O181" s="137">
        <f t="shared" si="36"/>
        <v>16</v>
      </c>
      <c r="P181" s="271">
        <f>O180*80/100</f>
        <v>16</v>
      </c>
    </row>
    <row r="182" spans="1:16">
      <c r="A182" s="262"/>
      <c r="B182" s="272" t="s">
        <v>342</v>
      </c>
      <c r="C182" s="273">
        <f>รายเดือน65!B22</f>
        <v>0</v>
      </c>
      <c r="D182" s="273">
        <f>รายเดือน65!C22</f>
        <v>0</v>
      </c>
      <c r="E182" s="273">
        <f>รายเดือน65!D22</f>
        <v>0</v>
      </c>
      <c r="F182" s="273">
        <f>รายเดือน65!E22</f>
        <v>0</v>
      </c>
      <c r="G182" s="273">
        <f>รายเดือน65!F22</f>
        <v>1</v>
      </c>
      <c r="H182" s="273">
        <f>รายเดือน65!G22</f>
        <v>1</v>
      </c>
      <c r="I182" s="273">
        <f>รายเดือน65!H22</f>
        <v>1</v>
      </c>
      <c r="J182" s="273">
        <f>รายเดือน65!I22</f>
        <v>0</v>
      </c>
      <c r="K182" s="273">
        <f>รายเดือน65!J22</f>
        <v>0</v>
      </c>
      <c r="L182" s="273">
        <f>รายเดือน65!K22</f>
        <v>0</v>
      </c>
      <c r="M182" s="273">
        <f>รายเดือน65!L22</f>
        <v>1</v>
      </c>
      <c r="N182" s="273">
        <f>รายเดือน65!M22</f>
        <v>0</v>
      </c>
      <c r="O182" s="274">
        <f t="shared" si="36"/>
        <v>4</v>
      </c>
    </row>
    <row r="183" spans="1:16">
      <c r="A183" s="284"/>
      <c r="B183" s="276" t="s">
        <v>346</v>
      </c>
      <c r="C183" s="277">
        <f>C182</f>
        <v>0</v>
      </c>
      <c r="D183" s="277">
        <f>C182+D182</f>
        <v>0</v>
      </c>
      <c r="E183" s="277">
        <f>C182+D182+E182</f>
        <v>0</v>
      </c>
      <c r="F183" s="277">
        <f>C182+D182+E182+F182</f>
        <v>0</v>
      </c>
      <c r="G183" s="277">
        <f>C182+D182+E182+F182+G182</f>
        <v>1</v>
      </c>
      <c r="H183" s="277">
        <f>C182+D182+E182+F182+G182+H182</f>
        <v>2</v>
      </c>
      <c r="I183" s="277">
        <f>C182+D182+E182+F182+G182+H182+I182</f>
        <v>3</v>
      </c>
      <c r="J183" s="277">
        <f>C182+D182+E182+F182+G182+H182+I182+J182</f>
        <v>3</v>
      </c>
      <c r="K183" s="277">
        <f>C182+D182+E182+F182+G182+H182+I182+J182+K182</f>
        <v>3</v>
      </c>
      <c r="L183" s="277">
        <f>C182+D182+E182+F182+G182+H182+I182+J182+K182+L182</f>
        <v>3</v>
      </c>
      <c r="M183" s="277">
        <f>C182+D182+E182+F182+G182+H182+I182+J182+K182+L182+M182</f>
        <v>4</v>
      </c>
      <c r="N183" s="277">
        <f>C182+D182+E182+F182+G182+H182+I182+J182+K182+L182+M182+N182</f>
        <v>4</v>
      </c>
      <c r="O183" s="278"/>
    </row>
    <row r="184" spans="1:16">
      <c r="A184" s="279" t="s">
        <v>93</v>
      </c>
      <c r="B184" s="80" t="s">
        <v>72</v>
      </c>
      <c r="C184" s="34" t="s">
        <v>65</v>
      </c>
      <c r="D184" s="34" t="s">
        <v>66</v>
      </c>
      <c r="E184" s="34" t="s">
        <v>47</v>
      </c>
      <c r="F184" s="34" t="s">
        <v>48</v>
      </c>
      <c r="G184" s="34" t="s">
        <v>49</v>
      </c>
      <c r="H184" s="34" t="s">
        <v>50</v>
      </c>
      <c r="I184" s="34" t="s">
        <v>51</v>
      </c>
      <c r="J184" s="34" t="s">
        <v>52</v>
      </c>
      <c r="K184" s="34" t="s">
        <v>53</v>
      </c>
      <c r="L184" s="34" t="s">
        <v>54</v>
      </c>
      <c r="M184" s="34" t="s">
        <v>55</v>
      </c>
      <c r="N184" s="34" t="s">
        <v>56</v>
      </c>
      <c r="O184" s="34" t="s">
        <v>41</v>
      </c>
    </row>
    <row r="185" spans="1:16">
      <c r="A185" s="262"/>
      <c r="B185" s="263" t="s">
        <v>330</v>
      </c>
      <c r="C185" s="304">
        <v>0</v>
      </c>
      <c r="D185" s="304">
        <v>2</v>
      </c>
      <c r="E185" s="304">
        <v>0</v>
      </c>
      <c r="F185" s="304">
        <v>1</v>
      </c>
      <c r="G185" s="304">
        <v>1</v>
      </c>
      <c r="H185" s="304">
        <v>15</v>
      </c>
      <c r="I185" s="304">
        <v>5</v>
      </c>
      <c r="J185" s="304">
        <v>3</v>
      </c>
      <c r="K185" s="304">
        <v>0</v>
      </c>
      <c r="L185" s="304">
        <v>3</v>
      </c>
      <c r="M185" s="304">
        <v>0</v>
      </c>
      <c r="N185" s="304">
        <v>1</v>
      </c>
      <c r="O185" s="265">
        <f t="shared" ref="O185:O192" si="38">SUM(C185:N185)</f>
        <v>31</v>
      </c>
    </row>
    <row r="186" spans="1:16">
      <c r="A186" s="262"/>
      <c r="B186" s="263" t="s">
        <v>152</v>
      </c>
      <c r="C186" s="304">
        <v>0</v>
      </c>
      <c r="D186" s="304">
        <v>0</v>
      </c>
      <c r="E186" s="304">
        <v>0</v>
      </c>
      <c r="F186" s="304">
        <v>0</v>
      </c>
      <c r="G186" s="304">
        <v>0</v>
      </c>
      <c r="H186" s="304">
        <v>2</v>
      </c>
      <c r="I186" s="304">
        <v>5</v>
      </c>
      <c r="J186" s="304">
        <v>3</v>
      </c>
      <c r="K186" s="304">
        <v>4</v>
      </c>
      <c r="L186" s="304">
        <v>4</v>
      </c>
      <c r="M186" s="304">
        <v>3</v>
      </c>
      <c r="N186" s="304">
        <v>3</v>
      </c>
      <c r="O186" s="265">
        <f t="shared" si="38"/>
        <v>24</v>
      </c>
    </row>
    <row r="187" spans="1:16">
      <c r="A187" s="262"/>
      <c r="B187" s="263" t="s">
        <v>153</v>
      </c>
      <c r="C187" s="304">
        <v>5</v>
      </c>
      <c r="D187" s="304">
        <v>3</v>
      </c>
      <c r="E187" s="304">
        <v>3</v>
      </c>
      <c r="F187" s="304">
        <v>2</v>
      </c>
      <c r="G187" s="304">
        <v>7</v>
      </c>
      <c r="H187" s="304">
        <v>17</v>
      </c>
      <c r="I187" s="304">
        <v>17</v>
      </c>
      <c r="J187" s="304">
        <v>16</v>
      </c>
      <c r="K187" s="304">
        <v>21</v>
      </c>
      <c r="L187" s="304">
        <v>11</v>
      </c>
      <c r="M187" s="304">
        <v>2</v>
      </c>
      <c r="N187" s="304">
        <v>0</v>
      </c>
      <c r="O187" s="265">
        <f t="shared" si="38"/>
        <v>104</v>
      </c>
    </row>
    <row r="188" spans="1:16">
      <c r="A188" s="262"/>
      <c r="B188" s="263" t="s">
        <v>189</v>
      </c>
      <c r="C188" s="304">
        <v>0</v>
      </c>
      <c r="D188" s="304">
        <v>2</v>
      </c>
      <c r="E188" s="304">
        <v>0</v>
      </c>
      <c r="F188" s="304">
        <v>0</v>
      </c>
      <c r="G188" s="304">
        <v>2</v>
      </c>
      <c r="H188" s="304">
        <v>1</v>
      </c>
      <c r="I188" s="304">
        <v>6</v>
      </c>
      <c r="J188" s="304">
        <v>6</v>
      </c>
      <c r="K188" s="304">
        <v>2</v>
      </c>
      <c r="L188" s="304">
        <v>0</v>
      </c>
      <c r="M188" s="304">
        <v>0</v>
      </c>
      <c r="N188" s="304">
        <v>0</v>
      </c>
      <c r="O188" s="265">
        <f t="shared" si="38"/>
        <v>19</v>
      </c>
    </row>
    <row r="189" spans="1:16">
      <c r="A189" s="262"/>
      <c r="B189" s="263" t="s">
        <v>329</v>
      </c>
      <c r="C189" s="304">
        <v>0</v>
      </c>
      <c r="D189" s="304">
        <v>0</v>
      </c>
      <c r="E189" s="304">
        <v>0</v>
      </c>
      <c r="F189" s="304">
        <v>0</v>
      </c>
      <c r="G189" s="304">
        <v>0</v>
      </c>
      <c r="H189" s="304">
        <v>0</v>
      </c>
      <c r="I189" s="304">
        <v>0</v>
      </c>
      <c r="J189" s="304">
        <v>0</v>
      </c>
      <c r="K189" s="304">
        <v>0</v>
      </c>
      <c r="L189" s="304">
        <v>0</v>
      </c>
      <c r="M189" s="304">
        <v>0</v>
      </c>
      <c r="N189" s="304">
        <v>0</v>
      </c>
      <c r="O189" s="265">
        <f t="shared" si="38"/>
        <v>0</v>
      </c>
    </row>
    <row r="190" spans="1:16">
      <c r="A190" s="267"/>
      <c r="B190" s="268" t="s">
        <v>345</v>
      </c>
      <c r="C190" s="283">
        <f>MEDIAN(C185:C189)</f>
        <v>0</v>
      </c>
      <c r="D190" s="283">
        <f t="shared" ref="D190:N190" si="39">MEDIAN(D185:D189)</f>
        <v>2</v>
      </c>
      <c r="E190" s="283">
        <f t="shared" si="39"/>
        <v>0</v>
      </c>
      <c r="F190" s="283">
        <f t="shared" si="39"/>
        <v>0</v>
      </c>
      <c r="G190" s="283">
        <f t="shared" si="39"/>
        <v>1</v>
      </c>
      <c r="H190" s="283">
        <f t="shared" si="39"/>
        <v>2</v>
      </c>
      <c r="I190" s="283">
        <f t="shared" si="39"/>
        <v>5</v>
      </c>
      <c r="J190" s="283">
        <f t="shared" si="39"/>
        <v>3</v>
      </c>
      <c r="K190" s="283">
        <f t="shared" si="39"/>
        <v>2</v>
      </c>
      <c r="L190" s="283">
        <f t="shared" si="39"/>
        <v>3</v>
      </c>
      <c r="M190" s="283">
        <f t="shared" si="39"/>
        <v>0</v>
      </c>
      <c r="N190" s="283">
        <f t="shared" si="39"/>
        <v>0</v>
      </c>
      <c r="O190" s="269">
        <f t="shared" si="38"/>
        <v>18</v>
      </c>
    </row>
    <row r="191" spans="1:16">
      <c r="A191" s="262"/>
      <c r="B191" s="270" t="s">
        <v>74</v>
      </c>
      <c r="C191" s="186">
        <f>C190*P191/O190</f>
        <v>0</v>
      </c>
      <c r="D191" s="186">
        <f>D190*P191/O190</f>
        <v>1.6</v>
      </c>
      <c r="E191" s="186">
        <f>E190*P191/O190</f>
        <v>0</v>
      </c>
      <c r="F191" s="186">
        <f>F190*P191/O190</f>
        <v>0</v>
      </c>
      <c r="G191" s="186">
        <f>G190*P191/O190</f>
        <v>0.8</v>
      </c>
      <c r="H191" s="186">
        <f>H190*P191/O190</f>
        <v>1.6</v>
      </c>
      <c r="I191" s="186">
        <f>I190*P191/O190</f>
        <v>4</v>
      </c>
      <c r="J191" s="186">
        <f>J190*P191/O190</f>
        <v>2.4000000000000004</v>
      </c>
      <c r="K191" s="186">
        <f>K190*P191/O190</f>
        <v>1.6</v>
      </c>
      <c r="L191" s="186">
        <f>L190*P191/O190</f>
        <v>2.4000000000000004</v>
      </c>
      <c r="M191" s="186">
        <f>M190*P191/O190</f>
        <v>0</v>
      </c>
      <c r="N191" s="186">
        <f>N190*P191/O190</f>
        <v>0</v>
      </c>
      <c r="O191" s="137">
        <f t="shared" si="38"/>
        <v>14.4</v>
      </c>
      <c r="P191" s="271">
        <f>O190*80/100</f>
        <v>14.4</v>
      </c>
    </row>
    <row r="192" spans="1:16">
      <c r="A192" s="262"/>
      <c r="B192" s="272" t="s">
        <v>342</v>
      </c>
      <c r="C192" s="305">
        <f>รายเดือน65!B23</f>
        <v>0</v>
      </c>
      <c r="D192" s="305">
        <f>รายเดือน65!C23</f>
        <v>0</v>
      </c>
      <c r="E192" s="305">
        <f>รายเดือน65!D23</f>
        <v>0</v>
      </c>
      <c r="F192" s="305">
        <f>รายเดือน65!E23</f>
        <v>0</v>
      </c>
      <c r="G192" s="305">
        <f>รายเดือน65!F23</f>
        <v>0</v>
      </c>
      <c r="H192" s="305">
        <f>รายเดือน65!G23</f>
        <v>1</v>
      </c>
      <c r="I192" s="305">
        <f>รายเดือน65!H23</f>
        <v>5</v>
      </c>
      <c r="J192" s="305">
        <f>รายเดือน65!I23</f>
        <v>5</v>
      </c>
      <c r="K192" s="305">
        <f>รายเดือน65!J23</f>
        <v>2</v>
      </c>
      <c r="L192" s="305">
        <f>รายเดือน65!K23</f>
        <v>1</v>
      </c>
      <c r="M192" s="305">
        <f>รายเดือน65!L23</f>
        <v>1</v>
      </c>
      <c r="N192" s="305">
        <f>รายเดือน65!M23</f>
        <v>0</v>
      </c>
      <c r="O192" s="274">
        <f t="shared" si="38"/>
        <v>15</v>
      </c>
    </row>
    <row r="193" spans="1:16">
      <c r="A193" s="284"/>
      <c r="B193" s="276" t="s">
        <v>346</v>
      </c>
      <c r="C193" s="277">
        <f>C192</f>
        <v>0</v>
      </c>
      <c r="D193" s="277">
        <f>C192+D192</f>
        <v>0</v>
      </c>
      <c r="E193" s="277">
        <f>C192+D192+E192</f>
        <v>0</v>
      </c>
      <c r="F193" s="277">
        <f>C192+D192+E192+F192</f>
        <v>0</v>
      </c>
      <c r="G193" s="277">
        <f>C192+D192+E192+F192+G192</f>
        <v>0</v>
      </c>
      <c r="H193" s="277">
        <f>C192+D192+E192+F192+G192+H192</f>
        <v>1</v>
      </c>
      <c r="I193" s="277">
        <f>C192+D192+E192+F192+G192+H192+I192</f>
        <v>6</v>
      </c>
      <c r="J193" s="277">
        <f>C192+D192+E192+F192+G192+H192+I192+J192</f>
        <v>11</v>
      </c>
      <c r="K193" s="277">
        <f>C192+D192+E192+F192+G192+H192+I192+J192+K192</f>
        <v>13</v>
      </c>
      <c r="L193" s="277">
        <f>C192+D192+E192+F192+G192+H192+I192+J192+K192+L192</f>
        <v>14</v>
      </c>
      <c r="M193" s="277">
        <f>C192+D192+E192+F192+G192+H192+I192+J192+K192+L192+M192</f>
        <v>15</v>
      </c>
      <c r="N193" s="277">
        <f>C192+D192+E192+F192+G192+H192+I192+J192+K192+L192+M192+N192</f>
        <v>15</v>
      </c>
      <c r="O193" s="278"/>
    </row>
    <row r="194" spans="1:16">
      <c r="A194" s="279" t="s">
        <v>2</v>
      </c>
      <c r="B194" s="80" t="s">
        <v>72</v>
      </c>
      <c r="C194" s="34" t="s">
        <v>65</v>
      </c>
      <c r="D194" s="34" t="s">
        <v>66</v>
      </c>
      <c r="E194" s="34" t="s">
        <v>47</v>
      </c>
      <c r="F194" s="34" t="s">
        <v>48</v>
      </c>
      <c r="G194" s="34" t="s">
        <v>49</v>
      </c>
      <c r="H194" s="34" t="s">
        <v>50</v>
      </c>
      <c r="I194" s="34" t="s">
        <v>51</v>
      </c>
      <c r="J194" s="34" t="s">
        <v>52</v>
      </c>
      <c r="K194" s="34" t="s">
        <v>53</v>
      </c>
      <c r="L194" s="34" t="s">
        <v>54</v>
      </c>
      <c r="M194" s="34" t="s">
        <v>55</v>
      </c>
      <c r="N194" s="34" t="s">
        <v>56</v>
      </c>
      <c r="O194" s="34" t="s">
        <v>41</v>
      </c>
    </row>
    <row r="195" spans="1:16">
      <c r="A195" s="262"/>
      <c r="B195" s="263" t="s">
        <v>330</v>
      </c>
      <c r="C195" s="306">
        <v>0</v>
      </c>
      <c r="D195" s="306">
        <v>0</v>
      </c>
      <c r="E195" s="306">
        <v>0</v>
      </c>
      <c r="F195" s="306">
        <v>0</v>
      </c>
      <c r="G195" s="306">
        <v>1</v>
      </c>
      <c r="H195" s="306">
        <v>1</v>
      </c>
      <c r="I195" s="306">
        <v>2</v>
      </c>
      <c r="J195" s="306">
        <v>3</v>
      </c>
      <c r="K195" s="306">
        <v>0</v>
      </c>
      <c r="L195" s="306">
        <v>1</v>
      </c>
      <c r="M195" s="306">
        <v>0</v>
      </c>
      <c r="N195" s="306">
        <v>0</v>
      </c>
      <c r="O195" s="265">
        <f t="shared" ref="O195:O202" si="40">SUM(C195:N195)</f>
        <v>8</v>
      </c>
    </row>
    <row r="196" spans="1:16">
      <c r="A196" s="262"/>
      <c r="B196" s="263" t="s">
        <v>152</v>
      </c>
      <c r="C196" s="306">
        <v>0</v>
      </c>
      <c r="D196" s="306">
        <v>0</v>
      </c>
      <c r="E196" s="306">
        <v>0</v>
      </c>
      <c r="F196" s="306">
        <v>3</v>
      </c>
      <c r="G196" s="306">
        <v>23</v>
      </c>
      <c r="H196" s="306">
        <v>8</v>
      </c>
      <c r="I196" s="306">
        <v>4</v>
      </c>
      <c r="J196" s="306">
        <v>7</v>
      </c>
      <c r="K196" s="306">
        <v>1</v>
      </c>
      <c r="L196" s="306">
        <v>1</v>
      </c>
      <c r="M196" s="306">
        <v>5</v>
      </c>
      <c r="N196" s="306">
        <v>1</v>
      </c>
      <c r="O196" s="265">
        <f t="shared" si="40"/>
        <v>53</v>
      </c>
    </row>
    <row r="197" spans="1:16">
      <c r="A197" s="262"/>
      <c r="B197" s="263" t="s">
        <v>153</v>
      </c>
      <c r="C197" s="306">
        <v>0</v>
      </c>
      <c r="D197" s="306">
        <v>1</v>
      </c>
      <c r="E197" s="306">
        <v>0</v>
      </c>
      <c r="F197" s="306">
        <v>0</v>
      </c>
      <c r="G197" s="306">
        <v>4</v>
      </c>
      <c r="H197" s="306">
        <v>11</v>
      </c>
      <c r="I197" s="306">
        <v>8</v>
      </c>
      <c r="J197" s="306">
        <v>15</v>
      </c>
      <c r="K197" s="306">
        <v>13</v>
      </c>
      <c r="L197" s="306">
        <v>5</v>
      </c>
      <c r="M197" s="306">
        <v>2</v>
      </c>
      <c r="N197" s="306">
        <v>3</v>
      </c>
      <c r="O197" s="265">
        <f t="shared" si="40"/>
        <v>62</v>
      </c>
    </row>
    <row r="198" spans="1:16">
      <c r="A198" s="262"/>
      <c r="B198" s="263" t="s">
        <v>189</v>
      </c>
      <c r="C198" s="306">
        <v>0</v>
      </c>
      <c r="D198" s="306">
        <v>0</v>
      </c>
      <c r="E198" s="306">
        <v>1</v>
      </c>
      <c r="F198" s="306">
        <v>4</v>
      </c>
      <c r="G198" s="306">
        <v>2</v>
      </c>
      <c r="H198" s="306">
        <v>10</v>
      </c>
      <c r="I198" s="306">
        <v>21</v>
      </c>
      <c r="J198" s="306">
        <v>11</v>
      </c>
      <c r="K198" s="306">
        <v>6</v>
      </c>
      <c r="L198" s="306">
        <v>0</v>
      </c>
      <c r="M198" s="306">
        <v>1</v>
      </c>
      <c r="N198" s="306">
        <v>1</v>
      </c>
      <c r="O198" s="265">
        <f t="shared" si="40"/>
        <v>57</v>
      </c>
    </row>
    <row r="199" spans="1:16">
      <c r="A199" s="262"/>
      <c r="B199" s="263" t="s">
        <v>329</v>
      </c>
      <c r="C199" s="306">
        <v>0</v>
      </c>
      <c r="D199" s="306">
        <v>0</v>
      </c>
      <c r="E199" s="306">
        <v>0</v>
      </c>
      <c r="F199" s="306">
        <v>0</v>
      </c>
      <c r="G199" s="306">
        <v>0</v>
      </c>
      <c r="H199" s="306">
        <v>0</v>
      </c>
      <c r="I199" s="306">
        <v>0</v>
      </c>
      <c r="J199" s="306">
        <v>0</v>
      </c>
      <c r="K199" s="306">
        <v>1</v>
      </c>
      <c r="L199" s="306">
        <v>1</v>
      </c>
      <c r="M199" s="306">
        <v>0</v>
      </c>
      <c r="N199" s="306">
        <v>0</v>
      </c>
      <c r="O199" s="265">
        <f t="shared" si="40"/>
        <v>2</v>
      </c>
    </row>
    <row r="200" spans="1:16">
      <c r="A200" s="267"/>
      <c r="B200" s="268" t="s">
        <v>345</v>
      </c>
      <c r="C200" s="283">
        <f>MEDIAN(C195:C199)</f>
        <v>0</v>
      </c>
      <c r="D200" s="283">
        <f t="shared" ref="D200:N200" si="41">MEDIAN(D195:D199)</f>
        <v>0</v>
      </c>
      <c r="E200" s="283">
        <f t="shared" si="41"/>
        <v>0</v>
      </c>
      <c r="F200" s="283">
        <f t="shared" si="41"/>
        <v>0</v>
      </c>
      <c r="G200" s="283">
        <f t="shared" si="41"/>
        <v>2</v>
      </c>
      <c r="H200" s="283">
        <f t="shared" si="41"/>
        <v>8</v>
      </c>
      <c r="I200" s="283">
        <f t="shared" si="41"/>
        <v>4</v>
      </c>
      <c r="J200" s="283">
        <f t="shared" si="41"/>
        <v>7</v>
      </c>
      <c r="K200" s="283">
        <f t="shared" si="41"/>
        <v>1</v>
      </c>
      <c r="L200" s="283">
        <f t="shared" si="41"/>
        <v>1</v>
      </c>
      <c r="M200" s="283">
        <f t="shared" si="41"/>
        <v>1</v>
      </c>
      <c r="N200" s="283">
        <f t="shared" si="41"/>
        <v>1</v>
      </c>
      <c r="O200" s="269">
        <f t="shared" si="40"/>
        <v>25</v>
      </c>
    </row>
    <row r="201" spans="1:16">
      <c r="A201" s="262"/>
      <c r="B201" s="270" t="s">
        <v>74</v>
      </c>
      <c r="C201" s="186">
        <f>C200*P201/O200</f>
        <v>0</v>
      </c>
      <c r="D201" s="186">
        <f>D200*P201/O200</f>
        <v>0</v>
      </c>
      <c r="E201" s="186">
        <f>E200*P201/O200</f>
        <v>0</v>
      </c>
      <c r="F201" s="186">
        <f>F200*P201/O200</f>
        <v>0</v>
      </c>
      <c r="G201" s="186">
        <f>G200*P201/O200</f>
        <v>1.6</v>
      </c>
      <c r="H201" s="186">
        <f>H200*P201/O200</f>
        <v>6.4</v>
      </c>
      <c r="I201" s="186">
        <f>I200*P201/O200</f>
        <v>3.2</v>
      </c>
      <c r="J201" s="186">
        <f>J200*P201/O200</f>
        <v>5.6</v>
      </c>
      <c r="K201" s="186">
        <f>K200*P201/O200</f>
        <v>0.8</v>
      </c>
      <c r="L201" s="186">
        <f>L200*P201/O200</f>
        <v>0.8</v>
      </c>
      <c r="M201" s="186">
        <f>M200*P201/O200</f>
        <v>0.8</v>
      </c>
      <c r="N201" s="186">
        <f>N200*P201/O200</f>
        <v>0.8</v>
      </c>
      <c r="O201" s="137">
        <f t="shared" si="40"/>
        <v>20</v>
      </c>
      <c r="P201" s="271">
        <f>O200*80/100</f>
        <v>20</v>
      </c>
    </row>
    <row r="202" spans="1:16">
      <c r="A202" s="262"/>
      <c r="B202" s="272" t="s">
        <v>342</v>
      </c>
      <c r="C202" s="273">
        <f>รายเดือน65!B24</f>
        <v>0</v>
      </c>
      <c r="D202" s="273">
        <f>รายเดือน65!C24</f>
        <v>0</v>
      </c>
      <c r="E202" s="273">
        <f>รายเดือน65!D24</f>
        <v>0</v>
      </c>
      <c r="F202" s="273">
        <f>รายเดือน65!E24</f>
        <v>0</v>
      </c>
      <c r="G202" s="273">
        <f>รายเดือน65!F24</f>
        <v>0</v>
      </c>
      <c r="H202" s="273">
        <f>รายเดือน65!G24</f>
        <v>17</v>
      </c>
      <c r="I202" s="273">
        <f>รายเดือน65!H24</f>
        <v>6</v>
      </c>
      <c r="J202" s="273">
        <f>รายเดือน65!I24</f>
        <v>7</v>
      </c>
      <c r="K202" s="273">
        <f>รายเดือน65!J24</f>
        <v>5</v>
      </c>
      <c r="L202" s="273">
        <f>รายเดือน65!K24</f>
        <v>0</v>
      </c>
      <c r="M202" s="273">
        <f>รายเดือน65!L24</f>
        <v>1</v>
      </c>
      <c r="N202" s="273">
        <f>รายเดือน65!M24</f>
        <v>0</v>
      </c>
      <c r="O202" s="274">
        <f t="shared" si="40"/>
        <v>36</v>
      </c>
    </row>
    <row r="203" spans="1:16">
      <c r="A203" s="284"/>
      <c r="B203" s="276" t="s">
        <v>346</v>
      </c>
      <c r="C203" s="277">
        <f>C202</f>
        <v>0</v>
      </c>
      <c r="D203" s="277">
        <f>C202+D202</f>
        <v>0</v>
      </c>
      <c r="E203" s="277">
        <f>C202+D202+E202</f>
        <v>0</v>
      </c>
      <c r="F203" s="277">
        <f>C202+D202+E202+F202</f>
        <v>0</v>
      </c>
      <c r="G203" s="277">
        <f>C202+D202+E202+F202+G202</f>
        <v>0</v>
      </c>
      <c r="H203" s="277">
        <f>C202+D202+E202+F202+G202+H202</f>
        <v>17</v>
      </c>
      <c r="I203" s="277">
        <f>C202+D202+E202+F202+G202+H202+I202</f>
        <v>23</v>
      </c>
      <c r="J203" s="277">
        <f>C202+D202+E202+F202+G202+H202+I202+J202</f>
        <v>30</v>
      </c>
      <c r="K203" s="277">
        <f>C202+D202+E202+F202+G202+H202+I202+J202+K202</f>
        <v>35</v>
      </c>
      <c r="L203" s="277">
        <f>C202+D202+E202+F202+G202+H202+I202+J202+K202+L202</f>
        <v>35</v>
      </c>
      <c r="M203" s="277">
        <f>C202+D202+E202+F202+G202+H202+I202+J202+K202+L202+M202</f>
        <v>36</v>
      </c>
      <c r="N203" s="277">
        <f>C202+D202+E202+F202+G202+H202+I202+J202+K202+L202+M202+N202</f>
        <v>36</v>
      </c>
      <c r="O203" s="278"/>
    </row>
    <row r="204" spans="1:16">
      <c r="A204" s="279" t="s">
        <v>3</v>
      </c>
      <c r="B204" s="80" t="s">
        <v>72</v>
      </c>
      <c r="C204" s="34" t="s">
        <v>65</v>
      </c>
      <c r="D204" s="34" t="s">
        <v>66</v>
      </c>
      <c r="E204" s="34" t="s">
        <v>47</v>
      </c>
      <c r="F204" s="34" t="s">
        <v>48</v>
      </c>
      <c r="G204" s="34" t="s">
        <v>49</v>
      </c>
      <c r="H204" s="34" t="s">
        <v>50</v>
      </c>
      <c r="I204" s="34" t="s">
        <v>51</v>
      </c>
      <c r="J204" s="34" t="s">
        <v>52</v>
      </c>
      <c r="K204" s="34" t="s">
        <v>53</v>
      </c>
      <c r="L204" s="34" t="s">
        <v>54</v>
      </c>
      <c r="M204" s="34" t="s">
        <v>55</v>
      </c>
      <c r="N204" s="34" t="s">
        <v>56</v>
      </c>
      <c r="O204" s="34" t="s">
        <v>41</v>
      </c>
    </row>
    <row r="205" spans="1:16">
      <c r="A205" s="262"/>
      <c r="B205" s="263" t="s">
        <v>330</v>
      </c>
      <c r="C205" s="307">
        <v>0</v>
      </c>
      <c r="D205" s="307">
        <v>0</v>
      </c>
      <c r="E205" s="307">
        <v>0</v>
      </c>
      <c r="F205" s="307">
        <v>1</v>
      </c>
      <c r="G205" s="307">
        <v>0</v>
      </c>
      <c r="H205" s="307">
        <v>4</v>
      </c>
      <c r="I205" s="307">
        <v>0</v>
      </c>
      <c r="J205" s="307">
        <v>0</v>
      </c>
      <c r="K205" s="307">
        <v>0</v>
      </c>
      <c r="L205" s="307">
        <v>0</v>
      </c>
      <c r="M205" s="307">
        <v>0</v>
      </c>
      <c r="N205" s="307">
        <v>0</v>
      </c>
      <c r="O205" s="265">
        <f t="shared" ref="O205:O212" si="42">SUM(C205:N205)</f>
        <v>5</v>
      </c>
    </row>
    <row r="206" spans="1:16">
      <c r="A206" s="262"/>
      <c r="B206" s="263" t="s">
        <v>152</v>
      </c>
      <c r="C206" s="307">
        <v>0</v>
      </c>
      <c r="D206" s="307">
        <v>0</v>
      </c>
      <c r="E206" s="307">
        <v>0</v>
      </c>
      <c r="F206" s="307">
        <v>1</v>
      </c>
      <c r="G206" s="307">
        <v>24</v>
      </c>
      <c r="H206" s="307">
        <v>6</v>
      </c>
      <c r="I206" s="307">
        <v>2</v>
      </c>
      <c r="J206" s="307">
        <v>19</v>
      </c>
      <c r="K206" s="307">
        <v>8</v>
      </c>
      <c r="L206" s="307">
        <v>0</v>
      </c>
      <c r="M206" s="307">
        <v>2</v>
      </c>
      <c r="N206" s="307">
        <v>0</v>
      </c>
      <c r="O206" s="265">
        <f t="shared" si="42"/>
        <v>62</v>
      </c>
    </row>
    <row r="207" spans="1:16">
      <c r="A207" s="262"/>
      <c r="B207" s="263" t="s">
        <v>153</v>
      </c>
      <c r="C207" s="307">
        <v>0</v>
      </c>
      <c r="D207" s="307">
        <v>0</v>
      </c>
      <c r="E207" s="307">
        <v>0</v>
      </c>
      <c r="F207" s="307">
        <v>0</v>
      </c>
      <c r="G207" s="307">
        <v>3</v>
      </c>
      <c r="H207" s="307">
        <v>5</v>
      </c>
      <c r="I207" s="307">
        <v>1</v>
      </c>
      <c r="J207" s="307">
        <v>3</v>
      </c>
      <c r="K207" s="307">
        <v>1</v>
      </c>
      <c r="L207" s="307">
        <v>1</v>
      </c>
      <c r="M207" s="307">
        <v>0</v>
      </c>
      <c r="N207" s="307">
        <v>1</v>
      </c>
      <c r="O207" s="265">
        <f t="shared" si="42"/>
        <v>15</v>
      </c>
    </row>
    <row r="208" spans="1:16">
      <c r="A208" s="262"/>
      <c r="B208" s="263" t="s">
        <v>189</v>
      </c>
      <c r="C208" s="307">
        <v>0</v>
      </c>
      <c r="D208" s="307">
        <v>0</v>
      </c>
      <c r="E208" s="307">
        <v>0</v>
      </c>
      <c r="F208" s="307">
        <v>0</v>
      </c>
      <c r="G208" s="307">
        <v>2</v>
      </c>
      <c r="H208" s="307">
        <v>6</v>
      </c>
      <c r="I208" s="307">
        <v>19</v>
      </c>
      <c r="J208" s="307">
        <v>5</v>
      </c>
      <c r="K208" s="307">
        <v>0</v>
      </c>
      <c r="L208" s="307">
        <v>1</v>
      </c>
      <c r="M208" s="307">
        <v>1</v>
      </c>
      <c r="N208" s="307">
        <v>0</v>
      </c>
      <c r="O208" s="265">
        <f t="shared" si="42"/>
        <v>34</v>
      </c>
    </row>
    <row r="209" spans="1:17">
      <c r="A209" s="262"/>
      <c r="B209" s="263" t="s">
        <v>329</v>
      </c>
      <c r="C209" s="307">
        <v>0</v>
      </c>
      <c r="D209" s="307">
        <v>0</v>
      </c>
      <c r="E209" s="307">
        <v>0</v>
      </c>
      <c r="F209" s="307">
        <v>0</v>
      </c>
      <c r="G209" s="307">
        <v>0</v>
      </c>
      <c r="H209" s="307">
        <v>0</v>
      </c>
      <c r="I209" s="307">
        <v>0</v>
      </c>
      <c r="J209" s="307">
        <v>1</v>
      </c>
      <c r="K209" s="307">
        <v>1</v>
      </c>
      <c r="L209" s="307">
        <v>0</v>
      </c>
      <c r="M209" s="307">
        <v>0</v>
      </c>
      <c r="N209" s="307">
        <v>0</v>
      </c>
      <c r="O209" s="265">
        <f t="shared" si="42"/>
        <v>2</v>
      </c>
    </row>
    <row r="210" spans="1:17">
      <c r="A210" s="267"/>
      <c r="B210" s="268" t="s">
        <v>345</v>
      </c>
      <c r="C210" s="283">
        <f t="shared" ref="C210:N210" si="43">MEDIAN(C205:C209)</f>
        <v>0</v>
      </c>
      <c r="D210" s="283">
        <f t="shared" si="43"/>
        <v>0</v>
      </c>
      <c r="E210" s="283">
        <f t="shared" si="43"/>
        <v>0</v>
      </c>
      <c r="F210" s="283">
        <f t="shared" si="43"/>
        <v>0</v>
      </c>
      <c r="G210" s="283">
        <f t="shared" si="43"/>
        <v>2</v>
      </c>
      <c r="H210" s="283">
        <f t="shared" si="43"/>
        <v>5</v>
      </c>
      <c r="I210" s="283">
        <f t="shared" si="43"/>
        <v>1</v>
      </c>
      <c r="J210" s="283">
        <f t="shared" si="43"/>
        <v>3</v>
      </c>
      <c r="K210" s="283">
        <f t="shared" si="43"/>
        <v>1</v>
      </c>
      <c r="L210" s="283">
        <f t="shared" si="43"/>
        <v>0</v>
      </c>
      <c r="M210" s="283">
        <f t="shared" si="43"/>
        <v>0</v>
      </c>
      <c r="N210" s="283">
        <f t="shared" si="43"/>
        <v>0</v>
      </c>
      <c r="O210" s="269">
        <f t="shared" si="42"/>
        <v>12</v>
      </c>
    </row>
    <row r="211" spans="1:17">
      <c r="A211" s="262"/>
      <c r="B211" s="270" t="s">
        <v>74</v>
      </c>
      <c r="C211" s="186">
        <f>C210*P211/O210</f>
        <v>0</v>
      </c>
      <c r="D211" s="186">
        <f>D210*P211/O210</f>
        <v>0</v>
      </c>
      <c r="E211" s="186">
        <f>E210*P211/O210</f>
        <v>0</v>
      </c>
      <c r="F211" s="186">
        <f>F210*P211/O210</f>
        <v>0</v>
      </c>
      <c r="G211" s="186">
        <f>G210*P211/O210</f>
        <v>1.5999999999999999</v>
      </c>
      <c r="H211" s="186">
        <f>H210*P211/O210</f>
        <v>4</v>
      </c>
      <c r="I211" s="186">
        <f>I210*P211/O210</f>
        <v>0.79999999999999993</v>
      </c>
      <c r="J211" s="186">
        <f>J210*P211/O210</f>
        <v>2.4</v>
      </c>
      <c r="K211" s="186">
        <f>K210*P211/O210</f>
        <v>0.79999999999999993</v>
      </c>
      <c r="L211" s="186">
        <f>L210*P211/O210</f>
        <v>0</v>
      </c>
      <c r="M211" s="186">
        <f>M210*P211/O210</f>
        <v>0</v>
      </c>
      <c r="N211" s="186">
        <f>N210*P211/O210</f>
        <v>0</v>
      </c>
      <c r="O211" s="137">
        <f t="shared" si="42"/>
        <v>9.6</v>
      </c>
      <c r="P211" s="271">
        <f>O210*80/100</f>
        <v>9.6</v>
      </c>
    </row>
    <row r="212" spans="1:17">
      <c r="A212" s="262"/>
      <c r="B212" s="272" t="s">
        <v>342</v>
      </c>
      <c r="C212" s="273">
        <f>รายเดือน65!B25</f>
        <v>0</v>
      </c>
      <c r="D212" s="273">
        <f>รายเดือน65!C25</f>
        <v>0</v>
      </c>
      <c r="E212" s="273">
        <f>รายเดือน65!D25</f>
        <v>0</v>
      </c>
      <c r="F212" s="273">
        <f>รายเดือน65!E25</f>
        <v>0</v>
      </c>
      <c r="G212" s="273">
        <f>รายเดือน65!F25</f>
        <v>17</v>
      </c>
      <c r="H212" s="273">
        <f>รายเดือน65!G25</f>
        <v>77</v>
      </c>
      <c r="I212" s="273">
        <f>รายเดือน65!H25</f>
        <v>16</v>
      </c>
      <c r="J212" s="273">
        <f>รายเดือน65!I25</f>
        <v>11</v>
      </c>
      <c r="K212" s="273">
        <f>รายเดือน65!J25</f>
        <v>3</v>
      </c>
      <c r="L212" s="273">
        <f>รายเดือน65!K25</f>
        <v>2</v>
      </c>
      <c r="M212" s="273">
        <f>รายเดือน65!L25</f>
        <v>0</v>
      </c>
      <c r="N212" s="273">
        <f>รายเดือน65!M25</f>
        <v>1</v>
      </c>
      <c r="O212" s="274">
        <f t="shared" si="42"/>
        <v>127</v>
      </c>
    </row>
    <row r="213" spans="1:17">
      <c r="A213" s="284"/>
      <c r="B213" s="276" t="s">
        <v>346</v>
      </c>
      <c r="C213" s="277">
        <f>C212</f>
        <v>0</v>
      </c>
      <c r="D213" s="277">
        <f>C212+D212</f>
        <v>0</v>
      </c>
      <c r="E213" s="277">
        <f>C212+D212+E212</f>
        <v>0</v>
      </c>
      <c r="F213" s="277">
        <f>C212+D212+E212+F212</f>
        <v>0</v>
      </c>
      <c r="G213" s="277">
        <f>C212+D212+E212+F212+G212</f>
        <v>17</v>
      </c>
      <c r="H213" s="277">
        <f>C212+D212+E212+F212+G212+H212</f>
        <v>94</v>
      </c>
      <c r="I213" s="277">
        <f>C212+D212+E212+F212+G212+H212+I212</f>
        <v>110</v>
      </c>
      <c r="J213" s="277">
        <f>C212+D212+E212+F212+G212+H212+I212+J212</f>
        <v>121</v>
      </c>
      <c r="K213" s="277">
        <f>C212+D212+E212+F212+G212+H212+I212+J212+K212</f>
        <v>124</v>
      </c>
      <c r="L213" s="277">
        <f>C212+D212+E212+F212+G212+H212+I212+J212+K212+L212</f>
        <v>126</v>
      </c>
      <c r="M213" s="277">
        <f>C212+D212+E212+F212+G212+H212+I212+J212+K212+L212+M212</f>
        <v>126</v>
      </c>
      <c r="N213" s="277">
        <f>C212+D212+E212+F212+G212+H212+I212+J212+K212+L212+M212+N212</f>
        <v>127</v>
      </c>
      <c r="O213" s="278"/>
    </row>
    <row r="214" spans="1:17">
      <c r="A214" s="279" t="s">
        <v>4</v>
      </c>
      <c r="B214" s="80" t="s">
        <v>72</v>
      </c>
      <c r="C214" s="34" t="s">
        <v>65</v>
      </c>
      <c r="D214" s="34" t="s">
        <v>66</v>
      </c>
      <c r="E214" s="34" t="s">
        <v>47</v>
      </c>
      <c r="F214" s="34" t="s">
        <v>48</v>
      </c>
      <c r="G214" s="34" t="s">
        <v>49</v>
      </c>
      <c r="H214" s="34" t="s">
        <v>50</v>
      </c>
      <c r="I214" s="34" t="s">
        <v>51</v>
      </c>
      <c r="J214" s="34" t="s">
        <v>52</v>
      </c>
      <c r="K214" s="34" t="s">
        <v>53</v>
      </c>
      <c r="L214" s="34" t="s">
        <v>54</v>
      </c>
      <c r="M214" s="34" t="s">
        <v>55</v>
      </c>
      <c r="N214" s="34" t="s">
        <v>56</v>
      </c>
      <c r="O214" s="34" t="s">
        <v>41</v>
      </c>
    </row>
    <row r="215" spans="1:17">
      <c r="A215" s="262"/>
      <c r="B215" s="263" t="s">
        <v>330</v>
      </c>
      <c r="C215" s="308">
        <v>0</v>
      </c>
      <c r="D215" s="308">
        <v>0</v>
      </c>
      <c r="E215" s="308">
        <v>0</v>
      </c>
      <c r="F215" s="308">
        <v>0</v>
      </c>
      <c r="G215" s="308">
        <v>0</v>
      </c>
      <c r="H215" s="308">
        <v>0</v>
      </c>
      <c r="I215" s="308">
        <v>2</v>
      </c>
      <c r="J215" s="308">
        <v>1</v>
      </c>
      <c r="K215" s="308">
        <v>0</v>
      </c>
      <c r="L215" s="308">
        <v>0</v>
      </c>
      <c r="M215" s="308">
        <v>0</v>
      </c>
      <c r="N215" s="308">
        <v>0</v>
      </c>
      <c r="O215" s="265">
        <f t="shared" ref="O215:O222" si="44">SUM(C215:N215)</f>
        <v>3</v>
      </c>
    </row>
    <row r="216" spans="1:17">
      <c r="A216" s="262"/>
      <c r="B216" s="263" t="s">
        <v>152</v>
      </c>
      <c r="C216" s="308">
        <v>0</v>
      </c>
      <c r="D216" s="308">
        <v>0</v>
      </c>
      <c r="E216" s="308">
        <v>1</v>
      </c>
      <c r="F216" s="308">
        <v>0</v>
      </c>
      <c r="G216" s="308">
        <v>2</v>
      </c>
      <c r="H216" s="308">
        <v>8</v>
      </c>
      <c r="I216" s="308">
        <v>3</v>
      </c>
      <c r="J216" s="308">
        <v>3</v>
      </c>
      <c r="K216" s="308">
        <v>0</v>
      </c>
      <c r="L216" s="308">
        <v>1</v>
      </c>
      <c r="M216" s="308">
        <v>0</v>
      </c>
      <c r="N216" s="308">
        <v>1</v>
      </c>
      <c r="O216" s="265">
        <f t="shared" si="44"/>
        <v>19</v>
      </c>
    </row>
    <row r="217" spans="1:17">
      <c r="A217" s="262"/>
      <c r="B217" s="263" t="s">
        <v>153</v>
      </c>
      <c r="C217" s="308">
        <v>0</v>
      </c>
      <c r="D217" s="308">
        <v>0</v>
      </c>
      <c r="E217" s="308">
        <v>1</v>
      </c>
      <c r="F217" s="308">
        <v>2</v>
      </c>
      <c r="G217" s="308">
        <v>4</v>
      </c>
      <c r="H217" s="308">
        <v>18</v>
      </c>
      <c r="I217" s="308">
        <v>7</v>
      </c>
      <c r="J217" s="308">
        <v>7</v>
      </c>
      <c r="K217" s="308">
        <v>6</v>
      </c>
      <c r="L217" s="308">
        <v>5</v>
      </c>
      <c r="M217" s="308">
        <v>2</v>
      </c>
      <c r="N217" s="308">
        <v>0</v>
      </c>
      <c r="O217" s="265">
        <f t="shared" si="44"/>
        <v>52</v>
      </c>
    </row>
    <row r="218" spans="1:17">
      <c r="A218" s="262"/>
      <c r="B218" s="263" t="s">
        <v>189</v>
      </c>
      <c r="C218" s="308">
        <v>0</v>
      </c>
      <c r="D218" s="308">
        <v>1</v>
      </c>
      <c r="E218" s="308">
        <v>1</v>
      </c>
      <c r="F218" s="308">
        <v>1</v>
      </c>
      <c r="G218" s="308">
        <v>1</v>
      </c>
      <c r="H218" s="308">
        <v>9</v>
      </c>
      <c r="I218" s="308">
        <v>15</v>
      </c>
      <c r="J218" s="308">
        <v>5</v>
      </c>
      <c r="K218" s="308">
        <v>7</v>
      </c>
      <c r="L218" s="308">
        <v>0</v>
      </c>
      <c r="M218" s="308">
        <v>0</v>
      </c>
      <c r="N218" s="308">
        <v>0</v>
      </c>
      <c r="O218" s="265">
        <f t="shared" si="44"/>
        <v>40</v>
      </c>
    </row>
    <row r="219" spans="1:17">
      <c r="A219" s="262"/>
      <c r="B219" s="263" t="s">
        <v>329</v>
      </c>
      <c r="C219" s="308">
        <v>0</v>
      </c>
      <c r="D219" s="308">
        <v>0</v>
      </c>
      <c r="E219" s="308">
        <v>0</v>
      </c>
      <c r="F219" s="308">
        <v>0</v>
      </c>
      <c r="G219" s="308">
        <v>0</v>
      </c>
      <c r="H219" s="308">
        <v>0</v>
      </c>
      <c r="I219" s="308">
        <v>1</v>
      </c>
      <c r="J219" s="308">
        <v>0</v>
      </c>
      <c r="K219" s="308">
        <v>2</v>
      </c>
      <c r="L219" s="308">
        <v>1</v>
      </c>
      <c r="M219" s="308">
        <v>0</v>
      </c>
      <c r="N219" s="308">
        <v>0</v>
      </c>
      <c r="O219" s="265">
        <f t="shared" si="44"/>
        <v>4</v>
      </c>
    </row>
    <row r="220" spans="1:17">
      <c r="A220" s="267"/>
      <c r="B220" s="268" t="s">
        <v>345</v>
      </c>
      <c r="C220" s="283">
        <f>MEDIAN(C215:C219)</f>
        <v>0</v>
      </c>
      <c r="D220" s="283">
        <f t="shared" ref="D220:N220" si="45">MEDIAN(D215:D219)</f>
        <v>0</v>
      </c>
      <c r="E220" s="283">
        <f t="shared" si="45"/>
        <v>1</v>
      </c>
      <c r="F220" s="283">
        <f t="shared" si="45"/>
        <v>0</v>
      </c>
      <c r="G220" s="283">
        <f t="shared" si="45"/>
        <v>1</v>
      </c>
      <c r="H220" s="283">
        <f t="shared" si="45"/>
        <v>8</v>
      </c>
      <c r="I220" s="283">
        <f t="shared" si="45"/>
        <v>3</v>
      </c>
      <c r="J220" s="283">
        <f t="shared" si="45"/>
        <v>3</v>
      </c>
      <c r="K220" s="283">
        <f t="shared" si="45"/>
        <v>2</v>
      </c>
      <c r="L220" s="283">
        <f t="shared" si="45"/>
        <v>1</v>
      </c>
      <c r="M220" s="283">
        <f t="shared" si="45"/>
        <v>0</v>
      </c>
      <c r="N220" s="283">
        <f t="shared" si="45"/>
        <v>0</v>
      </c>
      <c r="O220" s="269">
        <f t="shared" si="44"/>
        <v>19</v>
      </c>
    </row>
    <row r="221" spans="1:17">
      <c r="A221" s="262"/>
      <c r="B221" s="270" t="s">
        <v>74</v>
      </c>
      <c r="C221" s="186">
        <f>C220*P221/O220</f>
        <v>0</v>
      </c>
      <c r="D221" s="186">
        <f>D220*P221/O220</f>
        <v>0</v>
      </c>
      <c r="E221" s="186">
        <f>E220*P221/O220</f>
        <v>0.79999999999999993</v>
      </c>
      <c r="F221" s="186">
        <f>F220*P221/O220</f>
        <v>0</v>
      </c>
      <c r="G221" s="186">
        <f>G220*P221/O220</f>
        <v>0.79999999999999993</v>
      </c>
      <c r="H221" s="186">
        <f>H220*P221/O220</f>
        <v>6.3999999999999995</v>
      </c>
      <c r="I221" s="186">
        <f>I220*P221/O220</f>
        <v>2.4</v>
      </c>
      <c r="J221" s="186">
        <f>J220*P221/O220</f>
        <v>2.4</v>
      </c>
      <c r="K221" s="186">
        <f>K220*P221/O220</f>
        <v>1.5999999999999999</v>
      </c>
      <c r="L221" s="186">
        <f>L220*P221/O220</f>
        <v>0.79999999999999993</v>
      </c>
      <c r="M221" s="186">
        <f>M220*P221/O220</f>
        <v>0</v>
      </c>
      <c r="N221" s="186">
        <f>N220*P221/O220</f>
        <v>0</v>
      </c>
      <c r="O221" s="137">
        <f t="shared" si="44"/>
        <v>15.2</v>
      </c>
      <c r="P221" s="271">
        <f>O220*80/100</f>
        <v>15.2</v>
      </c>
      <c r="Q221" s="309"/>
    </row>
    <row r="222" spans="1:17">
      <c r="A222" s="262"/>
      <c r="B222" s="272" t="s">
        <v>342</v>
      </c>
      <c r="C222" s="273">
        <f>รายเดือน65!B26</f>
        <v>0</v>
      </c>
      <c r="D222" s="273">
        <f>รายเดือน65!C26</f>
        <v>0</v>
      </c>
      <c r="E222" s="273">
        <f>รายเดือน65!D26</f>
        <v>0</v>
      </c>
      <c r="F222" s="273">
        <f>รายเดือน65!E26</f>
        <v>0</v>
      </c>
      <c r="G222" s="273">
        <f>รายเดือน65!F26</f>
        <v>0</v>
      </c>
      <c r="H222" s="273">
        <f>รายเดือน65!G26</f>
        <v>6</v>
      </c>
      <c r="I222" s="273">
        <f>รายเดือน65!H26</f>
        <v>7</v>
      </c>
      <c r="J222" s="273">
        <f>รายเดือน65!I26</f>
        <v>0</v>
      </c>
      <c r="K222" s="273">
        <f>รายเดือน65!J26</f>
        <v>4</v>
      </c>
      <c r="L222" s="273">
        <f>รายเดือน65!K26</f>
        <v>1</v>
      </c>
      <c r="M222" s="273">
        <f>รายเดือน65!L26</f>
        <v>3</v>
      </c>
      <c r="N222" s="273">
        <f>รายเดือน65!M26</f>
        <v>2</v>
      </c>
      <c r="O222" s="274">
        <f t="shared" si="44"/>
        <v>23</v>
      </c>
      <c r="Q222" s="309"/>
    </row>
    <row r="223" spans="1:17">
      <c r="A223" s="284"/>
      <c r="B223" s="276" t="s">
        <v>346</v>
      </c>
      <c r="C223" s="277">
        <f>C222</f>
        <v>0</v>
      </c>
      <c r="D223" s="277">
        <f>C222+D222</f>
        <v>0</v>
      </c>
      <c r="E223" s="277">
        <f>C222+D222+E222</f>
        <v>0</v>
      </c>
      <c r="F223" s="277">
        <f>C222+D222+E222+F222</f>
        <v>0</v>
      </c>
      <c r="G223" s="277">
        <f>C222+D222+E222+F222+G222</f>
        <v>0</v>
      </c>
      <c r="H223" s="277">
        <f>C222+D222+E222+F222+G222+H222</f>
        <v>6</v>
      </c>
      <c r="I223" s="277">
        <f>C222+D222+E222+F222+G222+H222+I222</f>
        <v>13</v>
      </c>
      <c r="J223" s="277">
        <f>C222+D222+E222+F222+G222+H222+I222+J222</f>
        <v>13</v>
      </c>
      <c r="K223" s="277">
        <f>C222+D222+E222+F222+G222+H222+I222+J222+K222</f>
        <v>17</v>
      </c>
      <c r="L223" s="277">
        <f>C222+D222+E222+F222+G222+H222+I222+J222+K222+L222</f>
        <v>18</v>
      </c>
      <c r="M223" s="277">
        <f>C222+D222+E222+F222+G222+H222+I222+J222+K222+L222+M222</f>
        <v>21</v>
      </c>
      <c r="N223" s="277">
        <f>C222+D222+E222+F222+G222+H222+I222+J222+K222+L222+M222+N222</f>
        <v>23</v>
      </c>
      <c r="O223" s="278"/>
    </row>
    <row r="224" spans="1:17">
      <c r="P224" s="311"/>
    </row>
    <row r="225" spans="16:16">
      <c r="P225" s="31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D22"/>
  <sheetViews>
    <sheetView topLeftCell="A4" workbookViewId="0">
      <selection activeCell="G21" sqref="G21"/>
    </sheetView>
  </sheetViews>
  <sheetFormatPr defaultRowHeight="20.25"/>
  <cols>
    <col min="4" max="4" width="11.3984375" bestFit="1" customWidth="1"/>
  </cols>
  <sheetData>
    <row r="2" spans="3:4">
      <c r="C2" t="s">
        <v>9</v>
      </c>
      <c r="D2" t="s">
        <v>13</v>
      </c>
    </row>
    <row r="3" spans="3:4" ht="27.75">
      <c r="C3" s="343" t="s">
        <v>62</v>
      </c>
      <c r="D3" s="1">
        <v>509.93776350130497</v>
      </c>
    </row>
    <row r="4" spans="3:4" ht="27.75">
      <c r="C4" s="124" t="s">
        <v>61</v>
      </c>
      <c r="D4" s="1">
        <v>129.48708725990937</v>
      </c>
    </row>
    <row r="5" spans="3:4" ht="27.75">
      <c r="C5" s="124" t="s">
        <v>63</v>
      </c>
      <c r="D5" s="1">
        <v>97.28037897051982</v>
      </c>
    </row>
    <row r="6" spans="3:4" ht="27.75">
      <c r="C6" s="120" t="s">
        <v>26</v>
      </c>
      <c r="D6" s="1">
        <v>95.375643785595557</v>
      </c>
    </row>
    <row r="7" spans="3:4" ht="27.75">
      <c r="C7" s="120" t="s">
        <v>21</v>
      </c>
      <c r="D7" s="1">
        <v>62.126520338429415</v>
      </c>
    </row>
    <row r="8" spans="3:4" ht="27.75">
      <c r="C8" s="120" t="s">
        <v>29</v>
      </c>
      <c r="D8" s="1">
        <v>42.946102641185313</v>
      </c>
    </row>
    <row r="9" spans="3:4" ht="27.75">
      <c r="C9" s="120" t="s">
        <v>31</v>
      </c>
      <c r="D9" s="1">
        <v>39.119986587433168</v>
      </c>
    </row>
    <row r="10" spans="3:4" ht="27.75">
      <c r="C10" s="120" t="s">
        <v>24</v>
      </c>
      <c r="D10" s="1">
        <v>38.443413775143235</v>
      </c>
    </row>
    <row r="11" spans="3:4" ht="27.75">
      <c r="C11" s="120" t="s">
        <v>58</v>
      </c>
      <c r="D11" s="1">
        <v>35.707909301910377</v>
      </c>
    </row>
    <row r="12" spans="3:4" ht="27.75">
      <c r="C12" s="124" t="s">
        <v>60</v>
      </c>
      <c r="D12" s="1">
        <v>31.857279388340235</v>
      </c>
    </row>
    <row r="13" spans="3:4" ht="27.75">
      <c r="C13" s="120" t="s">
        <v>28</v>
      </c>
      <c r="D13" s="1">
        <v>30.448915771715427</v>
      </c>
    </row>
    <row r="14" spans="3:4" ht="27.75">
      <c r="C14" s="120" t="s">
        <v>30</v>
      </c>
      <c r="D14" s="1">
        <v>25.501986470525072</v>
      </c>
    </row>
    <row r="15" spans="3:4" ht="27.75">
      <c r="C15" s="120" t="s">
        <v>34</v>
      </c>
      <c r="D15" s="1">
        <v>20.761245674740483</v>
      </c>
    </row>
    <row r="16" spans="3:4" ht="27.75">
      <c r="C16" s="120" t="s">
        <v>23</v>
      </c>
      <c r="D16" s="1">
        <v>19.319741725557986</v>
      </c>
    </row>
    <row r="17" spans="3:4" ht="27.75">
      <c r="C17" s="120" t="s">
        <v>25</v>
      </c>
      <c r="D17" s="1">
        <v>14.625656326327643</v>
      </c>
    </row>
    <row r="18" spans="3:4" ht="27.75">
      <c r="C18" s="124" t="s">
        <v>59</v>
      </c>
      <c r="D18" s="1">
        <v>10.849222924408039</v>
      </c>
    </row>
    <row r="19" spans="3:4" ht="27.75">
      <c r="C19" s="120" t="s">
        <v>32</v>
      </c>
      <c r="D19" s="1">
        <v>10.657247689660947</v>
      </c>
    </row>
    <row r="20" spans="3:4" ht="27.75">
      <c r="C20" s="120" t="s">
        <v>27</v>
      </c>
      <c r="D20" s="1">
        <v>2.7811512111913523</v>
      </c>
    </row>
    <row r="21" spans="3:4" ht="27.75">
      <c r="C21" s="120" t="s">
        <v>33</v>
      </c>
      <c r="D21" s="1">
        <v>0</v>
      </c>
    </row>
    <row r="22" spans="3:4" ht="27.75">
      <c r="C22" s="312" t="s">
        <v>35</v>
      </c>
      <c r="D22" s="1">
        <v>0</v>
      </c>
    </row>
  </sheetData>
  <autoFilter ref="C2:D2">
    <sortState ref="C3:D22">
      <sortCondition descending="1" ref="D2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ภาพรวมจังหวัด</vt:lpstr>
      <vt:lpstr>รายเดือน65</vt:lpstr>
      <vt:lpstr>แยก3 รหัส</vt:lpstr>
      <vt:lpstr> สัปดาห์ที่ 49 (อำเภอ)</vt:lpstr>
      <vt:lpstr>รายตำบล wk 49</vt:lpstr>
      <vt:lpstr>รายงานหมู่บ้าน รง 506</vt:lpstr>
      <vt:lpstr>มัธยฐานรายอำเภอ65</vt:lpstr>
      <vt:lpstr>Sheet1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Administrator</cp:lastModifiedBy>
  <cp:lastPrinted>2021-05-31T03:56:46Z</cp:lastPrinted>
  <dcterms:created xsi:type="dcterms:W3CDTF">2003-01-11T05:04:10Z</dcterms:created>
  <dcterms:modified xsi:type="dcterms:W3CDTF">2022-12-13T02:45:12Z</dcterms:modified>
</cp:coreProperties>
</file>