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9 (อำเภอ)" sheetId="33" r:id="rId4"/>
    <sheet name="รายตำบล wk 39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39'!$A$2:$Q$197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<sst xmlns="http://schemas.openxmlformats.org/spreadsheetml/2006/main" count="2873" uniqueCount="650">
  <si>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</si>
  <si>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</si>
  <si>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</si>
  <si>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</si>
  <si>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</si>
  <si>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</si>
  <si>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</si>
  <si>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</si>
  <si>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</si>
  <si>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</si>
  <si>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</si>
  <si>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</si>
  <si>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</si>
  <si>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</si>
  <si>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</si>
  <si>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</si>
  <si>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</si>
  <si>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</si>
  <si>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</si>
  <si>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</si>
  <si>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</si>
  <si>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</si>
  <si>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</si>
  <si>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</si>
  <si>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</si>
  <si>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</si>
  <si>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</si>
  <si>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</si>
  <si>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</si>
  <si>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</si>
  <si>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</si>
  <si>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</si>
  <si>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</si>
  <si>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</si>
  <si>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</si>
  <si>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</si>
  <si>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</si>
  <si>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</si>
  <si>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</si>
  <si>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</si>
  <si>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</si>
  <si>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</si>
  <si>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</si>
  <si>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</si>
  <si>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</si>
  <si>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</si>
  <si>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</si>
  <si>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</si>
  <si>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</si>
  <si>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</si>
  <si>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</si>
  <si>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</si>
  <si>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</si>
  <si>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</si>
  <si>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</si>
  <si>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</si>
  <si>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</si>
  <si>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</si>
  <si>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</si>
  <si>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</si>
  <si>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</si>
  <si>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</si>
  <si>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</si>
  <si>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</si>
  <si>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</si>
  <si>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</si>
  <si>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</si>
  <si>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</si>
  <si>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</si>
  <si>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</si>
  <si>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</si>
  <si>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</si>
  <si>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</si>
  <si>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</si>
  <si>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</si>
  <si>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</si>
  <si>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</si>
  <si>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</si>
  <si>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</si>
  <si>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</si>
  <si>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</si>
  <si>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</si>
  <si>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</si>
  <si>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</si>
  <si>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</si>
  <si>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</si>
  <si>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</si>
  <si>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</si>
  <si>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</si>
  <si>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</si>
  <si>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</si>
  <si>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</si>
  <si>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</si>
  <si>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</si>
  <si>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</si>
  <si>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</si>
  <si>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</si>
  <si>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</si>
  <si>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</si>
  <si>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</si>
  <si>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</si>
  <si>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</si>
  <si>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</si>
  <si>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</si>
  <si>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</si>
  <si>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</si>
  <si>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</si>
  <si>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</si>
  <si>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</si>
  <si>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</si>
  <si>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</si>
  <si>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</si>
  <si>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</si>
  <si>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</si>
  <si>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</si>
  <si>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</si>
  <si>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</si>
  <si>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</si>
  <si>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</si>
  <si>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</si>
  <si>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</si>
  <si>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</si>
  <si>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</si>
  <si>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</si>
  <si>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</si>
  <si>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</si>
  <si>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</si>
  <si>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</si>
  <si>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</si>
  <si>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</si>
  <si>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</si>
  <si>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</si>
  <si>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</si>
  <si>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</si>
  <si>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</si>
  <si>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</si>
  <si>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</si>
  <si>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</si>
  <si>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</si>
  <si>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</si>
  <si>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</si>
  <si>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</si>
  <si>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</si>
  <si>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</si>
  <si>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</si>
  <si>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</si>
  <si>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</si>
  <si>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</si>
  <si>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</si>
  <si>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</si>
  <si>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</si>
  <si>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</si>
  <si>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</si>
  <si>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</si>
  <si>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</si>
  <si>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</si>
  <si>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</si>
  <si>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</si>
  <si>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</si>
  <si>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</si>
  <si>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</si>
  <si>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</si>
  <si>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</si>
  <si>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</si>
  <si>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</si>
  <si>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</si>
  <si>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</si>
  <si>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</si>
  <si>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</si>
  <si>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</si>
  <si>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</si>
  <si>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</si>
  <si>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</si>
  <si>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</si>
  <si>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</si>
  <si>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</si>
  <si>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</si>
  <si>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</si>
  <si>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</si>
  <si>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</si>
  <si>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</si>
  <si>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</si>
  <si>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</si>
  <si>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</si>
  <si>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</si>
  <si>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</si>
  <si>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</si>
  <si>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</si>
  <si>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</si>
  <si>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</si>
  <si>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</si>
  <si>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</si>
  <si>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</si>
  <si>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</si>
  <si>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</si>
  <si>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</si>
  <si>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</si>
  <si>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</si>
  <si>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</si>
  <si>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</si>
  <si>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</si>
  <si>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</si>
  <si>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</si>
  <si>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</si>
  <si>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</si>
  <si>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</si>
  <si>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</si>
  <si>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</si>
  <si>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</si>
  <si>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</si>
  <si>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</si>
  <si>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</si>
  <si>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</si>
  <si>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</si>
  <si>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</si>
  <si>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</si>
  <si>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</si>
  <si>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</si>
  <si>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</si>
  <si>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</si>
  <si>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</si>
  <si>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</si>
  <si>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</si>
  <si>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</si>
  <si>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</si>
  <si>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</si>
  <si>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</si>
  <si>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</si>
  <si>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</si>
  <si>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</si>
  <si>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</si>
  <si>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</si>
  <si>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</si>
  <si>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</si>
  <si>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</si>
  <si>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</si>
  <si>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</si>
  <si>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</si>
  <si>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</si>
  <si>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</si>
  <si>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</si>
  <si>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</si>
  <si>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</si>
  <si>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</si>
  <si>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</si>
  <si>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</si>
  <si>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</si>
  <si>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</si>
  <si>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</si>
  <si>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</si>
  <si>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</si>
  <si>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</si>
  <si>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</si>
  <si>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</si>
  <si>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</si>
  <si>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</si>
  <si>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</si>
  <si>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</si>
  <si>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</si>
  <si>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</si>
  <si>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</si>
  <si>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</si>
  <si>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</si>
  <si>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</si>
  <si>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</si>
  <si>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</si>
  <si>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</si>
  <si>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</si>
  <si>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</si>
  <si>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</si>
  <si>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</si>
  <si>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</si>
  <si>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</si>
  <si>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</si>
  <si>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</si>
  <si>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</si>
  <si>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</si>
  <si>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</si>
  <si>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</si>
  <si>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</si>
  <si>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</si>
  <si>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</si>
  <si>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</si>
  <si>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</si>
  <si>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</si>
  <si>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</si>
  <si>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</si>
  <si>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</si>
  <si>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</si>
  <si>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</si>
  <si>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</si>
  <si>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</si>
  <si>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</si>
  <si>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</si>
  <si>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</si>
  <si>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</si>
  <si>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</si>
  <si>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</si>
  <si>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</si>
  <si>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</si>
  <si>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</si>
  <si>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</si>
  <si>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</si>
  <si>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</si>
  <si>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</si>
  <si>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</si>
  <si>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</si>
  <si>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</si>
  <si>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</si>
  <si>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</si>
  <si>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</si>
  <si>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</si>
  <si>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</si>
  <si>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</si>
  <si>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</si>
  <si>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</si>
  <si>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</si>
  <si>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</si>
  <si>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</si>
  <si>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</si>
  <si>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</si>
  <si>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</si>
  <si>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</si>
  <si>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</si>
  <si>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</si>
  <si>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</si>
  <si>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</si>
  <si>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</si>
  <si>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</si>
  <si>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</si>
  <si>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</si>
  <si>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</si>
  <si>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</si>
  <si>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</si>
  <si>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</si>
  <si>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</si>
  <si>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</si>
  <si>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</si>
  <si>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</si>
  <si>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</si>
  <si>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</si>
  <si>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</si>
  <si>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</si>
  <si>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</si>
  <si>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</si>
  <si>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</si>
  <si>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</si>
  <si>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</si>
  <si>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</si>
  <si>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</si>
  <si>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</si>
  <si>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</si>
  <si>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</si>
  <si>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</si>
  <si>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</si>
  <si>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</si>
  <si>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</si>
  <si>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</si>
  <si>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</si>
  <si>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</si>
  <si>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</si>
  <si>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</si>
  <si>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</si>
  <si>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</si>
  <si>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</si>
  <si>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</si>
  <si>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</si>
  <si>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</si>
  <si>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</si>
  <si>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</si>
  <si>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</si>
  <si>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</si>
  <si>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</si>
  <si>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</si>
  <si>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</si>
  <si>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</si>
  <si>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</si>
  <si>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</si>
  <si>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</si>
  <si>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</si>
  <si>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</si>
  <si>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</si>
  <si>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</si>
  <si>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</si>
  <si>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</si>
  <si>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</si>
  <si>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</si>
  <si>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</si>
  <si>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</si>
  <si>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</si>
  <si>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</si>
  <si>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</si>
  <si>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</si>
  <si>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</si>
  <si>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</si>
  <si>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</si>
  <si>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</si>
  <si>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</si>
  <si>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</si>
  <si>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</si>
  <si>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</si>
  <si>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</si>
  <si>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</si>
  <si>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</si>
  <si>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</si>
  <si>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</si>
  <si>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</si>
  <si>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</si>
  <si>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</si>
  <si>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</si>
  <si>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</si>
  <si>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</si>
  <si>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</si>
  <si>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</si>
  <si>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</si>
  <si>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</si>
  <si>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</si>
  <si>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</si>
  <si>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</si>
  <si>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</si>
  <si>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</si>
  <si>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</si>
  <si>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</si>
  <si>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</si>
  <si>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</si>
  <si>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</si>
  <si>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</si>
  <si>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</si>
  <si>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</si>
  <si>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</si>
  <si>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</si>
  <si>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</si>
  <si>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</si>
  <si>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</si>
  <si>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</si>
  <si>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</si>
  <si>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</si>
  <si>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</si>
  <si>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</si>
  <si>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</si>
  <si>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</si>
  <si>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</si>
  <si>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</si>
  <si>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</si>
  <si>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</si>
  <si>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</si>
  <si>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</si>
  <si>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</si>
  <si>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</si>
  <si>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</si>
  <si>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</si>
  <si>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</si>
  <si>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</si>
  <si>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</si>
  <si>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</si>
  <si>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</si>
  <si>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</si>
  <si>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</si>
  <si>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</si>
  <si>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</si>
  <si>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</si>
  <si>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</si>
  <si>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</si>
  <si>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</si>
  <si>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</si>
  <si>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</si>
  <si>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</si>
  <si>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</si>
  <si>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</si>
  <si>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</si>
  <si>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</si>
  <si>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</si>
  <si>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</si>
  <si>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</si>
  <si>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</si>
  <si>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</si>
  <si>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</si>
  <si>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</si>
  <si>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</si>
  <si>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</si>
  <si>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</si>
  <si>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</si>
  <si>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</si>
  <si>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</si>
  <si>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</si>
  <si>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</si>
  <si>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</si>
  <si>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</si>
  <si>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</si>
  <si>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</si>
  <si>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</si>
  <si>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</si>
  <si>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</si>
  <si>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wk 36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</si>
  <si>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</si>
  <si>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</si>
  <si>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</si>
  <si>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</si>
  <si>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</si>
  <si>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</si>
  <si>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wk 38</t>
  </si>
  <si>
    <t>wk 37</t>
  </si>
  <si>
    <t>เมือง Total</t>
  </si>
  <si>
    <t>ผลรวม</t>
  </si>
  <si>
    <t>กู่กาสิงห์ Total</t>
  </si>
  <si>
    <t>เกษตรวิสัย Total</t>
  </si>
  <si>
    <t>เมืองบัว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</si>
  <si>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</si>
  <si>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</si>
  <si>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</si>
  <si>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</si>
  <si>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</si>
  <si>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</si>
  <si>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หนองผือ Total</t>
  </si>
  <si>
    <t>หัวช้าง Total</t>
  </si>
  <si>
    <t>อีง่อง Total</t>
  </si>
  <si>
    <t>โคกล่าม Total</t>
  </si>
  <si>
    <t>จตุรพักตรพิมาน Total</t>
  </si>
  <si>
    <t>ยางใหญ่ Total</t>
  </si>
  <si>
    <t>ดินดำ Total</t>
  </si>
  <si>
    <t>แสนชาติ Total</t>
  </si>
  <si>
    <t>ม่วงน้ำ</t>
  </si>
  <si>
    <t>ปาฝา Total</t>
  </si>
  <si>
    <t>จังหาร Total</t>
  </si>
  <si>
    <t>เชียงขวัญ Total</t>
  </si>
  <si>
    <t>พระเจ้า Total</t>
  </si>
  <si>
    <t>หมูม้น Total</t>
  </si>
  <si>
    <t>พระธาตุ Total</t>
  </si>
  <si>
    <t>แมด</t>
  </si>
  <si>
    <t>พลับพลา Total</t>
  </si>
  <si>
    <t>บ้านเขือง Total</t>
  </si>
  <si>
    <t>บัวหลวง</t>
  </si>
  <si>
    <t>เหล่า Total</t>
  </si>
  <si>
    <t>ทุ่งเขาหลวง Total</t>
  </si>
  <si>
    <t>บึงงาม Total</t>
  </si>
  <si>
    <t>มะบ้า Total</t>
  </si>
  <si>
    <t>นิคม</t>
  </si>
  <si>
    <t>ประตูชัย</t>
  </si>
  <si>
    <t>นิเวศน์ Total</t>
  </si>
  <si>
    <t>ธวัชบุรี Total</t>
  </si>
  <si>
    <t>ดงบ้านนา</t>
  </si>
  <si>
    <t>มะอึ Total</t>
  </si>
  <si>
    <t>หนองไผ่ Total</t>
  </si>
  <si>
    <t>บัวแดง Total</t>
  </si>
  <si>
    <t>สระบัว Total</t>
  </si>
  <si>
    <t>โนนสวรรค์ Total</t>
  </si>
  <si>
    <t>ดอกล้ำ Total</t>
  </si>
  <si>
    <t>โคกก่อง</t>
  </si>
  <si>
    <t>โพนสูง Total</t>
  </si>
  <si>
    <t>ขี้เหล็ก Total</t>
  </si>
  <si>
    <t>หนองแคน Total</t>
  </si>
  <si>
    <t>ปทุมรัตต์ Total</t>
  </si>
  <si>
    <t>ท่าวารีย์</t>
  </si>
  <si>
    <t>แสนสุข Total</t>
  </si>
  <si>
    <t>วารีสวัสดิ์ Total</t>
  </si>
  <si>
    <t>ชานุวรรณ Total</t>
  </si>
  <si>
    <t>โพธิ์ชัย Total</t>
  </si>
  <si>
    <t>โพธิ์ใหญ่ Total</t>
  </si>
  <si>
    <t>โนนจิก</t>
  </si>
  <si>
    <t>นานวล Total</t>
  </si>
  <si>
    <t>โคกสว่าง Total</t>
  </si>
  <si>
    <t>พนมไพร Total</t>
  </si>
  <si>
    <t>หองคลีไฟ</t>
  </si>
  <si>
    <t>ค้อใหญ่ Total</t>
  </si>
  <si>
    <t>หนองทัพไทย Total</t>
  </si>
  <si>
    <t>คำไฮ Total</t>
  </si>
  <si>
    <t>สระแก้ว Total</t>
  </si>
  <si>
    <t>เชียงใหม่ Total</t>
  </si>
  <si>
    <t>โพธิ์ศรี Total</t>
  </si>
  <si>
    <t>สะอาด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</si>
  <si>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</si>
  <si>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</si>
  <si>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</si>
  <si>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</si>
  <si>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</si>
  <si>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</si>
  <si>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</si>
  <si>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บขส.</t>
  </si>
  <si>
    <t>ในเมือง Total</t>
  </si>
  <si>
    <t>เหนือเมือง Total</t>
  </si>
  <si>
    <t>หนองแวง Total</t>
  </si>
  <si>
    <t>สะอาดสมบูรณ์ Total</t>
  </si>
  <si>
    <t>รอบเมือง Total</t>
  </si>
  <si>
    <t>หนองแก้ว Total</t>
  </si>
  <si>
    <t>แคนใหญ่ Total</t>
  </si>
  <si>
    <t>นาโพธิ์ Total</t>
  </si>
  <si>
    <t>ดงลาน Total</t>
  </si>
  <si>
    <t>แคนเหนือ</t>
  </si>
  <si>
    <t>ขอนแก่น Total</t>
  </si>
  <si>
    <t>โนนตาล Total</t>
  </si>
  <si>
    <t>สังข์</t>
  </si>
  <si>
    <t>สีแก้ว Total</t>
  </si>
  <si>
    <t>โนนรัง Total</t>
  </si>
  <si>
    <t>ศรีสมเด็จ Total</t>
  </si>
  <si>
    <t>สวนจิก Total</t>
  </si>
  <si>
    <t>เมืองเปลือย Total</t>
  </si>
  <si>
    <t>บ่อพันขัน Total</t>
  </si>
  <si>
    <t>เมืองทุ่ง Total</t>
  </si>
  <si>
    <t>หินกอง Total</t>
  </si>
  <si>
    <t>สระคู Total</t>
  </si>
  <si>
    <t>จำปาขัน Total</t>
  </si>
  <si>
    <t>หัวโทน Total</t>
  </si>
  <si>
    <t>ทุ่งศรีเมือง Total</t>
  </si>
  <si>
    <t>ดอกไม้ Total</t>
  </si>
  <si>
    <t>ทุ่งหลวง Total</t>
  </si>
  <si>
    <t>ห้วยหินลาด Total</t>
  </si>
  <si>
    <t>สุวรรณภูมิ Total</t>
  </si>
  <si>
    <t>วังหลวง Total</t>
  </si>
  <si>
    <t>โพธิ์ทอง Total</t>
  </si>
  <si>
    <t>พรสวรรค์ Total</t>
  </si>
  <si>
    <t>กลาง Total</t>
  </si>
  <si>
    <t>ภูเงิน Total</t>
  </si>
  <si>
    <t>นาเมือง Total</t>
  </si>
  <si>
    <t>ขวาว Total</t>
  </si>
  <si>
    <t>นาแซง Total</t>
  </si>
  <si>
    <t>ขวัญเมือง Total</t>
  </si>
  <si>
    <t>เหล่าน้อย Total</t>
  </si>
  <si>
    <t>เสลภูมิ Total</t>
  </si>
  <si>
    <t>ภูเขาทอง Total</t>
  </si>
  <si>
    <t>ท่าสีดา Total</t>
  </si>
  <si>
    <t>ท่าส้มปอย</t>
  </si>
  <si>
    <t>ผาน้ำย้อย Total</t>
  </si>
  <si>
    <t>หนองพอก Total</t>
  </si>
  <si>
    <t>เด่นราษฎร์ Total</t>
  </si>
  <si>
    <t>โคกสะอาด</t>
  </si>
  <si>
    <t>หนองฮี Total</t>
  </si>
  <si>
    <t>สาวแห Total</t>
  </si>
  <si>
    <t>ดูกอึ่ง Total</t>
  </si>
  <si>
    <t>หนองขาม Total</t>
  </si>
  <si>
    <t>ท่าค้อ</t>
  </si>
  <si>
    <t>บ้านแจ้ง Total</t>
  </si>
  <si>
    <t>อาจสามารถ Total</t>
  </si>
  <si>
    <t>โพนเมือง Total</t>
  </si>
  <si>
    <t>ข้อมูล  ณ  วันที่ 2 ตุลาคม 2565   (จากรายงาน 506)</t>
  </si>
  <si>
    <t>ข้อมูล  ณ  วันที่ 2 ตุลาคม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</si>
  <si>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4 กันยายน - 2 ตุลาคม 2565</t>
  </si>
  <si>
    <t>wk 1-35</t>
  </si>
  <si>
    <t>wk 36-39</t>
  </si>
  <si>
    <t>wk 39</t>
  </si>
  <si>
    <t>รวมผู้ป่วยสะสม  wk 1-39 (ราย)</t>
  </si>
  <si>
    <t>ข้อมูล ณ วันที่ 2 ตุลาคม 2565 (จากรายงานเร่งด่วน)</t>
  </si>
  <si>
    <t>หัวนาคำ</t>
  </si>
  <si>
    <t>ดงกลาง Total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</si>
  <si>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</si>
  <si>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</si>
  <si>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</si>
  <si>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</si>
  <si>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</si>
  <si>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ทุ่งกุลา Total</t>
  </si>
  <si>
    <t>ข้อมูล  ณ  วันที่ 2 ตุลาคม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</si>
</sst>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56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0" fontId="19" fillId="21" borderId="9" xfId="14" applyFont="1" applyFill="1" applyBorder="1"/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20" fillId="0" borderId="3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 applyAlignment="1">
      <alignment horizontal="center"/>
    </xf>
    <xf numFmtId="0" fontId="23" fillId="22" borderId="24" xfId="0" applyFont="1" applyFill="1" applyBorder="1"/>
    <xf numFmtId="0" fontId="23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51" fillId="23" borderId="24" xfId="0" applyFont="1" applyFill="1" applyBorder="1"/>
    <xf numFmtId="0" fontId="51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alignment horizontal="center" readingOrder="0"/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FF00FF"/>
      <color rgb="FF00FFFF"/>
      <color rgb="FFC0C0C0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604"/>
          <c:h val="0.676081447713780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โพนทราย</c:v>
                </c:pt>
                <c:pt idx="6">
                  <c:v>จตุรพักตรพิมาน</c:v>
                </c:pt>
                <c:pt idx="7">
                  <c:v>สุวรรณภูมิ</c:v>
                </c:pt>
                <c:pt idx="8">
                  <c:v>ปทุมรัตต์</c:v>
                </c:pt>
                <c:pt idx="9">
                  <c:v>จังหาร</c:v>
                </c:pt>
                <c:pt idx="10">
                  <c:v>โพธิ์ชัย</c:v>
                </c:pt>
                <c:pt idx="11">
                  <c:v>เสลภูมิ</c:v>
                </c:pt>
                <c:pt idx="12">
                  <c:v>หนองพอก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อาจสามารถ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497.89198956032925</c:v>
                </c:pt>
                <c:pt idx="1">
                  <c:v>125.89022372491188</c:v>
                </c:pt>
                <c:pt idx="2">
                  <c:v>76.132470498667686</c:v>
                </c:pt>
                <c:pt idx="3">
                  <c:v>74.938005831539357</c:v>
                </c:pt>
                <c:pt idx="4">
                  <c:v>50.59788769830849</c:v>
                </c:pt>
                <c:pt idx="5">
                  <c:v>35.707909301910377</c:v>
                </c:pt>
                <c:pt idx="6">
                  <c:v>33.482973288027978</c:v>
                </c:pt>
                <c:pt idx="7">
                  <c:v>32.63903800730084</c:v>
                </c:pt>
                <c:pt idx="8">
                  <c:v>26.07999105828878</c:v>
                </c:pt>
                <c:pt idx="9">
                  <c:v>25.485823510672187</c:v>
                </c:pt>
                <c:pt idx="10">
                  <c:v>19.031141868512112</c:v>
                </c:pt>
                <c:pt idx="11">
                  <c:v>18.927704398633914</c:v>
                </c:pt>
                <c:pt idx="12">
                  <c:v>10.657247689660947</c:v>
                </c:pt>
                <c:pt idx="13">
                  <c:v>9.1514566068432561</c:v>
                </c:pt>
                <c:pt idx="14">
                  <c:v>8.7753937957965871</c:v>
                </c:pt>
                <c:pt idx="15">
                  <c:v>8.1369171933060294</c:v>
                </c:pt>
                <c:pt idx="16">
                  <c:v>8.0532588854289706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8304512"/>
        <c:axId val="138310400"/>
      </c:barChart>
      <c:catAx>
        <c:axId val="138304512"/>
        <c:scaling>
          <c:orientation val="minMax"/>
        </c:scaling>
        <c:axPos val="b"/>
        <c:tickLblPos val="nextTo"/>
        <c:crossAx val="138310400"/>
        <c:crosses val="autoZero"/>
        <c:auto val="1"/>
        <c:lblAlgn val="ctr"/>
        <c:lblOffset val="100"/>
      </c:catAx>
      <c:valAx>
        <c:axId val="13831040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8304512"/>
        <c:crosses val="autoZero"/>
        <c:crossBetween val="between"/>
      </c:valAx>
    </c:plotArea>
    <c:plotVisOnly val="1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47625</xdr:colOff>
      <xdr:row>37</xdr:row>
      <xdr:rowOff>85725</xdr:rowOff>
    </xdr:to>
    <xdr:pic>
      <xdr:nvPicPr>
        <xdr:cNvPr id="3" name="Picture 2" descr="166486694716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905000"/>
          <a:ext cx="6867525" cy="70675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838.587356481483" createdVersion="1" refreshedVersion="3" recordCount="480">
  <cacheSource type="worksheet">
    <worksheetSource ref="A1:T481" sheet="Sheet2" r:id="rId2"/>
  </cacheSource>
  <cacheFields count="20">
    <cacheField name="E0" numFmtId="0">
      <sharedItems containsSemiMixedTypes="0" containsString="0" containsNumber="1" containsInteger="1" minValue="138" maxValue="2646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2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6"/>
        <s v="11"/>
        <s v="05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11"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</sharedItems>
    </cacheField>
    <cacheField name="ตำบล" numFmtId="0">
      <sharedItems count="109"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หนองขาม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</sharedItems>
    </cacheField>
    <cacheField name="อำเภอ" numFmtId="0">
      <sharedItems count="18"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อาจสามารถ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0-02T00:00:00"/>
    </cacheField>
    <cacheField name="วันพบผป" numFmtId="14">
      <sharedItems containsSemiMixedTypes="0" containsNonDate="0" containsDate="1" containsString="0" minDate="2022-01-04T00:00:00" maxDate="2022-10-0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9" count="33"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6"/>
        <n v="8"/>
        <n v="33"/>
        <n v="13"/>
        <n v="2"/>
        <n v="9"/>
        <n v="1"/>
        <n v="34"/>
        <n v="35"/>
        <n v="36"/>
        <n v="37"/>
        <n v="38"/>
        <n v="39"/>
      </sharedItems>
    </cacheField>
    <cacheField name="Wkdatesick" numFmtId="0">
      <sharedItems containsSemiMixedTypes="0" containsString="0" containsNumber="1" containsInteger="1" minValue="1" maxValue="3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n v="18466"/>
    <s v="26.D.H.F."/>
    <s v="กฤตเมธ มะลานันท์"/>
    <s v="1287214"/>
    <s v="ชาย"/>
    <n v="8"/>
    <n v="5"/>
    <s v="นักเรียน"/>
    <s v="85"/>
    <x v="0"/>
    <x v="0"/>
    <x v="0"/>
    <x v="0"/>
    <s v="ร้อยเอ็ด"/>
    <d v="2022-07-24T00:00:00"/>
    <d v="2022-07-29T00:00:00"/>
    <m/>
    <d v="2022-01-02T00:00:00"/>
    <x v="0"/>
    <n v="30"/>
  </r>
  <r>
    <n v="16283"/>
    <s v="26.D.H.F."/>
    <s v="แก้วกลิกา คำหวล"/>
    <s v="000042943"/>
    <s v="หญิง"/>
    <n v="7"/>
    <n v="5"/>
    <s v="นักเรียน"/>
    <s v="78"/>
    <x v="1"/>
    <x v="1"/>
    <x v="1"/>
    <x v="1"/>
    <s v="โพนทราย"/>
    <d v="2022-07-13T00:00:00"/>
    <d v="2022-07-18T00:00:00"/>
    <m/>
    <d v="2022-01-02T00:00:00"/>
    <x v="1"/>
    <n v="28"/>
  </r>
  <r>
    <n v="14477"/>
    <s v="26.D.H.F."/>
    <s v="ขนิษฐา คำภักดี"/>
    <s v="840206"/>
    <s v="หญิง"/>
    <n v="26"/>
    <n v="10"/>
    <s v="เกษตร"/>
    <s v="3"/>
    <x v="2"/>
    <x v="2"/>
    <x v="0"/>
    <x v="0"/>
    <s v="ร้อยเอ็ด"/>
    <d v="2022-06-22T00:00:00"/>
    <d v="2022-06-25T00:00:00"/>
    <m/>
    <d v="2022-01-02T00:00:00"/>
    <x v="2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"/>
    <x v="3"/>
    <x v="2"/>
    <x v="2"/>
    <s v="หนองฮี"/>
    <d v="2022-05-21T00:00:00"/>
    <d v="2022-05-23T00:00:00"/>
    <m/>
    <d v="2022-01-02T00:00:00"/>
    <x v="3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4"/>
    <x v="3"/>
    <x v="3"/>
    <s v="จตุรพักตรพิมาน"/>
    <d v="2022-06-13T00:00:00"/>
    <d v="2022-06-13T00:00:00"/>
    <m/>
    <d v="2022-01-02T00:00:00"/>
    <x v="4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2"/>
    <x v="5"/>
    <x v="4"/>
    <x v="4"/>
    <s v="พนมไพร"/>
    <d v="2022-08-03T00:00:00"/>
    <d v="2022-08-09T00:00:00"/>
    <m/>
    <d v="2022-01-02T00:00:00"/>
    <x v="5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6"/>
    <x v="5"/>
    <x v="2"/>
    <s v="หนองฮี"/>
    <d v="2022-05-30T00:00:00"/>
    <d v="2022-05-30T00:00:00"/>
    <m/>
    <d v="2022-01-02T00:00:00"/>
    <x v="6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7"/>
    <x v="6"/>
    <x v="5"/>
    <s v="ปทุมรัตต์"/>
    <d v="2022-04-02T00:00:00"/>
    <d v="2022-04-06T00:00:00"/>
    <m/>
    <d v="2022-01-02T00:00:00"/>
    <x v="7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8"/>
    <x v="1"/>
    <x v="1"/>
    <s v="โพนทราย"/>
    <d v="2022-06-22T00:00:00"/>
    <d v="2022-06-22T00:00:00"/>
    <m/>
    <d v="2022-01-02T00:00:00"/>
    <x v="2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9"/>
    <x v="7"/>
    <x v="6"/>
    <s v="โพนทอง"/>
    <d v="2022-06-20T00:00:00"/>
    <d v="2022-06-24T00:00:00"/>
    <m/>
    <d v="2022-01-02T00:00:00"/>
    <x v="2"/>
    <n v="25"/>
  </r>
  <r>
    <n v="12233"/>
    <s v="26.D.H.F."/>
    <s v="ฐปนี จันทะกาว"/>
    <s v="480021728"/>
    <s v="หญิง"/>
    <n v="17"/>
    <n v="0"/>
    <s v="นักเรียน"/>
    <s v="100"/>
    <x v="1"/>
    <x v="3"/>
    <x v="2"/>
    <x v="2"/>
    <s v="หนองฮี"/>
    <d v="2022-06-03T00:00:00"/>
    <d v="2022-06-03T00:00:00"/>
    <m/>
    <d v="2022-01-02T00:00:00"/>
    <x v="6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0"/>
    <x v="8"/>
    <x v="7"/>
    <s v="ร้อยเอ็ด"/>
    <d v="2022-06-15T00:00:00"/>
    <d v="2022-06-16T00:00:00"/>
    <m/>
    <d v="2022-01-02T00:00:00"/>
    <x v="4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1"/>
    <x v="9"/>
    <x v="8"/>
    <s v="สุวรรณภูมิ"/>
    <d v="2022-07-28T00:00:00"/>
    <d v="2022-08-04T00:00:00"/>
    <m/>
    <d v="2022-01-02T00:00:00"/>
    <x v="8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2"/>
    <x v="2"/>
    <x v="2"/>
    <s v="หนองฮี"/>
    <d v="2022-07-11T00:00:00"/>
    <d v="2022-07-11T00:00:00"/>
    <m/>
    <d v="2022-01-02T00:00:00"/>
    <x v="9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3"/>
    <x v="10"/>
    <x v="8"/>
    <s v="ร้อยเอ็ด"/>
    <d v="2022-06-13T00:00:00"/>
    <d v="2022-06-15T00:00:00"/>
    <m/>
    <d v="2022-01-02T00:00:00"/>
    <x v="4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8"/>
    <x v="1"/>
    <x v="1"/>
    <s v="โพนทราย"/>
    <d v="2022-07-12T00:00:00"/>
    <d v="2022-07-17T00:00:00"/>
    <m/>
    <d v="2022-01-02T00:00:00"/>
    <x v="1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2"/>
    <x v="14"/>
    <x v="11"/>
    <x v="7"/>
    <s v="ร้อยเอ็ด"/>
    <d v="2022-06-26T00:00:00"/>
    <d v="2022-06-30T00:00:00"/>
    <m/>
    <d v="2022-01-02T00:00:00"/>
    <x v="10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5"/>
    <x v="12"/>
    <x v="7"/>
    <s v="ร้อยเอ็ด"/>
    <d v="2022-06-29T00:00:00"/>
    <d v="2022-07-04T00:00:00"/>
    <m/>
    <d v="2022-01-02T00:00:00"/>
    <x v="11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6"/>
    <x v="13"/>
    <x v="7"/>
    <s v="ร้อยเอ็ด"/>
    <d v="2022-05-20T00:00:00"/>
    <d v="2022-05-20T00:00:00"/>
    <m/>
    <d v="2022-01-02T00:00:00"/>
    <x v="12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7"/>
    <x v="0"/>
    <x v="0"/>
    <s v="ร้อยเอ็ด"/>
    <d v="2022-07-04T00:00:00"/>
    <d v="2022-07-08T00:00:00"/>
    <m/>
    <d v="2022-01-02T00:00:00"/>
    <x v="11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8"/>
    <x v="14"/>
    <x v="3"/>
    <s v="จตุรพักตรพิมาน"/>
    <d v="2022-07-06T00:00:00"/>
    <d v="2022-07-06T00:00:00"/>
    <m/>
    <d v="2022-01-02T00:00:00"/>
    <x v="11"/>
    <n v="27"/>
  </r>
  <r>
    <n v="10792"/>
    <s v="26.D.H.F."/>
    <s v="นายสุริยา บุตรนาแพง"/>
    <s v="00001480"/>
    <s v="ชาย"/>
    <n v="48"/>
    <n v="4"/>
    <s v="เกษตร"/>
    <s v="24"/>
    <x v="1"/>
    <x v="19"/>
    <x v="15"/>
    <x v="6"/>
    <s v="โพนทอง"/>
    <d v="2022-05-19T00:00:00"/>
    <d v="2022-05-21T00:00:00"/>
    <m/>
    <d v="2022-01-02T00:00:00"/>
    <x v="12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0"/>
    <x v="16"/>
    <x v="8"/>
    <s v="สุวรรณภูมิ"/>
    <d v="2022-06-24T00:00:00"/>
    <d v="2022-06-26T00:00:00"/>
    <m/>
    <d v="2022-01-02T00:00:00"/>
    <x v="10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1"/>
    <x v="17"/>
    <x v="9"/>
    <s v="เกษตรวิสัย"/>
    <d v="2022-06-02T00:00:00"/>
    <d v="2022-06-07T00:00:00"/>
    <m/>
    <d v="2022-01-02T00:00:00"/>
    <x v="13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2"/>
    <x v="18"/>
    <x v="10"/>
    <s v="ร้อยเอ็ด"/>
    <d v="2022-07-10T00:00:00"/>
    <d v="2022-07-16T00:00:00"/>
    <m/>
    <d v="2022-01-02T00:00:00"/>
    <x v="9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0"/>
    <x v="23"/>
    <x v="19"/>
    <x v="11"/>
    <s v="ทุ่งเขาหลวง"/>
    <d v="2022-06-15T00:00:00"/>
    <d v="2022-06-20T00:00:00"/>
    <m/>
    <d v="2022-01-02T00:00:00"/>
    <x v="2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8"/>
    <x v="1"/>
    <x v="1"/>
    <s v="โพนทราย"/>
    <d v="2022-06-25T00:00:00"/>
    <d v="2022-06-25T00:00:00"/>
    <m/>
    <d v="2022-01-02T00:00:00"/>
    <x v="2"/>
    <n v="25"/>
  </r>
  <r>
    <n v="14737"/>
    <s v="26.D.H.F."/>
    <s v="ปัญฑิตา ฤกษ์ยาม"/>
    <s v="540000148"/>
    <s v="หญิง"/>
    <n v="12"/>
    <n v="4"/>
    <s v="นักเรียน"/>
    <s v="14"/>
    <x v="2"/>
    <x v="24"/>
    <x v="5"/>
    <x v="2"/>
    <s v="หนองฮี"/>
    <d v="2022-07-01T00:00:00"/>
    <d v="2022-07-01T00:00:00"/>
    <m/>
    <d v="2022-01-02T00:00:00"/>
    <x v="10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5"/>
    <x v="20"/>
    <x v="12"/>
    <s v="ร้อยเอ็ดธนบุรี"/>
    <d v="2022-06-15T00:00:00"/>
    <d v="2022-06-16T00:00:00"/>
    <m/>
    <d v="2022-01-02T00:00:00"/>
    <x v="4"/>
    <n v="24"/>
  </r>
  <r>
    <n v="18718"/>
    <s v="26.D.H.F."/>
    <s v="ปารวี วัฒโน"/>
    <s v="650002449"/>
    <s v="ชาย"/>
    <n v="6"/>
    <n v="11"/>
    <s v="นักเรียน"/>
    <s v="240"/>
    <x v="12"/>
    <x v="26"/>
    <x v="21"/>
    <x v="8"/>
    <s v="พนมไพร"/>
    <d v="2022-08-07T00:00:00"/>
    <d v="2022-08-10T00:00:00"/>
    <m/>
    <d v="2022-01-02T00:00:00"/>
    <x v="5"/>
    <n v="32"/>
  </r>
  <r>
    <n v="13894"/>
    <s v="26.D.H.F."/>
    <s v="ปาริษา จันทะมงคล"/>
    <s v="902915"/>
    <s v="หญิง"/>
    <n v="12"/>
    <n v="3"/>
    <s v="นักเรียน"/>
    <s v="57"/>
    <x v="2"/>
    <x v="14"/>
    <x v="11"/>
    <x v="7"/>
    <s v="ร้อยเอ็ด"/>
    <d v="2022-06-19T00:00:00"/>
    <d v="2022-06-22T00:00:00"/>
    <m/>
    <d v="2022-01-02T00:00:00"/>
    <x v="2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7"/>
    <x v="13"/>
    <x v="7"/>
    <s v="ร้อยเอ็ด"/>
    <d v="2022-06-03T00:00:00"/>
    <d v="2022-06-07T00:00:00"/>
    <m/>
    <d v="2022-01-02T00:00:00"/>
    <x v="13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8"/>
    <x v="22"/>
    <x v="13"/>
    <s v="ร้อยเอ็ด"/>
    <d v="2022-05-06T00:00:00"/>
    <d v="2022-05-08T00:00:00"/>
    <m/>
    <d v="2022-01-02T00:00:00"/>
    <x v="14"/>
    <n v="18"/>
  </r>
  <r>
    <n v="15253"/>
    <s v="26.D.H.F."/>
    <s v="พรนภา แสงสวัสดิ์"/>
    <s v="1114596"/>
    <s v="หญิง"/>
    <n v="6"/>
    <n v="7"/>
    <s v="นักเรียน"/>
    <s v="18"/>
    <x v="2"/>
    <x v="2"/>
    <x v="0"/>
    <x v="0"/>
    <s v="ร้อยเอ็ด"/>
    <d v="2022-06-30T00:00:00"/>
    <d v="2022-07-04T00:00:00"/>
    <m/>
    <d v="2022-01-02T00:00:00"/>
    <x v="11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29"/>
    <x v="2"/>
    <x v="2"/>
    <s v="ร้อยเอ็ด"/>
    <d v="2022-06-03T00:00:00"/>
    <d v="2022-06-07T00:00:00"/>
    <m/>
    <d v="2022-01-02T00:00:00"/>
    <x v="13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0"/>
    <x v="8"/>
    <x v="7"/>
    <s v="ร้อยเอ็ด"/>
    <d v="2022-04-19T00:00:00"/>
    <d v="2022-04-19T00:00:00"/>
    <m/>
    <d v="2022-01-02T00:00:00"/>
    <x v="15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0"/>
    <x v="23"/>
    <x v="12"/>
    <s v="อาจสามารถ"/>
    <d v="2022-04-20T00:00:00"/>
    <d v="2022-04-22T00:00:00"/>
    <m/>
    <d v="2022-01-02T00:00:00"/>
    <x v="15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1"/>
    <x v="21"/>
    <x v="8"/>
    <s v="ร้อยเอ็ด"/>
    <d v="2022-01-18T00:00:00"/>
    <d v="2022-01-23T00:00:00"/>
    <m/>
    <d v="2022-01-02T00:00:00"/>
    <x v="16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3"/>
    <x v="24"/>
    <x v="0"/>
    <s v="ร้อยเอ็ด"/>
    <d v="2022-06-20T00:00:00"/>
    <d v="2022-06-24T00:00:00"/>
    <m/>
    <d v="2022-01-02T00:00:00"/>
    <x v="2"/>
    <n v="25"/>
  </r>
  <r>
    <n v="16998"/>
    <s v="26.D.H.F."/>
    <s v="พิมพิดา แน่นอุดร"/>
    <s v="5804013"/>
    <s v="หญิง"/>
    <n v="13"/>
    <n v="10"/>
    <s v="นักเรียน"/>
    <m/>
    <x v="2"/>
    <x v="32"/>
    <x v="18"/>
    <x v="10"/>
    <s v="จังหาร"/>
    <d v="2022-07-26T00:00:00"/>
    <d v="2022-07-27T00:00:00"/>
    <m/>
    <d v="2022-01-02T00:00:00"/>
    <x v="0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0"/>
    <x v="3"/>
    <x v="2"/>
    <x v="2"/>
    <s v="หนองฮี"/>
    <d v="2022-06-07T00:00:00"/>
    <d v="2022-06-07T00:00:00"/>
    <m/>
    <d v="2022-01-02T00:00:00"/>
    <x v="13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3"/>
    <x v="8"/>
    <x v="7"/>
    <s v="ร้อยเอ็ด"/>
    <d v="2022-06-18T00:00:00"/>
    <d v="2022-06-22T00:00:00"/>
    <m/>
    <d v="2022-01-02T00:00:00"/>
    <x v="2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4"/>
    <x v="25"/>
    <x v="11"/>
    <s v="ทุ่งเขาหลวง"/>
    <d v="2022-06-25T00:00:00"/>
    <d v="2022-06-28T00:00:00"/>
    <m/>
    <d v="2022-01-02T00:00:00"/>
    <x v="10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5"/>
    <x v="13"/>
    <x v="7"/>
    <s v="ร้อยเอ็ด"/>
    <d v="2022-07-31T00:00:00"/>
    <d v="2022-08-04T00:00:00"/>
    <m/>
    <d v="2022-01-02T00:00:00"/>
    <x v="8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6"/>
    <x v="26"/>
    <x v="0"/>
    <s v="ร้อยเอ็ด"/>
    <d v="2022-06-06T00:00:00"/>
    <d v="2022-06-10T00:00:00"/>
    <m/>
    <d v="2022-01-02T00:00:00"/>
    <x v="13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7"/>
    <x v="27"/>
    <x v="9"/>
    <s v="ร้อยเอ็ด"/>
    <d v="2022-06-30T00:00:00"/>
    <d v="2022-07-05T00:00:00"/>
    <m/>
    <d v="2022-01-02T00:00:00"/>
    <x v="11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8"/>
    <x v="28"/>
    <x v="5"/>
    <s v="ปทุมรัตต์"/>
    <d v="2022-01-17T00:00:00"/>
    <d v="2022-01-20T00:00:00"/>
    <m/>
    <d v="2022-01-02T00:00:00"/>
    <x v="17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39"/>
    <x v="20"/>
    <x v="5"/>
    <s v="ปทุมรัตต์"/>
    <d v="2022-01-18T00:00:00"/>
    <d v="2022-01-21T00:00:00"/>
    <m/>
    <d v="2022-01-02T00:00:00"/>
    <x v="17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0"/>
    <x v="29"/>
    <x v="7"/>
    <s v="ร้อยเอ็ด"/>
    <d v="2022-06-07T00:00:00"/>
    <d v="2022-06-11T00:00:00"/>
    <m/>
    <d v="2022-01-02T00:00:00"/>
    <x v="13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1"/>
    <x v="30"/>
    <x v="10"/>
    <s v="ร้อยเอ็ด"/>
    <d v="2022-07-22T00:00:00"/>
    <d v="2022-07-27T00:00:00"/>
    <m/>
    <d v="2022-01-02T00:00:00"/>
    <x v="0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6"/>
    <x v="13"/>
    <x v="7"/>
    <s v="ร้อยเอ็ด"/>
    <d v="2022-04-19T00:00:00"/>
    <d v="2022-04-22T00:00:00"/>
    <m/>
    <d v="2022-01-02T00:00:00"/>
    <x v="15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8"/>
    <x v="14"/>
    <x v="3"/>
    <s v="จตุรพักตรพิมาน"/>
    <d v="2022-08-10T00:00:00"/>
    <d v="2022-08-10T00:00:00"/>
    <m/>
    <d v="2022-01-02T00:00:00"/>
    <x v="5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2"/>
    <x v="31"/>
    <x v="10"/>
    <s v="จังหาร"/>
    <d v="2022-07-25T00:00:00"/>
    <d v="2022-07-27T00:00:00"/>
    <m/>
    <d v="2022-01-02T00:00:00"/>
    <x v="0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3"/>
    <x v="32"/>
    <x v="3"/>
    <s v="จตุรพักตรพิมาน"/>
    <d v="2022-08-04T00:00:00"/>
    <d v="2022-08-04T00:00:00"/>
    <m/>
    <d v="2022-01-02T00:00:00"/>
    <x v="8"/>
    <n v="31"/>
  </r>
  <r>
    <n v="13315"/>
    <s v="26.D.H.F."/>
    <s v="ศุภวิชญ์ บุดสนิท"/>
    <s v="550003499"/>
    <s v="ชาย"/>
    <n v="9"/>
    <n v="5"/>
    <s v="นักเรียน"/>
    <s v="75"/>
    <x v="0"/>
    <x v="3"/>
    <x v="2"/>
    <x v="2"/>
    <s v="หนองฮี"/>
    <d v="2022-06-16T00:00:00"/>
    <d v="2022-06-16T00:00:00"/>
    <m/>
    <d v="2022-01-02T00:00:00"/>
    <x v="4"/>
    <n v="24"/>
  </r>
  <r>
    <n v="13852"/>
    <s v="26.D.H.F."/>
    <s v="สมลิสา ศรีบัว"/>
    <s v="470002428"/>
    <s v="หญิง"/>
    <n v="28"/>
    <n v="3"/>
    <s v="เกษตร"/>
    <s v="37"/>
    <x v="15"/>
    <x v="44"/>
    <x v="2"/>
    <x v="2"/>
    <s v="หนองฮี"/>
    <d v="2022-06-21T00:00:00"/>
    <d v="2022-06-21T00:00:00"/>
    <m/>
    <d v="2022-01-02T00:00:00"/>
    <x v="2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5"/>
    <x v="33"/>
    <x v="11"/>
    <s v="ทุ่งเขาหลวง"/>
    <d v="2022-07-01T00:00:00"/>
    <d v="2022-07-08T00:00:00"/>
    <m/>
    <d v="2022-01-02T00:00:00"/>
    <x v="11"/>
    <n v="26"/>
  </r>
  <r>
    <n v="12387"/>
    <s v="26.D.H.F."/>
    <s v="สมัย พลเยี่ยม"/>
    <s v="000081600"/>
    <s v="ชาย"/>
    <n v="65"/>
    <n v="4"/>
    <s v="เกษตร"/>
    <s v="81"/>
    <x v="10"/>
    <x v="46"/>
    <x v="34"/>
    <x v="6"/>
    <s v="โพนทอง"/>
    <d v="2022-06-01T00:00:00"/>
    <d v="2022-06-08T00:00:00"/>
    <m/>
    <d v="2022-01-02T00:00:00"/>
    <x v="13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7"/>
    <x v="8"/>
    <x v="7"/>
    <s v="ร้อยเอ็ด"/>
    <d v="2022-06-03T00:00:00"/>
    <d v="2022-06-07T00:00:00"/>
    <m/>
    <d v="2022-01-02T00:00:00"/>
    <x v="13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4"/>
    <x v="25"/>
    <x v="11"/>
    <s v="ทุ่งเขาหลวง"/>
    <d v="2022-07-22T00:00:00"/>
    <d v="2022-07-22T00:00:00"/>
    <m/>
    <d v="2022-01-02T00:00:00"/>
    <x v="1"/>
    <n v="29"/>
  </r>
  <r>
    <n v="11622"/>
    <s v="26.D.H.F."/>
    <s v="สันติ ใจดำ"/>
    <s v="510002829"/>
    <s v="ชาย"/>
    <n v="13"/>
    <n v="9"/>
    <s v="นักเรียน"/>
    <s v="94"/>
    <x v="1"/>
    <x v="3"/>
    <x v="2"/>
    <x v="2"/>
    <s v="หนองฮี"/>
    <d v="2022-05-28T00:00:00"/>
    <d v="2022-05-28T00:00:00"/>
    <m/>
    <d v="2022-01-02T00:00:00"/>
    <x v="3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8"/>
    <x v="35"/>
    <x v="14"/>
    <s v="จุรีเวช"/>
    <d v="2022-06-03T00:00:00"/>
    <d v="2022-06-03T00:00:00"/>
    <m/>
    <d v="2022-01-02T00:00:00"/>
    <x v="6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49"/>
    <x v="36"/>
    <x v="4"/>
    <s v="พนมไพร"/>
    <d v="2022-01-31T00:00:00"/>
    <d v="2022-01-31T00:00:00"/>
    <m/>
    <d v="2022-01-02T00:00:00"/>
    <x v="18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2"/>
    <x v="2"/>
    <x v="0"/>
    <x v="0"/>
    <s v="ร้อยเอ็ด"/>
    <d v="2022-06-18T00:00:00"/>
    <d v="2022-06-19T00:00:00"/>
    <m/>
    <d v="2022-01-02T00:00:00"/>
    <x v="2"/>
    <n v="24"/>
  </r>
  <r>
    <n v="15162"/>
    <s v="26.D.H.F."/>
    <s v="หลอด คำสีเขียว"/>
    <s v="450045307"/>
    <s v="หญิง"/>
    <n v="72"/>
    <n v="6"/>
    <s v="เกษตร"/>
    <s v="7"/>
    <x v="9"/>
    <x v="49"/>
    <x v="36"/>
    <x v="4"/>
    <s v="พนมไพร"/>
    <d v="2022-07-09T00:00:00"/>
    <d v="2022-07-09T00:00:00"/>
    <m/>
    <d v="2022-01-02T00:00:00"/>
    <x v="11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2"/>
    <x v="2"/>
    <x v="2"/>
    <s v="หนองฮี"/>
    <d v="2022-06-02T00:00:00"/>
    <d v="2022-06-02T00:00:00"/>
    <m/>
    <d v="2022-01-02T00:00:00"/>
    <x v="6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0"/>
    <x v="50"/>
    <x v="37"/>
    <x v="11"/>
    <s v="ทุ่งเขาหลวง"/>
    <d v="2022-06-27T00:00:00"/>
    <d v="2022-07-03T00:00:00"/>
    <m/>
    <d v="2022-01-02T00:00:00"/>
    <x v="11"/>
    <n v="26"/>
  </r>
  <r>
    <n v="15744"/>
    <s v="26.D.H.F."/>
    <s v="อาธิ สารรัตน์"/>
    <s v="679876"/>
    <s v="ชาย"/>
    <n v="14"/>
    <n v="4"/>
    <s v="นักเรียน"/>
    <s v="101"/>
    <x v="2"/>
    <x v="2"/>
    <x v="0"/>
    <x v="0"/>
    <s v="ร้อยเอ็ด"/>
    <d v="2022-07-03T00:00:00"/>
    <d v="2022-07-08T00:00:00"/>
    <m/>
    <d v="2022-01-02T00:00:00"/>
    <x v="11"/>
    <n v="27"/>
  </r>
  <r>
    <n v="15026"/>
    <s v="26.D.H.F."/>
    <s v="อุดม มะลาไสย"/>
    <s v="822707"/>
    <s v="ชาย"/>
    <n v="23"/>
    <n v="6"/>
    <s v="รับจ้าง,กรรมกร"/>
    <s v="28"/>
    <x v="2"/>
    <x v="51"/>
    <x v="24"/>
    <x v="0"/>
    <s v="ร้อยเอ็ด"/>
    <d v="2022-06-29T00:00:00"/>
    <d v="2022-07-01T00:00:00"/>
    <m/>
    <d v="2022-01-02T00:00:00"/>
    <x v="10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0"/>
    <x v="52"/>
    <x v="38"/>
    <x v="15"/>
    <s v="โพธิ์ชัย"/>
    <d v="2022-08-02T00:00:00"/>
    <d v="2022-08-02T00:00:00"/>
    <m/>
    <d v="2022-01-02T00:00:00"/>
    <x v="8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3"/>
    <x v="39"/>
    <x v="16"/>
    <s v="หนองพอก"/>
    <d v="2022-07-02T00:00:00"/>
    <d v="2022-07-05T00:00:00"/>
    <m/>
    <d v="2022-01-02T00:00:00"/>
    <x v="11"/>
    <n v="26"/>
  </r>
  <r>
    <n v="14757"/>
    <s v="26.D.H.F."/>
    <s v="เอนก ลำเภา"/>
    <s v="000022128"/>
    <s v="ชาย"/>
    <n v="16"/>
    <n v="7"/>
    <s v="นักเรียน"/>
    <s v="224"/>
    <x v="4"/>
    <x v="8"/>
    <x v="1"/>
    <x v="1"/>
    <s v="โพนทราย"/>
    <d v="2022-07-04T00:00:00"/>
    <d v="2022-07-04T00:00:00"/>
    <m/>
    <d v="2022-01-02T00:00:00"/>
    <x v="11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4"/>
    <x v="40"/>
    <x v="10"/>
    <s v="ร้อยเอ็ด"/>
    <d v="2022-06-16T00:00:00"/>
    <d v="2022-06-19T00:00:00"/>
    <m/>
    <d v="2022-01-02T00:00:00"/>
    <x v="2"/>
    <n v="24"/>
  </r>
  <r>
    <n v="17918"/>
    <s v="66.Dengue fever"/>
    <s v="ARISA HENGSTLER"/>
    <s v="650007235"/>
    <s v="หญิง"/>
    <n v="12"/>
    <n v="0"/>
    <s v="นักเรียน"/>
    <s v="124"/>
    <x v="9"/>
    <x v="55"/>
    <x v="33"/>
    <x v="11"/>
    <s v="จุรีเวช"/>
    <d v="2022-07-27T00:00:00"/>
    <d v="2022-07-27T00:00:00"/>
    <m/>
    <d v="2022-01-02T00:00:00"/>
    <x v="0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"/>
    <x v="3"/>
    <x v="2"/>
    <x v="2"/>
    <s v="หนองฮี"/>
    <d v="2022-06-06T00:00:00"/>
    <d v="2022-06-06T00:00:00"/>
    <m/>
    <d v="2022-01-02T00:00:00"/>
    <x v="13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"/>
    <x v="56"/>
    <x v="41"/>
    <x v="3"/>
    <s v="จตุรพักตรพิมาน"/>
    <d v="2022-05-05T00:00:00"/>
    <d v="2022-05-05T00:00:00"/>
    <m/>
    <d v="2022-01-02T00:00:00"/>
    <x v="19"/>
    <n v="18"/>
  </r>
  <r>
    <n v="2944"/>
    <s v="66.Dengue fever"/>
    <s v="กนกกร  สุทธิดี"/>
    <s v="4453253"/>
    <s v="หญิง"/>
    <n v="33"/>
    <n v="0"/>
    <s v="ข้าราชการ"/>
    <s v="57"/>
    <x v="1"/>
    <x v="57"/>
    <x v="28"/>
    <x v="5"/>
    <s v="ปทุมรัตต์"/>
    <d v="2022-01-25T00:00:00"/>
    <d v="2022-01-29T00:00:00"/>
    <m/>
    <d v="2022-01-02T00:00:00"/>
    <x v="16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5"/>
    <x v="13"/>
    <x v="7"/>
    <s v="ร้อยเอ็ด"/>
    <d v="2022-06-27T00:00:00"/>
    <d v="2022-06-29T00:00:00"/>
    <m/>
    <d v="2022-01-02T00:00:00"/>
    <x v="10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2"/>
    <x v="18"/>
    <x v="10"/>
    <s v="ร้อยเอ็ด"/>
    <d v="2022-07-27T00:00:00"/>
    <d v="2022-07-28T00:00:00"/>
    <m/>
    <d v="2022-01-02T00:00:00"/>
    <x v="0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1"/>
    <x v="21"/>
    <x v="8"/>
    <s v="สุวรรณภูมิ"/>
    <d v="2022-02-01T00:00:00"/>
    <d v="2022-02-02T00:00:00"/>
    <m/>
    <d v="2022-01-02T00:00:00"/>
    <x v="18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8"/>
    <x v="13"/>
    <x v="7"/>
    <s v="ร้อยเอ็ด"/>
    <d v="2022-07-22T00:00:00"/>
    <d v="2022-07-23T00:00:00"/>
    <m/>
    <d v="2022-01-02T00:00:00"/>
    <x v="1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2"/>
    <x v="5"/>
    <x v="4"/>
    <x v="4"/>
    <s v="พนมไพร"/>
    <d v="2022-08-06T00:00:00"/>
    <d v="2022-08-10T00:00:00"/>
    <m/>
    <d v="2022-01-02T00:00:00"/>
    <x v="5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4"/>
    <x v="2"/>
    <x v="2"/>
    <s v="หนองฮี"/>
    <d v="2022-06-21T00:00:00"/>
    <d v="2022-06-21T00:00:00"/>
    <m/>
    <d v="2022-01-02T00:00:00"/>
    <x v="2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59"/>
    <x v="21"/>
    <x v="8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0"/>
    <x v="42"/>
    <x v="14"/>
    <s v="เสลภูมิ"/>
    <d v="2022-06-29T00:00:00"/>
    <d v="2022-07-01T00:00:00"/>
    <m/>
    <d v="2022-01-02T00:00:00"/>
    <x v="10"/>
    <n v="26"/>
  </r>
  <r>
    <n v="15025"/>
    <s v="66.Dengue fever"/>
    <s v="กัลยา ไกรสุธา"/>
    <s v="813486"/>
    <s v="หญิง"/>
    <n v="11"/>
    <n v="7"/>
    <s v="นักเรียน"/>
    <s v="67"/>
    <x v="2"/>
    <x v="14"/>
    <x v="11"/>
    <x v="7"/>
    <s v="ร้อยเอ็ด"/>
    <d v="2022-06-30T00:00:00"/>
    <d v="2022-07-03T00:00:00"/>
    <m/>
    <d v="2022-01-02T00:00:00"/>
    <x v="11"/>
    <n v="26"/>
  </r>
  <r>
    <n v="12798"/>
    <s v="66.Dengue fever"/>
    <s v="กาญจนา จันครา"/>
    <s v="490002364"/>
    <s v="หญิง"/>
    <n v="30"/>
    <n v="7"/>
    <s v="เกษตร"/>
    <s v="43"/>
    <x v="1"/>
    <x v="3"/>
    <x v="2"/>
    <x v="2"/>
    <s v="หนองฮี"/>
    <d v="2022-06-05T00:00:00"/>
    <d v="2022-06-05T00:00:00"/>
    <m/>
    <d v="2022-01-02T00:00:00"/>
    <x v="13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1"/>
    <x v="32"/>
    <x v="3"/>
    <s v="ร้อยเอ็ดธนบุรี"/>
    <d v="2022-05-30T00:00:00"/>
    <d v="2022-06-02T00:00:00"/>
    <m/>
    <d v="2022-01-02T00:00:00"/>
    <x v="6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0"/>
    <x v="62"/>
    <x v="43"/>
    <x v="14"/>
    <s v="เสลภูมิ"/>
    <d v="2022-01-17T00:00:00"/>
    <d v="2022-01-17T00:00:00"/>
    <m/>
    <d v="2022-01-02T00:00:00"/>
    <x v="17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2"/>
    <x v="44"/>
    <x v="14"/>
    <s v="เสลภูมิ"/>
    <d v="2022-08-05T00:00:00"/>
    <d v="2022-08-09T00:00:00"/>
    <m/>
    <d v="2022-01-02T00:00:00"/>
    <x v="5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1"/>
    <x v="3"/>
    <x v="2"/>
    <x v="2"/>
    <s v="หนองฮี"/>
    <d v="2022-05-01T00:00:00"/>
    <d v="2022-05-01T00:00:00"/>
    <m/>
    <d v="2022-01-02T00:00:00"/>
    <x v="19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1"/>
    <x v="21"/>
    <x v="8"/>
    <s v="ร้อยเอ็ด"/>
    <d v="2022-01-22T00:00:00"/>
    <d v="2022-01-23T00:00:00"/>
    <m/>
    <d v="2022-01-02T00:00:00"/>
    <x v="16"/>
    <n v="3"/>
  </r>
  <r>
    <n v="19096"/>
    <s v="66.Dengue fever"/>
    <s v="กุลโรจน์ ชลาชัย"/>
    <s v="560003013"/>
    <s v="ชาย"/>
    <n v="8"/>
    <n v="9"/>
    <s v="นักเรียน"/>
    <s v="52"/>
    <x v="2"/>
    <x v="5"/>
    <x v="4"/>
    <x v="4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1"/>
    <x v="3"/>
    <x v="2"/>
    <x v="2"/>
    <s v="หนองฮี"/>
    <d v="2022-05-24T00:00:00"/>
    <d v="2022-05-24T00:00:00"/>
    <m/>
    <d v="2022-01-02T00:00:00"/>
    <x v="3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3"/>
    <x v="45"/>
    <x v="12"/>
    <s v="อาจสามารถ"/>
    <d v="2022-06-27T00:00:00"/>
    <d v="2022-06-30T00:00:00"/>
    <m/>
    <d v="2022-01-02T00:00:00"/>
    <x v="10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4"/>
    <x v="5"/>
    <x v="2"/>
    <s v="หนองฮี"/>
    <d v="2022-07-23T00:00:00"/>
    <d v="2022-07-24T00:00:00"/>
    <m/>
    <d v="2022-01-02T00:00:00"/>
    <x v="0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1"/>
    <x v="21"/>
    <x v="8"/>
    <s v="สุวรรณภูมิ"/>
    <d v="2022-02-08T00:00:00"/>
    <d v="2022-02-08T00:00:00"/>
    <m/>
    <d v="2022-01-02T00:00:00"/>
    <x v="2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5"/>
    <x v="46"/>
    <x v="14"/>
    <s v="จุรีเวช"/>
    <d v="2022-07-23T00:00:00"/>
    <d v="2022-07-23T00:00:00"/>
    <m/>
    <d v="2022-01-02T00:00:00"/>
    <x v="1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2"/>
    <x v="2"/>
    <x v="0"/>
    <x v="0"/>
    <s v="ร้อยเอ็ด"/>
    <d v="2022-06-23T00:00:00"/>
    <d v="2022-06-27T00:00:00"/>
    <m/>
    <d v="2022-01-02T00:00:00"/>
    <x v="10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6"/>
    <x v="47"/>
    <x v="7"/>
    <s v="ร้อยเอ็ด"/>
    <d v="2022-07-04T00:00:00"/>
    <d v="2022-07-05T00:00:00"/>
    <m/>
    <d v="2022-01-02T00:00:00"/>
    <x v="11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7"/>
    <x v="4"/>
    <x v="4"/>
    <s v="พนมไพร"/>
    <d v="2022-08-03T00:00:00"/>
    <d v="2022-08-08T00:00:00"/>
    <m/>
    <d v="2022-01-02T00:00:00"/>
    <x v="5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7"/>
    <x v="4"/>
    <x v="4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8"/>
    <x v="2"/>
    <x v="2"/>
    <s v="หนองฮี"/>
    <d v="2022-06-03T00:00:00"/>
    <d v="2022-06-03T00:00:00"/>
    <m/>
    <d v="2022-01-02T00:00:00"/>
    <x v="6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6"/>
    <x v="47"/>
    <x v="7"/>
    <s v="ร้อยเอ็ด"/>
    <d v="2022-06-27T00:00:00"/>
    <d v="2022-06-29T00:00:00"/>
    <m/>
    <d v="2022-01-02T00:00:00"/>
    <x v="10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5"/>
    <x v="33"/>
    <x v="11"/>
    <s v="ทุ่งเขาหลวง"/>
    <d v="2022-06-09T00:00:00"/>
    <d v="2022-06-15T00:00:00"/>
    <m/>
    <d v="2022-01-02T00:00:00"/>
    <x v="4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1"/>
    <x v="3"/>
    <x v="2"/>
    <x v="2"/>
    <s v="หนองฮี"/>
    <d v="2022-05-31T00:00:00"/>
    <d v="2022-05-31T00:00:00"/>
    <m/>
    <d v="2022-01-02T00:00:00"/>
    <x v="6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69"/>
    <x v="38"/>
    <x v="15"/>
    <s v="โพธิ์ชัย"/>
    <d v="2022-08-05T00:00:00"/>
    <d v="2022-08-08T00:00:00"/>
    <m/>
    <d v="2022-01-02T00:00:00"/>
    <x v="5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1"/>
    <x v="3"/>
    <x v="2"/>
    <x v="2"/>
    <s v="หนองฮี"/>
    <d v="2022-06-07T00:00:00"/>
    <d v="2022-06-07T00:00:00"/>
    <m/>
    <d v="2022-01-02T00:00:00"/>
    <x v="13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3"/>
    <x v="8"/>
    <x v="7"/>
    <s v="ร้อยเอ็ด"/>
    <d v="2022-06-18T00:00:00"/>
    <d v="2022-06-28T00:00:00"/>
    <m/>
    <d v="2022-01-02T00:00:00"/>
    <x v="10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2"/>
    <x v="44"/>
    <x v="14"/>
    <s v="เสลภูมิ"/>
    <d v="2022-07-15T00:00:00"/>
    <d v="2022-07-20T00:00:00"/>
    <m/>
    <d v="2022-01-02T00:00:00"/>
    <x v="1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0"/>
    <x v="41"/>
    <x v="3"/>
    <s v="จตุรพักตรพิมาน"/>
    <d v="2022-07-18T00:00:00"/>
    <d v="2022-07-18T00:00:00"/>
    <m/>
    <d v="2022-01-02T00:00:00"/>
    <x v="1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2"/>
    <x v="2"/>
    <x v="2"/>
    <s v="หนองฮี"/>
    <d v="2022-06-25T00:00:00"/>
    <d v="2022-06-25T00:00:00"/>
    <m/>
    <d v="2022-01-02T00:00:00"/>
    <x v="2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1"/>
    <x v="8"/>
    <x v="7"/>
    <s v="ร้อยเอ็ด"/>
    <d v="2022-06-08T00:00:00"/>
    <d v="2022-06-12T00:00:00"/>
    <m/>
    <d v="2022-01-02T00:00:00"/>
    <x v="4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2"/>
    <x v="4"/>
    <x v="4"/>
    <s v="พนมไพร"/>
    <d v="2022-08-05T00:00:00"/>
    <d v="2022-08-08T00:00:00"/>
    <m/>
    <d v="2022-01-02T00:00:00"/>
    <x v="5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2"/>
    <x v="73"/>
    <x v="48"/>
    <x v="14"/>
    <s v="เสลภูมิ"/>
    <d v="2022-05-05T00:00:00"/>
    <d v="2022-05-05T00:00:00"/>
    <m/>
    <d v="2022-01-02T00:00:00"/>
    <x v="19"/>
    <n v="18"/>
  </r>
  <r>
    <n v="13779"/>
    <s v="66.Dengue fever"/>
    <s v="ชนิสรา คมขำ"/>
    <m/>
    <s v="หญิง"/>
    <n v="9"/>
    <n v="0"/>
    <s v="นักเรียน"/>
    <s v="48"/>
    <x v="6"/>
    <x v="74"/>
    <x v="49"/>
    <x v="14"/>
    <s v="เสลภูมิ"/>
    <d v="2022-06-19T00:00:00"/>
    <d v="2022-06-22T00:00:00"/>
    <m/>
    <d v="2022-01-02T00:00:00"/>
    <x v="2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"/>
    <x v="3"/>
    <x v="2"/>
    <x v="2"/>
    <s v="หนองฮี"/>
    <d v="2022-05-25T00:00:00"/>
    <d v="2022-05-25T00:00:00"/>
    <m/>
    <d v="2022-01-02T00:00:00"/>
    <x v="3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2"/>
    <x v="2"/>
    <x v="2"/>
    <s v="หนองฮี"/>
    <d v="2022-06-13T00:00:00"/>
    <d v="2022-06-13T00:00:00"/>
    <m/>
    <d v="2022-01-02T00:00:00"/>
    <x v="4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5"/>
    <x v="48"/>
    <x v="14"/>
    <s v="เสลภูมิ"/>
    <d v="2022-06-29T00:00:00"/>
    <d v="2022-06-30T00:00:00"/>
    <m/>
    <d v="2022-01-02T00:00:00"/>
    <x v="10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6"/>
    <x v="50"/>
    <x v="5"/>
    <s v="ปทุมรัตต์"/>
    <d v="2022-05-26T00:00:00"/>
    <d v="2022-05-30T00:00:00"/>
    <m/>
    <d v="2022-01-02T00:00:00"/>
    <x v="6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2"/>
    <x v="2"/>
    <x v="2"/>
    <s v="หนองฮี"/>
    <d v="2022-06-09T00:00:00"/>
    <d v="2022-06-09T00:00:00"/>
    <m/>
    <d v="2022-01-02T00:00:00"/>
    <x v="13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5"/>
    <x v="33"/>
    <x v="11"/>
    <s v="ทุ่งเขาหลวง"/>
    <d v="2022-07-03T00:00:00"/>
    <d v="2022-07-06T00:00:00"/>
    <m/>
    <d v="2022-01-02T00:00:00"/>
    <x v="11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4"/>
    <x v="5"/>
    <x v="2"/>
    <s v="หนองฮี"/>
    <d v="2022-07-25T00:00:00"/>
    <d v="2022-07-25T00:00:00"/>
    <m/>
    <d v="2022-01-02T00:00:00"/>
    <x v="0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49"/>
    <x v="50"/>
    <x v="5"/>
    <s v="ปทุมรัตต์"/>
    <d v="2022-06-24T00:00:00"/>
    <d v="2022-06-27T00:00:00"/>
    <m/>
    <d v="2022-01-02T00:00:00"/>
    <x v="10"/>
    <n v="25"/>
  </r>
  <r>
    <n v="14481"/>
    <s v="66.Dengue fever"/>
    <s v="โชติกา ไกรสุธา"/>
    <s v="973553"/>
    <s v="หญิง"/>
    <n v="7"/>
    <n v="9"/>
    <s v="นักเรียน"/>
    <s v="67"/>
    <x v="2"/>
    <x v="14"/>
    <x v="11"/>
    <x v="7"/>
    <s v="ร้อยเอ็ด"/>
    <d v="2022-06-25T00:00:00"/>
    <d v="2022-06-27T00:00:00"/>
    <m/>
    <d v="2022-01-02T00:00:00"/>
    <x v="1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"/>
    <x v="3"/>
    <x v="3"/>
    <s v="จตุรพักตรพิมาน"/>
    <d v="2022-07-25T00:00:00"/>
    <d v="2022-07-25T00:00:00"/>
    <m/>
    <d v="2022-01-02T00:00:00"/>
    <x v="0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0"/>
    <x v="3"/>
    <x v="2"/>
    <x v="2"/>
    <s v="หนองฮี"/>
    <d v="2022-06-14T00:00:00"/>
    <d v="2022-06-14T00:00:00"/>
    <m/>
    <d v="2022-01-02T00:00:00"/>
    <x v="4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2"/>
    <x v="77"/>
    <x v="2"/>
    <x v="2"/>
    <s v="หนองฮี"/>
    <d v="2022-06-27T00:00:00"/>
    <d v="2022-06-27T00:00:00"/>
    <m/>
    <d v="2022-01-02T00:00:00"/>
    <x v="10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0"/>
    <x v="3"/>
    <x v="2"/>
    <x v="2"/>
    <s v="สุวรรณภูมิ"/>
    <d v="2022-06-10T00:00:00"/>
    <d v="2022-06-12T00:00:00"/>
    <m/>
    <d v="2022-01-02T00:00:00"/>
    <x v="4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0"/>
    <x v="3"/>
    <x v="2"/>
    <x v="2"/>
    <s v="หนองฮี"/>
    <d v="2022-06-09T00:00:00"/>
    <d v="2022-06-09T00:00:00"/>
    <m/>
    <d v="2022-01-02T00:00:00"/>
    <x v="13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7"/>
    <x v="51"/>
    <x v="0"/>
    <s v="ร้อยเอ็ด"/>
    <d v="2022-06-10T00:00:00"/>
    <d v="2022-06-13T00:00:00"/>
    <m/>
    <d v="2022-01-02T00:00:00"/>
    <x v="4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0"/>
    <x v="3"/>
    <x v="2"/>
    <x v="2"/>
    <s v="หนองฮี"/>
    <d v="2022-06-06T00:00:00"/>
    <d v="2022-06-06T00:00:00"/>
    <m/>
    <d v="2022-01-02T00:00:00"/>
    <x v="13"/>
    <n v="23"/>
  </r>
  <r>
    <n v="16560"/>
    <s v="66.Dengue fever"/>
    <s v="ณัฐนันท์ เพชรมี"/>
    <m/>
    <s v="ชาย"/>
    <n v="7"/>
    <n v="0"/>
    <s v="นักเรียน"/>
    <s v="1"/>
    <x v="2"/>
    <x v="14"/>
    <x v="11"/>
    <x v="7"/>
    <s v="ร้อยเอ็ดธนบุรี"/>
    <d v="2022-07-03T00:00:00"/>
    <d v="2022-07-04T00:00:00"/>
    <m/>
    <d v="2022-01-02T00:00:00"/>
    <x v="11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8"/>
    <x v="36"/>
    <x v="4"/>
    <s v="สุวรรณภูมิ"/>
    <d v="2022-04-29T00:00:00"/>
    <d v="2022-05-03T00:00:00"/>
    <m/>
    <d v="2022-01-02T00:00:00"/>
    <x v="19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0"/>
    <x v="3"/>
    <x v="2"/>
    <x v="2"/>
    <s v="หนองฮี"/>
    <d v="2022-06-07T00:00:00"/>
    <d v="2022-06-07T00:00:00"/>
    <m/>
    <d v="2022-01-02T00:00:00"/>
    <x v="13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79"/>
    <x v="39"/>
    <x v="16"/>
    <s v="หนองพอก"/>
    <d v="2022-07-06T00:00:00"/>
    <d v="2022-07-10T00:00:00"/>
    <m/>
    <d v="2022-01-02T00:00:00"/>
    <x v="9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29"/>
    <x v="2"/>
    <x v="2"/>
    <s v="หนองฮี"/>
    <d v="2022-06-10T00:00:00"/>
    <d v="2022-06-10T00:00:00"/>
    <m/>
    <d v="2022-01-02T00:00:00"/>
    <x v="13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0"/>
    <x v="52"/>
    <x v="4"/>
    <s v="พนมไพร"/>
    <d v="2022-06-27T00:00:00"/>
    <d v="2022-06-27T00:00:00"/>
    <m/>
    <d v="2022-01-02T00:00:00"/>
    <x v="10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1"/>
    <x v="53"/>
    <x v="15"/>
    <s v="ร้อยเอ็ด"/>
    <d v="2022-06-30T00:00:00"/>
    <d v="2022-07-03T00:00:00"/>
    <m/>
    <d v="2022-01-02T00:00:00"/>
    <x v="11"/>
    <n v="26"/>
  </r>
  <r>
    <n v="14754"/>
    <s v="66.Dengue fever"/>
    <s v="เดช เมรัตน์"/>
    <s v="450063961"/>
    <s v="ชาย"/>
    <n v="75"/>
    <n v="1"/>
    <s v="เกษตร"/>
    <s v="118"/>
    <x v="6"/>
    <x v="82"/>
    <x v="54"/>
    <x v="2"/>
    <s v="หนองฮี"/>
    <d v="2022-07-01T00:00:00"/>
    <d v="2022-07-01T00:00:00"/>
    <m/>
    <d v="2022-01-02T00:00:00"/>
    <x v="10"/>
    <n v="26"/>
  </r>
  <r>
    <n v="12239"/>
    <s v="66.Dengue fever"/>
    <s v="เดชาวัต สาผาย"/>
    <s v="570000933"/>
    <s v="ชาย"/>
    <n v="15"/>
    <n v="8"/>
    <s v="นักเรียน"/>
    <s v="76"/>
    <x v="0"/>
    <x v="3"/>
    <x v="2"/>
    <x v="2"/>
    <s v="หนองฮี"/>
    <d v="2022-06-03T00:00:00"/>
    <d v="2022-06-03T00:00:00"/>
    <m/>
    <d v="2022-01-02T00:00:00"/>
    <x v="6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0"/>
    <x v="3"/>
    <x v="2"/>
    <x v="2"/>
    <s v="หนองฮี"/>
    <d v="2022-07-03T00:00:00"/>
    <d v="2022-07-03T00:00:00"/>
    <m/>
    <d v="2022-01-02T00:00:00"/>
    <x v="11"/>
    <n v="27"/>
  </r>
  <r>
    <n v="13337"/>
    <s v="66.Dengue fever"/>
    <s v="ตรีวิชย์ พานิช"/>
    <s v="520002361"/>
    <s v="ชาย"/>
    <n v="12"/>
    <n v="11"/>
    <s v="นักเรียน"/>
    <s v="105"/>
    <x v="0"/>
    <x v="3"/>
    <x v="2"/>
    <x v="2"/>
    <s v="หนองฮี"/>
    <d v="2022-06-15T00:00:00"/>
    <d v="2022-06-15T00:00:00"/>
    <m/>
    <d v="2022-01-02T00:00:00"/>
    <x v="4"/>
    <n v="24"/>
  </r>
  <r>
    <n v="16559"/>
    <s v="66.Dengue fever"/>
    <s v="เตชิต ทิพประมวล"/>
    <m/>
    <s v="ชาย"/>
    <n v="6"/>
    <n v="0"/>
    <s v="นักเรียน"/>
    <s v="101"/>
    <x v="1"/>
    <x v="69"/>
    <x v="38"/>
    <x v="15"/>
    <s v="ร้อยเอ็ดธนบุรี"/>
    <d v="2022-06-23T00:00:00"/>
    <d v="2022-06-26T00:00:00"/>
    <m/>
    <d v="2022-01-02T00:00:00"/>
    <x v="1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3"/>
    <x v="2"/>
    <x v="2"/>
    <s v="หนองฮี"/>
    <d v="2022-07-11T00:00:00"/>
    <d v="2022-07-11T00:00:00"/>
    <m/>
    <d v="2022-01-02T00:00:00"/>
    <x v="9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0"/>
    <x v="3"/>
    <x v="2"/>
    <x v="2"/>
    <s v="หนองฮี"/>
    <d v="2022-06-28T00:00:00"/>
    <d v="2022-06-28T00:00:00"/>
    <m/>
    <d v="2022-01-02T00:00:00"/>
    <x v="10"/>
    <n v="26"/>
  </r>
  <r>
    <n v="4746"/>
    <s v="66.Dengue fever"/>
    <s v="ทยากร โสรถาวร"/>
    <s v="420016025"/>
    <s v="ชาย"/>
    <n v="25"/>
    <n v="3"/>
    <s v="เกษตร"/>
    <s v="81"/>
    <x v="6"/>
    <x v="31"/>
    <x v="21"/>
    <x v="8"/>
    <s v="สุวรรณภูมิ"/>
    <d v="2022-01-24T00:00:00"/>
    <d v="2022-01-27T00:00:00"/>
    <m/>
    <d v="2022-01-02T00:00:00"/>
    <x v="16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4"/>
    <x v="55"/>
    <x v="4"/>
    <s v="พนมไพร"/>
    <d v="2022-06-22T00:00:00"/>
    <d v="2022-06-24T00:00:00"/>
    <m/>
    <d v="2022-01-02T00:00:00"/>
    <x v="2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29"/>
    <x v="2"/>
    <x v="2"/>
    <s v="หนองฮี"/>
    <d v="2022-06-09T00:00:00"/>
    <d v="2022-06-09T00:00:00"/>
    <m/>
    <d v="2022-01-02T00:00:00"/>
    <x v="13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0"/>
    <x v="3"/>
    <x v="2"/>
    <x v="2"/>
    <s v="หนองฮี"/>
    <d v="2022-06-06T00:00:00"/>
    <d v="2022-06-06T00:00:00"/>
    <m/>
    <d v="2022-01-02T00:00:00"/>
    <x v="13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3"/>
    <x v="2"/>
    <x v="2"/>
    <s v="หนองฮี"/>
    <d v="2022-08-01T00:00:00"/>
    <d v="2022-08-01T00:00:00"/>
    <m/>
    <d v="2022-01-02T00:00:00"/>
    <x v="8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0"/>
    <x v="3"/>
    <x v="2"/>
    <x v="2"/>
    <s v="หนองฮี"/>
    <d v="2022-06-12T00:00:00"/>
    <d v="2022-06-12T00:00:00"/>
    <m/>
    <d v="2022-01-02T00:00:00"/>
    <x v="4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5"/>
    <x v="55"/>
    <x v="4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0"/>
    <x v="3"/>
    <x v="2"/>
    <x v="2"/>
    <s v="หนองฮี"/>
    <d v="2022-06-19T00:00:00"/>
    <d v="2022-06-19T00:00:00"/>
    <m/>
    <d v="2022-01-02T00:00:00"/>
    <x v="2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29"/>
    <x v="2"/>
    <x v="2"/>
    <s v="หนองฮี"/>
    <d v="2022-06-08T00:00:00"/>
    <d v="2022-06-08T00:00:00"/>
    <m/>
    <d v="2022-01-02T00:00:00"/>
    <x v="13"/>
    <n v="23"/>
  </r>
  <r>
    <n v="11617"/>
    <s v="66.Dengue fever"/>
    <s v="ธนภัทร คำสอน"/>
    <s v="530004634"/>
    <s v="ชาย"/>
    <n v="11"/>
    <n v="5"/>
    <s v="นักเรียน"/>
    <s v="5"/>
    <x v="1"/>
    <x v="3"/>
    <x v="2"/>
    <x v="2"/>
    <s v="หนองฮี"/>
    <d v="2022-05-24T00:00:00"/>
    <d v="2022-05-24T00:00:00"/>
    <m/>
    <d v="2022-01-02T00:00:00"/>
    <x v="3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6"/>
    <x v="27"/>
    <x v="9"/>
    <s v="เกษตรวิสัย"/>
    <d v="2022-06-14T00:00:00"/>
    <d v="2022-06-17T00:00:00"/>
    <m/>
    <d v="2022-01-02T00:00:00"/>
    <x v="4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29"/>
    <x v="2"/>
    <x v="2"/>
    <s v="หนองฮี"/>
    <d v="2022-06-10T00:00:00"/>
    <d v="2022-06-10T00:00:00"/>
    <m/>
    <d v="2022-01-02T00:00:00"/>
    <x v="13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6"/>
    <x v="26"/>
    <x v="0"/>
    <s v="ร้อยเอ็ด"/>
    <d v="2022-06-10T00:00:00"/>
    <d v="2022-06-15T00:00:00"/>
    <m/>
    <d v="2022-01-02T00:00:00"/>
    <x v="4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2"/>
    <x v="77"/>
    <x v="2"/>
    <x v="2"/>
    <s v="หนองฮี"/>
    <d v="2022-07-06T00:00:00"/>
    <d v="2022-07-06T00:00:00"/>
    <m/>
    <d v="2022-01-02T00:00:00"/>
    <x v="11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4"/>
    <x v="2"/>
    <x v="2"/>
    <s v="หนองฮี"/>
    <d v="2022-06-09T00:00:00"/>
    <d v="2022-06-09T00:00:00"/>
    <m/>
    <d v="2022-01-02T00:00:00"/>
    <x v="13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"/>
    <x v="69"/>
    <x v="38"/>
    <x v="15"/>
    <s v="จุรีเวช"/>
    <d v="2022-06-21T00:00:00"/>
    <d v="2022-06-21T00:00:00"/>
    <m/>
    <d v="2022-01-02T00:00:00"/>
    <x v="2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0"/>
    <x v="87"/>
    <x v="13"/>
    <x v="7"/>
    <s v="ร้อยเอ็ด"/>
    <d v="2022-06-13T00:00:00"/>
    <d v="2022-06-15T00:00:00"/>
    <m/>
    <d v="2022-01-02T00:00:00"/>
    <x v="4"/>
    <n v="24"/>
  </r>
  <r>
    <n v="12803"/>
    <s v="66.Dengue fever"/>
    <s v="ธัญชนก ไชยโคตร"/>
    <s v="550002512"/>
    <s v="หญิง"/>
    <n v="9"/>
    <n v="8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2822"/>
    <s v="66.Dengue fever"/>
    <s v="ธัญชนก แสนปาง"/>
    <s v="570000484"/>
    <s v="หญิง"/>
    <n v="8"/>
    <n v="3"/>
    <s v="นักเรียน"/>
    <s v="29"/>
    <x v="1"/>
    <x v="3"/>
    <x v="2"/>
    <x v="2"/>
    <s v="หนองฮี"/>
    <d v="2022-06-10T00:00:00"/>
    <d v="2022-06-10T00:00:00"/>
    <m/>
    <d v="2022-01-02T00:00:00"/>
    <x v="13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8"/>
    <x v="14"/>
    <x v="3"/>
    <s v="จตุรพักตรพิมาน"/>
    <d v="2022-07-04T00:00:00"/>
    <d v="2022-07-04T00:00:00"/>
    <m/>
    <d v="2022-01-02T00:00:00"/>
    <x v="11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0"/>
    <x v="3"/>
    <x v="2"/>
    <x v="2"/>
    <s v="หนองฮี"/>
    <d v="2022-06-10T00:00:00"/>
    <d v="2022-06-10T00:00:00"/>
    <m/>
    <d v="2022-01-02T00:00:00"/>
    <x v="13"/>
    <n v="23"/>
  </r>
  <r>
    <n v="14755"/>
    <s v="66.Dengue fever"/>
    <s v="ธันยพร คำสอน"/>
    <s v="490006480"/>
    <s v="หญิง"/>
    <n v="15"/>
    <n v="6"/>
    <s v="นักเรียน"/>
    <s v="11"/>
    <x v="0"/>
    <x v="3"/>
    <x v="2"/>
    <x v="2"/>
    <s v="หนองฮี"/>
    <d v="2022-07-02T00:00:00"/>
    <d v="2022-07-02T00:00:00"/>
    <m/>
    <d v="2022-01-02T00:00:00"/>
    <x v="10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0"/>
    <x v="3"/>
    <x v="2"/>
    <x v="2"/>
    <s v="หนองฮี"/>
    <d v="2022-06-06T00:00:00"/>
    <d v="2022-06-06T00:00:00"/>
    <m/>
    <d v="2022-01-02T00:00:00"/>
    <x v="13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8"/>
    <x v="2"/>
    <x v="2"/>
    <s v="หนองฮี"/>
    <d v="2022-06-28T00:00:00"/>
    <d v="2022-06-28T00:00:00"/>
    <m/>
    <d v="2022-01-02T00:00:00"/>
    <x v="10"/>
    <n v="26"/>
  </r>
  <r>
    <n v="12148"/>
    <s v="66.Dengue fever"/>
    <s v="ธิชาฎา โอวาท"/>
    <m/>
    <s v="หญิง"/>
    <n v="10"/>
    <n v="0"/>
    <s v="นักเรียน"/>
    <s v="119"/>
    <x v="3"/>
    <x v="88"/>
    <x v="56"/>
    <x v="4"/>
    <s v="ร้อยเอ็ดธนบุรี"/>
    <d v="2022-06-05T00:00:00"/>
    <d v="2022-06-09T00:00:00"/>
    <m/>
    <d v="2022-01-02T00:00:00"/>
    <x v="13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4"/>
    <x v="25"/>
    <x v="11"/>
    <s v="ทุ่งเขาหลวง"/>
    <d v="2022-07-18T00:00:00"/>
    <d v="2022-07-18T00:00:00"/>
    <m/>
    <d v="2022-01-02T00:00:00"/>
    <x v="1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2"/>
    <x v="44"/>
    <x v="14"/>
    <s v="เสลภูมิ"/>
    <d v="2022-07-21T00:00:00"/>
    <d v="2022-07-24T00:00:00"/>
    <m/>
    <d v="2022-01-02T00:00:00"/>
    <x v="0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89"/>
    <x v="5"/>
    <x v="2"/>
    <s v="หนองฮี"/>
    <d v="2022-07-20T00:00:00"/>
    <d v="2022-07-20T00:00:00"/>
    <m/>
    <d v="2022-01-02T00:00:00"/>
    <x v="1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2"/>
    <x v="77"/>
    <x v="2"/>
    <x v="2"/>
    <s v="หนองฮี"/>
    <d v="2022-07-09T00:00:00"/>
    <d v="2022-07-09T00:00:00"/>
    <m/>
    <d v="2022-01-02T00:00:00"/>
    <x v="11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"/>
    <x v="3"/>
    <x v="2"/>
    <x v="2"/>
    <s v="หนองฮี"/>
    <d v="2022-06-16T00:00:00"/>
    <d v="2022-06-16T00:00:00"/>
    <m/>
    <d v="2022-01-02T00:00:00"/>
    <x v="4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4"/>
    <x v="25"/>
    <x v="11"/>
    <s v="ทุ่งเขาหลวง"/>
    <d v="2022-07-02T00:00:00"/>
    <d v="2022-07-05T00:00:00"/>
    <m/>
    <d v="2022-01-02T00:00:00"/>
    <x v="11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5"/>
    <x v="33"/>
    <x v="11"/>
    <s v="ทุ่งเขาหลวง"/>
    <d v="2022-07-06T00:00:00"/>
    <d v="2022-07-08T00:00:00"/>
    <m/>
    <d v="2022-01-02T00:00:00"/>
    <x v="11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0"/>
    <x v="57"/>
    <x v="4"/>
    <s v="พนมไพร"/>
    <d v="2022-08-06T00:00:00"/>
    <d v="2022-08-08T00:00:00"/>
    <m/>
    <d v="2022-01-02T00:00:00"/>
    <x v="5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1"/>
    <x v="13"/>
    <x v="7"/>
    <s v="จุรีเวช"/>
    <d v="2022-06-26T00:00:00"/>
    <d v="2022-06-26T00:00:00"/>
    <m/>
    <d v="2022-01-02T00:00:00"/>
    <x v="10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2"/>
    <x v="58"/>
    <x v="5"/>
    <s v="ปทุมรัตต์"/>
    <d v="2022-05-27T00:00:00"/>
    <d v="2022-05-30T00:00:00"/>
    <m/>
    <d v="2022-01-02T00:00:00"/>
    <x v="6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3"/>
    <x v="29"/>
    <x v="7"/>
    <s v="ร้อยเอ็ด"/>
    <d v="2022-06-28T00:00:00"/>
    <d v="2022-06-29T00:00:00"/>
    <m/>
    <d v="2022-01-02T00:00:00"/>
    <x v="10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0"/>
    <x v="3"/>
    <x v="2"/>
    <x v="2"/>
    <s v="หนองฮี"/>
    <d v="2022-06-02T00:00:00"/>
    <d v="2022-06-02T00:00:00"/>
    <m/>
    <d v="2022-01-02T00:00:00"/>
    <x v="6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4"/>
    <x v="59"/>
    <x v="13"/>
    <s v="ร้อยเอ็ด"/>
    <d v="2022-06-10T00:00:00"/>
    <d v="2022-06-14T00:00:00"/>
    <m/>
    <d v="2022-01-02T00:00:00"/>
    <x v="4"/>
    <n v="23"/>
  </r>
  <r>
    <n v="12819"/>
    <s v="66.Dengue fever"/>
    <s v="นฤสรณ์ สุขมณี"/>
    <s v="490006379"/>
    <s v="ชาย"/>
    <n v="15"/>
    <n v="5"/>
    <s v="นักเรียน"/>
    <s v="63"/>
    <x v="0"/>
    <x v="3"/>
    <x v="2"/>
    <x v="2"/>
    <s v="หนองฮี"/>
    <d v="2022-06-10T00:00:00"/>
    <d v="2022-06-10T00:00:00"/>
    <m/>
    <d v="2022-01-02T00:00:00"/>
    <x v="13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5"/>
    <x v="60"/>
    <x v="8"/>
    <s v="สุวรรณภูมิ"/>
    <d v="2022-06-15T00:00:00"/>
    <d v="2022-06-20T00:00:00"/>
    <m/>
    <d v="2022-01-02T00:00:00"/>
    <x v="2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6"/>
    <x v="13"/>
    <x v="7"/>
    <s v="ร้อยเอ็ด"/>
    <d v="2022-07-19T00:00:00"/>
    <d v="2022-07-24T00:00:00"/>
    <m/>
    <d v="2022-01-02T00:00:00"/>
    <x v="0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0"/>
    <x v="3"/>
    <x v="2"/>
    <x v="2"/>
    <s v="หนองฮี"/>
    <d v="2022-06-07T00:00:00"/>
    <d v="2022-06-07T00:00:00"/>
    <m/>
    <d v="2022-01-02T00:00:00"/>
    <x v="13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7"/>
    <x v="61"/>
    <x v="7"/>
    <s v="ร้อยเอ็ด"/>
    <d v="2022-06-20T00:00:00"/>
    <d v="2022-06-21T00:00:00"/>
    <m/>
    <d v="2022-01-02T00:00:00"/>
    <x v="2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8"/>
    <x v="36"/>
    <x v="4"/>
    <s v="พนมไพร"/>
    <d v="2022-01-22T00:00:00"/>
    <d v="2022-01-24T00:00:00"/>
    <m/>
    <d v="2022-01-02T00:00:00"/>
    <x v="16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0"/>
    <x v="99"/>
    <x v="57"/>
    <x v="4"/>
    <s v="พนมไพร"/>
    <d v="2022-05-14T00:00:00"/>
    <d v="2022-05-19T00:00:00"/>
    <m/>
    <d v="2022-01-02T00:00:00"/>
    <x v="12"/>
    <n v="19"/>
  </r>
  <r>
    <n v="1834"/>
    <s v="66.Dengue fever"/>
    <s v="นายวิชัย  ตีระมัด"/>
    <s v="450053869"/>
    <s v="ชาย"/>
    <n v="33"/>
    <n v="10"/>
    <s v="เกษตร"/>
    <s v="53"/>
    <x v="2"/>
    <x v="100"/>
    <x v="52"/>
    <x v="4"/>
    <s v="พนมไพร"/>
    <d v="2022-01-16T00:00:00"/>
    <d v="2022-01-20T00:00:00"/>
    <m/>
    <d v="2022-01-02T00:00:00"/>
    <x v="17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2"/>
    <x v="77"/>
    <x v="2"/>
    <x v="2"/>
    <s v="หนองฮี"/>
    <d v="2022-06-23T00:00:00"/>
    <d v="2022-06-23T00:00:00"/>
    <m/>
    <d v="2022-01-02T00:00:00"/>
    <x v="2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1"/>
    <x v="62"/>
    <x v="5"/>
    <s v="ร้อยเอ็ดธนบุรี"/>
    <d v="2022-05-15T00:00:00"/>
    <d v="2022-05-16T00:00:00"/>
    <m/>
    <d v="2022-01-02T00:00:00"/>
    <x v="12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2"/>
    <x v="63"/>
    <x v="7"/>
    <s v="ร้อยเอ็ด"/>
    <d v="2022-06-09T00:00:00"/>
    <d v="2022-06-11T00:00:00"/>
    <m/>
    <d v="2022-01-02T00:00:00"/>
    <x v="13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8"/>
    <x v="2"/>
    <x v="2"/>
    <s v="หนองฮี"/>
    <d v="2022-06-10T00:00:00"/>
    <d v="2022-06-10T00:00:00"/>
    <m/>
    <d v="2022-01-02T00:00:00"/>
    <x v="13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1"/>
    <x v="13"/>
    <x v="7"/>
    <s v="จุรีเวช"/>
    <d v="2022-08-01T00:00:00"/>
    <d v="2022-08-01T00:00:00"/>
    <m/>
    <d v="2022-01-02T00:00:00"/>
    <x v="8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3"/>
    <x v="64"/>
    <x v="4"/>
    <s v="พนมไพร"/>
    <d v="2022-07-31T00:00:00"/>
    <d v="2022-08-03T00:00:00"/>
    <m/>
    <d v="2022-01-02T00:00:00"/>
    <x v="8"/>
    <n v="31"/>
  </r>
  <r>
    <n v="12225"/>
    <s v="66.Dengue fever"/>
    <s v="เบญญาณี เอมดี"/>
    <s v="590000373"/>
    <s v="หญิง"/>
    <n v="6"/>
    <n v="1"/>
    <s v="นักเรียน"/>
    <s v="22"/>
    <x v="0"/>
    <x v="3"/>
    <x v="2"/>
    <x v="2"/>
    <s v="หนองฮี"/>
    <d v="2022-06-03T00:00:00"/>
    <d v="2022-06-03T00:00:00"/>
    <m/>
    <d v="2022-01-02T00:00:00"/>
    <x v="6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5"/>
    <x v="12"/>
    <x v="7"/>
    <s v="ร้อยเอ็ด"/>
    <d v="2022-07-04T00:00:00"/>
    <d v="2022-07-07T00:00:00"/>
    <m/>
    <d v="2022-01-02T00:00:00"/>
    <x v="11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2"/>
    <x v="104"/>
    <x v="13"/>
    <x v="7"/>
    <s v="ร้อยเอ็ด"/>
    <d v="2022-07-10T00:00:00"/>
    <d v="2022-07-14T00:00:00"/>
    <m/>
    <d v="2022-01-02T00:00:00"/>
    <x v="9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5"/>
    <x v="6"/>
    <x v="5"/>
    <s v="ร้อยเอ็ด"/>
    <d v="2022-07-12T00:00:00"/>
    <d v="2022-07-14T00:00:00"/>
    <m/>
    <d v="2022-01-02T00:00:00"/>
    <x v="9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7"/>
    <x v="4"/>
    <x v="4"/>
    <s v="พนมไพร"/>
    <d v="2022-08-07T00:00:00"/>
    <d v="2022-08-10T00:00:00"/>
    <m/>
    <d v="2022-01-02T00:00:00"/>
    <x v="5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6"/>
    <x v="50"/>
    <x v="5"/>
    <s v="ปทุมรัตต์"/>
    <d v="2022-05-26T00:00:00"/>
    <d v="2022-05-29T00:00:00"/>
    <m/>
    <d v="2022-01-02T00:00:00"/>
    <x v="6"/>
    <n v="21"/>
  </r>
  <r>
    <n v="12804"/>
    <s v="66.Dengue fever"/>
    <s v="ปวริศ กันภูมิ"/>
    <s v="610000197"/>
    <s v="ชาย"/>
    <n v="7"/>
    <n v="7"/>
    <s v="นักเรียน"/>
    <s v="2"/>
    <x v="0"/>
    <x v="3"/>
    <x v="2"/>
    <x v="2"/>
    <s v="หนองฮี"/>
    <d v="2022-06-06T00:00:00"/>
    <d v="2022-06-06T00:00:00"/>
    <m/>
    <d v="2022-01-02T00:00:00"/>
    <x v="13"/>
    <n v="23"/>
  </r>
  <r>
    <n v="13331"/>
    <s v="66.Dengue fever"/>
    <s v="ปวริศ บัวชุม"/>
    <s v="580000668"/>
    <s v="ชาย"/>
    <n v="7"/>
    <n v="5"/>
    <s v="นักเรียน"/>
    <s v="21"/>
    <x v="0"/>
    <x v="3"/>
    <x v="2"/>
    <x v="2"/>
    <s v="หนองฮี"/>
    <d v="2022-06-14T00:00:00"/>
    <d v="2022-06-14T00:00:00"/>
    <m/>
    <d v="2022-01-02T00:00:00"/>
    <x v="4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3"/>
    <x v="2"/>
    <x v="2"/>
    <s v="หนองฮี"/>
    <d v="2022-07-08T00:00:00"/>
    <d v="2022-07-08T00:00:00"/>
    <m/>
    <d v="2022-01-02T00:00:00"/>
    <x v="11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5"/>
    <x v="13"/>
    <x v="7"/>
    <s v="ร้อยเอ็ด"/>
    <d v="2022-07-01T00:00:00"/>
    <d v="2022-07-02T00:00:00"/>
    <m/>
    <d v="2022-01-02T00:00:00"/>
    <x v="10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7"/>
    <x v="8"/>
    <x v="7"/>
    <s v="ร้อยเอ็ด"/>
    <d v="2022-05-23T00:00:00"/>
    <d v="2022-05-24T00:00:00"/>
    <m/>
    <d v="2022-01-02T00:00:00"/>
    <x v="3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6"/>
    <x v="56"/>
    <x v="4"/>
    <s v="พนมไพร"/>
    <d v="2022-06-02T00:00:00"/>
    <d v="2022-06-03T00:00:00"/>
    <m/>
    <d v="2022-01-02T00:00:00"/>
    <x v="6"/>
    <n v="22"/>
  </r>
  <r>
    <n v="14752"/>
    <s v="66.Dengue fever"/>
    <s v="ปุญญิสา คูณศรี"/>
    <s v="530004845"/>
    <s v="หญิง"/>
    <n v="11"/>
    <n v="6"/>
    <s v="นักเรียน"/>
    <s v="77"/>
    <x v="0"/>
    <x v="3"/>
    <x v="2"/>
    <x v="2"/>
    <s v="หนองฮี"/>
    <d v="2022-06-29T00:00:00"/>
    <d v="2022-06-29T00:00:00"/>
    <m/>
    <d v="2022-01-02T00:00:00"/>
    <x v="10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1"/>
    <x v="13"/>
    <x v="7"/>
    <s v="ร้อยเอ็ด"/>
    <d v="2022-06-05T00:00:00"/>
    <d v="2022-06-07T00:00:00"/>
    <m/>
    <d v="2022-01-02T00:00:00"/>
    <x v="13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0"/>
    <x v="87"/>
    <x v="13"/>
    <x v="7"/>
    <s v="ร้อยเอ็ด"/>
    <d v="2022-06-17T00:00:00"/>
    <d v="2022-06-19T00:00:00"/>
    <m/>
    <d v="2022-01-02T00:00:00"/>
    <x v="2"/>
    <n v="24"/>
  </r>
  <r>
    <n v="18993"/>
    <s v="66.Dengue fever"/>
    <s v="พงศกร เชาวลิต"/>
    <s v="540003666"/>
    <s v="ชาย"/>
    <n v="10"/>
    <n v="8"/>
    <s v="นักเรียน"/>
    <s v="152"/>
    <x v="2"/>
    <x v="5"/>
    <x v="4"/>
    <x v="4"/>
    <s v="พนมไพร"/>
    <d v="2022-08-05T00:00:00"/>
    <d v="2022-08-12T00:00:00"/>
    <m/>
    <d v="2022-01-02T00:00:00"/>
    <x v="5"/>
    <n v="31"/>
  </r>
  <r>
    <n v="18648"/>
    <s v="66.Dengue fever"/>
    <s v="พนาพร เมืองสนาม"/>
    <s v="510145714"/>
    <s v="ชาย"/>
    <n v="15"/>
    <n v="0"/>
    <s v="นักเรียน"/>
    <s v="7"/>
    <x v="0"/>
    <x v="107"/>
    <x v="65"/>
    <x v="8"/>
    <s v="สุวรรณภูมิ"/>
    <d v="2022-08-10T00:00:00"/>
    <d v="2022-08-10T00:00:00"/>
    <m/>
    <d v="2022-01-02T00:00:00"/>
    <x v="5"/>
    <n v="32"/>
  </r>
  <r>
    <n v="15743"/>
    <s v="66.Dengue fever"/>
    <s v="พรนิภา ปทุมวัน"/>
    <s v="956456"/>
    <s v="หญิง"/>
    <n v="8"/>
    <n v="2"/>
    <s v="นักเรียน"/>
    <s v="24/1"/>
    <x v="2"/>
    <x v="14"/>
    <x v="11"/>
    <x v="7"/>
    <s v="ร้อยเอ็ด"/>
    <d v="2022-07-07T00:00:00"/>
    <d v="2022-07-11T00:00:00"/>
    <m/>
    <d v="2022-01-02T00:00:00"/>
    <x v="9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8"/>
    <x v="66"/>
    <x v="7"/>
    <s v="ร้อยเอ็ด"/>
    <d v="2022-05-22T00:00:00"/>
    <d v="2022-05-25T00:00:00"/>
    <m/>
    <d v="2022-01-02T00:00:00"/>
    <x v="3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0"/>
    <x v="0"/>
    <x v="0"/>
    <x v="0"/>
    <s v="ร้อยเอ็ด"/>
    <d v="2022-08-02T00:00:00"/>
    <d v="2022-08-03T00:00:00"/>
    <m/>
    <d v="2022-01-02T00:00:00"/>
    <x v="8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0"/>
    <x v="3"/>
    <x v="2"/>
    <x v="2"/>
    <s v="หนองฮี"/>
    <d v="2022-06-15T00:00:00"/>
    <d v="2022-06-15T00:00:00"/>
    <m/>
    <d v="2022-01-02T00:00:00"/>
    <x v="4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2"/>
    <x v="109"/>
    <x v="3"/>
    <x v="3"/>
    <s v="จตุรพักตรพิมาน"/>
    <d v="2022-06-23T00:00:00"/>
    <d v="2022-06-23T00:00:00"/>
    <m/>
    <d v="2022-01-02T00:00:00"/>
    <x v="2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1"/>
    <x v="110"/>
    <x v="67"/>
    <x v="3"/>
    <s v="ร้อยเอ็ดธนบุรี"/>
    <d v="2022-07-22T00:00:00"/>
    <d v="2022-07-25T00:00:00"/>
    <m/>
    <d v="2022-01-02T00:00:00"/>
    <x v="0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6"/>
    <x v="47"/>
    <x v="7"/>
    <s v="ร้อยเอ็ด"/>
    <d v="2022-07-01T00:00:00"/>
    <d v="2022-07-04T00:00:00"/>
    <m/>
    <d v="2022-01-02T00:00:00"/>
    <x v="11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1"/>
    <x v="68"/>
    <x v="3"/>
    <s v="ร้อยเอ็ดธนบุรี"/>
    <d v="2022-04-18T00:00:00"/>
    <d v="2022-04-21T00:00:00"/>
    <m/>
    <d v="2022-01-02T00:00:00"/>
    <x v="15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0"/>
    <x v="3"/>
    <x v="2"/>
    <x v="2"/>
    <s v="หนองฮี"/>
    <d v="2022-06-06T00:00:00"/>
    <d v="2022-06-06T00:00:00"/>
    <m/>
    <d v="2022-01-02T00:00:00"/>
    <x v="13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29"/>
    <x v="2"/>
    <x v="2"/>
    <s v="หนองฮี"/>
    <d v="2022-06-13T00:00:00"/>
    <d v="2022-06-13T00:00:00"/>
    <m/>
    <d v="2022-01-02T00:00:00"/>
    <x v="4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2"/>
    <x v="8"/>
    <x v="7"/>
    <s v="ร้อยเอ็ด"/>
    <d v="2022-06-21T00:00:00"/>
    <d v="2022-06-23T00:00:00"/>
    <m/>
    <d v="2022-01-02T00:00:00"/>
    <x v="2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3"/>
    <x v="69"/>
    <x v="3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0"/>
    <x v="114"/>
    <x v="70"/>
    <x v="15"/>
    <s v="โพธิ์ชัย"/>
    <d v="2022-07-29T00:00:00"/>
    <d v="2022-07-29T00:00:00"/>
    <m/>
    <d v="2022-01-02T00:00:00"/>
    <x v="0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5"/>
    <x v="46"/>
    <x v="14"/>
    <s v="เสลภูมิ"/>
    <d v="2022-07-15T00:00:00"/>
    <d v="2022-07-18T00:00:00"/>
    <m/>
    <d v="2022-01-02T00:00:00"/>
    <x v="1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8"/>
    <x v="66"/>
    <x v="7"/>
    <s v="ร้อยเอ็ด"/>
    <d v="2022-07-10T00:00:00"/>
    <d v="2022-07-13T00:00:00"/>
    <m/>
    <d v="2022-01-02T00:00:00"/>
    <x v="9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2"/>
    <x v="2"/>
    <x v="2"/>
    <s v="หนองฮี"/>
    <d v="2022-06-14T00:00:00"/>
    <d v="2022-06-14T00:00:00"/>
    <m/>
    <d v="2022-01-02T00:00:00"/>
    <x v="4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8"/>
    <x v="2"/>
    <x v="2"/>
    <s v="หนองฮี"/>
    <d v="2022-06-09T00:00:00"/>
    <d v="2022-06-09T00:00:00"/>
    <m/>
    <d v="2022-01-02T00:00:00"/>
    <x v="13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0"/>
    <x v="116"/>
    <x v="66"/>
    <x v="7"/>
    <s v="ร้อยเอ็ด"/>
    <d v="2022-07-06T00:00:00"/>
    <d v="2022-07-07T00:00:00"/>
    <m/>
    <d v="2022-01-02T00:00:00"/>
    <x v="11"/>
    <n v="27"/>
  </r>
  <r>
    <n v="12234"/>
    <s v="66.Dengue fever"/>
    <s v="ภารวี คำสอน"/>
    <s v="520003706"/>
    <s v="หญิง"/>
    <n v="12"/>
    <n v="7"/>
    <s v="นักเรียน"/>
    <s v="84"/>
    <x v="1"/>
    <x v="3"/>
    <x v="2"/>
    <x v="2"/>
    <s v="หนองฮี"/>
    <d v="2022-05-29T00:00:00"/>
    <d v="2022-05-29T00:00:00"/>
    <m/>
    <d v="2022-01-02T00:00:00"/>
    <x v="6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4"/>
    <x v="49"/>
    <x v="14"/>
    <s v="เสลภูมิ"/>
    <d v="2022-07-04T00:00:00"/>
    <d v="2022-07-09T00:00:00"/>
    <m/>
    <d v="2022-01-02T00:00:00"/>
    <x v="11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0"/>
    <x v="3"/>
    <x v="2"/>
    <x v="2"/>
    <s v="หนองฮี"/>
    <d v="2022-06-01T00:00:00"/>
    <d v="2022-06-01T00:00:00"/>
    <m/>
    <d v="2022-01-02T00:00:00"/>
    <x v="6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7"/>
    <x v="6"/>
    <x v="5"/>
    <s v="ปทุมรัตต์"/>
    <d v="2022-04-04T00:00:00"/>
    <d v="2022-04-05T00:00:00"/>
    <m/>
    <d v="2022-01-02T00:00:00"/>
    <x v="7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"/>
    <x v="3"/>
    <x v="2"/>
    <x v="2"/>
    <s v="หนองฮี"/>
    <d v="2022-05-18T00:00:00"/>
    <d v="2022-05-18T00:00:00"/>
    <m/>
    <d v="2022-01-02T00:00:00"/>
    <x v="12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7"/>
    <x v="4"/>
    <x v="4"/>
    <s v="พนมไพร"/>
    <d v="2022-07-31T00:00:00"/>
    <d v="2022-08-02T00:00:00"/>
    <m/>
    <d v="2022-01-02T00:00:00"/>
    <x v="8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2"/>
    <x v="2"/>
    <x v="0"/>
    <x v="0"/>
    <s v="ร้อยเอ็ด"/>
    <d v="2022-07-26T00:00:00"/>
    <d v="2022-07-30T00:00:00"/>
    <m/>
    <d v="2022-01-02T00:00:00"/>
    <x v="0"/>
    <n v="30"/>
  </r>
  <r>
    <n v="18470"/>
    <s v="66.Dengue fever"/>
    <s v="มังกร ไสสนิท"/>
    <s v="907463"/>
    <s v="ชาย"/>
    <n v="12"/>
    <n v="4"/>
    <s v="นักเรียน"/>
    <s v="94"/>
    <x v="0"/>
    <x v="0"/>
    <x v="0"/>
    <x v="0"/>
    <s v="ร้อยเอ็ด"/>
    <d v="2022-07-30T00:00:00"/>
    <d v="2022-08-01T00:00:00"/>
    <m/>
    <d v="2022-01-02T00:00:00"/>
    <x v="8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2"/>
    <x v="2"/>
    <x v="0"/>
    <x v="0"/>
    <s v="ร้อยเอ็ด"/>
    <d v="2022-06-26T00:00:00"/>
    <d v="2022-06-30T00:00:00"/>
    <m/>
    <d v="2022-01-02T00:00:00"/>
    <x v="10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2"/>
    <x v="2"/>
    <x v="0"/>
    <x v="0"/>
    <s v="ร้อยเอ็ด"/>
    <d v="2022-06-26T00:00:00"/>
    <d v="2022-06-27T00:00:00"/>
    <m/>
    <d v="2022-01-02T00:00:00"/>
    <x v="10"/>
    <n v="26"/>
  </r>
  <r>
    <n v="15170"/>
    <s v="66.Dengue fever"/>
    <s v="มานพ น่วมหนู"/>
    <s v="520000431"/>
    <s v="ชาย"/>
    <n v="13"/>
    <n v="4"/>
    <s v="นักเรียน"/>
    <s v="26"/>
    <x v="2"/>
    <x v="77"/>
    <x v="2"/>
    <x v="2"/>
    <s v="หนองฮี"/>
    <d v="2022-07-05T00:00:00"/>
    <d v="2022-07-05T00:00:00"/>
    <m/>
    <d v="2022-01-02T00:00:00"/>
    <x v="11"/>
    <n v="27"/>
  </r>
  <r>
    <n v="13863"/>
    <s v="66.Dengue fever"/>
    <s v="มาลิณี สีงาม"/>
    <s v="560001584"/>
    <s v="หญิง"/>
    <n v="12"/>
    <n v="0"/>
    <s v="นักเรียน"/>
    <s v="68"/>
    <x v="2"/>
    <x v="77"/>
    <x v="2"/>
    <x v="2"/>
    <s v="หนองฮี"/>
    <d v="2022-06-22T00:00:00"/>
    <d v="2022-06-22T00:00:00"/>
    <m/>
    <d v="2022-01-02T00:00:00"/>
    <x v="2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1"/>
    <x v="3"/>
    <x v="2"/>
    <x v="2"/>
    <s v="หนองฮี"/>
    <d v="2022-05-27T00:00:00"/>
    <d v="2022-05-27T00:00:00"/>
    <m/>
    <d v="2022-01-02T00:00:00"/>
    <x v="3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2"/>
    <x v="118"/>
    <x v="10"/>
    <x v="8"/>
    <s v="สุวรรณภูมิ"/>
    <d v="2022-07-12T00:00:00"/>
    <d v="2022-07-16T00:00:00"/>
    <m/>
    <d v="2022-01-02T00:00:00"/>
    <x v="9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19"/>
    <x v="13"/>
    <x v="7"/>
    <s v="ร้อยเอ็ด"/>
    <d v="2022-06-02T00:00:00"/>
    <d v="2022-06-04T00:00:00"/>
    <m/>
    <d v="2022-01-02T00:00:00"/>
    <x v="6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69"/>
    <x v="38"/>
    <x v="15"/>
    <s v="โพธิ์ชัย"/>
    <d v="2022-08-04T00:00:00"/>
    <d v="2022-08-07T00:00:00"/>
    <m/>
    <d v="2022-01-02T00:00:00"/>
    <x v="5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0"/>
    <x v="105"/>
    <x v="17"/>
    <x v="9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2"/>
    <x v="73"/>
    <x v="48"/>
    <x v="14"/>
    <s v="เสลภูมิ"/>
    <d v="2022-05-05T00:00:00"/>
    <d v="2022-05-05T00:00:00"/>
    <m/>
    <d v="2022-01-02T00:00:00"/>
    <x v="19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2"/>
    <x v="104"/>
    <x v="13"/>
    <x v="7"/>
    <s v="ร้อยเอ็ด"/>
    <d v="2022-06-20T00:00:00"/>
    <d v="2022-06-21T00:00:00"/>
    <m/>
    <d v="2022-01-02T00:00:00"/>
    <x v="2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0"/>
    <x v="41"/>
    <x v="3"/>
    <s v="จตุรพักตรพิมาน"/>
    <d v="2022-07-02T00:00:00"/>
    <d v="2022-07-02T00:00:00"/>
    <m/>
    <d v="2022-01-02T00:00:00"/>
    <x v="10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4"/>
    <x v="25"/>
    <x v="11"/>
    <s v="ทุ่งเขาหลวง"/>
    <d v="2022-06-27T00:00:00"/>
    <d v="2022-06-30T00:00:00"/>
    <m/>
    <d v="2022-01-02T00:00:00"/>
    <x v="10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0"/>
    <x v="71"/>
    <x v="9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"/>
    <x v="3"/>
    <x v="2"/>
    <x v="2"/>
    <s v="หนองฮี"/>
    <d v="2022-05-01T00:00:00"/>
    <d v="2022-05-01T00:00:00"/>
    <m/>
    <d v="2022-01-02T00:00:00"/>
    <x v="19"/>
    <n v="18"/>
  </r>
  <r>
    <n v="13338"/>
    <s v="66.Dengue fever"/>
    <s v="ลัภย์ยศ ไชยา"/>
    <s v="550002650"/>
    <s v="ชาย"/>
    <n v="9"/>
    <n v="8"/>
    <s v="นักเรียน"/>
    <s v="127"/>
    <x v="0"/>
    <x v="3"/>
    <x v="2"/>
    <x v="2"/>
    <s v="หนองฮี"/>
    <d v="2022-06-15T00:00:00"/>
    <d v="2022-06-15T00:00:00"/>
    <m/>
    <d v="2022-01-02T00:00:00"/>
    <x v="4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1"/>
    <x v="11"/>
    <x v="9"/>
    <s v="เกษตรวิสัย"/>
    <d v="2022-06-05T00:00:00"/>
    <d v="2022-06-10T00:00:00"/>
    <m/>
    <d v="2022-01-02T00:00:00"/>
    <x v="13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2"/>
    <x v="104"/>
    <x v="13"/>
    <x v="7"/>
    <s v="ร้อยเอ็ด"/>
    <d v="2022-06-30T00:00:00"/>
    <d v="2022-07-01T00:00:00"/>
    <m/>
    <d v="2022-01-02T00:00:00"/>
    <x v="10"/>
    <n v="26"/>
  </r>
  <r>
    <n v="10853"/>
    <s v="66.Dengue fever"/>
    <s v="วรชิต สัตย์ซ้ำ"/>
    <s v="500001956"/>
    <s v="ชาย"/>
    <n v="15"/>
    <n v="0"/>
    <s v="นักเรียน"/>
    <s v="118"/>
    <x v="0"/>
    <x v="3"/>
    <x v="2"/>
    <x v="2"/>
    <s v="หนองฮี"/>
    <d v="2022-05-20T00:00:00"/>
    <d v="2022-05-20T00:00:00"/>
    <m/>
    <d v="2022-01-02T00:00:00"/>
    <x v="12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29"/>
    <x v="2"/>
    <x v="2"/>
    <s v="หนองฮี"/>
    <d v="2022-06-13T00:00:00"/>
    <d v="2022-06-13T00:00:00"/>
    <m/>
    <d v="2022-01-02T00:00:00"/>
    <x v="4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2"/>
    <x v="77"/>
    <x v="2"/>
    <x v="2"/>
    <s v="หนองฮี"/>
    <d v="2022-06-30T00:00:00"/>
    <d v="2022-06-30T00:00:00"/>
    <m/>
    <d v="2022-01-02T00:00:00"/>
    <x v="10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2"/>
    <x v="104"/>
    <x v="13"/>
    <x v="7"/>
    <s v="ร้อยเอ็ด"/>
    <d v="2022-07-30T00:00:00"/>
    <d v="2022-08-02T00:00:00"/>
    <m/>
    <d v="2022-01-02T00:00:00"/>
    <x v="8"/>
    <n v="30"/>
  </r>
  <r>
    <n v="13780"/>
    <s v="66.Dengue fever"/>
    <s v="วรวิช บุญนาดี"/>
    <m/>
    <s v="ชาย"/>
    <n v="13"/>
    <n v="0"/>
    <s v="นักเรียน"/>
    <s v="92"/>
    <x v="19"/>
    <x v="122"/>
    <x v="48"/>
    <x v="14"/>
    <s v="เสลภูมิ"/>
    <d v="2022-06-21T00:00:00"/>
    <d v="2022-06-23T00:00:00"/>
    <m/>
    <d v="2022-01-02T00:00:00"/>
    <x v="2"/>
    <n v="25"/>
  </r>
  <r>
    <n v="13335"/>
    <s v="66.Dengue fever"/>
    <s v="วรัญญา คำสอน"/>
    <s v="530002304"/>
    <s v="หญิง"/>
    <n v="12"/>
    <n v="0"/>
    <s v="นักเรียน"/>
    <s v="11"/>
    <x v="0"/>
    <x v="3"/>
    <x v="2"/>
    <x v="2"/>
    <s v="หนองฮี"/>
    <d v="2022-06-14T00:00:00"/>
    <d v="2022-06-14T00:00:00"/>
    <m/>
    <d v="2022-01-02T00:00:00"/>
    <x v="4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8"/>
    <x v="14"/>
    <x v="3"/>
    <s v="จตุรพักตรพิมาน"/>
    <d v="2022-07-07T00:00:00"/>
    <d v="2022-07-07T00:00:00"/>
    <m/>
    <d v="2022-01-02T00:00:00"/>
    <x v="11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2"/>
    <x v="63"/>
    <x v="7"/>
    <s v="ร้อยเอ็ด"/>
    <d v="2022-05-23T00:00:00"/>
    <d v="2022-05-28T00:00:00"/>
    <m/>
    <d v="2022-01-02T00:00:00"/>
    <x v="3"/>
    <n v="21"/>
  </r>
  <r>
    <n v="15894"/>
    <s v="66.Dengue fever"/>
    <s v="วสัน สมดา"/>
    <m/>
    <s v="ชาย"/>
    <n v="7"/>
    <n v="0"/>
    <s v="นักเรียน"/>
    <s v="20"/>
    <x v="12"/>
    <x v="62"/>
    <x v="44"/>
    <x v="14"/>
    <s v="เสลภูมิ"/>
    <d v="2022-07-12T00:00:00"/>
    <d v="2022-07-14T00:00:00"/>
    <m/>
    <d v="2022-01-02T00:00:00"/>
    <x v="9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3"/>
    <x v="72"/>
    <x v="3"/>
    <s v="จตุรพักตรพิมาน"/>
    <d v="2022-07-22T00:00:00"/>
    <d v="2022-07-22T00:00:00"/>
    <m/>
    <d v="2022-01-02T00:00:00"/>
    <x v="1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2"/>
    <x v="2"/>
    <x v="2"/>
    <s v="หนองฮี"/>
    <d v="2022-07-02T00:00:00"/>
    <d v="2022-07-02T00:00:00"/>
    <m/>
    <d v="2022-01-02T00:00:00"/>
    <x v="10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4"/>
    <x v="73"/>
    <x v="13"/>
    <s v="ศรีสมเด็จ"/>
    <d v="2022-07-21T00:00:00"/>
    <d v="2022-07-25T00:00:00"/>
    <m/>
    <d v="2022-01-02T00:00:00"/>
    <x v="0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1"/>
    <x v="52"/>
    <x v="4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29"/>
    <x v="2"/>
    <x v="2"/>
    <s v="หนองฮี"/>
    <d v="2022-06-17T00:00:00"/>
    <d v="2022-06-17T00:00:00"/>
    <m/>
    <d v="2022-01-02T00:00:00"/>
    <x v="4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0"/>
    <x v="3"/>
    <x v="2"/>
    <x v="2"/>
    <s v="หนองฮี"/>
    <d v="2022-06-16T00:00:00"/>
    <d v="2022-06-16T00:00:00"/>
    <m/>
    <d v="2022-01-02T00:00:00"/>
    <x v="4"/>
    <n v="24"/>
  </r>
  <r>
    <n v="13343"/>
    <s v="66.Dengue fever"/>
    <s v="ศศิกร บุญปัญญา"/>
    <s v="560002438"/>
    <s v="ชาย"/>
    <n v="8"/>
    <n v="10"/>
    <s v="นักเรียน"/>
    <s v="24"/>
    <x v="0"/>
    <x v="3"/>
    <x v="2"/>
    <x v="2"/>
    <s v="หนองฮี"/>
    <d v="2022-06-16T00:00:00"/>
    <d v="2022-06-16T00:00:00"/>
    <m/>
    <d v="2022-01-02T00:00:00"/>
    <x v="4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1"/>
    <x v="9"/>
    <x v="8"/>
    <s v="สุวรรณภูมิ"/>
    <d v="2022-07-11T00:00:00"/>
    <d v="2022-07-15T00:00:00"/>
    <m/>
    <d v="2022-01-02T00:00:00"/>
    <x v="9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5"/>
    <x v="74"/>
    <x v="14"/>
    <s v="เสลภูมิ"/>
    <d v="2022-06-24T00:00:00"/>
    <d v="2022-06-26T00:00:00"/>
    <m/>
    <d v="2022-01-02T00:00:00"/>
    <x v="10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6"/>
    <x v="71"/>
    <x v="9"/>
    <s v="เกษตรวิสัย"/>
    <d v="2022-01-15T00:00:00"/>
    <d v="2022-01-18T00:00:00"/>
    <m/>
    <d v="2022-01-02T00:00:00"/>
    <x v="17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6"/>
    <x v="47"/>
    <x v="7"/>
    <s v="ร้อยเอ็ด"/>
    <d v="2022-07-02T00:00:00"/>
    <d v="2022-07-03T00:00:00"/>
    <m/>
    <d v="2022-01-02T00:00:00"/>
    <x v="11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"/>
    <x v="3"/>
    <x v="2"/>
    <x v="2"/>
    <s v="หนองฮี"/>
    <d v="2022-05-30T00:00:00"/>
    <d v="2022-05-30T00:00:00"/>
    <m/>
    <d v="2022-01-02T00:00:00"/>
    <x v="6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4"/>
    <x v="49"/>
    <x v="14"/>
    <s v="เสลภูมิ"/>
    <d v="2022-06-29T00:00:00"/>
    <d v="2022-07-02T00:00:00"/>
    <m/>
    <d v="2022-01-02T00:00:00"/>
    <x v="10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7"/>
    <x v="75"/>
    <x v="7"/>
    <s v="ร้อยเอ็ด"/>
    <d v="2022-07-21T00:00:00"/>
    <d v="2022-07-26T00:00:00"/>
    <m/>
    <d v="2022-01-02T00:00:00"/>
    <x v="0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"/>
    <x v="3"/>
    <x v="2"/>
    <x v="2"/>
    <s v="หนองฮี"/>
    <d v="2022-05-21T00:00:00"/>
    <d v="2022-05-21T00:00:00"/>
    <m/>
    <d v="2022-01-02T00:00:00"/>
    <x v="12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0"/>
    <x v="71"/>
    <x v="9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8"/>
    <x v="76"/>
    <x v="12"/>
    <s v="อาจสามารถ"/>
    <d v="2022-06-05T00:00:00"/>
    <d v="2022-06-07T00:00:00"/>
    <m/>
    <d v="2022-01-02T00:00:00"/>
    <x v="13"/>
    <n v="23"/>
  </r>
  <r>
    <n v="15173"/>
    <s v="66.Dengue fever"/>
    <s v="สรภพ สัตย์ซ้ำ"/>
    <s v="520002612"/>
    <s v="ชาย"/>
    <n v="12"/>
    <n v="11"/>
    <s v="นักเรียน"/>
    <s v="44"/>
    <x v="2"/>
    <x v="77"/>
    <x v="2"/>
    <x v="2"/>
    <s v="หนองฮี"/>
    <d v="2022-07-06T00:00:00"/>
    <d v="2022-07-06T00:00:00"/>
    <m/>
    <d v="2022-01-02T00:00:00"/>
    <x v="11"/>
    <n v="27"/>
  </r>
  <r>
    <n v="13326"/>
    <s v="66.Dengue fever"/>
    <s v="สรวิชญ์ คำสอน"/>
    <s v="500003623"/>
    <s v="ชาย"/>
    <n v="14"/>
    <n v="10"/>
    <s v="นักเรียน"/>
    <s v="70"/>
    <x v="0"/>
    <x v="3"/>
    <x v="2"/>
    <x v="2"/>
    <s v="หนองฮี"/>
    <d v="2022-06-13T00:00:00"/>
    <d v="2022-06-13T00:00:00"/>
    <m/>
    <d v="2022-01-02T00:00:00"/>
    <x v="4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29"/>
    <x v="41"/>
    <x v="3"/>
    <s v="จตุรพักตรพิมาน"/>
    <d v="2022-07-30T00:00:00"/>
    <d v="2022-07-30T00:00:00"/>
    <m/>
    <d v="2022-01-02T00:00:00"/>
    <x v="0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0"/>
    <x v="77"/>
    <x v="8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0"/>
    <x v="3"/>
    <x v="2"/>
    <x v="2"/>
    <s v="หนองฮี"/>
    <d v="2022-06-21T00:00:00"/>
    <d v="2022-06-21T00:00:00"/>
    <m/>
    <d v="2022-01-02T00:00:00"/>
    <x v="2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4"/>
    <x v="25"/>
    <x v="11"/>
    <s v="ทุ่งเขาหลวง"/>
    <d v="2022-06-16T00:00:00"/>
    <d v="2022-06-20T00:00:00"/>
    <m/>
    <d v="2022-01-02T00:00:00"/>
    <x v="2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7"/>
    <x v="8"/>
    <x v="7"/>
    <s v="ร้อยเอ็ด"/>
    <d v="2022-07-28T00:00:00"/>
    <d v="2022-07-31T00:00:00"/>
    <m/>
    <d v="2022-01-02T00:00:00"/>
    <x v="8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0"/>
    <x v="3"/>
    <x v="2"/>
    <x v="2"/>
    <s v="หนองฮี"/>
    <d v="2022-06-15T00:00:00"/>
    <d v="2022-06-15T00:00:00"/>
    <m/>
    <d v="2022-01-02T00:00:00"/>
    <x v="4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2"/>
    <x v="2"/>
    <x v="2"/>
    <s v="หนองฮี"/>
    <d v="2022-06-14T00:00:00"/>
    <d v="2022-06-14T00:00:00"/>
    <m/>
    <d v="2022-01-02T00:00:00"/>
    <x v="4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29"/>
    <x v="2"/>
    <x v="2"/>
    <s v="หนองฮี"/>
    <d v="2022-06-08T00:00:00"/>
    <d v="2022-06-08T00:00:00"/>
    <m/>
    <d v="2022-01-02T00:00:00"/>
    <x v="13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8"/>
    <x v="66"/>
    <x v="7"/>
    <s v="ร้อยเอ็ด"/>
    <d v="2022-06-05T00:00:00"/>
    <d v="2022-06-06T00:00:00"/>
    <m/>
    <d v="2022-01-02T00:00:00"/>
    <x v="13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1"/>
    <x v="4"/>
    <x v="4"/>
    <s v="พนมไพร"/>
    <d v="2022-08-04T00:00:00"/>
    <d v="2022-08-04T00:00:00"/>
    <m/>
    <d v="2022-01-02T00:00:00"/>
    <x v="8"/>
    <n v="31"/>
  </r>
  <r>
    <n v="13809"/>
    <s v="66.Dengue fever"/>
    <s v="สุธิดา ชื่นตา"/>
    <s v="1075112"/>
    <s v="หญิง"/>
    <n v="6"/>
    <n v="4"/>
    <s v="นักเรียน"/>
    <s v="123"/>
    <x v="2"/>
    <x v="2"/>
    <x v="0"/>
    <x v="0"/>
    <s v="ร้อยเอ็ด"/>
    <d v="2022-06-16T00:00:00"/>
    <d v="2022-06-21T00:00:00"/>
    <m/>
    <d v="2022-01-02T00:00:00"/>
    <x v="2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"/>
    <x v="3"/>
    <x v="2"/>
    <x v="2"/>
    <s v="หนองฮี"/>
    <d v="2022-06-15T00:00:00"/>
    <d v="2022-06-15T00:00:00"/>
    <m/>
    <d v="2022-01-02T00:00:00"/>
    <x v="4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6"/>
    <x v="26"/>
    <x v="0"/>
    <s v="ร้อยเอ็ด"/>
    <d v="2022-06-08T00:00:00"/>
    <d v="2022-06-11T00:00:00"/>
    <m/>
    <d v="2022-01-02T00:00:00"/>
    <x v="13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3"/>
    <x v="2"/>
    <x v="2"/>
    <s v="หนองฮี"/>
    <d v="2022-05-25T00:00:00"/>
    <d v="2022-05-25T00:00:00"/>
    <m/>
    <d v="2022-01-02T00:00:00"/>
    <x v="3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3"/>
    <x v="69"/>
    <x v="3"/>
    <s v="จตุรพักตรพิมาน"/>
    <d v="2022-01-24T00:00:00"/>
    <d v="2022-01-28T00:00:00"/>
    <m/>
    <d v="2022-01-02T00:00:00"/>
    <x v="16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09"/>
    <x v="78"/>
    <x v="16"/>
    <s v="หนองพอก"/>
    <d v="2022-07-17T00:00:00"/>
    <d v="2022-07-22T00:00:00"/>
    <m/>
    <d v="2022-01-02T00:00:00"/>
    <x v="1"/>
    <n v="29"/>
  </r>
  <r>
    <n v="13996"/>
    <s v="66.Dengue fever"/>
    <s v="สูน อักษร"/>
    <s v="124963"/>
    <s v="หญิง"/>
    <n v="61"/>
    <n v="8"/>
    <s v="เกษตร"/>
    <s v="41"/>
    <x v="2"/>
    <x v="132"/>
    <x v="79"/>
    <x v="17"/>
    <s v="ร้อยเอ็ด"/>
    <d v="2022-06-20T00:00:00"/>
    <d v="2022-06-22T00:00:00"/>
    <m/>
    <d v="2022-01-02T00:00:00"/>
    <x v="2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6"/>
    <x v="26"/>
    <x v="0"/>
    <s v="ร้อยเอ็ด"/>
    <d v="2022-06-10T00:00:00"/>
    <d v="2022-06-10T00:00:00"/>
    <m/>
    <d v="2022-01-02T00:00:00"/>
    <x v="13"/>
    <n v="23"/>
  </r>
  <r>
    <n v="13351"/>
    <s v="66.Dengue fever"/>
    <s v="เสมียน นะสูโฮ"/>
    <s v="4503770"/>
    <s v="ชาย"/>
    <n v="69"/>
    <n v="0"/>
    <s v="เกษตร"/>
    <s v="140"/>
    <x v="2"/>
    <x v="133"/>
    <x v="50"/>
    <x v="5"/>
    <s v="ปทุมรัตต์"/>
    <d v="2022-06-14T00:00:00"/>
    <d v="2022-06-17T00:00:00"/>
    <m/>
    <d v="2022-01-02T00:00:00"/>
    <x v="4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"/>
    <x v="69"/>
    <x v="38"/>
    <x v="15"/>
    <s v="จุรีเวช"/>
    <d v="2022-06-15T00:00:00"/>
    <d v="2022-06-15T00:00:00"/>
    <m/>
    <d v="2022-01-02T00:00:00"/>
    <x v="4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2"/>
    <x v="14"/>
    <x v="11"/>
    <x v="7"/>
    <s v="ร้อยเอ็ด"/>
    <d v="2022-06-25T00:00:00"/>
    <d v="2022-06-27T00:00:00"/>
    <m/>
    <d v="2022-01-02T00:00:00"/>
    <x v="10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4"/>
    <x v="13"/>
    <x v="7"/>
    <s v="ร้อยเอ็ด"/>
    <d v="2022-01-14T00:00:00"/>
    <d v="2022-01-18T00:00:00"/>
    <m/>
    <d v="2022-01-02T00:00:00"/>
    <x v="17"/>
    <n v="2"/>
  </r>
  <r>
    <n v="12817"/>
    <s v="66.Dengue fever"/>
    <s v="อดิศร สีงาม"/>
    <s v="550002842"/>
    <s v="ชาย"/>
    <n v="9"/>
    <n v="8"/>
    <s v="นักเรียน"/>
    <s v="72"/>
    <x v="1"/>
    <x v="3"/>
    <x v="2"/>
    <x v="2"/>
    <s v="หนองฮี"/>
    <d v="2022-06-09T00:00:00"/>
    <d v="2022-06-09T00:00:00"/>
    <m/>
    <d v="2022-01-02T00:00:00"/>
    <x v="13"/>
    <n v="23"/>
  </r>
  <r>
    <n v="12799"/>
    <s v="66.Dengue fever"/>
    <s v="อดิศักดิ์ วิชัย"/>
    <s v="580000330"/>
    <s v="ชาย"/>
    <n v="7"/>
    <n v="5"/>
    <s v="นักเรียน"/>
    <s v="26"/>
    <x v="0"/>
    <x v="3"/>
    <x v="2"/>
    <x v="2"/>
    <s v="หนองฮี"/>
    <d v="2022-06-06T00:00:00"/>
    <d v="2022-06-06T00:00:00"/>
    <m/>
    <d v="2022-01-02T00:00:00"/>
    <x v="13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5"/>
    <x v="1"/>
    <x v="1"/>
    <s v="สุวรรณภูมิ"/>
    <d v="2022-07-12T00:00:00"/>
    <d v="2022-07-16T00:00:00"/>
    <m/>
    <d v="2022-01-02T00:00:00"/>
    <x v="9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"/>
    <x v="3"/>
    <x v="2"/>
    <x v="2"/>
    <s v="หนองฮี"/>
    <d v="2022-06-07T00:00:00"/>
    <d v="2022-06-07T00:00:00"/>
    <m/>
    <d v="2022-01-02T00:00:00"/>
    <x v="13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29"/>
    <x v="2"/>
    <x v="2"/>
    <s v="หนองฮี"/>
    <d v="2022-06-27T00:00:00"/>
    <d v="2022-06-27T00:00:00"/>
    <m/>
    <d v="2022-01-02T00:00:00"/>
    <x v="10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2"/>
    <x v="63"/>
    <x v="7"/>
    <s v="ร้อยเอ็ด"/>
    <d v="2022-06-09T00:00:00"/>
    <d v="2022-06-10T00:00:00"/>
    <m/>
    <d v="2022-01-02T00:00:00"/>
    <x v="13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6"/>
    <x v="26"/>
    <x v="0"/>
    <s v="ร้อยเอ็ด"/>
    <d v="2022-06-24T00:00:00"/>
    <d v="2022-06-28T00:00:00"/>
    <m/>
    <d v="2022-01-02T00:00:00"/>
    <x v="10"/>
    <n v="25"/>
  </r>
  <r>
    <n v="13330"/>
    <s v="66.Dengue fever"/>
    <s v="อภิชาติ ใจดี"/>
    <s v="580000284"/>
    <s v="ชาย"/>
    <n v="7"/>
    <n v="8"/>
    <s v="นักเรียน"/>
    <s v="84"/>
    <x v="0"/>
    <x v="3"/>
    <x v="2"/>
    <x v="2"/>
    <s v="หนองฮี"/>
    <d v="2022-06-14T00:00:00"/>
    <d v="2022-06-14T00:00:00"/>
    <m/>
    <d v="2022-01-02T00:00:00"/>
    <x v="4"/>
    <n v="24"/>
  </r>
  <r>
    <n v="15171"/>
    <s v="66.Dengue fever"/>
    <s v="อภิสร พิศเพ็ง"/>
    <s v="560001784"/>
    <s v="ชาย"/>
    <n v="11"/>
    <n v="4"/>
    <s v="นักเรียน"/>
    <s v="93"/>
    <x v="0"/>
    <x v="3"/>
    <x v="2"/>
    <x v="2"/>
    <s v="หนองฮี"/>
    <d v="2022-07-05T00:00:00"/>
    <d v="2022-07-05T00:00:00"/>
    <m/>
    <d v="2022-01-02T00:00:00"/>
    <x v="11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0"/>
    <x v="3"/>
    <x v="2"/>
    <x v="2"/>
    <s v="หนองฮี"/>
    <d v="2022-06-19T00:00:00"/>
    <d v="2022-06-19T00:00:00"/>
    <m/>
    <d v="2022-01-02T00:00:00"/>
    <x v="2"/>
    <n v="25"/>
  </r>
  <r>
    <n v="16676"/>
    <s v="66.Dengue fever"/>
    <s v="อังคณา พันนา"/>
    <s v="141622"/>
    <s v="หญิง"/>
    <n v="24"/>
    <n v="2"/>
    <s v="เกษตร"/>
    <s v="8"/>
    <x v="1"/>
    <x v="136"/>
    <x v="80"/>
    <x v="0"/>
    <s v="ร้อยเอ็ด"/>
    <d v="2022-07-17T00:00:00"/>
    <d v="2022-07-21T00:00:00"/>
    <m/>
    <d v="2022-01-02T00:00:00"/>
    <x v="1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7"/>
    <x v="81"/>
    <x v="8"/>
    <s v="สุวรรณภูมิ"/>
    <d v="2022-07-01T00:00:00"/>
    <d v="2022-07-05T00:00:00"/>
    <m/>
    <d v="2022-01-02T00:00:00"/>
    <x v="11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8"/>
    <x v="67"/>
    <x v="3"/>
    <s v="จตุรพักตรพิมาน"/>
    <d v="2022-06-23T00:00:00"/>
    <d v="2022-06-23T00:00:00"/>
    <m/>
    <d v="2022-01-02T00:00:00"/>
    <x v="2"/>
    <n v="25"/>
  </r>
  <r>
    <n v="14965"/>
    <s v="66.Dengue fever"/>
    <s v="อาทิตย์ การิสุข"/>
    <s v="495065"/>
    <s v="ชาย"/>
    <n v="18"/>
    <n v="0"/>
    <s v="นักเรียน"/>
    <s v="129"/>
    <x v="2"/>
    <x v="2"/>
    <x v="0"/>
    <x v="0"/>
    <s v="ร้อยเอ็ด"/>
    <d v="2022-06-28T00:00:00"/>
    <d v="2022-07-01T00:00:00"/>
    <m/>
    <d v="2022-01-02T00:00:00"/>
    <x v="10"/>
    <n v="26"/>
  </r>
  <r>
    <n v="12226"/>
    <s v="66.Dengue fever"/>
    <s v="อารดา คำสอน"/>
    <s v="590000963"/>
    <s v="หญิง"/>
    <n v="7"/>
    <n v="6"/>
    <s v="นักเรียน"/>
    <s v="84"/>
    <x v="1"/>
    <x v="3"/>
    <x v="2"/>
    <x v="2"/>
    <s v="หนองฮี"/>
    <d v="2022-06-04T00:00:00"/>
    <d v="2022-06-04T00:00:00"/>
    <m/>
    <d v="2022-01-02T00:00:00"/>
    <x v="6"/>
    <n v="22"/>
  </r>
  <r>
    <n v="11619"/>
    <s v="66.Dengue fever"/>
    <s v="อารดา บ่อชล"/>
    <s v="540002358"/>
    <s v="หญิง"/>
    <n v="10"/>
    <n v="9"/>
    <s v="นักเรียน"/>
    <s v="6"/>
    <x v="0"/>
    <x v="3"/>
    <x v="2"/>
    <x v="2"/>
    <s v="หนองฮี"/>
    <d v="2022-05-25T00:00:00"/>
    <d v="2022-05-25T00:00:00"/>
    <m/>
    <d v="2022-01-02T00:00:00"/>
    <x v="3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39"/>
    <x v="82"/>
    <x v="16"/>
    <s v="หนองพอก"/>
    <d v="2022-07-13T00:00:00"/>
    <d v="2022-07-14T00:00:00"/>
    <m/>
    <d v="2022-01-02T00:00:00"/>
    <x v="9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2"/>
    <x v="2"/>
    <x v="2"/>
    <s v="หนองฮี"/>
    <d v="2022-06-22T00:00:00"/>
    <d v="2022-06-22T00:00:00"/>
    <m/>
    <d v="2022-01-02T00:00:00"/>
    <x v="2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2"/>
    <x v="5"/>
    <x v="4"/>
    <x v="4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0"/>
    <x v="75"/>
    <x v="7"/>
    <s v="ร้อยเอ็ด"/>
    <d v="2022-08-02T00:00:00"/>
    <d v="2022-08-06T00:00:00"/>
    <m/>
    <d v="2022-01-02T00:00:00"/>
    <x v="8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29"/>
    <x v="2"/>
    <x v="2"/>
    <s v="หนองฮี"/>
    <d v="2022-08-08T00:00:00"/>
    <d v="2022-08-08T00:00:00"/>
    <m/>
    <d v="2022-01-02T00:00:00"/>
    <x v="5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1"/>
    <x v="12"/>
    <x v="7"/>
    <s v="ร้อยเอ็ด"/>
    <d v="2022-08-08T00:00:00"/>
    <d v="2022-08-13T00:00:00"/>
    <m/>
    <d v="2022-01-02T00:00:00"/>
    <x v="5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2"/>
    <x v="8"/>
    <x v="7"/>
    <s v="ร้อยเอ็ด"/>
    <d v="2022-08-01T00:00:00"/>
    <d v="2022-08-04T00:00:00"/>
    <m/>
    <d v="2022-01-02T00:00:00"/>
    <x v="8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3"/>
    <x v="69"/>
    <x v="3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4"/>
    <x v="83"/>
    <x v="4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7"/>
    <x v="4"/>
    <x v="4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5"/>
    <x v="4"/>
    <x v="4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0"/>
    <x v="0"/>
    <x v="0"/>
    <x v="0"/>
    <s v="ร้อยเอ็ด"/>
    <d v="2022-08-01T00:00:00"/>
    <d v="2022-08-02T00:00:00"/>
    <m/>
    <d v="2022-01-02T00:00:00"/>
    <x v="8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6"/>
    <x v="84"/>
    <x v="7"/>
    <s v="ร้อยเอ็ด"/>
    <d v="2022-08-02T00:00:00"/>
    <d v="2022-08-06T00:00:00"/>
    <m/>
    <d v="2022-01-02T00:00:00"/>
    <x v="8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7"/>
    <x v="79"/>
    <x v="17"/>
    <s v="ร้อยเอ็ด"/>
    <d v="2022-07-27T00:00:00"/>
    <d v="2022-07-27T00:00:00"/>
    <m/>
    <d v="2022-01-02T00:00:00"/>
    <x v="0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8"/>
    <x v="26"/>
    <x v="0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49"/>
    <x v="85"/>
    <x v="0"/>
    <s v="ร้อยเอ็ด"/>
    <d v="2022-08-10T00:00:00"/>
    <d v="2022-08-13T00:00:00"/>
    <m/>
    <d v="2022-01-02T00:00:00"/>
    <x v="5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5"/>
    <x v="74"/>
    <x v="14"/>
    <s v="ร้อยเอ็ด"/>
    <d v="2022-08-08T00:00:00"/>
    <d v="2022-08-12T00:00:00"/>
    <m/>
    <d v="2022-01-02T00:00:00"/>
    <x v="5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0"/>
    <x v="86"/>
    <x v="2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6"/>
    <x v="5"/>
    <x v="2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1"/>
    <x v="87"/>
    <x v="3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2"/>
    <x v="3"/>
    <x v="3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1"/>
    <x v="87"/>
    <x v="3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8"/>
    <x v="2"/>
    <x v="2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2"/>
    <x v="63"/>
    <x v="7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5"/>
    <x v="12"/>
    <x v="7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2"/>
    <x v="153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0"/>
    <x v="57"/>
    <x v="4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1"/>
    <x v="4"/>
    <x v="4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5"/>
    <x v="4"/>
    <x v="4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8"/>
    <x v="40"/>
    <x v="10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8"/>
    <x v="1"/>
    <x v="1"/>
    <s v="สุวรรณภูมิ"/>
    <d v="2022-06-26T00:00:00"/>
    <d v="2022-07-01T00:00:00"/>
    <m/>
    <d v="2022-01-02T00:00:00"/>
    <x v="10"/>
    <n v="26"/>
  </r>
  <r>
    <n v="20825"/>
    <s v="26.D.H.F."/>
    <s v="อัษฎาวุธ สวนมอญ"/>
    <s v="470106601"/>
    <s v="ชาย"/>
    <n v="18"/>
    <n v="0"/>
    <s v="นักเรียน"/>
    <s v="52"/>
    <x v="1"/>
    <x v="154"/>
    <x v="89"/>
    <x v="8"/>
    <s v="สุวรรณภูมิ"/>
    <d v="2022-07-31T00:00:00"/>
    <d v="2022-08-03T00:00:00"/>
    <m/>
    <d v="2022-01-02T00:00:00"/>
    <x v="8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5"/>
    <x v="1"/>
    <x v="1"/>
    <s v="สุวรรณภูมิ"/>
    <d v="2022-08-04T00:00:00"/>
    <d v="2022-08-06T00:00:00"/>
    <m/>
    <d v="2022-01-02T00:00:00"/>
    <x v="8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6"/>
    <x v="21"/>
    <x v="8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"/>
    <x v="155"/>
    <x v="90"/>
    <x v="8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2"/>
    <x v="62"/>
    <x v="65"/>
    <x v="8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6"/>
    <x v="60"/>
    <x v="8"/>
    <s v="สุวรรณภูมิ"/>
    <d v="2022-08-02T00:00:00"/>
    <d v="2022-08-05T00:00:00"/>
    <m/>
    <d v="2022-01-02T00:00:00"/>
    <x v="8"/>
    <n v="31"/>
  </r>
  <r>
    <n v="20831"/>
    <s v="26.D.H.F."/>
    <s v="สุนันท์ มวลศรี"/>
    <s v="440064098"/>
    <s v="ชาย"/>
    <n v="42"/>
    <n v="2"/>
    <s v="เกษตร"/>
    <s v="138"/>
    <x v="2"/>
    <x v="62"/>
    <x v="65"/>
    <x v="8"/>
    <s v="สุวรรณภูมิ"/>
    <d v="2022-08-04T00:00:00"/>
    <d v="2022-08-06T00:00:00"/>
    <m/>
    <d v="2022-01-02T00:00:00"/>
    <x v="8"/>
    <n v="31"/>
  </r>
  <r>
    <n v="20863"/>
    <s v="26.D.H.F."/>
    <s v="ยุทธชัย วังอ่อน"/>
    <s v="000029322"/>
    <s v="ชาย"/>
    <n v="14"/>
    <n v="2"/>
    <s v="นักเรียน"/>
    <s v="66"/>
    <x v="2"/>
    <x v="157"/>
    <x v="1"/>
    <x v="1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8"/>
    <x v="8"/>
    <x v="7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59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0"/>
    <x v="13"/>
    <x v="7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1"/>
    <x v="87"/>
    <x v="3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1"/>
    <x v="13"/>
    <x v="7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2"/>
    <x v="13"/>
    <x v="7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3"/>
    <x v="91"/>
    <x v="4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4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3"/>
    <x v="2"/>
    <x v="2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29"/>
    <x v="2"/>
    <x v="2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3"/>
    <x v="2"/>
    <x v="2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2"/>
    <x v="18"/>
    <x v="10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2"/>
    <x v="18"/>
    <x v="10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2"/>
    <x v="2"/>
    <x v="0"/>
    <x v="0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5"/>
    <x v="18"/>
    <x v="10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1"/>
    <x v="12"/>
    <x v="7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6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7"/>
    <x v="84"/>
    <x v="7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8"/>
    <x v="8"/>
    <x v="7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2"/>
    <x v="3"/>
    <x v="3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69"/>
    <x v="62"/>
    <x v="5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2"/>
    <x v="170"/>
    <x v="36"/>
    <x v="4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1"/>
    <x v="4"/>
    <x v="4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1"/>
    <x v="4"/>
    <x v="4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2"/>
    <x v="153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1"/>
    <x v="171"/>
    <x v="37"/>
    <x v="11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1"/>
    <x v="4"/>
    <x v="4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0"/>
    <x v="172"/>
    <x v="56"/>
    <x v="4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1"/>
    <x v="4"/>
    <x v="4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0"/>
    <x v="0"/>
    <x v="0"/>
    <x v="0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3"/>
    <x v="94"/>
    <x v="7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0"/>
    <x v="13"/>
    <x v="7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5"/>
    <x v="4"/>
    <x v="4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5"/>
    <x v="4"/>
    <x v="4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4"/>
    <x v="31"/>
    <x v="10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5"/>
    <x v="16"/>
    <x v="8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6"/>
    <x v="5"/>
    <x v="2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4"/>
    <x v="5"/>
    <x v="2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4"/>
    <x v="5"/>
    <x v="2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0"/>
    <x v="177"/>
    <x v="91"/>
    <x v="4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8"/>
    <x v="33"/>
    <x v="11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79"/>
    <x v="14"/>
    <x v="3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2"/>
    <x v="5"/>
    <x v="4"/>
    <x v="4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8"/>
    <x v="26"/>
    <x v="0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0"/>
    <x v="95"/>
    <x v="4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0"/>
    <x v="23"/>
    <x v="12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1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1"/>
    <x v="182"/>
    <x v="97"/>
    <x v="9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1"/>
    <x v="25"/>
    <x v="29"/>
    <x v="7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29"/>
    <x v="29"/>
    <x v="7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3"/>
    <x v="8"/>
    <x v="7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4"/>
    <x v="98"/>
    <x v="7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1"/>
    <x v="4"/>
    <x v="4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5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6"/>
    <x v="12"/>
    <x v="7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7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5"/>
    <x v="13"/>
    <x v="7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8"/>
    <x v="100"/>
    <x v="12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89"/>
    <x v="94"/>
    <x v="7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2"/>
    <x v="2"/>
    <x v="0"/>
    <x v="0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29"/>
    <x v="29"/>
    <x v="7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2"/>
    <x v="190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2"/>
    <x v="24"/>
    <x v="5"/>
    <x v="2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1"/>
    <x v="101"/>
    <x v="4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0"/>
    <x v="192"/>
    <x v="83"/>
    <x v="4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3"/>
    <x v="102"/>
    <x v="10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0"/>
    <x v="194"/>
    <x v="12"/>
    <x v="7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5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2"/>
    <x v="8"/>
    <x v="7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0"/>
    <x v="52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4"/>
    <x v="5"/>
    <x v="2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6"/>
    <x v="9"/>
    <x v="8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0"/>
    <x v="107"/>
    <x v="65"/>
    <x v="8"/>
    <s v="สุวรรณภูมิ"/>
    <d v="2022-07-26T00:00:00"/>
    <d v="2022-07-30T00:00:00"/>
    <m/>
    <d v="2022-01-02T00:00:00"/>
    <x v="0"/>
    <n v="30"/>
  </r>
  <r>
    <n v="24073"/>
    <s v="66.Dengue fever"/>
    <s v="กสิเดช บุราไกร"/>
    <s v="580187925"/>
    <s v="ชาย"/>
    <n v="6"/>
    <n v="10"/>
    <s v="นักเรียน"/>
    <s v="50"/>
    <x v="0"/>
    <x v="107"/>
    <x v="65"/>
    <x v="8"/>
    <s v="สุวรรณภูมิ"/>
    <d v="2022-07-31T00:00:00"/>
    <d v="2022-08-01T00:00:00"/>
    <m/>
    <d v="2022-01-02T00:00:00"/>
    <x v="8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2"/>
    <x v="62"/>
    <x v="65"/>
    <x v="8"/>
    <s v="สุวรรณภูมิ"/>
    <d v="2022-07-31T00:00:00"/>
    <d v="2022-08-03T00:00:00"/>
    <m/>
    <d v="2022-01-02T00:00:00"/>
    <x v="8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2"/>
    <x v="62"/>
    <x v="65"/>
    <x v="8"/>
    <s v="สุวรรณภูมิ"/>
    <d v="2022-07-31T00:00:00"/>
    <d v="2022-08-03T00:00:00"/>
    <m/>
    <d v="2022-01-02T00:00:00"/>
    <x v="8"/>
    <n v="31"/>
  </r>
  <r>
    <n v="24076"/>
    <s v="26.D.H.F."/>
    <s v="ภานรินทร์ มวลศรี"/>
    <s v="530156373"/>
    <s v="ชาย"/>
    <n v="12"/>
    <n v="3"/>
    <s v="นักเรียน"/>
    <s v="138"/>
    <x v="2"/>
    <x v="62"/>
    <x v="65"/>
    <x v="8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0"/>
    <x v="107"/>
    <x v="65"/>
    <x v="8"/>
    <s v="สุวรรณภูมิ"/>
    <d v="2022-08-04T00:00:00"/>
    <d v="2022-08-06T00:00:00"/>
    <m/>
    <d v="2022-01-02T00:00:00"/>
    <x v="8"/>
    <n v="31"/>
  </r>
  <r>
    <n v="24078"/>
    <s v="66.Dengue fever"/>
    <s v="กรวิชญ์ ประโม"/>
    <s v="540164066"/>
    <s v="ชาย"/>
    <n v="11"/>
    <n v="0"/>
    <s v="นักเรียน"/>
    <s v="128"/>
    <x v="2"/>
    <x v="62"/>
    <x v="65"/>
    <x v="8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1"/>
    <x v="9"/>
    <x v="8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1"/>
    <x v="155"/>
    <x v="90"/>
    <x v="8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6"/>
    <x v="21"/>
    <x v="8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6"/>
    <x v="21"/>
    <x v="8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1"/>
    <x v="4"/>
    <x v="4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1"/>
    <x v="4"/>
    <x v="4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4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1"/>
    <x v="4"/>
    <x v="4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2"/>
    <x v="197"/>
    <x v="105"/>
    <x v="5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8"/>
    <x v="4"/>
    <x v="4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199"/>
    <x v="5"/>
    <x v="2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1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0"/>
    <x v="106"/>
    <x v="4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8"/>
    <x v="4"/>
    <x v="4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8"/>
    <x v="33"/>
    <x v="11"/>
    <s v="ทุ่งเขาหลวง"/>
    <d v="2022-09-10T00:00:00"/>
    <d v="2022-09-15T00:00:00"/>
    <m/>
    <d v="2022-01-02T00:00:00"/>
    <x v="30"/>
    <n v="36"/>
  </r>
  <r>
    <n v="25104"/>
    <s v="66.Dengue fever"/>
    <s v="เจษฏา ศรีศิริ"/>
    <s v="000015780"/>
    <s v="ชาย"/>
    <n v="19"/>
    <n v="11"/>
    <s v="นักเรียน"/>
    <s v="51"/>
    <x v="15"/>
    <x v="201"/>
    <x v="25"/>
    <x v="11"/>
    <s v="ทุ่งเขาหลวง"/>
    <d v="2022-09-12T00:00:00"/>
    <d v="2022-09-15T00:00:00"/>
    <m/>
    <d v="2022-01-02T00:00:00"/>
    <x v="30"/>
    <n v="37"/>
  </r>
  <r>
    <n v="25132"/>
    <s v="26.D.H.F."/>
    <s v="เจษฎา ศรีศิริ"/>
    <s v="1215676"/>
    <s v="ชาย"/>
    <n v="19"/>
    <n v="11"/>
    <s v="นักเรียน"/>
    <s v="51"/>
    <x v="15"/>
    <x v="201"/>
    <x v="25"/>
    <x v="11"/>
    <s v="ร้อยเอ็ด"/>
    <d v="2022-09-12T00:00:00"/>
    <d v="2022-09-18T00:00:00"/>
    <m/>
    <d v="2022-01-02T00:00:00"/>
    <x v="31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6"/>
    <x v="11"/>
    <x v="7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2"/>
    <x v="51"/>
    <x v="0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0"/>
    <x v="0"/>
    <x v="0"/>
    <x v="0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3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4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1"/>
    <x v="4"/>
    <x v="4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6"/>
    <x v="84"/>
    <x v="7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6"/>
    <x v="1"/>
    <x v="1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7"/>
    <x v="107"/>
    <x v="8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0"/>
    <x v="208"/>
    <x v="9"/>
    <x v="8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5"/>
    <x v="0"/>
    <x v="0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09"/>
    <x v="108"/>
    <x v="3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0"/>
    <x v="64"/>
    <x v="4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0"/>
    <x v="64"/>
    <x v="4"/>
    <s v="พนมไพร"/>
    <d v="2022-10-01T00:00:00"/>
    <d v="2022-10-01T00:00:00"/>
    <m/>
    <d v="2022-01-02T00:00:00"/>
    <x v="32"/>
    <n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grandTotalCaption="ผลรวม" updatedVersion="3" showMultipleLabel="0" showMemberPropertyTips="0" useAutoFormatting="1" itemPrintTitles="1" indent="127" compact="0" compactData="0" gridDropZones="1">
  <location ref="A4:AK36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2"/>
        <item sd="0" x="0"/>
        <item sd="0" x="16"/>
        <item x="12"/>
        <item x="15"/>
        <item sd="0" x="4"/>
        <item x="1"/>
        <item x="11"/>
        <item x="10"/>
        <item x="19"/>
        <item x="5"/>
        <item x="13"/>
        <item x="7"/>
        <item x="14"/>
        <item x="17"/>
        <item t="default"/>
      </items>
    </pivotField>
    <pivotField axis="axisRow" compact="0" outline="0" subtotalTop="0" showAll="0" includeNewItemsInFilter="1" sortType="ascending">
      <items count="212">
        <item x="28"/>
        <item x="68"/>
        <item x="141"/>
        <item x="163"/>
        <item x="136"/>
        <item x="24"/>
        <item x="173"/>
        <item x="208"/>
        <item x="43"/>
        <item x="186"/>
        <item x="129"/>
        <item x="117"/>
        <item x="174"/>
        <item x="171"/>
        <item x="132"/>
        <item x="103"/>
        <item x="177"/>
        <item x="154"/>
        <item x="118"/>
        <item x="60"/>
        <item x="133"/>
        <item x="189"/>
        <item x="109"/>
        <item x="197"/>
        <item x="76"/>
        <item x="81"/>
        <item x="85"/>
        <item x="199"/>
        <item x="41"/>
        <item x="55"/>
        <item x="45"/>
        <item x="128"/>
        <item x="69"/>
        <item x="70"/>
        <item x="195"/>
        <item x="2"/>
        <item x="18"/>
        <item x="12"/>
        <item x="157"/>
        <item x="5"/>
        <item x="50"/>
        <item x="0"/>
        <item x="44"/>
        <item x="49"/>
        <item x="67"/>
        <item x="152"/>
        <item x="13"/>
        <item x="164"/>
        <item x="113"/>
        <item x="14"/>
        <item x="82"/>
        <item x="179"/>
        <item x="3"/>
        <item x="112"/>
        <item x="130"/>
        <item x="188"/>
        <item x="145"/>
        <item x="134"/>
        <item x="178"/>
        <item x="73"/>
        <item x="131"/>
        <item x="198"/>
        <item x="185"/>
        <item x="153"/>
        <item x="204"/>
        <item x="52"/>
        <item x="143"/>
        <item x="10"/>
        <item x="33"/>
        <item x="149"/>
        <item x="72"/>
        <item x="144"/>
        <item x="115"/>
        <item x="190"/>
        <item x="51"/>
        <item x="192"/>
        <item x="99"/>
        <item x="47"/>
        <item x="97"/>
        <item x="169"/>
        <item x="36"/>
        <item x="38"/>
        <item x="39"/>
        <item x="162"/>
        <item x="1"/>
        <item x="201"/>
        <item x="122"/>
        <item x="42"/>
        <item x="79"/>
        <item x="187"/>
        <item x="139"/>
        <item x="25"/>
        <item x="31"/>
        <item x="29"/>
        <item x="56"/>
        <item x="172"/>
        <item x="16"/>
        <item x="160"/>
        <item x="80"/>
        <item x="147"/>
        <item x="114"/>
        <item x="90"/>
        <item x="165"/>
        <item x="193"/>
        <item x="181"/>
        <item x="93"/>
        <item x="94"/>
        <item x="65"/>
        <item x="126"/>
        <item x="4"/>
        <item x="202"/>
        <item x="15"/>
        <item x="91"/>
        <item x="137"/>
        <item x="22"/>
        <item x="58"/>
        <item x="161"/>
        <item x="182"/>
        <item x="48"/>
        <item x="27"/>
        <item x="87"/>
        <item x="96"/>
        <item x="104"/>
        <item x="78"/>
        <item x="98"/>
        <item x="8"/>
        <item x="35"/>
        <item x="106"/>
        <item x="210"/>
        <item x="63"/>
        <item x="86"/>
        <item x="180"/>
        <item x="7"/>
        <item x="111"/>
        <item x="206"/>
        <item x="11"/>
        <item x="105"/>
        <item x="74"/>
        <item x="194"/>
        <item x="184"/>
        <item x="207"/>
        <item x="40"/>
        <item x="167"/>
        <item x="71"/>
        <item x="150"/>
        <item x="19"/>
        <item x="26"/>
        <item x="135"/>
        <item x="57"/>
        <item x="138"/>
        <item x="151"/>
        <item x="159"/>
        <item x="75"/>
        <item x="53"/>
        <item x="83"/>
        <item x="123"/>
        <item x="203"/>
        <item x="66"/>
        <item x="110"/>
        <item x="89"/>
        <item x="166"/>
        <item x="121"/>
        <item x="191"/>
        <item x="9"/>
        <item x="158"/>
        <item x="170"/>
        <item x="102"/>
        <item x="183"/>
        <item x="92"/>
        <item x="54"/>
        <item x="61"/>
        <item x="168"/>
        <item x="175"/>
        <item x="107"/>
        <item x="142"/>
        <item x="95"/>
        <item x="59"/>
        <item x="205"/>
        <item x="124"/>
        <item x="100"/>
        <item x="62"/>
        <item x="116"/>
        <item x="84"/>
        <item x="119"/>
        <item x="88"/>
        <item x="77"/>
        <item x="120"/>
        <item x="30"/>
        <item x="64"/>
        <item x="148"/>
        <item x="21"/>
        <item x="156"/>
        <item x="23"/>
        <item x="200"/>
        <item x="176"/>
        <item x="155"/>
        <item x="20"/>
        <item x="209"/>
        <item x="32"/>
        <item x="127"/>
        <item x="108"/>
        <item x="196"/>
        <item x="125"/>
        <item x="34"/>
        <item x="37"/>
        <item x="6"/>
        <item x="146"/>
        <item x="17"/>
        <item x="46"/>
        <item x="140"/>
        <item x="101"/>
        <item t="default"/>
      </items>
    </pivotField>
    <pivotField axis="axisRow" compact="0" outline="0" subtotalTop="0" showAll="0" includeNewItemsInFilter="1" sortType="descending">
      <items count="110">
        <item x="0"/>
        <item x="26"/>
        <item x="51"/>
        <item x="24"/>
        <item x="85"/>
        <item x="80"/>
        <item x="13"/>
        <item x="8"/>
        <item x="11"/>
        <item x="12"/>
        <item x="29"/>
        <item x="47"/>
        <item x="66"/>
        <item x="63"/>
        <item x="84"/>
        <item x="94"/>
        <item x="75"/>
        <item x="61"/>
        <item x="98"/>
        <item x="1"/>
        <item x="2"/>
        <item x="3"/>
        <item x="4"/>
        <item x="5"/>
        <item x="6"/>
        <item x="7"/>
        <item x="9"/>
        <item x="10"/>
        <item x="14"/>
        <item x="15"/>
        <item x="16"/>
        <item x="17"/>
        <item x="18"/>
        <item x="19"/>
        <item x="20"/>
        <item x="21"/>
        <item x="22"/>
        <item x="23"/>
        <item x="25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1"/>
        <item x="82"/>
        <item x="83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3"/>
        <item x="10"/>
        <item x="0"/>
        <item x="11"/>
        <item x="17"/>
        <item x="5"/>
        <item x="4"/>
        <item x="15"/>
        <item x="1"/>
        <item x="6"/>
        <item x="7"/>
        <item x="13"/>
        <item x="8"/>
        <item x="14"/>
        <item x="16"/>
        <item x="2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4">
        <item x="26"/>
        <item x="24"/>
        <item x="17"/>
        <item x="16"/>
        <item x="18"/>
        <item x="20"/>
        <item x="21"/>
        <item x="25"/>
        <item x="23"/>
        <item x="7"/>
        <item x="15"/>
        <item x="19"/>
        <item x="14"/>
        <item x="12"/>
        <item x="3"/>
        <item x="6"/>
        <item x="13"/>
        <item x="4"/>
        <item x="2"/>
        <item x="10"/>
        <item x="11"/>
        <item x="9"/>
        <item x="1"/>
        <item x="0"/>
        <item x="8"/>
        <item x="5"/>
        <item x="22"/>
        <item x="27"/>
        <item x="28"/>
        <item x="29"/>
        <item x="30"/>
        <item x="31"/>
        <item x="3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55">
    <i>
      <x/>
      <x v="77"/>
      <x v="108"/>
    </i>
    <i r="2">
      <x v="186"/>
    </i>
    <i t="default" r="1">
      <x v="77"/>
    </i>
    <i r="1">
      <x v="31"/>
      <x v="136"/>
    </i>
    <i r="2">
      <x v="190"/>
    </i>
    <i t="default" r="1">
      <x v="31"/>
    </i>
    <i r="1">
      <x v="39"/>
      <x v="130"/>
    </i>
    <i r="2">
      <x v="204"/>
    </i>
    <i t="default" r="1">
      <x v="39"/>
    </i>
    <i r="1">
      <x v="98"/>
      <x v="117"/>
    </i>
    <i t="default" r="1">
      <x v="98"/>
    </i>
    <i r="1">
      <x v="8"/>
      <x v="161"/>
    </i>
    <i t="default" r="1">
      <x v="8"/>
    </i>
    <i t="default">
      <x/>
    </i>
    <i>
      <x v="1"/>
      <x v="21"/>
      <x v="22"/>
    </i>
    <i r="2">
      <x v="45"/>
    </i>
    <i r="2">
      <x v="109"/>
    </i>
    <i t="default" r="1">
      <x v="21"/>
    </i>
    <i r="1">
      <x v="28"/>
      <x v="36"/>
    </i>
    <i r="2">
      <x v="51"/>
    </i>
    <i t="default" r="1">
      <x v="28"/>
    </i>
    <i r="1">
      <x v="52"/>
      <x v="10"/>
    </i>
    <i r="2">
      <x v="33"/>
    </i>
    <i r="2">
      <x v="94"/>
    </i>
    <i t="default" r="1">
      <x v="52"/>
    </i>
    <i r="1">
      <x v="75"/>
      <x v="48"/>
    </i>
    <i r="2">
      <x v="66"/>
    </i>
    <i t="default" r="1">
      <x v="75"/>
    </i>
    <i r="1">
      <x v="89"/>
      <x v="150"/>
    </i>
    <i t="default" r="1">
      <x v="89"/>
    </i>
    <i r="1">
      <x v="43"/>
      <x v="8"/>
    </i>
    <i r="2">
      <x v="170"/>
    </i>
    <i t="default" r="1">
      <x v="43"/>
    </i>
    <i r="1">
      <x v="73"/>
      <x v="149"/>
    </i>
    <i r="2">
      <x v="158"/>
    </i>
    <i t="default" r="1">
      <x v="73"/>
    </i>
    <i r="1">
      <x v="78"/>
      <x v="155"/>
    </i>
    <i t="default" r="1">
      <x v="78"/>
    </i>
    <i r="1">
      <x v="108"/>
      <x v="197"/>
    </i>
    <i t="default" r="1">
      <x v="108"/>
    </i>
    <i r="1">
      <x v="74"/>
      <x v="133"/>
    </i>
    <i t="default" r="1">
      <x v="74"/>
    </i>
    <i t="default">
      <x v="1"/>
    </i>
    <i>
      <x v="2"/>
      <x v="32"/>
      <x v="102"/>
    </i>
    <i r="2">
      <x v="114"/>
    </i>
    <i r="2">
      <x v="198"/>
    </i>
    <i t="default" r="1">
      <x v="32"/>
    </i>
    <i r="1">
      <x v="51"/>
      <x v="36"/>
    </i>
    <i r="2">
      <x v="169"/>
    </i>
    <i t="default" r="1">
      <x v="51"/>
    </i>
    <i r="1">
      <x v="42"/>
      <x v="12"/>
    </i>
    <i r="2">
      <x v="87"/>
    </i>
    <i t="default" r="1">
      <x v="42"/>
    </i>
    <i r="1">
      <x v="102"/>
      <x v="103"/>
    </i>
    <i t="default" r="1">
      <x v="102"/>
    </i>
    <i r="1">
      <x v="41"/>
      <x v="28"/>
    </i>
    <i t="default" r="1">
      <x v="41"/>
    </i>
    <i t="default">
      <x v="2"/>
    </i>
    <i>
      <x v="3"/>
      <x/>
      <x v="35"/>
    </i>
    <i r="2">
      <x v="41"/>
    </i>
    <i r="2">
      <x v="177"/>
    </i>
    <i r="2">
      <x v="207"/>
    </i>
    <i t="default" r="1">
      <x/>
    </i>
    <i r="1">
      <x v="1"/>
      <x v="80"/>
    </i>
    <i r="2">
      <x v="189"/>
    </i>
    <i t="default" r="1">
      <x v="1"/>
    </i>
    <i r="1">
      <x v="3"/>
      <x v="46"/>
    </i>
    <i r="2">
      <x v="74"/>
    </i>
    <i t="default" r="1">
      <x v="3"/>
    </i>
    <i r="1">
      <x v="2"/>
      <x v="44"/>
    </i>
    <i r="2">
      <x v="110"/>
    </i>
    <i t="default" r="1">
      <x v="2"/>
    </i>
    <i r="1">
      <x v="5"/>
      <x v="4"/>
    </i>
    <i t="default" r="1">
      <x v="5"/>
    </i>
    <i r="1">
      <x v="4"/>
      <x v="69"/>
    </i>
    <i t="default" r="1">
      <x v="4"/>
    </i>
    <i t="default">
      <x v="3"/>
    </i>
    <i>
      <x v="4"/>
      <x v="38"/>
      <x v="85"/>
    </i>
    <i r="2">
      <x v="203"/>
    </i>
    <i t="default" r="1">
      <x v="38"/>
    </i>
    <i r="1">
      <x v="44"/>
      <x v="29"/>
    </i>
    <i r="2">
      <x v="30"/>
    </i>
    <i r="2">
      <x v="58"/>
    </i>
    <i t="default" r="1">
      <x v="44"/>
    </i>
    <i r="1">
      <x v="48"/>
      <x v="13"/>
    </i>
    <i r="2">
      <x v="40"/>
    </i>
    <i t="default" r="1">
      <x v="48"/>
    </i>
    <i r="1">
      <x v="33"/>
      <x v="192"/>
    </i>
    <i t="default" r="1">
      <x v="33"/>
    </i>
    <i t="default">
      <x v="4"/>
    </i>
    <i>
      <x v="5"/>
      <x v="99"/>
      <x v="73"/>
    </i>
    <i r="2">
      <x v="89"/>
    </i>
    <i t="default" r="1">
      <x v="99"/>
    </i>
    <i r="1">
      <x v="84"/>
      <x v="14"/>
    </i>
    <i r="2">
      <x v="99"/>
    </i>
    <i t="default" r="1">
      <x v="84"/>
    </i>
    <i r="1">
      <x v="103"/>
      <x v="34"/>
    </i>
    <i t="default" r="1">
      <x v="103"/>
    </i>
    <i r="1">
      <x v="95"/>
      <x v="160"/>
    </i>
    <i t="default" r="1">
      <x v="95"/>
    </i>
    <i t="default">
      <x v="5"/>
    </i>
    <i>
      <x v="6"/>
      <x v="60"/>
      <x v="20"/>
    </i>
    <i r="2">
      <x v="24"/>
    </i>
    <i r="2">
      <x v="43"/>
    </i>
    <i t="default" r="1">
      <x v="60"/>
    </i>
    <i r="1">
      <x v="24"/>
      <x v="11"/>
    </i>
    <i r="2">
      <x v="132"/>
    </i>
    <i r="2">
      <x v="136"/>
    </i>
    <i t="default" r="1">
      <x v="24"/>
    </i>
    <i r="1">
      <x v="70"/>
      <x v="79"/>
    </i>
    <i r="2">
      <x v="210"/>
    </i>
    <i t="default" r="1">
      <x v="70"/>
    </i>
    <i r="1">
      <x v="40"/>
      <x v="81"/>
    </i>
    <i r="2">
      <x v="148"/>
    </i>
    <i t="default" r="1">
      <x v="40"/>
    </i>
    <i r="1">
      <x v="105"/>
      <x v="23"/>
    </i>
    <i t="default" r="1">
      <x v="105"/>
    </i>
    <i r="1">
      <x v="34"/>
      <x v="82"/>
    </i>
    <i t="default" r="1">
      <x v="34"/>
    </i>
    <i r="1">
      <x v="67"/>
      <x v="168"/>
    </i>
    <i t="default" r="1">
      <x v="67"/>
    </i>
    <i t="default">
      <x v="6"/>
    </i>
    <i>
      <x v="7"/>
      <x v="22"/>
      <x v="39"/>
    </i>
    <i r="2">
      <x v="44"/>
    </i>
    <i r="2">
      <x v="56"/>
    </i>
    <i r="2">
      <x v="60"/>
    </i>
    <i r="2">
      <x v="61"/>
    </i>
    <i r="2">
      <x v="70"/>
    </i>
    <i t="default" r="1">
      <x v="22"/>
    </i>
    <i r="1">
      <x v="47"/>
      <x v="43"/>
    </i>
    <i r="2">
      <x v="123"/>
    </i>
    <i r="2">
      <x v="124"/>
    </i>
    <i r="2">
      <x v="165"/>
    </i>
    <i t="default" r="1">
      <x v="47"/>
    </i>
    <i r="1">
      <x v="65"/>
      <x v="95"/>
    </i>
    <i r="2">
      <x v="127"/>
    </i>
    <i r="2">
      <x v="184"/>
    </i>
    <i t="default" r="1">
      <x v="65"/>
    </i>
    <i r="1">
      <x v="71"/>
      <x v="15"/>
    </i>
    <i r="2">
      <x v="128"/>
    </i>
    <i t="default" r="1">
      <x v="71"/>
    </i>
    <i r="1">
      <x v="61"/>
      <x v="98"/>
    </i>
    <i r="2">
      <x v="170"/>
    </i>
    <i r="2">
      <x v="179"/>
    </i>
    <i t="default" r="1">
      <x v="61"/>
    </i>
    <i r="1">
      <x v="66"/>
      <x v="76"/>
    </i>
    <i r="2">
      <x v="101"/>
    </i>
    <i t="default" r="1">
      <x v="66"/>
    </i>
    <i r="1">
      <x v="87"/>
      <x v="71"/>
    </i>
    <i r="2">
      <x v="75"/>
    </i>
    <i t="default" r="1">
      <x v="87"/>
    </i>
    <i r="1">
      <x v="64"/>
      <x v="26"/>
    </i>
    <i r="2">
      <x v="182"/>
    </i>
    <i t="default" r="1">
      <x v="64"/>
    </i>
    <i r="1">
      <x v="93"/>
      <x v="3"/>
    </i>
    <i r="2">
      <x v="16"/>
    </i>
    <i t="default" r="1">
      <x v="93"/>
    </i>
    <i r="1">
      <x v="96"/>
      <x v="131"/>
    </i>
    <i t="default" r="1">
      <x v="96"/>
    </i>
    <i r="1">
      <x v="106"/>
      <x v="193"/>
    </i>
    <i t="default" r="1">
      <x v="106"/>
    </i>
    <i r="1">
      <x v="101"/>
      <x v="162"/>
    </i>
    <i t="default" r="1">
      <x v="101"/>
    </i>
    <i t="default">
      <x v="7"/>
    </i>
    <i>
      <x v="8"/>
      <x v="49"/>
      <x v="32"/>
    </i>
    <i r="2">
      <x v="65"/>
    </i>
    <i t="default" r="1">
      <x v="49"/>
    </i>
    <i r="1">
      <x v="94"/>
      <x v="47"/>
    </i>
    <i r="2">
      <x v="64"/>
    </i>
    <i t="default" r="1">
      <x v="94"/>
    </i>
    <i r="1">
      <x v="76"/>
      <x v="100"/>
    </i>
    <i t="default" r="1">
      <x v="76"/>
    </i>
    <i r="1">
      <x v="62"/>
      <x v="25"/>
    </i>
    <i t="default" r="1">
      <x v="62"/>
    </i>
    <i t="default">
      <x v="8"/>
    </i>
    <i>
      <x v="9"/>
      <x v="19"/>
      <x v="38"/>
    </i>
    <i r="2">
      <x v="84"/>
    </i>
    <i r="2">
      <x v="125"/>
    </i>
    <i r="2">
      <x v="134"/>
    </i>
    <i r="2">
      <x v="147"/>
    </i>
    <i r="2">
      <x v="195"/>
    </i>
    <i t="default" r="1">
      <x v="19"/>
    </i>
    <i t="default">
      <x v="9"/>
    </i>
    <i>
      <x v="10"/>
      <x v="25"/>
      <x v="163"/>
    </i>
    <i t="default" r="1">
      <x v="25"/>
    </i>
    <i r="1">
      <x v="45"/>
      <x v="208"/>
    </i>
    <i t="default" r="1">
      <x v="45"/>
    </i>
    <i r="1">
      <x v="29"/>
      <x v="145"/>
    </i>
    <i t="default" r="1">
      <x v="29"/>
    </i>
    <i t="default">
      <x v="10"/>
    </i>
    <i>
      <x v="11"/>
      <x v="6"/>
      <x v="57"/>
    </i>
    <i r="2">
      <x v="83"/>
    </i>
    <i r="2">
      <x v="96"/>
    </i>
    <i r="2">
      <x v="97"/>
    </i>
    <i r="2">
      <x v="112"/>
    </i>
    <i r="2">
      <x v="115"/>
    </i>
    <i r="2">
      <x v="116"/>
    </i>
    <i r="2">
      <x v="119"/>
    </i>
    <i r="2">
      <x v="120"/>
    </i>
    <i r="2">
      <x v="121"/>
    </i>
    <i r="2">
      <x v="122"/>
    </i>
    <i r="2">
      <x v="126"/>
    </i>
    <i r="2">
      <x v="183"/>
    </i>
    <i t="default" r="1">
      <x v="6"/>
    </i>
    <i r="1">
      <x v="7"/>
      <x v="53"/>
    </i>
    <i r="2">
      <x v="67"/>
    </i>
    <i r="2">
      <x v="68"/>
    </i>
    <i r="2">
      <x v="77"/>
    </i>
    <i r="2">
      <x v="143"/>
    </i>
    <i r="2">
      <x v="164"/>
    </i>
    <i r="2">
      <x v="167"/>
    </i>
    <i r="2">
      <x v="171"/>
    </i>
    <i r="2">
      <x v="174"/>
    </i>
    <i t="default" r="1">
      <x v="7"/>
    </i>
    <i r="1">
      <x v="8"/>
      <x v="9"/>
    </i>
    <i r="2">
      <x v="49"/>
    </i>
    <i t="default" r="1">
      <x v="8"/>
    </i>
    <i r="1">
      <x v="9"/>
      <x v="2"/>
    </i>
    <i r="2">
      <x v="9"/>
    </i>
    <i r="2">
      <x v="111"/>
    </i>
    <i r="2">
      <x v="138"/>
    </i>
    <i t="default" r="1">
      <x v="9"/>
    </i>
    <i r="1">
      <x v="10"/>
      <x v="10"/>
    </i>
    <i r="2">
      <x v="91"/>
    </i>
    <i r="2">
      <x v="105"/>
    </i>
    <i r="2">
      <x v="141"/>
    </i>
    <i t="default" r="1">
      <x v="10"/>
    </i>
    <i r="1">
      <x v="13"/>
      <x v="166"/>
    </i>
    <i t="default" r="1">
      <x v="13"/>
    </i>
    <i r="1">
      <x v="11"/>
      <x v="157"/>
    </i>
    <i t="default" r="1">
      <x v="11"/>
    </i>
    <i r="1">
      <x v="12"/>
      <x v="181"/>
    </i>
    <i r="2">
      <x v="200"/>
    </i>
    <i t="default" r="1">
      <x v="12"/>
    </i>
    <i r="1">
      <x v="14"/>
      <x v="142"/>
    </i>
    <i r="2">
      <x v="206"/>
    </i>
    <i t="default" r="1">
      <x v="14"/>
    </i>
    <i r="1">
      <x v="15"/>
      <x v="6"/>
    </i>
    <i r="2">
      <x v="21"/>
    </i>
    <i t="default" r="1">
      <x v="15"/>
    </i>
    <i r="1">
      <x v="16"/>
      <x v="199"/>
    </i>
    <i r="2">
      <x v="209"/>
    </i>
    <i t="default" r="1">
      <x v="16"/>
    </i>
    <i r="1">
      <x v="18"/>
      <x v="139"/>
    </i>
    <i t="default" r="1">
      <x v="18"/>
    </i>
    <i r="1">
      <x v="17"/>
      <x v="78"/>
    </i>
    <i t="default" r="1">
      <x v="17"/>
    </i>
    <i t="default">
      <x v="11"/>
    </i>
    <i>
      <x v="12"/>
      <x v="36"/>
      <x/>
    </i>
    <i t="default" r="1">
      <x v="36"/>
    </i>
    <i r="1">
      <x v="79"/>
      <x v="178"/>
    </i>
    <i t="default" r="1">
      <x v="79"/>
    </i>
    <i r="1">
      <x v="68"/>
      <x v="106"/>
    </i>
    <i t="default" r="1">
      <x v="68"/>
    </i>
    <i t="default">
      <x v="12"/>
    </i>
    <i>
      <x v="13"/>
      <x v="35"/>
      <x v="92"/>
    </i>
    <i r="2">
      <x v="146"/>
    </i>
    <i r="2">
      <x v="176"/>
    </i>
    <i t="default" r="1">
      <x v="35"/>
    </i>
    <i r="1">
      <x v="72"/>
      <x v="173"/>
    </i>
    <i r="2">
      <x v="180"/>
    </i>
    <i t="default" r="1">
      <x v="72"/>
    </i>
    <i r="1">
      <x v="26"/>
      <x v="7"/>
    </i>
    <i r="2">
      <x v="135"/>
    </i>
    <i r="2">
      <x v="201"/>
    </i>
    <i t="default" r="1">
      <x v="26"/>
    </i>
    <i r="1">
      <x v="92"/>
      <x v="195"/>
    </i>
    <i t="default" r="1">
      <x v="92"/>
    </i>
    <i r="1">
      <x v="27"/>
      <x v="18"/>
    </i>
    <i r="2">
      <x v="46"/>
    </i>
    <i t="default" r="1">
      <x v="27"/>
    </i>
    <i r="1">
      <x v="69"/>
      <x v="175"/>
    </i>
    <i r="2">
      <x v="191"/>
    </i>
    <i t="default" r="1">
      <x v="69"/>
    </i>
    <i r="1">
      <x v="30"/>
      <x v="172"/>
    </i>
    <i r="2">
      <x v="196"/>
    </i>
    <i t="default" r="1">
      <x v="30"/>
    </i>
    <i r="1">
      <x v="85"/>
      <x v="113"/>
    </i>
    <i t="default" r="1">
      <x v="85"/>
    </i>
    <i r="1">
      <x v="107"/>
      <x v="140"/>
    </i>
    <i t="default" r="1">
      <x v="107"/>
    </i>
    <i r="1">
      <x v="91"/>
      <x v="17"/>
    </i>
    <i t="default" r="1">
      <x v="91"/>
    </i>
    <i r="1">
      <x v="82"/>
      <x v="54"/>
    </i>
    <i t="default" r="1">
      <x v="82"/>
    </i>
    <i t="default">
      <x v="13"/>
    </i>
    <i>
      <x v="14"/>
      <x v="58"/>
      <x v="59"/>
    </i>
    <i r="2">
      <x v="86"/>
    </i>
    <i r="2">
      <x v="151"/>
    </i>
    <i r="2">
      <x v="152"/>
    </i>
    <i t="default" r="1">
      <x v="58"/>
    </i>
    <i r="1">
      <x v="55"/>
      <x v="180"/>
    </i>
    <i t="default" r="1">
      <x v="55"/>
    </i>
    <i r="1">
      <x v="59"/>
      <x v="137"/>
    </i>
    <i t="default" r="1">
      <x v="59"/>
    </i>
    <i r="1">
      <x v="80"/>
      <x v="202"/>
    </i>
    <i t="default" r="1">
      <x v="80"/>
    </i>
    <i r="1">
      <x v="97"/>
      <x v="104"/>
    </i>
    <i t="default" r="1">
      <x v="97"/>
    </i>
    <i r="1">
      <x v="46"/>
      <x v="118"/>
    </i>
    <i r="2">
      <x v="156"/>
    </i>
    <i t="default" r="1">
      <x v="46"/>
    </i>
    <i r="1">
      <x v="57"/>
      <x v="72"/>
    </i>
    <i r="2">
      <x v="107"/>
    </i>
    <i t="default" r="1">
      <x v="57"/>
    </i>
    <i r="1">
      <x v="53"/>
      <x v="19"/>
    </i>
    <i t="default" r="1">
      <x v="53"/>
    </i>
    <i r="1">
      <x v="104"/>
      <x v="5"/>
    </i>
    <i t="default" r="1">
      <x v="104"/>
    </i>
    <i r="1">
      <x v="54"/>
      <x v="180"/>
    </i>
    <i t="default" r="1">
      <x v="54"/>
    </i>
    <i t="default">
      <x v="14"/>
    </i>
    <i>
      <x v="15"/>
      <x v="50"/>
      <x v="88"/>
    </i>
    <i r="2">
      <x v="153"/>
    </i>
    <i t="default" r="1">
      <x v="50"/>
    </i>
    <i r="1">
      <x v="90"/>
      <x v="63"/>
    </i>
    <i t="default" r="1">
      <x v="90"/>
    </i>
    <i r="1">
      <x v="83"/>
      <x v="22"/>
    </i>
    <i r="2">
      <x v="62"/>
    </i>
    <i t="default" r="1">
      <x v="83"/>
    </i>
    <i r="1">
      <x v="86"/>
      <x v="90"/>
    </i>
    <i t="default" r="1">
      <x v="86"/>
    </i>
    <i t="default">
      <x v="15"/>
    </i>
    <i>
      <x v="16"/>
      <x v="20"/>
      <x v="1"/>
    </i>
    <i r="2">
      <x v="37"/>
    </i>
    <i r="2">
      <x v="42"/>
    </i>
    <i r="2">
      <x v="52"/>
    </i>
    <i r="2">
      <x v="93"/>
    </i>
    <i r="2">
      <x v="154"/>
    </i>
    <i r="2">
      <x v="185"/>
    </i>
    <i t="default" r="1">
      <x v="20"/>
    </i>
    <i r="1">
      <x v="23"/>
      <x v="5"/>
    </i>
    <i r="2">
      <x v="27"/>
    </i>
    <i r="2">
      <x v="159"/>
    </i>
    <i r="2">
      <x v="188"/>
    </i>
    <i r="2">
      <x v="194"/>
    </i>
    <i r="2">
      <x v="205"/>
    </i>
    <i t="default" r="1">
      <x v="23"/>
    </i>
    <i r="1">
      <x v="88"/>
      <x v="144"/>
    </i>
    <i t="default" r="1">
      <x v="88"/>
    </i>
    <i r="1">
      <x v="63"/>
      <x v="50"/>
    </i>
    <i t="default" r="1">
      <x v="63"/>
    </i>
    <i t="default">
      <x v="16"/>
    </i>
    <i>
      <x v="17"/>
      <x v="37"/>
      <x v="187"/>
    </i>
    <i t="default" r="1">
      <x v="37"/>
    </i>
    <i r="1">
      <x v="100"/>
      <x v="55"/>
    </i>
    <i t="default" r="1">
      <x v="100"/>
    </i>
    <i r="1">
      <x v="81"/>
      <x v="31"/>
    </i>
    <i t="default" r="1">
      <x v="81"/>
    </i>
    <i r="1">
      <x v="34"/>
      <x v="91"/>
    </i>
    <i t="default" r="1">
      <x v="34"/>
    </i>
    <i r="1">
      <x v="56"/>
      <x v="129"/>
    </i>
    <i t="default" r="1">
      <x v="56"/>
    </i>
    <i t="default">
      <x v="17"/>
    </i>
    <i t="grand">
      <x/>
    </i>
  </rowItems>
  <colFields count="1">
    <field x="18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ราย" fld="15" subtotal="count" baseField="0" baseItem="0"/>
  </dataFields>
  <formats count="25">
    <format dxfId="24">
      <pivotArea type="all" outline="0" fieldPosition="0"/>
    </format>
    <format dxfId="23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18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grandRow="1" outline="0" fieldPosition="0"/>
    </format>
    <format dxfId="1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09765625" defaultRowHeight="21.75"/>
  <cols>
    <col min="1" max="1" width="27.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4" t="s">
        <v>356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8"/>
    </row>
    <row r="2" spans="1:30" ht="24">
      <c r="A2" s="30"/>
      <c r="B2" s="30"/>
      <c r="C2" s="31" t="s">
        <v>633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6</v>
      </c>
      <c r="D13" s="58">
        <v>1</v>
      </c>
      <c r="E13" s="58">
        <v>7</v>
      </c>
      <c r="F13" s="58">
        <v>32</v>
      </c>
      <c r="G13" s="58">
        <v>166</v>
      </c>
      <c r="H13" s="58">
        <v>89</v>
      </c>
      <c r="I13" s="57">
        <v>103</v>
      </c>
      <c r="J13" s="57">
        <v>59</v>
      </c>
      <c r="K13" s="57">
        <v>1</v>
      </c>
      <c r="L13" s="57"/>
      <c r="M13" s="57"/>
      <c r="N13" s="58">
        <f t="shared" si="0"/>
        <v>480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22</v>
      </c>
      <c r="D14" s="63">
        <f>B13+C13+D13</f>
        <v>23</v>
      </c>
      <c r="E14" s="64">
        <f>SUM(B13:E13)</f>
        <v>30</v>
      </c>
      <c r="F14" s="64">
        <f>SUM(B13:F13)</f>
        <v>62</v>
      </c>
      <c r="G14" s="64">
        <f>SUM(B13:G13)</f>
        <v>228</v>
      </c>
      <c r="H14" s="64">
        <f>SUM(B13:H13)</f>
        <v>317</v>
      </c>
      <c r="I14" s="64">
        <f>SUM(B13:I13)</f>
        <v>420</v>
      </c>
      <c r="J14" s="64">
        <f>SUM(B13:J13)</f>
        <v>479</v>
      </c>
      <c r="K14" s="64">
        <f>SUM(B13:K13)</f>
        <v>480</v>
      </c>
      <c r="L14" s="64">
        <f>SUM(B13:L13)</f>
        <v>480</v>
      </c>
      <c r="M14" s="64">
        <f>SUM(B13:M13)</f>
        <v>480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L1" zoomScale="90" zoomScaleNormal="90" workbookViewId="0">
      <selection activeCell="V5" sqref="V5:V26"/>
    </sheetView>
  </sheetViews>
  <sheetFormatPr defaultColWidth="9.09765625" defaultRowHeight="27.75"/>
  <cols>
    <col min="1" max="1" width="15.09765625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49" t="s">
        <v>338</v>
      </c>
      <c r="S1" s="349"/>
      <c r="T1" s="349"/>
      <c r="U1" s="349"/>
      <c r="V1" s="349"/>
      <c r="W1" s="349"/>
    </row>
    <row r="2" spans="1:26">
      <c r="B2" s="82" t="s">
        <v>633</v>
      </c>
      <c r="R2" s="83"/>
      <c r="S2" s="83"/>
      <c r="T2" s="350" t="s">
        <v>347</v>
      </c>
      <c r="U2" s="351"/>
      <c r="V2" s="351"/>
      <c r="W2" s="352"/>
    </row>
    <row r="3" spans="1:26">
      <c r="A3" s="84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7</v>
      </c>
      <c r="K5" s="96">
        <v>0</v>
      </c>
      <c r="L5" s="98"/>
      <c r="M5" s="96"/>
      <c r="N5" s="99">
        <f t="shared" ref="N5:N27" si="0">SUM(B5:M5)</f>
        <v>79</v>
      </c>
      <c r="O5" s="100">
        <f t="shared" ref="O5:O27" si="1">V5</f>
        <v>50.59788769830849</v>
      </c>
      <c r="R5" s="101" t="s">
        <v>21</v>
      </c>
      <c r="S5" s="102">
        <f>S6+S7</f>
        <v>156133</v>
      </c>
      <c r="T5" s="103">
        <f>T6+T7</f>
        <v>79</v>
      </c>
      <c r="U5" s="104">
        <v>0</v>
      </c>
      <c r="V5" s="105">
        <f>T5*100000/S5</f>
        <v>50.59788769830849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0</v>
      </c>
      <c r="L6" s="111"/>
      <c r="M6" s="111"/>
      <c r="N6" s="112">
        <f t="shared" si="0"/>
        <v>24</v>
      </c>
      <c r="O6" s="113">
        <f t="shared" si="1"/>
        <v>69.456502865080736</v>
      </c>
      <c r="R6" s="114" t="s">
        <v>57</v>
      </c>
      <c r="S6" s="115">
        <v>34554</v>
      </c>
      <c r="T6" s="116">
        <f>N6</f>
        <v>24</v>
      </c>
      <c r="U6" s="117">
        <v>0</v>
      </c>
      <c r="V6" s="118">
        <f>T6*100000/S6</f>
        <v>69.456502865080736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6</v>
      </c>
      <c r="K7" s="111">
        <v>0</v>
      </c>
      <c r="L7" s="111"/>
      <c r="M7" s="111"/>
      <c r="N7" s="112">
        <f t="shared" si="0"/>
        <v>55</v>
      </c>
      <c r="O7" s="113">
        <f t="shared" si="1"/>
        <v>45.238075654512706</v>
      </c>
      <c r="R7" s="114" t="s">
        <v>22</v>
      </c>
      <c r="S7" s="115">
        <v>121579</v>
      </c>
      <c r="T7" s="116">
        <f t="shared" ref="T7:T26" si="2">N7</f>
        <v>55</v>
      </c>
      <c r="U7" s="117">
        <v>0</v>
      </c>
      <c r="V7" s="118">
        <f t="shared" ref="V7:V26" si="3">T7*100000/S7</f>
        <v>45.238075654512706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2</v>
      </c>
      <c r="D8" s="109">
        <v>0</v>
      </c>
      <c r="E8" s="109">
        <v>0</v>
      </c>
      <c r="F8" s="109">
        <v>0</v>
      </c>
      <c r="G8" s="109">
        <v>4</v>
      </c>
      <c r="H8" s="109">
        <v>0</v>
      </c>
      <c r="I8" s="110">
        <v>1</v>
      </c>
      <c r="J8" s="111">
        <v>0</v>
      </c>
      <c r="K8" s="111">
        <v>0</v>
      </c>
      <c r="L8" s="111"/>
      <c r="M8" s="111"/>
      <c r="N8" s="112">
        <f t="shared" si="0"/>
        <v>9</v>
      </c>
      <c r="O8" s="113">
        <f t="shared" si="1"/>
        <v>9.1514566068432561</v>
      </c>
      <c r="R8" s="120" t="s">
        <v>23</v>
      </c>
      <c r="S8" s="121">
        <v>98345</v>
      </c>
      <c r="T8" s="116">
        <f t="shared" si="2"/>
        <v>9</v>
      </c>
      <c r="U8" s="122">
        <v>0</v>
      </c>
      <c r="V8" s="118">
        <f t="shared" si="3"/>
        <v>9.1514566068432561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2</v>
      </c>
      <c r="H9" s="123">
        <v>1</v>
      </c>
      <c r="I9" s="110">
        <v>1</v>
      </c>
      <c r="J9" s="111">
        <v>1</v>
      </c>
      <c r="K9" s="111">
        <v>0</v>
      </c>
      <c r="L9" s="111"/>
      <c r="M9" s="111"/>
      <c r="N9" s="112">
        <f t="shared" si="0"/>
        <v>14</v>
      </c>
      <c r="O9" s="113">
        <f t="shared" si="1"/>
        <v>26.07999105828878</v>
      </c>
      <c r="R9" s="120" t="s">
        <v>31</v>
      </c>
      <c r="S9" s="121">
        <v>53681</v>
      </c>
      <c r="T9" s="116">
        <f t="shared" si="2"/>
        <v>14</v>
      </c>
      <c r="U9" s="122">
        <v>0</v>
      </c>
      <c r="V9" s="118">
        <f t="shared" si="3"/>
        <v>26.07999105828878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0</v>
      </c>
      <c r="L10" s="111"/>
      <c r="M10" s="111"/>
      <c r="N10" s="112">
        <f t="shared" si="0"/>
        <v>27</v>
      </c>
      <c r="O10" s="113">
        <f t="shared" si="1"/>
        <v>33.482973288027978</v>
      </c>
      <c r="R10" s="120" t="s">
        <v>24</v>
      </c>
      <c r="S10" s="121">
        <v>80638</v>
      </c>
      <c r="T10" s="116">
        <f t="shared" si="2"/>
        <v>27</v>
      </c>
      <c r="U10" s="122">
        <v>0</v>
      </c>
      <c r="V10" s="118">
        <f t="shared" si="3"/>
        <v>33.482973288027978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3</v>
      </c>
      <c r="K11" s="111">
        <v>0</v>
      </c>
      <c r="L11" s="111"/>
      <c r="M11" s="111"/>
      <c r="N11" s="112">
        <f t="shared" si="0"/>
        <v>6</v>
      </c>
      <c r="O11" s="113">
        <f t="shared" si="1"/>
        <v>8.7753937957965871</v>
      </c>
      <c r="R11" s="120" t="s">
        <v>25</v>
      </c>
      <c r="S11" s="121">
        <v>68373</v>
      </c>
      <c r="T11" s="116">
        <f t="shared" si="2"/>
        <v>6</v>
      </c>
      <c r="U11" s="122">
        <v>0</v>
      </c>
      <c r="V11" s="118">
        <f t="shared" si="3"/>
        <v>8.7753937957965871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1</v>
      </c>
      <c r="L12" s="111"/>
      <c r="M12" s="111"/>
      <c r="N12" s="112">
        <f t="shared" si="0"/>
        <v>55</v>
      </c>
      <c r="O12" s="113">
        <f t="shared" si="1"/>
        <v>74.938005831539357</v>
      </c>
      <c r="R12" s="120" t="s">
        <v>26</v>
      </c>
      <c r="S12" s="121">
        <v>73394</v>
      </c>
      <c r="T12" s="116">
        <f t="shared" si="2"/>
        <v>55</v>
      </c>
      <c r="U12" s="122">
        <v>0</v>
      </c>
      <c r="V12" s="118">
        <f t="shared" si="3"/>
        <v>74.938005831539357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/>
      <c r="M13" s="111"/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/>
      <c r="M14" s="111"/>
      <c r="N14" s="112">
        <f t="shared" si="0"/>
        <v>11</v>
      </c>
      <c r="O14" s="113">
        <f t="shared" si="1"/>
        <v>19.031141868512112</v>
      </c>
      <c r="R14" s="120" t="s">
        <v>34</v>
      </c>
      <c r="S14" s="121">
        <v>57800</v>
      </c>
      <c r="T14" s="116">
        <f t="shared" si="2"/>
        <v>11</v>
      </c>
      <c r="U14" s="122">
        <v>0</v>
      </c>
      <c r="V14" s="118">
        <f t="shared" si="3"/>
        <v>19.031141868512112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/>
      <c r="M15" s="111"/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4</v>
      </c>
      <c r="K16" s="111">
        <v>0</v>
      </c>
      <c r="L16" s="111"/>
      <c r="M16" s="111"/>
      <c r="N16" s="112">
        <f t="shared" si="0"/>
        <v>23</v>
      </c>
      <c r="O16" s="113">
        <f t="shared" si="1"/>
        <v>18.927704398633914</v>
      </c>
      <c r="R16" s="120" t="s">
        <v>28</v>
      </c>
      <c r="S16" s="121">
        <v>121515</v>
      </c>
      <c r="T16" s="116">
        <f t="shared" si="2"/>
        <v>23</v>
      </c>
      <c r="U16" s="122">
        <v>0</v>
      </c>
      <c r="V16" s="118">
        <f t="shared" si="3"/>
        <v>18.927704398633914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9</v>
      </c>
      <c r="I17" s="110">
        <v>16</v>
      </c>
      <c r="J17" s="111">
        <v>2</v>
      </c>
      <c r="K17" s="111">
        <v>0</v>
      </c>
      <c r="L17" s="111"/>
      <c r="M17" s="111"/>
      <c r="N17" s="112">
        <f t="shared" si="0"/>
        <v>38</v>
      </c>
      <c r="O17" s="113">
        <f t="shared" si="1"/>
        <v>32.63903800730084</v>
      </c>
      <c r="R17" s="120" t="s">
        <v>29</v>
      </c>
      <c r="S17" s="121">
        <v>116425</v>
      </c>
      <c r="T17" s="116">
        <f t="shared" si="2"/>
        <v>38</v>
      </c>
      <c r="U17" s="122">
        <v>0</v>
      </c>
      <c r="V17" s="118">
        <f t="shared" si="3"/>
        <v>32.63903800730084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/>
      <c r="M18" s="111"/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/>
      <c r="M19" s="111"/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0</v>
      </c>
      <c r="D20" s="109">
        <v>0</v>
      </c>
      <c r="E20" s="123">
        <v>1</v>
      </c>
      <c r="F20" s="109">
        <v>0</v>
      </c>
      <c r="G20" s="109">
        <v>3</v>
      </c>
      <c r="H20" s="123">
        <v>0</v>
      </c>
      <c r="I20" s="110">
        <v>0</v>
      </c>
      <c r="J20" s="111">
        <v>2</v>
      </c>
      <c r="K20" s="111">
        <v>0</v>
      </c>
      <c r="L20" s="111"/>
      <c r="M20" s="111"/>
      <c r="N20" s="112">
        <f t="shared" si="0"/>
        <v>6</v>
      </c>
      <c r="O20" s="113">
        <f t="shared" si="1"/>
        <v>8.0532588854289706</v>
      </c>
      <c r="R20" s="120" t="s">
        <v>30</v>
      </c>
      <c r="S20" s="121">
        <v>74504</v>
      </c>
      <c r="T20" s="116">
        <f t="shared" si="2"/>
        <v>6</v>
      </c>
      <c r="U20" s="122">
        <v>0</v>
      </c>
      <c r="V20" s="118">
        <f t="shared" si="3"/>
        <v>8.0532588854289706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/>
      <c r="M21" s="111"/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/>
      <c r="M22" s="111"/>
      <c r="N22" s="112">
        <f t="shared" si="0"/>
        <v>3</v>
      </c>
      <c r="O22" s="113">
        <f t="shared" si="1"/>
        <v>8.1369171933060294</v>
      </c>
      <c r="R22" s="124" t="s">
        <v>59</v>
      </c>
      <c r="S22" s="121">
        <v>36869</v>
      </c>
      <c r="T22" s="116">
        <f t="shared" si="2"/>
        <v>3</v>
      </c>
      <c r="U22" s="122">
        <v>0</v>
      </c>
      <c r="V22" s="118">
        <f t="shared" si="3"/>
        <v>8.1369171933060294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1</v>
      </c>
      <c r="K23" s="111">
        <v>0</v>
      </c>
      <c r="L23" s="111"/>
      <c r="M23" s="111"/>
      <c r="N23" s="112">
        <f t="shared" si="0"/>
        <v>12</v>
      </c>
      <c r="O23" s="113">
        <f t="shared" si="1"/>
        <v>25.485823510672187</v>
      </c>
      <c r="R23" s="124" t="s">
        <v>60</v>
      </c>
      <c r="S23" s="121">
        <v>47085</v>
      </c>
      <c r="T23" s="116">
        <f t="shared" si="2"/>
        <v>12</v>
      </c>
      <c r="U23" s="122">
        <v>0</v>
      </c>
      <c r="V23" s="118">
        <f t="shared" si="3"/>
        <v>25.485823510672187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/>
      <c r="M24" s="111"/>
      <c r="N24" s="112">
        <f t="shared" si="0"/>
        <v>35</v>
      </c>
      <c r="O24" s="113">
        <f t="shared" si="1"/>
        <v>125.89022372491188</v>
      </c>
      <c r="R24" s="124" t="s">
        <v>61</v>
      </c>
      <c r="S24" s="121">
        <v>27802</v>
      </c>
      <c r="T24" s="116">
        <f t="shared" si="2"/>
        <v>35</v>
      </c>
      <c r="U24" s="122">
        <v>0</v>
      </c>
      <c r="V24" s="118">
        <f t="shared" si="3"/>
        <v>125.89022372491188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0</v>
      </c>
      <c r="L25" s="111"/>
      <c r="M25" s="111"/>
      <c r="N25" s="112">
        <f t="shared" si="0"/>
        <v>124</v>
      </c>
      <c r="O25" s="113">
        <f t="shared" si="1"/>
        <v>497.89198956032925</v>
      </c>
      <c r="R25" s="124" t="s">
        <v>62</v>
      </c>
      <c r="S25" s="121">
        <v>24905</v>
      </c>
      <c r="T25" s="116">
        <f t="shared" si="2"/>
        <v>124</v>
      </c>
      <c r="U25" s="122">
        <v>0</v>
      </c>
      <c r="V25" s="118">
        <f t="shared" si="3"/>
        <v>497.89198956032925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5</v>
      </c>
      <c r="K26" s="126">
        <v>0</v>
      </c>
      <c r="L26" s="126"/>
      <c r="M26" s="126"/>
      <c r="N26" s="112">
        <f t="shared" si="0"/>
        <v>18</v>
      </c>
      <c r="O26" s="127">
        <f t="shared" si="1"/>
        <v>76.132470498667686</v>
      </c>
      <c r="R26" s="128" t="s">
        <v>63</v>
      </c>
      <c r="S26" s="121">
        <v>23643</v>
      </c>
      <c r="T26" s="116">
        <f t="shared" si="2"/>
        <v>18</v>
      </c>
      <c r="U26" s="129">
        <v>0</v>
      </c>
      <c r="V26" s="118">
        <f t="shared" si="3"/>
        <v>76.132470498667686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6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166</v>
      </c>
      <c r="H27" s="131">
        <f t="shared" si="4"/>
        <v>89</v>
      </c>
      <c r="I27" s="131">
        <f t="shared" si="4"/>
        <v>103</v>
      </c>
      <c r="J27" s="131">
        <f t="shared" si="4"/>
        <v>59</v>
      </c>
      <c r="K27" s="131">
        <f t="shared" si="4"/>
        <v>1</v>
      </c>
      <c r="L27" s="131">
        <f t="shared" si="4"/>
        <v>0</v>
      </c>
      <c r="M27" s="131">
        <f t="shared" si="4"/>
        <v>0</v>
      </c>
      <c r="N27" s="131">
        <f t="shared" si="0"/>
        <v>480</v>
      </c>
      <c r="O27" s="132">
        <f t="shared" si="1"/>
        <v>36.681262752470253</v>
      </c>
      <c r="R27" s="130" t="s">
        <v>64</v>
      </c>
      <c r="S27" s="131">
        <f>SUM(S6:S26)</f>
        <v>1308570</v>
      </c>
      <c r="T27" s="131">
        <f>SUM(T6:T26)</f>
        <v>480</v>
      </c>
      <c r="U27" s="131">
        <f>SUM(U6:U26)</f>
        <v>0</v>
      </c>
      <c r="V27" s="132">
        <f>T27*100000/S27</f>
        <v>36.681262752470253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A2" sqref="A2"/>
    </sheetView>
  </sheetViews>
  <sheetFormatPr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7968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7968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633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37</v>
      </c>
      <c r="P4" s="145">
        <f t="shared" ref="P4:P10" si="0">O4*100000/N4</f>
        <v>52.555042780269709</v>
      </c>
      <c r="Q4" s="140"/>
      <c r="R4" s="146">
        <f>O4*100/O10</f>
        <v>7.708333333333333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130</v>
      </c>
      <c r="P5" s="145">
        <f t="shared" si="0"/>
        <v>173.23530443261018</v>
      </c>
      <c r="R5" s="146">
        <f>O5*100/O10</f>
        <v>27.083333333333332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21</v>
      </c>
      <c r="D6" s="153">
        <v>0</v>
      </c>
      <c r="E6" s="154">
        <f>C6+D6</f>
        <v>21</v>
      </c>
      <c r="F6" s="155">
        <f>E6*100000/B6</f>
        <v>13.45007141347441</v>
      </c>
      <c r="G6" s="153">
        <v>58</v>
      </c>
      <c r="H6" s="156">
        <f>C6+D6+G6</f>
        <v>79</v>
      </c>
      <c r="I6" s="157">
        <f>H6*100000/B6</f>
        <v>50.59788769830849</v>
      </c>
      <c r="L6" s="151"/>
      <c r="M6" s="143" t="s">
        <v>36</v>
      </c>
      <c r="N6" s="144">
        <v>84248.338076132117</v>
      </c>
      <c r="O6" s="143">
        <v>136</v>
      </c>
      <c r="P6" s="145">
        <f t="shared" si="0"/>
        <v>161.42751667944097</v>
      </c>
      <c r="R6" s="146">
        <f>O6*100/O10</f>
        <v>28.333333333333332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18</v>
      </c>
      <c r="H7" s="165">
        <f>C7+D7+G7</f>
        <v>24</v>
      </c>
      <c r="I7" s="166">
        <f>H7*100000/B7</f>
        <v>69.456502865080736</v>
      </c>
      <c r="M7" s="143" t="s">
        <v>37</v>
      </c>
      <c r="N7" s="144">
        <v>199998.93546853634</v>
      </c>
      <c r="O7" s="143">
        <v>91</v>
      </c>
      <c r="P7" s="145">
        <f t="shared" si="0"/>
        <v>45.500242182197034</v>
      </c>
      <c r="R7" s="146">
        <f>O7*100/O10</f>
        <v>18.958333333333332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15</v>
      </c>
      <c r="D8" s="161">
        <v>0</v>
      </c>
      <c r="E8" s="162">
        <f t="shared" ref="E8:E27" si="1">C8+D8</f>
        <v>15</v>
      </c>
      <c r="F8" s="163">
        <f t="shared" ref="F8:F27" si="2">E8*100000/B8</f>
        <v>12.337656996685283</v>
      </c>
      <c r="G8" s="164">
        <v>40</v>
      </c>
      <c r="H8" s="165">
        <f t="shared" ref="H8:H27" si="3">C8+D8+G8</f>
        <v>55</v>
      </c>
      <c r="I8" s="166">
        <f t="shared" ref="I8:I27" si="4">H8*100000/B8</f>
        <v>45.238075654512706</v>
      </c>
      <c r="M8" s="143" t="s">
        <v>38</v>
      </c>
      <c r="N8" s="144">
        <v>444932</v>
      </c>
      <c r="O8" s="143">
        <v>52</v>
      </c>
      <c r="P8" s="145">
        <f t="shared" si="0"/>
        <v>11.687179164456591</v>
      </c>
      <c r="R8" s="146">
        <f>O8*100/O10</f>
        <v>10.833333333333334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2</v>
      </c>
      <c r="D9" s="161">
        <v>0</v>
      </c>
      <c r="E9" s="162">
        <f t="shared" si="1"/>
        <v>2</v>
      </c>
      <c r="F9" s="163">
        <f t="shared" si="2"/>
        <v>2.0336570237429457</v>
      </c>
      <c r="G9" s="164">
        <v>7</v>
      </c>
      <c r="H9" s="165">
        <f t="shared" si="3"/>
        <v>9</v>
      </c>
      <c r="I9" s="166">
        <f t="shared" si="4"/>
        <v>9.1514566068432561</v>
      </c>
      <c r="M9" s="143" t="s">
        <v>39</v>
      </c>
      <c r="N9" s="144">
        <v>433946</v>
      </c>
      <c r="O9" s="143">
        <v>34</v>
      </c>
      <c r="P9" s="145">
        <f t="shared" si="0"/>
        <v>7.8350762537274221</v>
      </c>
      <c r="R9" s="146">
        <f>O9*100/O10</f>
        <v>7.083333333333333</v>
      </c>
      <c r="T9" s="148"/>
      <c r="V9" s="152"/>
    </row>
    <row r="10" spans="1:23">
      <c r="A10" s="120" t="s">
        <v>31</v>
      </c>
      <c r="B10" s="121">
        <v>53681</v>
      </c>
      <c r="C10" s="160">
        <v>5</v>
      </c>
      <c r="D10" s="161">
        <v>0</v>
      </c>
      <c r="E10" s="162">
        <f t="shared" si="1"/>
        <v>5</v>
      </c>
      <c r="F10" s="163">
        <f t="shared" si="2"/>
        <v>9.3142825208174216</v>
      </c>
      <c r="G10" s="164">
        <v>9</v>
      </c>
      <c r="H10" s="165">
        <f t="shared" si="3"/>
        <v>14</v>
      </c>
      <c r="I10" s="166">
        <f t="shared" si="4"/>
        <v>26.07999105828878</v>
      </c>
      <c r="M10" s="167" t="s">
        <v>41</v>
      </c>
      <c r="N10" s="168">
        <f>SUM(N4:N9)</f>
        <v>1308570.0921336529</v>
      </c>
      <c r="O10" s="168">
        <f>SUM(O4:O9)</f>
        <v>480</v>
      </c>
      <c r="P10" s="169">
        <f t="shared" si="0"/>
        <v>36.681260169820114</v>
      </c>
      <c r="R10" s="170">
        <f>SUM(R4:R9)</f>
        <v>99.999999999999986</v>
      </c>
      <c r="T10" s="148"/>
      <c r="V10" s="152"/>
    </row>
    <row r="11" spans="1:23">
      <c r="A11" s="120" t="s">
        <v>24</v>
      </c>
      <c r="B11" s="121">
        <v>80638</v>
      </c>
      <c r="C11" s="160">
        <v>6</v>
      </c>
      <c r="D11" s="161">
        <v>0</v>
      </c>
      <c r="E11" s="162">
        <f t="shared" si="1"/>
        <v>6</v>
      </c>
      <c r="F11" s="163">
        <f t="shared" si="2"/>
        <v>7.4406607306728834</v>
      </c>
      <c r="G11" s="164">
        <v>21</v>
      </c>
      <c r="H11" s="165">
        <f t="shared" si="3"/>
        <v>27</v>
      </c>
      <c r="I11" s="166">
        <f t="shared" si="4"/>
        <v>33.482973288027978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6</v>
      </c>
      <c r="H12" s="165">
        <f t="shared" si="3"/>
        <v>6</v>
      </c>
      <c r="I12" s="166">
        <f t="shared" si="4"/>
        <v>8.7753937957965871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47</v>
      </c>
      <c r="H13" s="165">
        <f t="shared" si="3"/>
        <v>55</v>
      </c>
      <c r="I13" s="166">
        <f t="shared" si="4"/>
        <v>74.938005831539357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232</v>
      </c>
      <c r="P14" s="145">
        <f>O14*100000/N14</f>
        <v>35.555664538435366</v>
      </c>
      <c r="R14" s="107"/>
    </row>
    <row r="15" spans="1:23">
      <c r="A15" s="120" t="s">
        <v>34</v>
      </c>
      <c r="B15" s="121">
        <v>57800</v>
      </c>
      <c r="C15" s="160">
        <v>2</v>
      </c>
      <c r="D15" s="161">
        <v>0</v>
      </c>
      <c r="E15" s="162">
        <f t="shared" si="1"/>
        <v>2</v>
      </c>
      <c r="F15" s="163">
        <f t="shared" si="2"/>
        <v>3.4602076124567476</v>
      </c>
      <c r="G15" s="164">
        <v>9</v>
      </c>
      <c r="H15" s="165">
        <f t="shared" si="3"/>
        <v>11</v>
      </c>
      <c r="I15" s="166">
        <f t="shared" si="4"/>
        <v>19.031141868512112</v>
      </c>
      <c r="M15" s="174" t="s">
        <v>71</v>
      </c>
      <c r="N15" s="175">
        <v>656072</v>
      </c>
      <c r="O15" s="175">
        <f>O10-O14</f>
        <v>248</v>
      </c>
      <c r="P15" s="145">
        <f>O15*100000/N15</f>
        <v>37.800729188259822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480</v>
      </c>
      <c r="P16" s="179">
        <f>O16*100000/N16</f>
        <v>36.681262752470253</v>
      </c>
    </row>
    <row r="17" spans="1:22">
      <c r="A17" s="120" t="s">
        <v>28</v>
      </c>
      <c r="B17" s="121">
        <v>121515</v>
      </c>
      <c r="C17" s="160">
        <v>1</v>
      </c>
      <c r="D17" s="161">
        <v>0</v>
      </c>
      <c r="E17" s="162">
        <f t="shared" si="1"/>
        <v>1</v>
      </c>
      <c r="F17" s="163">
        <f t="shared" si="2"/>
        <v>0.82294366950582232</v>
      </c>
      <c r="G17" s="164">
        <v>22</v>
      </c>
      <c r="H17" s="165">
        <f t="shared" si="3"/>
        <v>23</v>
      </c>
      <c r="I17" s="166">
        <f t="shared" si="4"/>
        <v>18.927704398633914</v>
      </c>
    </row>
    <row r="18" spans="1:22">
      <c r="A18" s="120" t="s">
        <v>29</v>
      </c>
      <c r="B18" s="121">
        <v>116425</v>
      </c>
      <c r="C18" s="160">
        <v>13</v>
      </c>
      <c r="D18" s="161">
        <v>0</v>
      </c>
      <c r="E18" s="162">
        <f t="shared" si="1"/>
        <v>13</v>
      </c>
      <c r="F18" s="163">
        <f t="shared" si="2"/>
        <v>11.165986686708182</v>
      </c>
      <c r="G18" s="164">
        <v>25</v>
      </c>
      <c r="H18" s="165">
        <f t="shared" si="3"/>
        <v>38</v>
      </c>
      <c r="I18" s="166">
        <f t="shared" si="4"/>
        <v>32.63903800730084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3</v>
      </c>
      <c r="D21" s="161">
        <v>0</v>
      </c>
      <c r="E21" s="162">
        <f t="shared" si="1"/>
        <v>3</v>
      </c>
      <c r="F21" s="163">
        <f t="shared" si="2"/>
        <v>4.0266294427144853</v>
      </c>
      <c r="G21" s="164">
        <v>3</v>
      </c>
      <c r="H21" s="165">
        <f t="shared" si="3"/>
        <v>6</v>
      </c>
      <c r="I21" s="166">
        <f t="shared" si="4"/>
        <v>8.0532588854289706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1</v>
      </c>
      <c r="D23" s="161">
        <v>0</v>
      </c>
      <c r="E23" s="162">
        <f t="shared" si="1"/>
        <v>1</v>
      </c>
      <c r="F23" s="163">
        <f t="shared" si="2"/>
        <v>2.7123057311020098</v>
      </c>
      <c r="G23" s="164">
        <v>2</v>
      </c>
      <c r="H23" s="165">
        <f t="shared" si="3"/>
        <v>3</v>
      </c>
      <c r="I23" s="166">
        <f t="shared" si="4"/>
        <v>8.1369171933060294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6</v>
      </c>
      <c r="D24" s="161">
        <v>0</v>
      </c>
      <c r="E24" s="162">
        <f t="shared" si="1"/>
        <v>6</v>
      </c>
      <c r="F24" s="163">
        <f t="shared" si="2"/>
        <v>12.742911755336094</v>
      </c>
      <c r="G24" s="164">
        <v>6</v>
      </c>
      <c r="H24" s="165">
        <f t="shared" si="3"/>
        <v>12</v>
      </c>
      <c r="I24" s="166">
        <f t="shared" si="4"/>
        <v>25.485823510672187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21</v>
      </c>
      <c r="H25" s="165">
        <f t="shared" si="3"/>
        <v>35</v>
      </c>
      <c r="I25" s="166">
        <f t="shared" si="4"/>
        <v>125.89022372491188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14</v>
      </c>
      <c r="D26" s="161">
        <v>0</v>
      </c>
      <c r="E26" s="162">
        <f t="shared" si="1"/>
        <v>14</v>
      </c>
      <c r="F26" s="163">
        <f t="shared" si="2"/>
        <v>56.213611724553303</v>
      </c>
      <c r="G26" s="164">
        <v>110</v>
      </c>
      <c r="H26" s="165">
        <f t="shared" si="3"/>
        <v>124</v>
      </c>
      <c r="I26" s="166">
        <f t="shared" si="4"/>
        <v>497.89198956032925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0</v>
      </c>
      <c r="E27" s="162">
        <f t="shared" si="1"/>
        <v>7</v>
      </c>
      <c r="F27" s="163">
        <f t="shared" si="2"/>
        <v>29.607071860592988</v>
      </c>
      <c r="G27" s="164">
        <v>11</v>
      </c>
      <c r="H27" s="165">
        <f t="shared" si="3"/>
        <v>18</v>
      </c>
      <c r="I27" s="166">
        <f t="shared" si="4"/>
        <v>76.132470498667686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116</v>
      </c>
      <c r="D28" s="184">
        <f>SUM(D7:D27)</f>
        <v>1</v>
      </c>
      <c r="E28" s="184">
        <f>SUM(E7:E27)</f>
        <v>117</v>
      </c>
      <c r="F28" s="185">
        <f>E28*100000/B28</f>
        <v>8.9410577959146238</v>
      </c>
      <c r="G28" s="184">
        <f>SUM(G7:G27)</f>
        <v>363</v>
      </c>
      <c r="H28" s="184">
        <f>C28+D28+G28</f>
        <v>480</v>
      </c>
      <c r="I28" s="185">
        <f>H28*100000/B28</f>
        <v>36.681262752470253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796875" style="23"/>
  </cols>
  <sheetData>
    <row r="1" spans="1:54">
      <c r="A1" s="81" t="s">
        <v>341</v>
      </c>
    </row>
    <row r="2" spans="1:54">
      <c r="A2" s="81"/>
      <c r="B2" s="189"/>
      <c r="C2" s="82" t="s">
        <v>633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79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0</v>
      </c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</row>
    <row r="6" spans="1:54">
      <c r="A6" s="200" t="s">
        <v>23</v>
      </c>
      <c r="B6" s="130">
        <f t="shared" ref="B6:B24" si="0">SUM(C6:BB6)</f>
        <v>9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1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</row>
    <row r="7" spans="1:54">
      <c r="A7" s="200" t="s">
        <v>31</v>
      </c>
      <c r="B7" s="130">
        <f t="shared" si="0"/>
        <v>14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0</v>
      </c>
      <c r="AB7" s="143">
        <v>1</v>
      </c>
      <c r="AC7" s="143">
        <v>0</v>
      </c>
      <c r="AD7" s="143">
        <v>1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</row>
    <row r="8" spans="1:54">
      <c r="A8" s="200" t="s">
        <v>24</v>
      </c>
      <c r="B8" s="130">
        <f t="shared" si="0"/>
        <v>27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</row>
    <row r="9" spans="1:54">
      <c r="A9" s="200" t="s">
        <v>25</v>
      </c>
      <c r="B9" s="130">
        <f t="shared" si="0"/>
        <v>6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0</v>
      </c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</row>
    <row r="10" spans="1:54">
      <c r="A10" s="200" t="s">
        <v>26</v>
      </c>
      <c r="B10" s="130">
        <f t="shared" si="0"/>
        <v>55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</row>
    <row r="12" spans="1:54">
      <c r="A12" s="200" t="s">
        <v>34</v>
      </c>
      <c r="B12" s="130">
        <f t="shared" si="0"/>
        <v>11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</row>
    <row r="14" spans="1:54">
      <c r="A14" s="200" t="s">
        <v>28</v>
      </c>
      <c r="B14" s="130">
        <f t="shared" si="0"/>
        <v>23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0</v>
      </c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</row>
    <row r="15" spans="1:54">
      <c r="A15" s="200" t="s">
        <v>29</v>
      </c>
      <c r="B15" s="130">
        <f t="shared" si="0"/>
        <v>38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2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1</v>
      </c>
      <c r="AL15" s="143">
        <v>1</v>
      </c>
      <c r="AM15" s="143">
        <v>0</v>
      </c>
      <c r="AN15" s="143">
        <v>0</v>
      </c>
      <c r="AO15" s="143">
        <v>0</v>
      </c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</row>
    <row r="18" spans="1:55">
      <c r="A18" s="200" t="s">
        <v>30</v>
      </c>
      <c r="B18" s="130">
        <f t="shared" si="0"/>
        <v>6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2</v>
      </c>
      <c r="AM18" s="143">
        <v>0</v>
      </c>
      <c r="AN18" s="143">
        <v>0</v>
      </c>
      <c r="AO18" s="143">
        <v>0</v>
      </c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</row>
    <row r="20" spans="1:55">
      <c r="A20" s="200" t="s">
        <v>59</v>
      </c>
      <c r="B20" s="130">
        <f t="shared" si="0"/>
        <v>3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</row>
    <row r="21" spans="1:55">
      <c r="A21" s="200" t="s">
        <v>60</v>
      </c>
      <c r="B21" s="130">
        <f t="shared" si="0"/>
        <v>12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0</v>
      </c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</row>
    <row r="22" spans="1:55">
      <c r="A22" s="200" t="s">
        <v>61</v>
      </c>
      <c r="B22" s="130">
        <f t="shared" si="0"/>
        <v>35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</row>
    <row r="23" spans="1:55">
      <c r="A23" s="200" t="s">
        <v>62</v>
      </c>
      <c r="B23" s="130">
        <f t="shared" si="0"/>
        <v>124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</row>
    <row r="24" spans="1:55">
      <c r="A24" s="200" t="s">
        <v>63</v>
      </c>
      <c r="B24" s="130">
        <f t="shared" si="0"/>
        <v>18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1</v>
      </c>
      <c r="AO24" s="143">
        <v>0</v>
      </c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</row>
    <row r="25" spans="1:55" s="203" customFormat="1">
      <c r="A25" s="201" t="s">
        <v>64</v>
      </c>
      <c r="B25" s="202">
        <f>SUM(B5:B24)</f>
        <v>480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2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33</v>
      </c>
      <c r="AB25" s="202">
        <f t="shared" si="2"/>
        <v>39</v>
      </c>
      <c r="AC25" s="202">
        <f t="shared" si="2"/>
        <v>33</v>
      </c>
      <c r="AD25" s="202">
        <f t="shared" si="2"/>
        <v>13</v>
      </c>
      <c r="AE25" s="202">
        <f t="shared" si="2"/>
        <v>13</v>
      </c>
      <c r="AF25" s="202">
        <f t="shared" si="2"/>
        <v>19</v>
      </c>
      <c r="AG25" s="202">
        <f t="shared" si="2"/>
        <v>25</v>
      </c>
      <c r="AH25" s="202">
        <f t="shared" si="2"/>
        <v>17</v>
      </c>
      <c r="AI25" s="202">
        <f t="shared" si="2"/>
        <v>29</v>
      </c>
      <c r="AJ25" s="202">
        <f t="shared" si="2"/>
        <v>23</v>
      </c>
      <c r="AK25" s="202">
        <f t="shared" si="2"/>
        <v>26</v>
      </c>
      <c r="AL25" s="202">
        <f t="shared" si="2"/>
        <v>22</v>
      </c>
      <c r="AM25" s="202">
        <f t="shared" si="2"/>
        <v>14</v>
      </c>
      <c r="AN25" s="202">
        <f t="shared" si="2"/>
        <v>16</v>
      </c>
      <c r="AO25" s="202">
        <f t="shared" si="2"/>
        <v>2</v>
      </c>
      <c r="AP25" s="202">
        <f t="shared" si="2"/>
        <v>0</v>
      </c>
      <c r="AQ25" s="202">
        <f t="shared" si="2"/>
        <v>0</v>
      </c>
      <c r="AR25" s="202">
        <f t="shared" si="2"/>
        <v>0</v>
      </c>
      <c r="AS25" s="202">
        <f t="shared" si="2"/>
        <v>0</v>
      </c>
      <c r="AT25" s="202">
        <f t="shared" si="2"/>
        <v>0</v>
      </c>
      <c r="AU25" s="202">
        <f t="shared" si="2"/>
        <v>0</v>
      </c>
      <c r="AV25" s="202">
        <f t="shared" si="2"/>
        <v>0</v>
      </c>
      <c r="AW25" s="202">
        <f t="shared" si="2"/>
        <v>0</v>
      </c>
      <c r="AX25" s="202">
        <f t="shared" si="2"/>
        <v>0</v>
      </c>
      <c r="AY25" s="202">
        <f t="shared" si="2"/>
        <v>0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634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480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2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33</v>
      </c>
      <c r="AB31" s="219">
        <f t="shared" si="3"/>
        <v>39</v>
      </c>
      <c r="AC31" s="219">
        <f t="shared" si="3"/>
        <v>33</v>
      </c>
      <c r="AD31" s="219">
        <f t="shared" si="3"/>
        <v>13</v>
      </c>
      <c r="AE31" s="219">
        <f t="shared" si="3"/>
        <v>13</v>
      </c>
      <c r="AF31" s="219">
        <f t="shared" si="3"/>
        <v>19</v>
      </c>
      <c r="AG31" s="219">
        <f t="shared" si="3"/>
        <v>25</v>
      </c>
      <c r="AH31" s="219">
        <f t="shared" si="3"/>
        <v>17</v>
      </c>
      <c r="AI31" s="219">
        <f t="shared" si="3"/>
        <v>29</v>
      </c>
      <c r="AJ31" s="219">
        <f t="shared" si="3"/>
        <v>23</v>
      </c>
      <c r="AK31" s="219">
        <f t="shared" si="3"/>
        <v>26</v>
      </c>
      <c r="AL31" s="219">
        <f t="shared" si="3"/>
        <v>22</v>
      </c>
      <c r="AM31" s="219">
        <f t="shared" si="3"/>
        <v>14</v>
      </c>
      <c r="AN31" s="219">
        <f t="shared" si="3"/>
        <v>16</v>
      </c>
      <c r="AO31" s="219">
        <f t="shared" si="3"/>
        <v>2</v>
      </c>
      <c r="AP31" s="219">
        <f t="shared" si="3"/>
        <v>0</v>
      </c>
      <c r="AQ31" s="219">
        <f t="shared" si="3"/>
        <v>0</v>
      </c>
      <c r="AR31" s="219">
        <f t="shared" si="3"/>
        <v>0</v>
      </c>
      <c r="AS31" s="219">
        <f t="shared" si="3"/>
        <v>0</v>
      </c>
      <c r="AT31" s="219">
        <f t="shared" si="3"/>
        <v>0</v>
      </c>
      <c r="AU31" s="219">
        <f t="shared" si="3"/>
        <v>0</v>
      </c>
      <c r="AV31" s="219">
        <f t="shared" si="3"/>
        <v>0</v>
      </c>
      <c r="AW31" s="219">
        <f t="shared" si="3"/>
        <v>0</v>
      </c>
      <c r="AX31" s="219">
        <f t="shared" si="3"/>
        <v>0</v>
      </c>
      <c r="AY31" s="219">
        <f t="shared" si="3"/>
        <v>0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3" sqref="A23"/>
    </sheetView>
  </sheetViews>
  <sheetFormatPr defaultRowHeight="18.75"/>
  <cols>
    <col min="1" max="2" width="14.3984375" style="244" customWidth="1"/>
    <col min="3" max="8" width="7.19921875" style="245" customWidth="1"/>
    <col min="9" max="9" width="10" style="245" customWidth="1"/>
    <col min="10" max="10" width="8.796875" style="244"/>
    <col min="11" max="11" width="27.59765625" style="244" customWidth="1"/>
    <col min="12" max="16" width="8.796875" style="244"/>
    <col min="17" max="17" width="11.69921875" style="244" customWidth="1"/>
    <col min="18" max="16384" width="8.796875" style="244"/>
  </cols>
  <sheetData>
    <row r="1" spans="1:17">
      <c r="A1" s="2" t="s">
        <v>635</v>
      </c>
    </row>
    <row r="2" spans="1:17">
      <c r="A2" s="3" t="s">
        <v>193</v>
      </c>
      <c r="B2" s="3" t="s">
        <v>194</v>
      </c>
      <c r="C2" s="4" t="s">
        <v>636</v>
      </c>
      <c r="D2" s="5" t="s">
        <v>637</v>
      </c>
      <c r="E2" s="5" t="s">
        <v>493</v>
      </c>
      <c r="F2" s="5" t="s">
        <v>501</v>
      </c>
      <c r="G2" s="5" t="s">
        <v>500</v>
      </c>
      <c r="H2" s="5" t="s">
        <v>638</v>
      </c>
      <c r="I2" s="15" t="s">
        <v>195</v>
      </c>
    </row>
    <row r="3" spans="1:17">
      <c r="A3" s="19" t="s">
        <v>21</v>
      </c>
      <c r="B3" s="19" t="s">
        <v>155</v>
      </c>
      <c r="C3" s="17">
        <v>23</v>
      </c>
      <c r="D3" s="18">
        <v>1</v>
      </c>
      <c r="E3" s="16">
        <v>1</v>
      </c>
      <c r="F3" s="16">
        <v>0</v>
      </c>
      <c r="G3" s="16">
        <v>0</v>
      </c>
      <c r="H3" s="16">
        <v>0</v>
      </c>
      <c r="I3" s="252">
        <v>2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5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5">
        <v>1</v>
      </c>
      <c r="J4" s="246"/>
      <c r="K4" s="353" t="s">
        <v>197</v>
      </c>
      <c r="L4" s="353"/>
      <c r="M4" s="353"/>
      <c r="N4" s="353"/>
      <c r="O4" s="353"/>
      <c r="P4" s="353"/>
      <c r="Q4" s="353"/>
    </row>
    <row r="5" spans="1:17">
      <c r="A5" s="19" t="s">
        <v>21</v>
      </c>
      <c r="B5" s="19" t="s">
        <v>146</v>
      </c>
      <c r="C5" s="17">
        <v>13</v>
      </c>
      <c r="D5" s="18">
        <v>1</v>
      </c>
      <c r="E5" s="16">
        <v>1</v>
      </c>
      <c r="F5" s="16">
        <v>0</v>
      </c>
      <c r="G5" s="16">
        <v>0</v>
      </c>
      <c r="H5" s="16">
        <v>0</v>
      </c>
      <c r="I5" s="26">
        <v>2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2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5">
        <v>1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5</v>
      </c>
      <c r="D8" s="18">
        <v>2</v>
      </c>
      <c r="E8" s="16">
        <v>2</v>
      </c>
      <c r="F8" s="16">
        <v>0</v>
      </c>
      <c r="G8" s="16">
        <v>0</v>
      </c>
      <c r="H8" s="16">
        <v>0</v>
      </c>
      <c r="I8" s="26">
        <v>2</v>
      </c>
      <c r="J8" s="246"/>
    </row>
    <row r="9" spans="1:17">
      <c r="A9" s="19" t="s">
        <v>21</v>
      </c>
      <c r="B9" s="19" t="s">
        <v>204</v>
      </c>
      <c r="C9" s="17">
        <v>1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4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5">
        <v>1</v>
      </c>
      <c r="J12" s="246"/>
    </row>
    <row r="13" spans="1:17">
      <c r="A13" s="19" t="s">
        <v>21</v>
      </c>
      <c r="B13" s="19" t="s">
        <v>171</v>
      </c>
      <c r="C13" s="17">
        <v>7</v>
      </c>
      <c r="D13" s="18">
        <v>1</v>
      </c>
      <c r="E13" s="16">
        <v>0</v>
      </c>
      <c r="F13" s="16">
        <v>1</v>
      </c>
      <c r="G13" s="16">
        <v>0</v>
      </c>
      <c r="H13" s="16">
        <v>0</v>
      </c>
      <c r="I13" s="26">
        <v>2</v>
      </c>
      <c r="J13" s="246"/>
    </row>
    <row r="14" spans="1:17">
      <c r="A14" s="19" t="s">
        <v>21</v>
      </c>
      <c r="B14" s="19" t="s">
        <v>147</v>
      </c>
      <c r="C14" s="17">
        <v>2</v>
      </c>
      <c r="D14" s="18">
        <v>1</v>
      </c>
      <c r="E14" s="16">
        <v>0</v>
      </c>
      <c r="F14" s="16">
        <v>0</v>
      </c>
      <c r="G14" s="16">
        <v>1</v>
      </c>
      <c r="H14" s="16">
        <v>0</v>
      </c>
      <c r="I14" s="24">
        <v>3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2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5">
        <v>1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2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2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3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46"/>
    </row>
    <row r="31" spans="1:10">
      <c r="A31" s="19" t="s">
        <v>31</v>
      </c>
      <c r="B31" s="19" t="s">
        <v>218</v>
      </c>
      <c r="C31" s="17">
        <v>4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2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5">
        <v>1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0</v>
      </c>
      <c r="D34" s="18">
        <v>1</v>
      </c>
      <c r="E34" s="16">
        <v>0</v>
      </c>
      <c r="F34" s="16">
        <v>1</v>
      </c>
      <c r="G34" s="16">
        <v>0</v>
      </c>
      <c r="H34" s="16">
        <v>0</v>
      </c>
      <c r="I34" s="26">
        <v>2</v>
      </c>
      <c r="J34" s="246"/>
    </row>
    <row r="35" spans="1:10">
      <c r="A35" s="19" t="s">
        <v>31</v>
      </c>
      <c r="B35" s="19" t="s">
        <v>221</v>
      </c>
      <c r="C35" s="17">
        <v>2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5">
        <v>1</v>
      </c>
      <c r="J35" s="246"/>
    </row>
    <row r="36" spans="1:10">
      <c r="A36" s="19" t="s">
        <v>31</v>
      </c>
      <c r="B36" s="19" t="s">
        <v>185</v>
      </c>
      <c r="C36" s="17">
        <v>3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5">
        <v>1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5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5">
        <v>1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3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4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5">
        <v>1</v>
      </c>
      <c r="J44" s="246"/>
    </row>
    <row r="45" spans="1:10">
      <c r="A45" s="19" t="s">
        <v>24</v>
      </c>
      <c r="B45" s="19" t="s">
        <v>226</v>
      </c>
      <c r="C45" s="17">
        <v>0</v>
      </c>
      <c r="D45" s="18">
        <v>1</v>
      </c>
      <c r="E45" s="16">
        <v>0</v>
      </c>
      <c r="F45" s="16">
        <v>0</v>
      </c>
      <c r="G45" s="16">
        <v>0</v>
      </c>
      <c r="H45" s="16">
        <v>1</v>
      </c>
      <c r="I45" s="24">
        <v>3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4</v>
      </c>
      <c r="D49" s="18">
        <v>1</v>
      </c>
      <c r="E49" s="16">
        <v>1</v>
      </c>
      <c r="F49" s="16">
        <v>0</v>
      </c>
      <c r="G49" s="16">
        <v>0</v>
      </c>
      <c r="H49" s="16">
        <v>0</v>
      </c>
      <c r="I49" s="26">
        <v>2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1</v>
      </c>
      <c r="D51" s="18">
        <v>1</v>
      </c>
      <c r="E51" s="16">
        <v>1</v>
      </c>
      <c r="F51" s="16">
        <v>0</v>
      </c>
      <c r="G51" s="16">
        <v>0</v>
      </c>
      <c r="H51" s="16">
        <v>0</v>
      </c>
      <c r="I51" s="26">
        <v>2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1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5">
        <v>1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0</v>
      </c>
      <c r="D56" s="18">
        <v>1</v>
      </c>
      <c r="E56" s="16">
        <v>1</v>
      </c>
      <c r="F56" s="16">
        <v>0</v>
      </c>
      <c r="G56" s="16">
        <v>0</v>
      </c>
      <c r="H56" s="16">
        <v>0</v>
      </c>
      <c r="I56" s="26">
        <v>2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6"/>
    </row>
    <row r="63" spans="1:10">
      <c r="A63" s="19" t="s">
        <v>26</v>
      </c>
      <c r="B63" s="19" t="s">
        <v>26</v>
      </c>
      <c r="C63" s="17">
        <v>2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5">
        <v>1</v>
      </c>
      <c r="J63" s="246"/>
    </row>
    <row r="64" spans="1:10">
      <c r="A64" s="19" t="s">
        <v>26</v>
      </c>
      <c r="B64" s="19" t="s">
        <v>238</v>
      </c>
      <c r="C64" s="17">
        <v>20</v>
      </c>
      <c r="D64" s="18">
        <v>9</v>
      </c>
      <c r="E64" s="16">
        <v>3</v>
      </c>
      <c r="F64" s="16">
        <v>5</v>
      </c>
      <c r="G64" s="16">
        <v>1</v>
      </c>
      <c r="H64" s="16">
        <v>0</v>
      </c>
      <c r="I64" s="24">
        <v>3</v>
      </c>
      <c r="J64" s="246"/>
    </row>
    <row r="65" spans="1:10">
      <c r="A65" s="19" t="s">
        <v>26</v>
      </c>
      <c r="B65" s="19" t="s">
        <v>239</v>
      </c>
      <c r="C65" s="17">
        <v>0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0">
        <v>0</v>
      </c>
      <c r="J65" s="246"/>
    </row>
    <row r="66" spans="1:10">
      <c r="A66" s="19" t="s">
        <v>26</v>
      </c>
      <c r="B66" s="19" t="s">
        <v>240</v>
      </c>
      <c r="C66" s="17">
        <v>0</v>
      </c>
      <c r="D66" s="18">
        <v>1</v>
      </c>
      <c r="E66" s="16">
        <v>1</v>
      </c>
      <c r="F66" s="16">
        <v>0</v>
      </c>
      <c r="G66" s="16">
        <v>0</v>
      </c>
      <c r="H66" s="16">
        <v>0</v>
      </c>
      <c r="I66" s="26">
        <v>2</v>
      </c>
      <c r="J66" s="246"/>
    </row>
    <row r="67" spans="1:10">
      <c r="A67" s="19" t="s">
        <v>26</v>
      </c>
      <c r="B67" s="19" t="s">
        <v>241</v>
      </c>
      <c r="C67" s="17">
        <v>3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5">
        <v>1</v>
      </c>
      <c r="J67" s="246"/>
    </row>
    <row r="68" spans="1:10">
      <c r="A68" s="19" t="s">
        <v>26</v>
      </c>
      <c r="B68" s="19" t="s">
        <v>242</v>
      </c>
      <c r="C68" s="17">
        <v>5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5">
        <v>1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1</v>
      </c>
      <c r="D71" s="18">
        <v>1</v>
      </c>
      <c r="E71" s="16">
        <v>0</v>
      </c>
      <c r="F71" s="16">
        <v>1</v>
      </c>
      <c r="G71" s="16">
        <v>0</v>
      </c>
      <c r="H71" s="16">
        <v>0</v>
      </c>
      <c r="I71" s="26">
        <v>2</v>
      </c>
      <c r="J71" s="246"/>
    </row>
    <row r="72" spans="1:10">
      <c r="A72" s="19" t="s">
        <v>26</v>
      </c>
      <c r="B72" s="19" t="s">
        <v>245</v>
      </c>
      <c r="C72" s="17">
        <v>1</v>
      </c>
      <c r="D72" s="18">
        <v>2</v>
      </c>
      <c r="E72" s="16">
        <v>0</v>
      </c>
      <c r="F72" s="16">
        <v>1</v>
      </c>
      <c r="G72" s="16">
        <v>0</v>
      </c>
      <c r="H72" s="16">
        <v>1</v>
      </c>
      <c r="I72" s="24">
        <v>3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5">
        <v>1</v>
      </c>
      <c r="J73" s="246"/>
    </row>
    <row r="74" spans="1:10">
      <c r="A74" s="19" t="s">
        <v>26</v>
      </c>
      <c r="B74" s="19" t="s">
        <v>247</v>
      </c>
      <c r="C74" s="17">
        <v>0</v>
      </c>
      <c r="D74" s="18">
        <v>1</v>
      </c>
      <c r="E74" s="16">
        <v>0</v>
      </c>
      <c r="F74" s="16">
        <v>0</v>
      </c>
      <c r="G74" s="16">
        <v>1</v>
      </c>
      <c r="H74" s="16">
        <v>0</v>
      </c>
      <c r="I74" s="24">
        <v>3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6"/>
    </row>
    <row r="91" spans="1:10">
      <c r="A91" s="19" t="s">
        <v>34</v>
      </c>
      <c r="B91" s="19" t="s">
        <v>259</v>
      </c>
      <c r="C91" s="17">
        <v>6</v>
      </c>
      <c r="D91" s="18">
        <v>1</v>
      </c>
      <c r="E91" s="16">
        <v>0</v>
      </c>
      <c r="F91" s="16">
        <v>1</v>
      </c>
      <c r="G91" s="16">
        <v>0</v>
      </c>
      <c r="H91" s="16">
        <v>0</v>
      </c>
      <c r="I91" s="26">
        <v>2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1</v>
      </c>
      <c r="D94" s="18">
        <v>1</v>
      </c>
      <c r="E94" s="16">
        <v>0</v>
      </c>
      <c r="F94" s="16">
        <v>0</v>
      </c>
      <c r="G94" s="16">
        <v>1</v>
      </c>
      <c r="H94" s="16">
        <v>0</v>
      </c>
      <c r="I94" s="24">
        <v>3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0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0">
        <v>0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2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0</v>
      </c>
      <c r="D115" s="18">
        <v>1</v>
      </c>
      <c r="E115" s="16">
        <v>0</v>
      </c>
      <c r="F115" s="16">
        <v>1</v>
      </c>
      <c r="G115" s="16">
        <v>0</v>
      </c>
      <c r="H115" s="16">
        <v>0</v>
      </c>
      <c r="I115" s="26">
        <v>2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0</v>
      </c>
      <c r="D117" s="18">
        <v>2</v>
      </c>
      <c r="E117" s="16">
        <v>1</v>
      </c>
      <c r="F117" s="16">
        <v>1</v>
      </c>
      <c r="G117" s="16">
        <v>0</v>
      </c>
      <c r="H117" s="16">
        <v>0</v>
      </c>
      <c r="I117" s="26">
        <v>2</v>
      </c>
      <c r="J117" s="246"/>
    </row>
    <row r="118" spans="1:10">
      <c r="A118" s="19" t="s">
        <v>28</v>
      </c>
      <c r="B118" s="19" t="s">
        <v>182</v>
      </c>
      <c r="C118" s="17">
        <v>0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0">
        <v>0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1</v>
      </c>
      <c r="D120" s="18">
        <v>1</v>
      </c>
      <c r="E120" s="16">
        <v>0</v>
      </c>
      <c r="F120" s="16">
        <v>0</v>
      </c>
      <c r="G120" s="16">
        <v>1</v>
      </c>
      <c r="H120" s="16">
        <v>0</v>
      </c>
      <c r="I120" s="24">
        <v>3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6"/>
    </row>
    <row r="126" spans="1:10">
      <c r="A126" s="19" t="s">
        <v>29</v>
      </c>
      <c r="B126" s="19" t="s">
        <v>181</v>
      </c>
      <c r="C126" s="17">
        <v>2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4</v>
      </c>
      <c r="D129" s="18">
        <v>1</v>
      </c>
      <c r="E129" s="16">
        <v>1</v>
      </c>
      <c r="F129" s="16">
        <v>0</v>
      </c>
      <c r="G129" s="16">
        <v>0</v>
      </c>
      <c r="H129" s="16">
        <v>0</v>
      </c>
      <c r="I129" s="26">
        <v>2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11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2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1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1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5">
        <v>1</v>
      </c>
      <c r="J153" s="246"/>
    </row>
    <row r="154" spans="1:10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2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5">
        <v>1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0</v>
      </c>
      <c r="D174" s="18">
        <v>1</v>
      </c>
      <c r="E174" s="16">
        <v>0</v>
      </c>
      <c r="F174" s="16">
        <v>1</v>
      </c>
      <c r="G174" s="16">
        <v>0</v>
      </c>
      <c r="H174" s="16">
        <v>0</v>
      </c>
      <c r="I174" s="26">
        <v>2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1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5">
        <v>1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0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0">
        <v>0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1</v>
      </c>
      <c r="D181" s="18">
        <v>1</v>
      </c>
      <c r="E181" s="16">
        <v>0</v>
      </c>
      <c r="F181" s="16">
        <v>1</v>
      </c>
      <c r="G181" s="16">
        <v>0</v>
      </c>
      <c r="H181" s="16">
        <v>0</v>
      </c>
      <c r="I181" s="26">
        <v>2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18</v>
      </c>
      <c r="D184" s="18">
        <v>3</v>
      </c>
      <c r="E184" s="16">
        <v>0</v>
      </c>
      <c r="F184" s="16">
        <v>0</v>
      </c>
      <c r="G184" s="16">
        <v>3</v>
      </c>
      <c r="H184" s="16">
        <v>0</v>
      </c>
      <c r="I184" s="24">
        <v>3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5">
        <v>1</v>
      </c>
      <c r="J186" s="246"/>
    </row>
    <row r="187" spans="1:10">
      <c r="A187" s="19" t="s">
        <v>62</v>
      </c>
      <c r="B187" s="19" t="s">
        <v>62</v>
      </c>
      <c r="C187" s="17">
        <v>9</v>
      </c>
      <c r="D187" s="18">
        <v>3</v>
      </c>
      <c r="E187" s="16">
        <v>2</v>
      </c>
      <c r="F187" s="16">
        <v>1</v>
      </c>
      <c r="G187" s="16">
        <v>0</v>
      </c>
      <c r="H187" s="16">
        <v>0</v>
      </c>
      <c r="I187" s="26">
        <v>2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1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5">
        <v>1</v>
      </c>
      <c r="J190" s="246"/>
    </row>
    <row r="191" spans="1:10">
      <c r="A191" s="19" t="s">
        <v>63</v>
      </c>
      <c r="B191" s="19" t="s">
        <v>63</v>
      </c>
      <c r="C191" s="17">
        <v>5</v>
      </c>
      <c r="D191" s="18">
        <v>2</v>
      </c>
      <c r="E191" s="16">
        <v>2</v>
      </c>
      <c r="F191" s="16">
        <v>0</v>
      </c>
      <c r="G191" s="16">
        <v>0</v>
      </c>
      <c r="H191" s="16">
        <v>0</v>
      </c>
      <c r="I191" s="26">
        <v>2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6"/>
    </row>
    <row r="193" spans="1:10">
      <c r="A193" s="19" t="s">
        <v>63</v>
      </c>
      <c r="B193" s="19" t="s">
        <v>267</v>
      </c>
      <c r="C193" s="17">
        <v>2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5">
        <v>1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5">
        <v>1</v>
      </c>
      <c r="J194" s="246"/>
    </row>
    <row r="195" spans="1:10">
      <c r="A195" s="19" t="s">
        <v>63</v>
      </c>
      <c r="B195" s="19" t="s">
        <v>324</v>
      </c>
      <c r="C195" s="17">
        <v>6</v>
      </c>
      <c r="D195" s="18">
        <v>2</v>
      </c>
      <c r="E195" s="16">
        <v>0</v>
      </c>
      <c r="F195" s="16">
        <v>2</v>
      </c>
      <c r="G195" s="16">
        <v>0</v>
      </c>
      <c r="H195" s="16">
        <v>0</v>
      </c>
      <c r="I195" s="26">
        <v>2</v>
      </c>
      <c r="J195" s="246"/>
    </row>
    <row r="196" spans="1:10">
      <c r="A196" s="7" t="s">
        <v>325</v>
      </c>
      <c r="B196" s="8"/>
      <c r="C196" s="9">
        <f>SUM(C3:C195)</f>
        <v>436</v>
      </c>
      <c r="D196" s="251">
        <f>E196+F196+G196+H196</f>
        <v>44</v>
      </c>
      <c r="E196" s="10">
        <f>SUM(E3:E195)</f>
        <v>17</v>
      </c>
      <c r="F196" s="10">
        <f>SUM(F3:F195)</f>
        <v>17</v>
      </c>
      <c r="G196" s="10">
        <f>SUM(G3:G195)</f>
        <v>8</v>
      </c>
      <c r="H196" s="10">
        <f>SUM(H3:H195)</f>
        <v>2</v>
      </c>
      <c r="I196" s="247"/>
      <c r="J196" s="11"/>
    </row>
    <row r="197" spans="1:10">
      <c r="A197" s="12" t="s">
        <v>639</v>
      </c>
      <c r="B197" s="13"/>
      <c r="C197" s="354">
        <f>C196+D196</f>
        <v>480</v>
      </c>
      <c r="D197" s="355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K360"/>
  <sheetViews>
    <sheetView zoomScale="90" zoomScaleNormal="90" workbookViewId="0">
      <selection activeCell="A2" sqref="A2"/>
    </sheetView>
  </sheetViews>
  <sheetFormatPr defaultColWidth="9.09765625" defaultRowHeight="27.75"/>
  <cols>
    <col min="1" max="1" width="20.09765625" style="23" customWidth="1"/>
    <col min="2" max="2" width="20.296875" style="23" bestFit="1" customWidth="1"/>
    <col min="3" max="3" width="14.69921875" style="23" customWidth="1"/>
    <col min="4" max="36" width="4.5" style="23" customWidth="1"/>
    <col min="37" max="37" width="9.69921875" style="23" customWidth="1"/>
    <col min="38" max="47" width="5" style="23" customWidth="1"/>
    <col min="48" max="48" width="14.296875" style="23" customWidth="1"/>
    <col min="49" max="16384" width="9.09765625" style="23"/>
  </cols>
  <sheetData>
    <row r="1" spans="1:37">
      <c r="A1" s="21" t="s">
        <v>359</v>
      </c>
      <c r="B1" s="21"/>
    </row>
    <row r="2" spans="1:37">
      <c r="A2"/>
      <c r="B2" s="22" t="s">
        <v>640</v>
      </c>
    </row>
    <row r="3" spans="1:37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>
      <c r="A4" s="329" t="s">
        <v>327</v>
      </c>
      <c r="B4" s="330"/>
      <c r="C4" s="330"/>
      <c r="D4" s="329" t="s">
        <v>328</v>
      </c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1"/>
    </row>
    <row r="5" spans="1:37">
      <c r="A5" s="329" t="s">
        <v>9</v>
      </c>
      <c r="B5" s="329" t="s">
        <v>42</v>
      </c>
      <c r="C5" s="329" t="s">
        <v>326</v>
      </c>
      <c r="D5" s="329">
        <v>1</v>
      </c>
      <c r="E5" s="332">
        <v>2</v>
      </c>
      <c r="F5" s="332">
        <v>3</v>
      </c>
      <c r="G5" s="332">
        <v>4</v>
      </c>
      <c r="H5" s="332">
        <v>5</v>
      </c>
      <c r="I5" s="332">
        <v>6</v>
      </c>
      <c r="J5" s="332">
        <v>8</v>
      </c>
      <c r="K5" s="332">
        <v>9</v>
      </c>
      <c r="L5" s="332">
        <v>13</v>
      </c>
      <c r="M5" s="332">
        <v>14</v>
      </c>
      <c r="N5" s="332">
        <v>16</v>
      </c>
      <c r="O5" s="332">
        <v>18</v>
      </c>
      <c r="P5" s="332">
        <v>19</v>
      </c>
      <c r="Q5" s="332">
        <v>20</v>
      </c>
      <c r="R5" s="332">
        <v>21</v>
      </c>
      <c r="S5" s="332">
        <v>22</v>
      </c>
      <c r="T5" s="332">
        <v>23</v>
      </c>
      <c r="U5" s="332">
        <v>24</v>
      </c>
      <c r="V5" s="332">
        <v>25</v>
      </c>
      <c r="W5" s="332">
        <v>26</v>
      </c>
      <c r="X5" s="332">
        <v>27</v>
      </c>
      <c r="Y5" s="332">
        <v>28</v>
      </c>
      <c r="Z5" s="332">
        <v>29</v>
      </c>
      <c r="AA5" s="332">
        <v>30</v>
      </c>
      <c r="AB5" s="332">
        <v>31</v>
      </c>
      <c r="AC5" s="332">
        <v>32</v>
      </c>
      <c r="AD5" s="332">
        <v>33</v>
      </c>
      <c r="AE5" s="332">
        <v>34</v>
      </c>
      <c r="AF5" s="332">
        <v>35</v>
      </c>
      <c r="AG5" s="332">
        <v>36</v>
      </c>
      <c r="AH5" s="332">
        <v>37</v>
      </c>
      <c r="AI5" s="332">
        <v>38</v>
      </c>
      <c r="AJ5" s="332">
        <v>39</v>
      </c>
      <c r="AK5" s="333" t="s">
        <v>503</v>
      </c>
    </row>
    <row r="6" spans="1:37">
      <c r="A6" s="318" t="s">
        <v>23</v>
      </c>
      <c r="B6" s="318" t="s">
        <v>214</v>
      </c>
      <c r="C6" s="318" t="s">
        <v>360</v>
      </c>
      <c r="D6" s="319"/>
      <c r="E6" s="320"/>
      <c r="F6" s="320">
        <v>1</v>
      </c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1">
        <v>1</v>
      </c>
    </row>
    <row r="7" spans="1:37">
      <c r="A7" s="322"/>
      <c r="B7" s="322"/>
      <c r="C7" s="323" t="s">
        <v>361</v>
      </c>
      <c r="D7" s="324"/>
      <c r="E7" s="325"/>
      <c r="F7" s="325"/>
      <c r="G7" s="325"/>
      <c r="H7" s="325"/>
      <c r="I7" s="325"/>
      <c r="J7" s="325"/>
      <c r="K7" s="325">
        <v>2</v>
      </c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6">
        <v>2</v>
      </c>
    </row>
    <row r="8" spans="1:37">
      <c r="A8" s="322"/>
      <c r="B8" s="334" t="s">
        <v>504</v>
      </c>
      <c r="C8" s="335"/>
      <c r="D8" s="336"/>
      <c r="E8" s="337"/>
      <c r="F8" s="337">
        <v>1</v>
      </c>
      <c r="G8" s="337"/>
      <c r="H8" s="337"/>
      <c r="I8" s="337"/>
      <c r="J8" s="337"/>
      <c r="K8" s="337">
        <v>2</v>
      </c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8">
        <v>3</v>
      </c>
    </row>
    <row r="9" spans="1:37">
      <c r="A9" s="322"/>
      <c r="B9" s="318" t="s">
        <v>23</v>
      </c>
      <c r="C9" s="318" t="s">
        <v>331</v>
      </c>
      <c r="D9" s="319"/>
      <c r="E9" s="320">
        <v>1</v>
      </c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1">
        <v>1</v>
      </c>
    </row>
    <row r="10" spans="1:37">
      <c r="A10" s="322"/>
      <c r="B10" s="322"/>
      <c r="C10" s="323" t="s">
        <v>396</v>
      </c>
      <c r="D10" s="324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>
        <v>1</v>
      </c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6">
        <v>1</v>
      </c>
    </row>
    <row r="11" spans="1:37">
      <c r="A11" s="322"/>
      <c r="B11" s="334" t="s">
        <v>505</v>
      </c>
      <c r="C11" s="335"/>
      <c r="D11" s="336"/>
      <c r="E11" s="337">
        <v>1</v>
      </c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>
        <v>1</v>
      </c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8">
        <v>2</v>
      </c>
    </row>
    <row r="12" spans="1:37">
      <c r="A12" s="322"/>
      <c r="B12" s="318" t="s">
        <v>173</v>
      </c>
      <c r="C12" s="318" t="s">
        <v>397</v>
      </c>
      <c r="D12" s="319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>
        <v>1</v>
      </c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1">
        <v>1</v>
      </c>
    </row>
    <row r="13" spans="1:37">
      <c r="A13" s="322"/>
      <c r="B13" s="322"/>
      <c r="C13" s="323" t="s">
        <v>424</v>
      </c>
      <c r="D13" s="324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>
        <v>1</v>
      </c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6">
        <v>1</v>
      </c>
    </row>
    <row r="14" spans="1:37">
      <c r="A14" s="322"/>
      <c r="B14" s="334" t="s">
        <v>506</v>
      </c>
      <c r="C14" s="335"/>
      <c r="D14" s="336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>
        <v>1</v>
      </c>
      <c r="V14" s="337"/>
      <c r="W14" s="337"/>
      <c r="X14" s="337">
        <v>1</v>
      </c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8">
        <v>2</v>
      </c>
    </row>
    <row r="15" spans="1:37">
      <c r="A15" s="322"/>
      <c r="B15" s="318" t="s">
        <v>211</v>
      </c>
      <c r="C15" s="318" t="s">
        <v>494</v>
      </c>
      <c r="D15" s="319"/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/>
      <c r="AE15" s="320"/>
      <c r="AF15" s="320">
        <v>1</v>
      </c>
      <c r="AG15" s="320"/>
      <c r="AH15" s="320"/>
      <c r="AI15" s="320"/>
      <c r="AJ15" s="320"/>
      <c r="AK15" s="321">
        <v>1</v>
      </c>
    </row>
    <row r="16" spans="1:37">
      <c r="A16" s="322"/>
      <c r="B16" s="334" t="s">
        <v>507</v>
      </c>
      <c r="C16" s="335"/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>
        <v>1</v>
      </c>
      <c r="AG16" s="337"/>
      <c r="AH16" s="337"/>
      <c r="AI16" s="337"/>
      <c r="AJ16" s="337"/>
      <c r="AK16" s="338">
        <v>1</v>
      </c>
    </row>
    <row r="17" spans="1:37">
      <c r="A17" s="322"/>
      <c r="B17" s="318" t="s">
        <v>171</v>
      </c>
      <c r="C17" s="318" t="s">
        <v>382</v>
      </c>
      <c r="D17" s="319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>
        <v>1</v>
      </c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1">
        <v>1</v>
      </c>
    </row>
    <row r="18" spans="1:37">
      <c r="A18" s="322"/>
      <c r="B18" s="334" t="s">
        <v>580</v>
      </c>
      <c r="C18" s="335"/>
      <c r="D18" s="336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>
        <v>1</v>
      </c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8">
        <v>1</v>
      </c>
    </row>
    <row r="19" spans="1:37">
      <c r="A19" s="339" t="s">
        <v>505</v>
      </c>
      <c r="B19" s="340"/>
      <c r="C19" s="340"/>
      <c r="D19" s="341"/>
      <c r="E19" s="342">
        <v>1</v>
      </c>
      <c r="F19" s="342">
        <v>1</v>
      </c>
      <c r="G19" s="342"/>
      <c r="H19" s="342"/>
      <c r="I19" s="342"/>
      <c r="J19" s="342"/>
      <c r="K19" s="342">
        <v>2</v>
      </c>
      <c r="L19" s="342"/>
      <c r="M19" s="342"/>
      <c r="N19" s="342"/>
      <c r="O19" s="342"/>
      <c r="P19" s="342"/>
      <c r="Q19" s="342"/>
      <c r="R19" s="342"/>
      <c r="S19" s="342"/>
      <c r="T19" s="342">
        <v>2</v>
      </c>
      <c r="U19" s="342">
        <v>1</v>
      </c>
      <c r="V19" s="342"/>
      <c r="W19" s="342"/>
      <c r="X19" s="342">
        <v>1</v>
      </c>
      <c r="Y19" s="342"/>
      <c r="Z19" s="342"/>
      <c r="AA19" s="342"/>
      <c r="AB19" s="342"/>
      <c r="AC19" s="342"/>
      <c r="AD19" s="342"/>
      <c r="AE19" s="342"/>
      <c r="AF19" s="342">
        <v>1</v>
      </c>
      <c r="AG19" s="342"/>
      <c r="AH19" s="342"/>
      <c r="AI19" s="342"/>
      <c r="AJ19" s="342"/>
      <c r="AK19" s="343">
        <v>9</v>
      </c>
    </row>
    <row r="20" spans="1:37">
      <c r="A20" s="318" t="s">
        <v>24</v>
      </c>
      <c r="B20" s="318" t="s">
        <v>159</v>
      </c>
      <c r="C20" s="318" t="s">
        <v>398</v>
      </c>
      <c r="D20" s="319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>
        <v>1</v>
      </c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1">
        <v>1</v>
      </c>
    </row>
    <row r="21" spans="1:37">
      <c r="A21" s="322"/>
      <c r="B21" s="322"/>
      <c r="C21" s="323" t="s">
        <v>474</v>
      </c>
      <c r="D21" s="324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>
        <v>1</v>
      </c>
      <c r="AE21" s="325"/>
      <c r="AF21" s="325">
        <v>1</v>
      </c>
      <c r="AG21" s="325"/>
      <c r="AH21" s="325"/>
      <c r="AI21" s="325"/>
      <c r="AJ21" s="325"/>
      <c r="AK21" s="326">
        <v>2</v>
      </c>
    </row>
    <row r="22" spans="1:37">
      <c r="A22" s="322"/>
      <c r="B22" s="322"/>
      <c r="C22" s="323" t="s">
        <v>159</v>
      </c>
      <c r="D22" s="324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>
        <v>1</v>
      </c>
      <c r="V22" s="325"/>
      <c r="W22" s="325"/>
      <c r="X22" s="325"/>
      <c r="Y22" s="325"/>
      <c r="Z22" s="325"/>
      <c r="AA22" s="325">
        <v>1</v>
      </c>
      <c r="AB22" s="325"/>
      <c r="AC22" s="325"/>
      <c r="AD22" s="325"/>
      <c r="AE22" s="325"/>
      <c r="AF22" s="325"/>
      <c r="AG22" s="325"/>
      <c r="AH22" s="325"/>
      <c r="AI22" s="325"/>
      <c r="AJ22" s="325"/>
      <c r="AK22" s="326">
        <v>2</v>
      </c>
    </row>
    <row r="23" spans="1:37">
      <c r="A23" s="322"/>
      <c r="B23" s="334" t="s">
        <v>508</v>
      </c>
      <c r="C23" s="335"/>
      <c r="D23" s="336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>
        <v>1</v>
      </c>
      <c r="V23" s="337">
        <v>1</v>
      </c>
      <c r="W23" s="337"/>
      <c r="X23" s="337"/>
      <c r="Y23" s="337"/>
      <c r="Z23" s="337"/>
      <c r="AA23" s="337">
        <v>1</v>
      </c>
      <c r="AB23" s="337"/>
      <c r="AC23" s="337"/>
      <c r="AD23" s="337">
        <v>1</v>
      </c>
      <c r="AE23" s="337"/>
      <c r="AF23" s="337">
        <v>1</v>
      </c>
      <c r="AG23" s="337"/>
      <c r="AH23" s="337"/>
      <c r="AI23" s="337"/>
      <c r="AJ23" s="337"/>
      <c r="AK23" s="338">
        <v>5</v>
      </c>
    </row>
    <row r="24" spans="1:37">
      <c r="A24" s="322"/>
      <c r="B24" s="318" t="s">
        <v>229</v>
      </c>
      <c r="C24" s="318" t="s">
        <v>417</v>
      </c>
      <c r="D24" s="319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0"/>
      <c r="X24" s="320">
        <v>3</v>
      </c>
      <c r="Y24" s="320"/>
      <c r="Z24" s="320"/>
      <c r="AA24" s="320"/>
      <c r="AB24" s="320"/>
      <c r="AC24" s="320">
        <v>1</v>
      </c>
      <c r="AD24" s="320"/>
      <c r="AE24" s="320"/>
      <c r="AF24" s="320"/>
      <c r="AG24" s="320"/>
      <c r="AH24" s="320"/>
      <c r="AI24" s="320"/>
      <c r="AJ24" s="320"/>
      <c r="AK24" s="321">
        <v>4</v>
      </c>
    </row>
    <row r="25" spans="1:37">
      <c r="A25" s="322"/>
      <c r="B25" s="322"/>
      <c r="C25" s="323" t="s">
        <v>229</v>
      </c>
      <c r="D25" s="324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>
        <v>1</v>
      </c>
      <c r="AH25" s="325"/>
      <c r="AI25" s="325"/>
      <c r="AJ25" s="325"/>
      <c r="AK25" s="326">
        <v>1</v>
      </c>
    </row>
    <row r="26" spans="1:37">
      <c r="A26" s="322"/>
      <c r="B26" s="334" t="s">
        <v>509</v>
      </c>
      <c r="C26" s="335"/>
      <c r="D26" s="336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>
        <v>3</v>
      </c>
      <c r="Y26" s="337"/>
      <c r="Z26" s="337"/>
      <c r="AA26" s="337"/>
      <c r="AB26" s="337"/>
      <c r="AC26" s="337">
        <v>1</v>
      </c>
      <c r="AD26" s="337"/>
      <c r="AE26" s="337"/>
      <c r="AF26" s="337"/>
      <c r="AG26" s="337">
        <v>1</v>
      </c>
      <c r="AH26" s="337"/>
      <c r="AI26" s="337"/>
      <c r="AJ26" s="337"/>
      <c r="AK26" s="338">
        <v>5</v>
      </c>
    </row>
    <row r="27" spans="1:37">
      <c r="A27" s="322"/>
      <c r="B27" s="318" t="s">
        <v>166</v>
      </c>
      <c r="C27" s="318" t="s">
        <v>444</v>
      </c>
      <c r="D27" s="319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>
        <v>1</v>
      </c>
      <c r="AB27" s="320"/>
      <c r="AC27" s="320"/>
      <c r="AD27" s="320"/>
      <c r="AE27" s="320"/>
      <c r="AF27" s="320"/>
      <c r="AG27" s="320"/>
      <c r="AH27" s="320"/>
      <c r="AI27" s="320"/>
      <c r="AJ27" s="320"/>
      <c r="AK27" s="321">
        <v>1</v>
      </c>
    </row>
    <row r="28" spans="1:37">
      <c r="A28" s="322"/>
      <c r="B28" s="322"/>
      <c r="C28" s="323" t="s">
        <v>166</v>
      </c>
      <c r="D28" s="324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325"/>
      <c r="U28" s="325"/>
      <c r="V28" s="325"/>
      <c r="W28" s="325">
        <v>1</v>
      </c>
      <c r="X28" s="325"/>
      <c r="Y28" s="325"/>
      <c r="Z28" s="325">
        <v>1</v>
      </c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6">
        <v>2</v>
      </c>
    </row>
    <row r="29" spans="1:37">
      <c r="A29" s="322"/>
      <c r="B29" s="322"/>
      <c r="C29" s="323" t="s">
        <v>367</v>
      </c>
      <c r="D29" s="324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>
        <v>1</v>
      </c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  <c r="AK29" s="326">
        <v>1</v>
      </c>
    </row>
    <row r="30" spans="1:37">
      <c r="A30" s="322"/>
      <c r="B30" s="334" t="s">
        <v>510</v>
      </c>
      <c r="C30" s="335"/>
      <c r="D30" s="336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>
        <v>1</v>
      </c>
      <c r="P30" s="337"/>
      <c r="Q30" s="337"/>
      <c r="R30" s="337"/>
      <c r="S30" s="337"/>
      <c r="T30" s="337"/>
      <c r="U30" s="337"/>
      <c r="V30" s="337"/>
      <c r="W30" s="337">
        <v>1</v>
      </c>
      <c r="X30" s="337"/>
      <c r="Y30" s="337"/>
      <c r="Z30" s="337">
        <v>1</v>
      </c>
      <c r="AA30" s="337">
        <v>1</v>
      </c>
      <c r="AB30" s="337"/>
      <c r="AC30" s="337"/>
      <c r="AD30" s="337"/>
      <c r="AE30" s="337"/>
      <c r="AF30" s="337"/>
      <c r="AG30" s="337"/>
      <c r="AH30" s="337"/>
      <c r="AI30" s="337"/>
      <c r="AJ30" s="337"/>
      <c r="AK30" s="338">
        <v>4</v>
      </c>
    </row>
    <row r="31" spans="1:37">
      <c r="A31" s="322"/>
      <c r="B31" s="318" t="s">
        <v>225</v>
      </c>
      <c r="C31" s="318" t="s">
        <v>348</v>
      </c>
      <c r="D31" s="319"/>
      <c r="E31" s="320"/>
      <c r="F31" s="320"/>
      <c r="G31" s="320">
        <v>1</v>
      </c>
      <c r="H31" s="320"/>
      <c r="I31" s="320"/>
      <c r="J31" s="320"/>
      <c r="K31" s="320"/>
      <c r="L31" s="320">
        <v>1</v>
      </c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1">
        <v>2</v>
      </c>
    </row>
    <row r="32" spans="1:37">
      <c r="A32" s="322"/>
      <c r="B32" s="322"/>
      <c r="C32" s="323" t="s">
        <v>455</v>
      </c>
      <c r="D32" s="324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>
        <v>1</v>
      </c>
      <c r="AE32" s="325"/>
      <c r="AF32" s="325"/>
      <c r="AG32" s="325"/>
      <c r="AH32" s="325"/>
      <c r="AI32" s="325"/>
      <c r="AJ32" s="325"/>
      <c r="AK32" s="326">
        <v>1</v>
      </c>
    </row>
    <row r="33" spans="1:37">
      <c r="A33" s="322"/>
      <c r="B33" s="334" t="s">
        <v>511</v>
      </c>
      <c r="C33" s="335"/>
      <c r="D33" s="336"/>
      <c r="E33" s="337"/>
      <c r="F33" s="337"/>
      <c r="G33" s="337">
        <v>1</v>
      </c>
      <c r="H33" s="337"/>
      <c r="I33" s="337"/>
      <c r="J33" s="337"/>
      <c r="K33" s="337"/>
      <c r="L33" s="337">
        <v>1</v>
      </c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>
        <v>1</v>
      </c>
      <c r="AE33" s="337"/>
      <c r="AF33" s="337"/>
      <c r="AG33" s="337"/>
      <c r="AH33" s="337"/>
      <c r="AI33" s="337"/>
      <c r="AJ33" s="337"/>
      <c r="AK33" s="338">
        <v>3</v>
      </c>
    </row>
    <row r="34" spans="1:37">
      <c r="A34" s="322"/>
      <c r="B34" s="318" t="s">
        <v>228</v>
      </c>
      <c r="C34" s="318" t="s">
        <v>475</v>
      </c>
      <c r="D34" s="319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>
        <v>1</v>
      </c>
      <c r="AE34" s="320">
        <v>2</v>
      </c>
      <c r="AF34" s="320"/>
      <c r="AG34" s="320"/>
      <c r="AH34" s="320"/>
      <c r="AI34" s="320"/>
      <c r="AJ34" s="320"/>
      <c r="AK34" s="321">
        <v>3</v>
      </c>
    </row>
    <row r="35" spans="1:37">
      <c r="A35" s="322"/>
      <c r="B35" s="334" t="s">
        <v>512</v>
      </c>
      <c r="C35" s="335"/>
      <c r="D35" s="336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>
        <v>1</v>
      </c>
      <c r="AE35" s="337">
        <v>2</v>
      </c>
      <c r="AF35" s="337"/>
      <c r="AG35" s="337"/>
      <c r="AH35" s="337"/>
      <c r="AI35" s="337"/>
      <c r="AJ35" s="337"/>
      <c r="AK35" s="338">
        <v>3</v>
      </c>
    </row>
    <row r="36" spans="1:37">
      <c r="A36" s="322"/>
      <c r="B36" s="318" t="s">
        <v>148</v>
      </c>
      <c r="C36" s="318" t="s">
        <v>445</v>
      </c>
      <c r="D36" s="319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>
        <v>1</v>
      </c>
      <c r="AC36" s="320"/>
      <c r="AD36" s="320"/>
      <c r="AE36" s="320"/>
      <c r="AF36" s="320"/>
      <c r="AG36" s="320"/>
      <c r="AH36" s="320"/>
      <c r="AI36" s="320"/>
      <c r="AJ36" s="320"/>
      <c r="AK36" s="321">
        <v>1</v>
      </c>
    </row>
    <row r="37" spans="1:37">
      <c r="A37" s="322"/>
      <c r="B37" s="322"/>
      <c r="C37" s="323" t="s">
        <v>148</v>
      </c>
      <c r="D37" s="324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>
        <v>1</v>
      </c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6">
        <v>1</v>
      </c>
    </row>
    <row r="38" spans="1:37">
      <c r="A38" s="322"/>
      <c r="B38" s="334" t="s">
        <v>513</v>
      </c>
      <c r="C38" s="335"/>
      <c r="D38" s="336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>
        <v>1</v>
      </c>
      <c r="T38" s="337"/>
      <c r="U38" s="337"/>
      <c r="V38" s="337"/>
      <c r="W38" s="337"/>
      <c r="X38" s="337"/>
      <c r="Y38" s="337"/>
      <c r="Z38" s="337"/>
      <c r="AA38" s="337"/>
      <c r="AB38" s="337">
        <v>1</v>
      </c>
      <c r="AC38" s="337"/>
      <c r="AD38" s="337"/>
      <c r="AE38" s="337"/>
      <c r="AF38" s="337"/>
      <c r="AG38" s="337"/>
      <c r="AH38" s="337"/>
      <c r="AI38" s="337"/>
      <c r="AJ38" s="337"/>
      <c r="AK38" s="338">
        <v>2</v>
      </c>
    </row>
    <row r="39" spans="1:37">
      <c r="A39" s="322"/>
      <c r="B39" s="318" t="s">
        <v>224</v>
      </c>
      <c r="C39" s="318" t="s">
        <v>399</v>
      </c>
      <c r="D39" s="319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>
        <v>1</v>
      </c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1">
        <v>1</v>
      </c>
    </row>
    <row r="40" spans="1:37">
      <c r="A40" s="322"/>
      <c r="B40" s="322"/>
      <c r="C40" s="323" t="s">
        <v>438</v>
      </c>
      <c r="D40" s="324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>
        <v>1</v>
      </c>
      <c r="AB40" s="325"/>
      <c r="AC40" s="325"/>
      <c r="AD40" s="325"/>
      <c r="AE40" s="325"/>
      <c r="AF40" s="325"/>
      <c r="AG40" s="325"/>
      <c r="AH40" s="325"/>
      <c r="AI40" s="325"/>
      <c r="AJ40" s="325"/>
      <c r="AK40" s="326">
        <v>1</v>
      </c>
    </row>
    <row r="41" spans="1:37">
      <c r="A41" s="322"/>
      <c r="B41" s="334" t="s">
        <v>514</v>
      </c>
      <c r="C41" s="335"/>
      <c r="D41" s="336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>
        <v>1</v>
      </c>
      <c r="W41" s="337"/>
      <c r="X41" s="337"/>
      <c r="Y41" s="337"/>
      <c r="Z41" s="337"/>
      <c r="AA41" s="337">
        <v>1</v>
      </c>
      <c r="AB41" s="337"/>
      <c r="AC41" s="337"/>
      <c r="AD41" s="337"/>
      <c r="AE41" s="337"/>
      <c r="AF41" s="337"/>
      <c r="AG41" s="337"/>
      <c r="AH41" s="337"/>
      <c r="AI41" s="337"/>
      <c r="AJ41" s="337"/>
      <c r="AK41" s="338">
        <v>2</v>
      </c>
    </row>
    <row r="42" spans="1:37">
      <c r="A42" s="322"/>
      <c r="B42" s="318" t="s">
        <v>165</v>
      </c>
      <c r="C42" s="318" t="s">
        <v>434</v>
      </c>
      <c r="D42" s="319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20"/>
      <c r="W42" s="320"/>
      <c r="X42" s="320"/>
      <c r="Y42" s="320"/>
      <c r="Z42" s="320">
        <v>1</v>
      </c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1">
        <v>1</v>
      </c>
    </row>
    <row r="43" spans="1:37">
      <c r="A43" s="322"/>
      <c r="B43" s="334" t="s">
        <v>516</v>
      </c>
      <c r="C43" s="335"/>
      <c r="D43" s="336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>
        <v>1</v>
      </c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8">
        <v>1</v>
      </c>
    </row>
    <row r="44" spans="1:37">
      <c r="A44" s="322"/>
      <c r="B44" s="318" t="s">
        <v>226</v>
      </c>
      <c r="C44" s="318" t="s">
        <v>641</v>
      </c>
      <c r="D44" s="319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>
        <v>1</v>
      </c>
      <c r="AK44" s="321">
        <v>1</v>
      </c>
    </row>
    <row r="45" spans="1:37">
      <c r="A45" s="322"/>
      <c r="B45" s="334" t="s">
        <v>642</v>
      </c>
      <c r="C45" s="335"/>
      <c r="D45" s="336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>
        <v>1</v>
      </c>
      <c r="AK45" s="338">
        <v>1</v>
      </c>
    </row>
    <row r="46" spans="1:37">
      <c r="A46" s="322"/>
      <c r="B46" s="318" t="s">
        <v>227</v>
      </c>
      <c r="C46" s="318" t="s">
        <v>366</v>
      </c>
      <c r="D46" s="319"/>
      <c r="E46" s="320"/>
      <c r="F46" s="320"/>
      <c r="G46" s="320"/>
      <c r="H46" s="320"/>
      <c r="I46" s="320"/>
      <c r="J46" s="320"/>
      <c r="K46" s="320"/>
      <c r="L46" s="320"/>
      <c r="M46" s="320"/>
      <c r="N46" s="320">
        <v>1</v>
      </c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1">
        <v>1</v>
      </c>
    </row>
    <row r="47" spans="1:37">
      <c r="A47" s="322"/>
      <c r="B47" s="334" t="s">
        <v>515</v>
      </c>
      <c r="C47" s="335"/>
      <c r="D47" s="336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v>1</v>
      </c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8">
        <v>1</v>
      </c>
    </row>
    <row r="48" spans="1:37">
      <c r="A48" s="339" t="s">
        <v>517</v>
      </c>
      <c r="B48" s="340"/>
      <c r="C48" s="340"/>
      <c r="D48" s="341"/>
      <c r="E48" s="342"/>
      <c r="F48" s="342"/>
      <c r="G48" s="342">
        <v>1</v>
      </c>
      <c r="H48" s="342"/>
      <c r="I48" s="342"/>
      <c r="J48" s="342"/>
      <c r="K48" s="342"/>
      <c r="L48" s="342">
        <v>1</v>
      </c>
      <c r="M48" s="342"/>
      <c r="N48" s="342">
        <v>1</v>
      </c>
      <c r="O48" s="342">
        <v>1</v>
      </c>
      <c r="P48" s="342"/>
      <c r="Q48" s="342"/>
      <c r="R48" s="342"/>
      <c r="S48" s="342">
        <v>1</v>
      </c>
      <c r="T48" s="342"/>
      <c r="U48" s="342">
        <v>1</v>
      </c>
      <c r="V48" s="342">
        <v>2</v>
      </c>
      <c r="W48" s="342">
        <v>1</v>
      </c>
      <c r="X48" s="342">
        <v>3</v>
      </c>
      <c r="Y48" s="342"/>
      <c r="Z48" s="342">
        <v>2</v>
      </c>
      <c r="AA48" s="342">
        <v>3</v>
      </c>
      <c r="AB48" s="342">
        <v>1</v>
      </c>
      <c r="AC48" s="342">
        <v>1</v>
      </c>
      <c r="AD48" s="342">
        <v>3</v>
      </c>
      <c r="AE48" s="342">
        <v>2</v>
      </c>
      <c r="AF48" s="342">
        <v>1</v>
      </c>
      <c r="AG48" s="342">
        <v>1</v>
      </c>
      <c r="AH48" s="342"/>
      <c r="AI48" s="342"/>
      <c r="AJ48" s="342">
        <v>1</v>
      </c>
      <c r="AK48" s="343">
        <v>27</v>
      </c>
    </row>
    <row r="49" spans="1:37">
      <c r="A49" s="318" t="s">
        <v>60</v>
      </c>
      <c r="B49" s="318" t="s">
        <v>312</v>
      </c>
      <c r="C49" s="318" t="s">
        <v>483</v>
      </c>
      <c r="D49" s="319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>
        <v>1</v>
      </c>
      <c r="AF49" s="320"/>
      <c r="AG49" s="320"/>
      <c r="AH49" s="320"/>
      <c r="AI49" s="320"/>
      <c r="AJ49" s="320"/>
      <c r="AK49" s="321">
        <v>1</v>
      </c>
    </row>
    <row r="50" spans="1:37">
      <c r="A50" s="322"/>
      <c r="B50" s="322"/>
      <c r="C50" s="323" t="s">
        <v>312</v>
      </c>
      <c r="D50" s="324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>
        <v>1</v>
      </c>
      <c r="Z50" s="325"/>
      <c r="AA50" s="325"/>
      <c r="AB50" s="325"/>
      <c r="AC50" s="325"/>
      <c r="AD50" s="325"/>
      <c r="AE50" s="325">
        <v>1</v>
      </c>
      <c r="AF50" s="325">
        <v>1</v>
      </c>
      <c r="AG50" s="325"/>
      <c r="AH50" s="325"/>
      <c r="AI50" s="325"/>
      <c r="AJ50" s="325"/>
      <c r="AK50" s="326">
        <v>3</v>
      </c>
    </row>
    <row r="51" spans="1:37">
      <c r="A51" s="322"/>
      <c r="B51" s="322"/>
      <c r="C51" s="323" t="s">
        <v>439</v>
      </c>
      <c r="D51" s="324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>
        <v>2</v>
      </c>
      <c r="AB51" s="325"/>
      <c r="AC51" s="325"/>
      <c r="AD51" s="325"/>
      <c r="AE51" s="325"/>
      <c r="AF51" s="325"/>
      <c r="AG51" s="325"/>
      <c r="AH51" s="325"/>
      <c r="AI51" s="325"/>
      <c r="AJ51" s="325"/>
      <c r="AK51" s="326">
        <v>2</v>
      </c>
    </row>
    <row r="52" spans="1:37">
      <c r="A52" s="322"/>
      <c r="B52" s="334" t="s">
        <v>518</v>
      </c>
      <c r="C52" s="335"/>
      <c r="D52" s="336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>
        <v>1</v>
      </c>
      <c r="Z52" s="337"/>
      <c r="AA52" s="337">
        <v>2</v>
      </c>
      <c r="AB52" s="337"/>
      <c r="AC52" s="337"/>
      <c r="AD52" s="337"/>
      <c r="AE52" s="337">
        <v>2</v>
      </c>
      <c r="AF52" s="337">
        <v>1</v>
      </c>
      <c r="AG52" s="337"/>
      <c r="AH52" s="337"/>
      <c r="AI52" s="337"/>
      <c r="AJ52" s="337"/>
      <c r="AK52" s="338">
        <v>6</v>
      </c>
    </row>
    <row r="53" spans="1:37">
      <c r="A53" s="322"/>
      <c r="B53" s="318" t="s">
        <v>308</v>
      </c>
      <c r="C53" s="318" t="s">
        <v>417</v>
      </c>
      <c r="D53" s="319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>
        <v>1</v>
      </c>
      <c r="AF53" s="320"/>
      <c r="AG53" s="320"/>
      <c r="AH53" s="320"/>
      <c r="AI53" s="320"/>
      <c r="AJ53" s="320"/>
      <c r="AK53" s="321">
        <v>1</v>
      </c>
    </row>
    <row r="54" spans="1:37">
      <c r="A54" s="322"/>
      <c r="B54" s="322"/>
      <c r="C54" s="323" t="s">
        <v>400</v>
      </c>
      <c r="D54" s="324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>
        <v>1</v>
      </c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6">
        <v>1</v>
      </c>
    </row>
    <row r="55" spans="1:37">
      <c r="A55" s="322"/>
      <c r="B55" s="334" t="s">
        <v>519</v>
      </c>
      <c r="C55" s="335"/>
      <c r="D55" s="336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>
        <v>1</v>
      </c>
      <c r="W55" s="337"/>
      <c r="X55" s="337"/>
      <c r="Y55" s="337"/>
      <c r="Z55" s="337"/>
      <c r="AA55" s="337"/>
      <c r="AB55" s="337"/>
      <c r="AC55" s="337"/>
      <c r="AD55" s="337"/>
      <c r="AE55" s="337">
        <v>1</v>
      </c>
      <c r="AF55" s="337"/>
      <c r="AG55" s="337"/>
      <c r="AH55" s="337"/>
      <c r="AI55" s="337"/>
      <c r="AJ55" s="337"/>
      <c r="AK55" s="338">
        <v>2</v>
      </c>
    </row>
    <row r="56" spans="1:37">
      <c r="A56" s="322"/>
      <c r="B56" s="318" t="s">
        <v>314</v>
      </c>
      <c r="C56" s="318" t="s">
        <v>495</v>
      </c>
      <c r="D56" s="319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>
        <v>1</v>
      </c>
      <c r="AG56" s="320"/>
      <c r="AH56" s="320"/>
      <c r="AI56" s="320"/>
      <c r="AJ56" s="320"/>
      <c r="AK56" s="321">
        <v>1</v>
      </c>
    </row>
    <row r="57" spans="1:37">
      <c r="A57" s="322"/>
      <c r="B57" s="322"/>
      <c r="C57" s="323" t="s">
        <v>440</v>
      </c>
      <c r="D57" s="324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>
        <v>1</v>
      </c>
      <c r="AB57" s="325"/>
      <c r="AC57" s="325"/>
      <c r="AD57" s="325"/>
      <c r="AE57" s="325"/>
      <c r="AF57" s="325"/>
      <c r="AG57" s="325"/>
      <c r="AH57" s="325"/>
      <c r="AI57" s="325"/>
      <c r="AJ57" s="325"/>
      <c r="AK57" s="326">
        <v>1</v>
      </c>
    </row>
    <row r="58" spans="1:37">
      <c r="A58" s="322"/>
      <c r="B58" s="334" t="s">
        <v>520</v>
      </c>
      <c r="C58" s="335"/>
      <c r="D58" s="336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>
        <v>1</v>
      </c>
      <c r="AB58" s="337"/>
      <c r="AC58" s="337"/>
      <c r="AD58" s="337"/>
      <c r="AE58" s="337"/>
      <c r="AF58" s="337">
        <v>1</v>
      </c>
      <c r="AG58" s="337"/>
      <c r="AH58" s="337"/>
      <c r="AI58" s="337"/>
      <c r="AJ58" s="337"/>
      <c r="AK58" s="338">
        <v>2</v>
      </c>
    </row>
    <row r="59" spans="1:37">
      <c r="A59" s="322"/>
      <c r="B59" s="318" t="s">
        <v>309</v>
      </c>
      <c r="C59" s="318" t="s">
        <v>521</v>
      </c>
      <c r="D59" s="319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>
        <v>1</v>
      </c>
      <c r="AI59" s="320"/>
      <c r="AJ59" s="320"/>
      <c r="AK59" s="321">
        <v>1</v>
      </c>
    </row>
    <row r="60" spans="1:37">
      <c r="A60" s="322"/>
      <c r="B60" s="334" t="s">
        <v>522</v>
      </c>
      <c r="C60" s="335"/>
      <c r="D60" s="336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>
        <v>1</v>
      </c>
      <c r="AI60" s="337"/>
      <c r="AJ60" s="337"/>
      <c r="AK60" s="338">
        <v>1</v>
      </c>
    </row>
    <row r="61" spans="1:37">
      <c r="A61" s="322"/>
      <c r="B61" s="318" t="s">
        <v>60</v>
      </c>
      <c r="C61" s="318" t="s">
        <v>60</v>
      </c>
      <c r="D61" s="319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>
        <v>1</v>
      </c>
      <c r="AB61" s="320"/>
      <c r="AC61" s="320"/>
      <c r="AD61" s="320"/>
      <c r="AE61" s="320"/>
      <c r="AF61" s="320"/>
      <c r="AG61" s="320"/>
      <c r="AH61" s="320"/>
      <c r="AI61" s="320"/>
      <c r="AJ61" s="320"/>
      <c r="AK61" s="321">
        <v>1</v>
      </c>
    </row>
    <row r="62" spans="1:37">
      <c r="A62" s="322"/>
      <c r="B62" s="334" t="s">
        <v>523</v>
      </c>
      <c r="C62" s="335"/>
      <c r="D62" s="336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>
        <v>1</v>
      </c>
      <c r="AB62" s="337"/>
      <c r="AC62" s="337"/>
      <c r="AD62" s="337"/>
      <c r="AE62" s="337"/>
      <c r="AF62" s="337"/>
      <c r="AG62" s="337"/>
      <c r="AH62" s="337"/>
      <c r="AI62" s="337"/>
      <c r="AJ62" s="337"/>
      <c r="AK62" s="338">
        <v>1</v>
      </c>
    </row>
    <row r="63" spans="1:37">
      <c r="A63" s="339" t="s">
        <v>523</v>
      </c>
      <c r="B63" s="340"/>
      <c r="C63" s="340"/>
      <c r="D63" s="341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>
        <v>1</v>
      </c>
      <c r="W63" s="342"/>
      <c r="X63" s="342"/>
      <c r="Y63" s="342">
        <v>1</v>
      </c>
      <c r="Z63" s="342"/>
      <c r="AA63" s="342">
        <v>4</v>
      </c>
      <c r="AB63" s="342"/>
      <c r="AC63" s="342"/>
      <c r="AD63" s="342"/>
      <c r="AE63" s="342">
        <v>3</v>
      </c>
      <c r="AF63" s="342">
        <v>2</v>
      </c>
      <c r="AG63" s="342"/>
      <c r="AH63" s="342">
        <v>1</v>
      </c>
      <c r="AI63" s="342"/>
      <c r="AJ63" s="342"/>
      <c r="AK63" s="343">
        <v>12</v>
      </c>
    </row>
    <row r="64" spans="1:37">
      <c r="A64" s="318" t="s">
        <v>61</v>
      </c>
      <c r="B64" s="318" t="s">
        <v>316</v>
      </c>
      <c r="C64" s="318" t="s">
        <v>401</v>
      </c>
      <c r="D64" s="319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0"/>
      <c r="V64" s="320">
        <v>3</v>
      </c>
      <c r="W64" s="320">
        <v>4</v>
      </c>
      <c r="X64" s="320">
        <v>2</v>
      </c>
      <c r="Y64" s="320"/>
      <c r="Z64" s="320"/>
      <c r="AA64" s="320">
        <v>1</v>
      </c>
      <c r="AB64" s="320"/>
      <c r="AC64" s="320"/>
      <c r="AD64" s="320">
        <v>1</v>
      </c>
      <c r="AE64" s="320"/>
      <c r="AF64" s="320">
        <v>1</v>
      </c>
      <c r="AG64" s="320"/>
      <c r="AH64" s="320"/>
      <c r="AI64" s="320"/>
      <c r="AJ64" s="320"/>
      <c r="AK64" s="321">
        <v>12</v>
      </c>
    </row>
    <row r="65" spans="1:37">
      <c r="A65" s="322"/>
      <c r="B65" s="322"/>
      <c r="C65" s="323" t="s">
        <v>456</v>
      </c>
      <c r="D65" s="324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>
        <v>1</v>
      </c>
      <c r="AB65" s="325">
        <v>3</v>
      </c>
      <c r="AC65" s="325"/>
      <c r="AD65" s="325"/>
      <c r="AE65" s="325">
        <v>1</v>
      </c>
      <c r="AF65" s="325"/>
      <c r="AG65" s="325"/>
      <c r="AH65" s="325"/>
      <c r="AI65" s="325">
        <v>1</v>
      </c>
      <c r="AJ65" s="325"/>
      <c r="AK65" s="326">
        <v>6</v>
      </c>
    </row>
    <row r="66" spans="1:37">
      <c r="A66" s="322"/>
      <c r="B66" s="322"/>
      <c r="C66" s="323" t="s">
        <v>643</v>
      </c>
      <c r="D66" s="324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>
        <v>2</v>
      </c>
      <c r="AJ66" s="325"/>
      <c r="AK66" s="326">
        <v>2</v>
      </c>
    </row>
    <row r="67" spans="1:37">
      <c r="A67" s="322"/>
      <c r="B67" s="322"/>
      <c r="C67" s="323" t="s">
        <v>425</v>
      </c>
      <c r="D67" s="324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>
        <v>1</v>
      </c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6">
        <v>1</v>
      </c>
    </row>
    <row r="68" spans="1:37">
      <c r="A68" s="322"/>
      <c r="B68" s="334" t="s">
        <v>525</v>
      </c>
      <c r="C68" s="335"/>
      <c r="D68" s="336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>
        <v>3</v>
      </c>
      <c r="W68" s="337">
        <v>4</v>
      </c>
      <c r="X68" s="337">
        <v>3</v>
      </c>
      <c r="Y68" s="337"/>
      <c r="Z68" s="337"/>
      <c r="AA68" s="337">
        <v>2</v>
      </c>
      <c r="AB68" s="337">
        <v>3</v>
      </c>
      <c r="AC68" s="337"/>
      <c r="AD68" s="337">
        <v>1</v>
      </c>
      <c r="AE68" s="337">
        <v>1</v>
      </c>
      <c r="AF68" s="337">
        <v>1</v>
      </c>
      <c r="AG68" s="337"/>
      <c r="AH68" s="337"/>
      <c r="AI68" s="337">
        <v>3</v>
      </c>
      <c r="AJ68" s="337"/>
      <c r="AK68" s="338">
        <v>21</v>
      </c>
    </row>
    <row r="69" spans="1:37">
      <c r="A69" s="322"/>
      <c r="B69" s="318" t="s">
        <v>317</v>
      </c>
      <c r="C69" s="318" t="s">
        <v>389</v>
      </c>
      <c r="D69" s="319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>
        <v>4</v>
      </c>
      <c r="U69" s="320">
        <v>1</v>
      </c>
      <c r="V69" s="320"/>
      <c r="W69" s="320">
        <v>1</v>
      </c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0"/>
      <c r="AK69" s="321">
        <v>6</v>
      </c>
    </row>
    <row r="70" spans="1:37">
      <c r="A70" s="322"/>
      <c r="B70" s="322"/>
      <c r="C70" s="323" t="s">
        <v>317</v>
      </c>
      <c r="D70" s="324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325"/>
      <c r="Y70" s="325"/>
      <c r="Z70" s="325"/>
      <c r="AA70" s="325"/>
      <c r="AB70" s="325"/>
      <c r="AC70" s="325"/>
      <c r="AD70" s="325">
        <v>1</v>
      </c>
      <c r="AE70" s="325"/>
      <c r="AF70" s="325"/>
      <c r="AG70" s="325">
        <v>1</v>
      </c>
      <c r="AH70" s="325"/>
      <c r="AI70" s="325"/>
      <c r="AJ70" s="325"/>
      <c r="AK70" s="326">
        <v>2</v>
      </c>
    </row>
    <row r="71" spans="1:37">
      <c r="A71" s="322"/>
      <c r="B71" s="334" t="s">
        <v>526</v>
      </c>
      <c r="C71" s="335"/>
      <c r="D71" s="336"/>
      <c r="E71" s="337"/>
      <c r="F71" s="337"/>
      <c r="G71" s="337"/>
      <c r="H71" s="337"/>
      <c r="I71" s="337"/>
      <c r="J71" s="337"/>
      <c r="K71" s="337"/>
      <c r="L71" s="337"/>
      <c r="M71" s="337"/>
      <c r="N71" s="337"/>
      <c r="O71" s="337"/>
      <c r="P71" s="337"/>
      <c r="Q71" s="337"/>
      <c r="R71" s="337"/>
      <c r="S71" s="337"/>
      <c r="T71" s="337">
        <v>4</v>
      </c>
      <c r="U71" s="337">
        <v>1</v>
      </c>
      <c r="V71" s="337"/>
      <c r="W71" s="337">
        <v>1</v>
      </c>
      <c r="X71" s="337"/>
      <c r="Y71" s="337"/>
      <c r="Z71" s="337"/>
      <c r="AA71" s="337"/>
      <c r="AB71" s="337"/>
      <c r="AC71" s="337"/>
      <c r="AD71" s="337">
        <v>1</v>
      </c>
      <c r="AE71" s="337"/>
      <c r="AF71" s="337"/>
      <c r="AG71" s="337">
        <v>1</v>
      </c>
      <c r="AH71" s="337"/>
      <c r="AI71" s="337"/>
      <c r="AJ71" s="337"/>
      <c r="AK71" s="338">
        <v>8</v>
      </c>
    </row>
    <row r="72" spans="1:37">
      <c r="A72" s="322"/>
      <c r="B72" s="318" t="s">
        <v>177</v>
      </c>
      <c r="C72" s="318" t="s">
        <v>407</v>
      </c>
      <c r="D72" s="319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>
        <v>1</v>
      </c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1">
        <v>1</v>
      </c>
    </row>
    <row r="73" spans="1:37">
      <c r="A73" s="322"/>
      <c r="B73" s="322"/>
      <c r="C73" s="323" t="s">
        <v>418</v>
      </c>
      <c r="D73" s="324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325"/>
      <c r="V73" s="325"/>
      <c r="W73" s="325">
        <v>1</v>
      </c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6">
        <v>1</v>
      </c>
    </row>
    <row r="74" spans="1:37">
      <c r="A74" s="322"/>
      <c r="B74" s="334" t="s">
        <v>527</v>
      </c>
      <c r="C74" s="335"/>
      <c r="D74" s="336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>
        <v>1</v>
      </c>
      <c r="W74" s="337">
        <v>1</v>
      </c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8">
        <v>2</v>
      </c>
    </row>
    <row r="75" spans="1:37">
      <c r="A75" s="322"/>
      <c r="B75" s="318" t="s">
        <v>61</v>
      </c>
      <c r="C75" s="318" t="s">
        <v>390</v>
      </c>
      <c r="D75" s="319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>
        <v>1</v>
      </c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1">
        <v>1</v>
      </c>
    </row>
    <row r="76" spans="1:37">
      <c r="A76" s="322"/>
      <c r="B76" s="322"/>
      <c r="C76" s="323" t="s">
        <v>528</v>
      </c>
      <c r="D76" s="324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5"/>
      <c r="AH76" s="325"/>
      <c r="AI76" s="325">
        <v>1</v>
      </c>
      <c r="AJ76" s="325"/>
      <c r="AK76" s="326">
        <v>1</v>
      </c>
    </row>
    <row r="77" spans="1:37">
      <c r="A77" s="322"/>
      <c r="B77" s="334" t="s">
        <v>524</v>
      </c>
      <c r="C77" s="335"/>
      <c r="D77" s="336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>
        <v>1</v>
      </c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>
        <v>1</v>
      </c>
      <c r="AJ77" s="337"/>
      <c r="AK77" s="338">
        <v>2</v>
      </c>
    </row>
    <row r="78" spans="1:37">
      <c r="A78" s="322"/>
      <c r="B78" s="318" t="s">
        <v>315</v>
      </c>
      <c r="C78" s="318" t="s">
        <v>441</v>
      </c>
      <c r="D78" s="319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>
        <v>1</v>
      </c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1">
        <v>1</v>
      </c>
    </row>
    <row r="79" spans="1:37">
      <c r="A79" s="322"/>
      <c r="B79" s="334" t="s">
        <v>529</v>
      </c>
      <c r="C79" s="335"/>
      <c r="D79" s="336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>
        <v>1</v>
      </c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338">
        <v>1</v>
      </c>
    </row>
    <row r="80" spans="1:37">
      <c r="A80" s="322"/>
      <c r="B80" s="318" t="s">
        <v>318</v>
      </c>
      <c r="C80" s="318" t="s">
        <v>457</v>
      </c>
      <c r="D80" s="319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>
        <v>1</v>
      </c>
      <c r="AD80" s="320"/>
      <c r="AE80" s="320"/>
      <c r="AF80" s="320"/>
      <c r="AG80" s="320"/>
      <c r="AH80" s="320"/>
      <c r="AI80" s="320"/>
      <c r="AJ80" s="320"/>
      <c r="AK80" s="321">
        <v>1</v>
      </c>
    </row>
    <row r="81" spans="1:37">
      <c r="A81" s="322"/>
      <c r="B81" s="334" t="s">
        <v>530</v>
      </c>
      <c r="C81" s="335"/>
      <c r="D81" s="336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/>
      <c r="AB81" s="337"/>
      <c r="AC81" s="337">
        <v>1</v>
      </c>
      <c r="AD81" s="337"/>
      <c r="AE81" s="337"/>
      <c r="AF81" s="337"/>
      <c r="AG81" s="337"/>
      <c r="AH81" s="337"/>
      <c r="AI81" s="337"/>
      <c r="AJ81" s="337"/>
      <c r="AK81" s="338">
        <v>1</v>
      </c>
    </row>
    <row r="82" spans="1:37">
      <c r="A82" s="339" t="s">
        <v>524</v>
      </c>
      <c r="B82" s="340"/>
      <c r="C82" s="340"/>
      <c r="D82" s="341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>
        <v>4</v>
      </c>
      <c r="U82" s="342">
        <v>2</v>
      </c>
      <c r="V82" s="342">
        <v>4</v>
      </c>
      <c r="W82" s="342">
        <v>6</v>
      </c>
      <c r="X82" s="342">
        <v>3</v>
      </c>
      <c r="Y82" s="342"/>
      <c r="Z82" s="342">
        <v>1</v>
      </c>
      <c r="AA82" s="342">
        <v>2</v>
      </c>
      <c r="AB82" s="342">
        <v>3</v>
      </c>
      <c r="AC82" s="342">
        <v>1</v>
      </c>
      <c r="AD82" s="342">
        <v>2</v>
      </c>
      <c r="AE82" s="342">
        <v>1</v>
      </c>
      <c r="AF82" s="342">
        <v>1</v>
      </c>
      <c r="AG82" s="342">
        <v>1</v>
      </c>
      <c r="AH82" s="342"/>
      <c r="AI82" s="342">
        <v>4</v>
      </c>
      <c r="AJ82" s="342"/>
      <c r="AK82" s="343">
        <v>35</v>
      </c>
    </row>
    <row r="83" spans="1:37">
      <c r="A83" s="318" t="s">
        <v>63</v>
      </c>
      <c r="B83" s="318" t="s">
        <v>324</v>
      </c>
      <c r="C83" s="318" t="s">
        <v>531</v>
      </c>
      <c r="D83" s="319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>
        <v>1</v>
      </c>
      <c r="AI83" s="320">
        <v>1</v>
      </c>
      <c r="AJ83" s="320"/>
      <c r="AK83" s="321">
        <v>2</v>
      </c>
    </row>
    <row r="84" spans="1:37">
      <c r="A84" s="322"/>
      <c r="B84" s="322"/>
      <c r="C84" s="323" t="s">
        <v>324</v>
      </c>
      <c r="D84" s="324"/>
      <c r="E84" s="325"/>
      <c r="F84" s="325"/>
      <c r="G84" s="325"/>
      <c r="H84" s="325"/>
      <c r="I84" s="325"/>
      <c r="J84" s="325"/>
      <c r="K84" s="325"/>
      <c r="L84" s="325"/>
      <c r="M84" s="325"/>
      <c r="N84" s="325"/>
      <c r="O84" s="325"/>
      <c r="P84" s="325"/>
      <c r="Q84" s="325"/>
      <c r="R84" s="325"/>
      <c r="S84" s="325"/>
      <c r="T84" s="325"/>
      <c r="U84" s="325"/>
      <c r="V84" s="325">
        <v>1</v>
      </c>
      <c r="W84" s="325">
        <v>2</v>
      </c>
      <c r="X84" s="325">
        <v>1</v>
      </c>
      <c r="Y84" s="325"/>
      <c r="Z84" s="325">
        <v>2</v>
      </c>
      <c r="AA84" s="325"/>
      <c r="AB84" s="325"/>
      <c r="AC84" s="325"/>
      <c r="AD84" s="325"/>
      <c r="AE84" s="325"/>
      <c r="AF84" s="325"/>
      <c r="AG84" s="325"/>
      <c r="AH84" s="325"/>
      <c r="AI84" s="325"/>
      <c r="AJ84" s="325"/>
      <c r="AK84" s="326">
        <v>6</v>
      </c>
    </row>
    <row r="85" spans="1:37">
      <c r="A85" s="322"/>
      <c r="B85" s="334" t="s">
        <v>532</v>
      </c>
      <c r="C85" s="335"/>
      <c r="D85" s="336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>
        <v>1</v>
      </c>
      <c r="W85" s="337">
        <v>2</v>
      </c>
      <c r="X85" s="337">
        <v>1</v>
      </c>
      <c r="Y85" s="337"/>
      <c r="Z85" s="337">
        <v>2</v>
      </c>
      <c r="AA85" s="337"/>
      <c r="AB85" s="337"/>
      <c r="AC85" s="337"/>
      <c r="AD85" s="337"/>
      <c r="AE85" s="337"/>
      <c r="AF85" s="337"/>
      <c r="AG85" s="337"/>
      <c r="AH85" s="337">
        <v>1</v>
      </c>
      <c r="AI85" s="337">
        <v>1</v>
      </c>
      <c r="AJ85" s="337"/>
      <c r="AK85" s="338">
        <v>8</v>
      </c>
    </row>
    <row r="86" spans="1:37">
      <c r="A86" s="322"/>
      <c r="B86" s="318" t="s">
        <v>63</v>
      </c>
      <c r="C86" s="318" t="s">
        <v>419</v>
      </c>
      <c r="D86" s="319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>
        <v>2</v>
      </c>
      <c r="Y86" s="320"/>
      <c r="Z86" s="320"/>
      <c r="AA86" s="320">
        <v>1</v>
      </c>
      <c r="AB86" s="320"/>
      <c r="AC86" s="320"/>
      <c r="AD86" s="320"/>
      <c r="AE86" s="320"/>
      <c r="AF86" s="320"/>
      <c r="AG86" s="320"/>
      <c r="AH86" s="320"/>
      <c r="AI86" s="320"/>
      <c r="AJ86" s="320"/>
      <c r="AK86" s="321">
        <v>3</v>
      </c>
    </row>
    <row r="87" spans="1:37">
      <c r="A87" s="322"/>
      <c r="B87" s="322"/>
      <c r="C87" s="323" t="s">
        <v>391</v>
      </c>
      <c r="D87" s="324"/>
      <c r="E87" s="325"/>
      <c r="F87" s="325"/>
      <c r="G87" s="325"/>
      <c r="H87" s="325"/>
      <c r="I87" s="325"/>
      <c r="J87" s="325"/>
      <c r="K87" s="325"/>
      <c r="L87" s="325"/>
      <c r="M87" s="325"/>
      <c r="N87" s="325"/>
      <c r="O87" s="325"/>
      <c r="P87" s="325"/>
      <c r="Q87" s="325"/>
      <c r="R87" s="325"/>
      <c r="S87" s="325"/>
      <c r="T87" s="325"/>
      <c r="U87" s="325">
        <v>1</v>
      </c>
      <c r="V87" s="325"/>
      <c r="W87" s="325"/>
      <c r="X87" s="325">
        <v>1</v>
      </c>
      <c r="Y87" s="325"/>
      <c r="Z87" s="325"/>
      <c r="AA87" s="325"/>
      <c r="AB87" s="325"/>
      <c r="AC87" s="325"/>
      <c r="AD87" s="325"/>
      <c r="AE87" s="325"/>
      <c r="AF87" s="325"/>
      <c r="AG87" s="325"/>
      <c r="AH87" s="325"/>
      <c r="AI87" s="325"/>
      <c r="AJ87" s="325"/>
      <c r="AK87" s="326">
        <v>2</v>
      </c>
    </row>
    <row r="88" spans="1:37">
      <c r="A88" s="322"/>
      <c r="B88" s="322"/>
      <c r="C88" s="323" t="s">
        <v>496</v>
      </c>
      <c r="D88" s="324"/>
      <c r="E88" s="325"/>
      <c r="F88" s="325"/>
      <c r="G88" s="325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25"/>
      <c r="X88" s="325"/>
      <c r="Y88" s="325"/>
      <c r="Z88" s="325"/>
      <c r="AA88" s="325"/>
      <c r="AB88" s="325"/>
      <c r="AC88" s="325"/>
      <c r="AD88" s="325"/>
      <c r="AE88" s="325"/>
      <c r="AF88" s="325"/>
      <c r="AG88" s="325">
        <v>1</v>
      </c>
      <c r="AH88" s="325">
        <v>1</v>
      </c>
      <c r="AI88" s="325"/>
      <c r="AJ88" s="325"/>
      <c r="AK88" s="326">
        <v>2</v>
      </c>
    </row>
    <row r="89" spans="1:37">
      <c r="A89" s="322"/>
      <c r="B89" s="334" t="s">
        <v>533</v>
      </c>
      <c r="C89" s="335"/>
      <c r="D89" s="336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7">
        <v>1</v>
      </c>
      <c r="V89" s="337"/>
      <c r="W89" s="337"/>
      <c r="X89" s="337">
        <v>3</v>
      </c>
      <c r="Y89" s="337"/>
      <c r="Z89" s="337"/>
      <c r="AA89" s="337">
        <v>1</v>
      </c>
      <c r="AB89" s="337"/>
      <c r="AC89" s="337"/>
      <c r="AD89" s="337"/>
      <c r="AE89" s="337"/>
      <c r="AF89" s="337"/>
      <c r="AG89" s="337">
        <v>1</v>
      </c>
      <c r="AH89" s="337">
        <v>1</v>
      </c>
      <c r="AI89" s="337"/>
      <c r="AJ89" s="337"/>
      <c r="AK89" s="338">
        <v>7</v>
      </c>
    </row>
    <row r="90" spans="1:37">
      <c r="A90" s="322"/>
      <c r="B90" s="318" t="s">
        <v>267</v>
      </c>
      <c r="C90" s="318" t="s">
        <v>484</v>
      </c>
      <c r="D90" s="319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>
        <v>1</v>
      </c>
      <c r="AG90" s="320"/>
      <c r="AH90" s="320"/>
      <c r="AI90" s="320"/>
      <c r="AJ90" s="320"/>
      <c r="AK90" s="321">
        <v>1</v>
      </c>
    </row>
    <row r="91" spans="1:37">
      <c r="A91" s="322"/>
      <c r="B91" s="322"/>
      <c r="C91" s="323" t="s">
        <v>420</v>
      </c>
      <c r="D91" s="324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325"/>
      <c r="T91" s="325"/>
      <c r="U91" s="325"/>
      <c r="V91" s="325"/>
      <c r="W91" s="325"/>
      <c r="X91" s="325">
        <v>1</v>
      </c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  <c r="AJ91" s="325"/>
      <c r="AK91" s="326">
        <v>1</v>
      </c>
    </row>
    <row r="92" spans="1:37">
      <c r="A92" s="322"/>
      <c r="B92" s="334" t="s">
        <v>534</v>
      </c>
      <c r="C92" s="335"/>
      <c r="D92" s="336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>
        <v>1</v>
      </c>
      <c r="Y92" s="337"/>
      <c r="Z92" s="337"/>
      <c r="AA92" s="337"/>
      <c r="AB92" s="337"/>
      <c r="AC92" s="337"/>
      <c r="AD92" s="337"/>
      <c r="AE92" s="337"/>
      <c r="AF92" s="337">
        <v>1</v>
      </c>
      <c r="AG92" s="337"/>
      <c r="AH92" s="337"/>
      <c r="AI92" s="337"/>
      <c r="AJ92" s="337"/>
      <c r="AK92" s="338">
        <v>2</v>
      </c>
    </row>
    <row r="93" spans="1:37">
      <c r="A93" s="322"/>
      <c r="B93" s="318" t="s">
        <v>323</v>
      </c>
      <c r="C93" s="318" t="s">
        <v>402</v>
      </c>
      <c r="D93" s="319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>
        <v>1</v>
      </c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1">
        <v>1</v>
      </c>
    </row>
    <row r="94" spans="1:37">
      <c r="A94" s="322"/>
      <c r="B94" s="334" t="s">
        <v>535</v>
      </c>
      <c r="C94" s="335"/>
      <c r="D94" s="336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>
        <v>1</v>
      </c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337"/>
      <c r="AI94" s="337"/>
      <c r="AJ94" s="337"/>
      <c r="AK94" s="338">
        <v>1</v>
      </c>
    </row>
    <row r="95" spans="1:37">
      <c r="A95" s="339" t="s">
        <v>533</v>
      </c>
      <c r="B95" s="340"/>
      <c r="C95" s="340"/>
      <c r="D95" s="341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>
        <v>1</v>
      </c>
      <c r="V95" s="342">
        <v>2</v>
      </c>
      <c r="W95" s="342">
        <v>2</v>
      </c>
      <c r="X95" s="342">
        <v>5</v>
      </c>
      <c r="Y95" s="342"/>
      <c r="Z95" s="342">
        <v>2</v>
      </c>
      <c r="AA95" s="342">
        <v>1</v>
      </c>
      <c r="AB95" s="342"/>
      <c r="AC95" s="342"/>
      <c r="AD95" s="342"/>
      <c r="AE95" s="342"/>
      <c r="AF95" s="342">
        <v>1</v>
      </c>
      <c r="AG95" s="342">
        <v>1</v>
      </c>
      <c r="AH95" s="342">
        <v>2</v>
      </c>
      <c r="AI95" s="342">
        <v>1</v>
      </c>
      <c r="AJ95" s="342"/>
      <c r="AK95" s="343">
        <v>18</v>
      </c>
    </row>
    <row r="96" spans="1:37">
      <c r="A96" s="318" t="s">
        <v>25</v>
      </c>
      <c r="B96" s="318" t="s">
        <v>231</v>
      </c>
      <c r="C96" s="318" t="s">
        <v>536</v>
      </c>
      <c r="D96" s="319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>
        <v>1</v>
      </c>
      <c r="AH96" s="320"/>
      <c r="AI96" s="320"/>
      <c r="AJ96" s="320"/>
      <c r="AK96" s="321">
        <v>1</v>
      </c>
    </row>
    <row r="97" spans="1:37">
      <c r="A97" s="322"/>
      <c r="B97" s="322"/>
      <c r="C97" s="323" t="s">
        <v>537</v>
      </c>
      <c r="D97" s="324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>
        <v>1</v>
      </c>
      <c r="AH97" s="325"/>
      <c r="AI97" s="325"/>
      <c r="AJ97" s="325"/>
      <c r="AK97" s="326">
        <v>1</v>
      </c>
    </row>
    <row r="98" spans="1:37">
      <c r="A98" s="322"/>
      <c r="B98" s="334" t="s">
        <v>538</v>
      </c>
      <c r="C98" s="335"/>
      <c r="D98" s="336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337"/>
      <c r="Z98" s="337"/>
      <c r="AA98" s="337"/>
      <c r="AB98" s="337"/>
      <c r="AC98" s="337"/>
      <c r="AD98" s="337"/>
      <c r="AE98" s="337"/>
      <c r="AF98" s="337"/>
      <c r="AG98" s="337">
        <v>2</v>
      </c>
      <c r="AH98" s="337"/>
      <c r="AI98" s="337"/>
      <c r="AJ98" s="337"/>
      <c r="AK98" s="338">
        <v>2</v>
      </c>
    </row>
    <row r="99" spans="1:37">
      <c r="A99" s="322"/>
      <c r="B99" s="318" t="s">
        <v>25</v>
      </c>
      <c r="C99" s="318" t="s">
        <v>411</v>
      </c>
      <c r="D99" s="319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>
        <v>1</v>
      </c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1">
        <v>1</v>
      </c>
    </row>
    <row r="100" spans="1:37">
      <c r="A100" s="322"/>
      <c r="B100" s="322"/>
      <c r="C100" s="323" t="s">
        <v>458</v>
      </c>
      <c r="D100" s="324"/>
      <c r="E100" s="325"/>
      <c r="F100" s="325"/>
      <c r="G100" s="325"/>
      <c r="H100" s="325"/>
      <c r="I100" s="325"/>
      <c r="J100" s="325"/>
      <c r="K100" s="325"/>
      <c r="L100" s="325"/>
      <c r="M100" s="325"/>
      <c r="N100" s="325"/>
      <c r="O100" s="325"/>
      <c r="P100" s="325"/>
      <c r="Q100" s="325"/>
      <c r="R100" s="325"/>
      <c r="S100" s="325"/>
      <c r="T100" s="325"/>
      <c r="U100" s="325"/>
      <c r="V100" s="325"/>
      <c r="W100" s="325"/>
      <c r="X100" s="325"/>
      <c r="Y100" s="325"/>
      <c r="Z100" s="325"/>
      <c r="AA100" s="325">
        <v>1</v>
      </c>
      <c r="AB100" s="325"/>
      <c r="AC100" s="325"/>
      <c r="AD100" s="325"/>
      <c r="AE100" s="325"/>
      <c r="AF100" s="325"/>
      <c r="AG100" s="325"/>
      <c r="AH100" s="325"/>
      <c r="AI100" s="325"/>
      <c r="AJ100" s="325"/>
      <c r="AK100" s="326">
        <v>1</v>
      </c>
    </row>
    <row r="101" spans="1:37">
      <c r="A101" s="322"/>
      <c r="B101" s="334" t="s">
        <v>539</v>
      </c>
      <c r="C101" s="335"/>
      <c r="D101" s="336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>
        <v>1</v>
      </c>
      <c r="W101" s="337"/>
      <c r="X101" s="337"/>
      <c r="Y101" s="337"/>
      <c r="Z101" s="337"/>
      <c r="AA101" s="337">
        <v>1</v>
      </c>
      <c r="AB101" s="337"/>
      <c r="AC101" s="337"/>
      <c r="AD101" s="337"/>
      <c r="AE101" s="337"/>
      <c r="AF101" s="337"/>
      <c r="AG101" s="337"/>
      <c r="AH101" s="337"/>
      <c r="AI101" s="337"/>
      <c r="AJ101" s="337"/>
      <c r="AK101" s="338">
        <v>2</v>
      </c>
    </row>
    <row r="102" spans="1:37">
      <c r="A102" s="322"/>
      <c r="B102" s="318" t="s">
        <v>233</v>
      </c>
      <c r="C102" s="318" t="s">
        <v>540</v>
      </c>
      <c r="D102" s="319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>
        <v>1</v>
      </c>
      <c r="AI102" s="320"/>
      <c r="AJ102" s="320"/>
      <c r="AK102" s="321">
        <v>1</v>
      </c>
    </row>
    <row r="103" spans="1:37">
      <c r="A103" s="322"/>
      <c r="B103" s="334" t="s">
        <v>541</v>
      </c>
      <c r="C103" s="335"/>
      <c r="D103" s="336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7"/>
      <c r="Y103" s="337"/>
      <c r="Z103" s="337"/>
      <c r="AA103" s="337"/>
      <c r="AB103" s="337"/>
      <c r="AC103" s="337"/>
      <c r="AD103" s="337"/>
      <c r="AE103" s="337"/>
      <c r="AF103" s="337"/>
      <c r="AG103" s="337"/>
      <c r="AH103" s="337">
        <v>1</v>
      </c>
      <c r="AI103" s="337"/>
      <c r="AJ103" s="337"/>
      <c r="AK103" s="338">
        <v>1</v>
      </c>
    </row>
    <row r="104" spans="1:37">
      <c r="A104" s="322"/>
      <c r="B104" s="318" t="s">
        <v>158</v>
      </c>
      <c r="C104" s="318" t="s">
        <v>485</v>
      </c>
      <c r="D104" s="319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>
        <v>1</v>
      </c>
      <c r="AF104" s="320"/>
      <c r="AG104" s="320"/>
      <c r="AH104" s="320"/>
      <c r="AI104" s="320"/>
      <c r="AJ104" s="320"/>
      <c r="AK104" s="321">
        <v>1</v>
      </c>
    </row>
    <row r="105" spans="1:37">
      <c r="A105" s="322"/>
      <c r="B105" s="334" t="s">
        <v>542</v>
      </c>
      <c r="C105" s="335"/>
      <c r="D105" s="336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>
        <v>1</v>
      </c>
      <c r="AF105" s="337"/>
      <c r="AG105" s="337"/>
      <c r="AH105" s="337"/>
      <c r="AI105" s="337"/>
      <c r="AJ105" s="337"/>
      <c r="AK105" s="338">
        <v>1</v>
      </c>
    </row>
    <row r="106" spans="1:37">
      <c r="A106" s="339" t="s">
        <v>539</v>
      </c>
      <c r="B106" s="340"/>
      <c r="C106" s="340"/>
      <c r="D106" s="341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>
        <v>1</v>
      </c>
      <c r="W106" s="342"/>
      <c r="X106" s="342"/>
      <c r="Y106" s="342"/>
      <c r="Z106" s="342"/>
      <c r="AA106" s="342">
        <v>1</v>
      </c>
      <c r="AB106" s="342"/>
      <c r="AC106" s="342"/>
      <c r="AD106" s="342"/>
      <c r="AE106" s="342">
        <v>1</v>
      </c>
      <c r="AF106" s="342"/>
      <c r="AG106" s="342">
        <v>2</v>
      </c>
      <c r="AH106" s="342">
        <v>1</v>
      </c>
      <c r="AI106" s="342"/>
      <c r="AJ106" s="342"/>
      <c r="AK106" s="343">
        <v>6</v>
      </c>
    </row>
    <row r="107" spans="1:37">
      <c r="A107" s="318" t="s">
        <v>31</v>
      </c>
      <c r="B107" s="318" t="s">
        <v>218</v>
      </c>
      <c r="C107" s="318" t="s">
        <v>403</v>
      </c>
      <c r="D107" s="319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>
        <v>1</v>
      </c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1">
        <v>1</v>
      </c>
    </row>
    <row r="108" spans="1:37">
      <c r="A108" s="322"/>
      <c r="B108" s="322"/>
      <c r="C108" s="323" t="s">
        <v>375</v>
      </c>
      <c r="D108" s="324"/>
      <c r="E108" s="325"/>
      <c r="F108" s="325"/>
      <c r="G108" s="325"/>
      <c r="H108" s="325"/>
      <c r="I108" s="325"/>
      <c r="J108" s="325"/>
      <c r="K108" s="325"/>
      <c r="L108" s="325"/>
      <c r="M108" s="325"/>
      <c r="N108" s="325"/>
      <c r="O108" s="325"/>
      <c r="P108" s="325"/>
      <c r="Q108" s="325"/>
      <c r="R108" s="325"/>
      <c r="S108" s="325">
        <v>2</v>
      </c>
      <c r="T108" s="325"/>
      <c r="U108" s="325"/>
      <c r="V108" s="325"/>
      <c r="W108" s="325"/>
      <c r="X108" s="325"/>
      <c r="Y108" s="325"/>
      <c r="Z108" s="325"/>
      <c r="AA108" s="325"/>
      <c r="AB108" s="325"/>
      <c r="AC108" s="325"/>
      <c r="AD108" s="325"/>
      <c r="AE108" s="325"/>
      <c r="AF108" s="325"/>
      <c r="AG108" s="325"/>
      <c r="AH108" s="325"/>
      <c r="AI108" s="325"/>
      <c r="AJ108" s="325"/>
      <c r="AK108" s="326">
        <v>2</v>
      </c>
    </row>
    <row r="109" spans="1:37">
      <c r="A109" s="322"/>
      <c r="B109" s="322"/>
      <c r="C109" s="323" t="s">
        <v>333</v>
      </c>
      <c r="D109" s="324"/>
      <c r="E109" s="325"/>
      <c r="F109" s="325"/>
      <c r="G109" s="325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>
        <v>1</v>
      </c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6">
        <v>1</v>
      </c>
    </row>
    <row r="110" spans="1:37">
      <c r="A110" s="322"/>
      <c r="B110" s="334" t="s">
        <v>543</v>
      </c>
      <c r="C110" s="335"/>
      <c r="D110" s="336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  <c r="Q110" s="337"/>
      <c r="R110" s="337"/>
      <c r="S110" s="337">
        <v>2</v>
      </c>
      <c r="T110" s="337"/>
      <c r="U110" s="337">
        <v>1</v>
      </c>
      <c r="V110" s="337"/>
      <c r="W110" s="337">
        <v>1</v>
      </c>
      <c r="X110" s="337"/>
      <c r="Y110" s="337"/>
      <c r="Z110" s="337"/>
      <c r="AA110" s="337"/>
      <c r="AB110" s="337"/>
      <c r="AC110" s="337"/>
      <c r="AD110" s="337"/>
      <c r="AE110" s="337"/>
      <c r="AF110" s="337"/>
      <c r="AG110" s="337"/>
      <c r="AH110" s="337"/>
      <c r="AI110" s="337"/>
      <c r="AJ110" s="337"/>
      <c r="AK110" s="338">
        <v>4</v>
      </c>
    </row>
    <row r="111" spans="1:37">
      <c r="A111" s="322"/>
      <c r="B111" s="318" t="s">
        <v>185</v>
      </c>
      <c r="C111" s="318" t="s">
        <v>363</v>
      </c>
      <c r="D111" s="319"/>
      <c r="E111" s="320"/>
      <c r="F111" s="320"/>
      <c r="G111" s="320"/>
      <c r="H111" s="320"/>
      <c r="I111" s="320"/>
      <c r="J111" s="320"/>
      <c r="K111" s="320"/>
      <c r="L111" s="320"/>
      <c r="M111" s="320">
        <v>1</v>
      </c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1">
        <v>1</v>
      </c>
    </row>
    <row r="112" spans="1:37">
      <c r="A112" s="322"/>
      <c r="B112" s="322"/>
      <c r="C112" s="323" t="s">
        <v>185</v>
      </c>
      <c r="D112" s="324"/>
      <c r="E112" s="325"/>
      <c r="F112" s="325"/>
      <c r="G112" s="325"/>
      <c r="H112" s="325"/>
      <c r="I112" s="325"/>
      <c r="J112" s="325"/>
      <c r="K112" s="325"/>
      <c r="L112" s="325"/>
      <c r="M112" s="325">
        <v>1</v>
      </c>
      <c r="N112" s="325"/>
      <c r="O112" s="325"/>
      <c r="P112" s="325"/>
      <c r="Q112" s="325"/>
      <c r="R112" s="325"/>
      <c r="S112" s="325"/>
      <c r="T112" s="325"/>
      <c r="U112" s="325"/>
      <c r="V112" s="325"/>
      <c r="W112" s="325"/>
      <c r="X112" s="325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6">
        <v>1</v>
      </c>
    </row>
    <row r="113" spans="1:37">
      <c r="A113" s="322"/>
      <c r="B113" s="322"/>
      <c r="C113" s="323" t="s">
        <v>331</v>
      </c>
      <c r="D113" s="324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25"/>
      <c r="Y113" s="325">
        <v>1</v>
      </c>
      <c r="Z113" s="325"/>
      <c r="AA113" s="325"/>
      <c r="AB113" s="325"/>
      <c r="AC113" s="325"/>
      <c r="AD113" s="325"/>
      <c r="AE113" s="325"/>
      <c r="AF113" s="325"/>
      <c r="AG113" s="325"/>
      <c r="AH113" s="325"/>
      <c r="AI113" s="325"/>
      <c r="AJ113" s="325"/>
      <c r="AK113" s="326">
        <v>1</v>
      </c>
    </row>
    <row r="114" spans="1:37">
      <c r="A114" s="322"/>
      <c r="B114" s="334" t="s">
        <v>544</v>
      </c>
      <c r="C114" s="335"/>
      <c r="D114" s="336"/>
      <c r="E114" s="337"/>
      <c r="F114" s="337"/>
      <c r="G114" s="337"/>
      <c r="H114" s="337"/>
      <c r="I114" s="337"/>
      <c r="J114" s="337"/>
      <c r="K114" s="337"/>
      <c r="L114" s="337"/>
      <c r="M114" s="337">
        <v>2</v>
      </c>
      <c r="N114" s="337"/>
      <c r="O114" s="337"/>
      <c r="P114" s="337"/>
      <c r="Q114" s="337"/>
      <c r="R114" s="337"/>
      <c r="S114" s="337"/>
      <c r="T114" s="337"/>
      <c r="U114" s="337"/>
      <c r="V114" s="337"/>
      <c r="W114" s="337"/>
      <c r="X114" s="337"/>
      <c r="Y114" s="337">
        <v>1</v>
      </c>
      <c r="Z114" s="337"/>
      <c r="AA114" s="337"/>
      <c r="AB114" s="337"/>
      <c r="AC114" s="337"/>
      <c r="AD114" s="337"/>
      <c r="AE114" s="337"/>
      <c r="AF114" s="337"/>
      <c r="AG114" s="337"/>
      <c r="AH114" s="337"/>
      <c r="AI114" s="337"/>
      <c r="AJ114" s="337"/>
      <c r="AK114" s="338">
        <v>3</v>
      </c>
    </row>
    <row r="115" spans="1:37">
      <c r="A115" s="322"/>
      <c r="B115" s="318" t="s">
        <v>221</v>
      </c>
      <c r="C115" s="318" t="s">
        <v>486</v>
      </c>
      <c r="D115" s="319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>
        <v>1</v>
      </c>
      <c r="AG115" s="320"/>
      <c r="AH115" s="320"/>
      <c r="AI115" s="320"/>
      <c r="AJ115" s="320"/>
      <c r="AK115" s="321">
        <v>1</v>
      </c>
    </row>
    <row r="116" spans="1:37">
      <c r="A116" s="322"/>
      <c r="B116" s="322"/>
      <c r="C116" s="323" t="s">
        <v>369</v>
      </c>
      <c r="D116" s="324"/>
      <c r="E116" s="325"/>
      <c r="F116" s="325"/>
      <c r="G116" s="325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>
        <v>1</v>
      </c>
      <c r="R116" s="325"/>
      <c r="S116" s="325"/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5"/>
      <c r="AG116" s="325"/>
      <c r="AH116" s="325"/>
      <c r="AI116" s="325"/>
      <c r="AJ116" s="325"/>
      <c r="AK116" s="326">
        <v>1</v>
      </c>
    </row>
    <row r="117" spans="1:37">
      <c r="A117" s="322"/>
      <c r="B117" s="334" t="s">
        <v>545</v>
      </c>
      <c r="C117" s="335"/>
      <c r="D117" s="336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>
        <v>1</v>
      </c>
      <c r="R117" s="337"/>
      <c r="S117" s="337"/>
      <c r="T117" s="337"/>
      <c r="U117" s="337"/>
      <c r="V117" s="337"/>
      <c r="W117" s="337"/>
      <c r="X117" s="337"/>
      <c r="Y117" s="337"/>
      <c r="Z117" s="337"/>
      <c r="AA117" s="337"/>
      <c r="AB117" s="337"/>
      <c r="AC117" s="337"/>
      <c r="AD117" s="337"/>
      <c r="AE117" s="337"/>
      <c r="AF117" s="337">
        <v>1</v>
      </c>
      <c r="AG117" s="337"/>
      <c r="AH117" s="337"/>
      <c r="AI117" s="337"/>
      <c r="AJ117" s="337"/>
      <c r="AK117" s="338">
        <v>2</v>
      </c>
    </row>
    <row r="118" spans="1:37">
      <c r="A118" s="322"/>
      <c r="B118" s="318" t="s">
        <v>219</v>
      </c>
      <c r="C118" s="318" t="s">
        <v>349</v>
      </c>
      <c r="D118" s="319"/>
      <c r="E118" s="320"/>
      <c r="F118" s="320">
        <v>1</v>
      </c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1">
        <v>1</v>
      </c>
    </row>
    <row r="119" spans="1:37">
      <c r="A119" s="322"/>
      <c r="B119" s="322"/>
      <c r="C119" s="323" t="s">
        <v>350</v>
      </c>
      <c r="D119" s="324"/>
      <c r="E119" s="325"/>
      <c r="F119" s="325"/>
      <c r="G119" s="325">
        <v>1</v>
      </c>
      <c r="H119" s="325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325"/>
      <c r="T119" s="325"/>
      <c r="U119" s="325"/>
      <c r="V119" s="325"/>
      <c r="W119" s="325"/>
      <c r="X119" s="325"/>
      <c r="Y119" s="325"/>
      <c r="Z119" s="325"/>
      <c r="AA119" s="325"/>
      <c r="AB119" s="325"/>
      <c r="AC119" s="325"/>
      <c r="AD119" s="325"/>
      <c r="AE119" s="325"/>
      <c r="AF119" s="325"/>
      <c r="AG119" s="325"/>
      <c r="AH119" s="325"/>
      <c r="AI119" s="325"/>
      <c r="AJ119" s="325"/>
      <c r="AK119" s="326">
        <v>1</v>
      </c>
    </row>
    <row r="120" spans="1:37">
      <c r="A120" s="322"/>
      <c r="B120" s="334" t="s">
        <v>546</v>
      </c>
      <c r="C120" s="335"/>
      <c r="D120" s="336"/>
      <c r="E120" s="337"/>
      <c r="F120" s="337">
        <v>1</v>
      </c>
      <c r="G120" s="337">
        <v>1</v>
      </c>
      <c r="H120" s="337"/>
      <c r="I120" s="337"/>
      <c r="J120" s="337"/>
      <c r="K120" s="337"/>
      <c r="L120" s="337"/>
      <c r="M120" s="337"/>
      <c r="N120" s="337"/>
      <c r="O120" s="337"/>
      <c r="P120" s="337"/>
      <c r="Q120" s="337"/>
      <c r="R120" s="337"/>
      <c r="S120" s="337"/>
      <c r="T120" s="337"/>
      <c r="U120" s="337"/>
      <c r="V120" s="337"/>
      <c r="W120" s="337"/>
      <c r="X120" s="337"/>
      <c r="Y120" s="337"/>
      <c r="Z120" s="337"/>
      <c r="AA120" s="337"/>
      <c r="AB120" s="337"/>
      <c r="AC120" s="337"/>
      <c r="AD120" s="337"/>
      <c r="AE120" s="337"/>
      <c r="AF120" s="337"/>
      <c r="AG120" s="337"/>
      <c r="AH120" s="337"/>
      <c r="AI120" s="337"/>
      <c r="AJ120" s="337"/>
      <c r="AK120" s="338">
        <v>2</v>
      </c>
    </row>
    <row r="121" spans="1:37">
      <c r="A121" s="322"/>
      <c r="B121" s="318" t="s">
        <v>220</v>
      </c>
      <c r="C121" s="318" t="s">
        <v>547</v>
      </c>
      <c r="D121" s="319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>
        <v>1</v>
      </c>
      <c r="AI121" s="320"/>
      <c r="AJ121" s="320"/>
      <c r="AK121" s="321">
        <v>1</v>
      </c>
    </row>
    <row r="122" spans="1:37">
      <c r="A122" s="322"/>
      <c r="B122" s="334" t="s">
        <v>548</v>
      </c>
      <c r="C122" s="335"/>
      <c r="D122" s="336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337"/>
      <c r="P122" s="337"/>
      <c r="Q122" s="337"/>
      <c r="R122" s="337"/>
      <c r="S122" s="337"/>
      <c r="T122" s="337"/>
      <c r="U122" s="337"/>
      <c r="V122" s="337"/>
      <c r="W122" s="337"/>
      <c r="X122" s="337"/>
      <c r="Y122" s="337"/>
      <c r="Z122" s="337"/>
      <c r="AA122" s="337"/>
      <c r="AB122" s="337"/>
      <c r="AC122" s="337"/>
      <c r="AD122" s="337"/>
      <c r="AE122" s="337"/>
      <c r="AF122" s="337"/>
      <c r="AG122" s="337"/>
      <c r="AH122" s="337">
        <v>1</v>
      </c>
      <c r="AI122" s="337"/>
      <c r="AJ122" s="337"/>
      <c r="AK122" s="338">
        <v>1</v>
      </c>
    </row>
    <row r="123" spans="1:37">
      <c r="A123" s="322"/>
      <c r="B123" s="318" t="s">
        <v>223</v>
      </c>
      <c r="C123" s="318" t="s">
        <v>351</v>
      </c>
      <c r="D123" s="319"/>
      <c r="E123" s="320"/>
      <c r="F123" s="320">
        <v>1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1">
        <v>1</v>
      </c>
    </row>
    <row r="124" spans="1:37">
      <c r="A124" s="322"/>
      <c r="B124" s="334" t="s">
        <v>549</v>
      </c>
      <c r="C124" s="335"/>
      <c r="D124" s="336"/>
      <c r="E124" s="337"/>
      <c r="F124" s="337">
        <v>1</v>
      </c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7"/>
      <c r="X124" s="337"/>
      <c r="Y124" s="337"/>
      <c r="Z124" s="337"/>
      <c r="AA124" s="337"/>
      <c r="AB124" s="337"/>
      <c r="AC124" s="337"/>
      <c r="AD124" s="337"/>
      <c r="AE124" s="337"/>
      <c r="AF124" s="337"/>
      <c r="AG124" s="337"/>
      <c r="AH124" s="337"/>
      <c r="AI124" s="337"/>
      <c r="AJ124" s="337"/>
      <c r="AK124" s="338">
        <v>1</v>
      </c>
    </row>
    <row r="125" spans="1:37">
      <c r="A125" s="322"/>
      <c r="B125" s="318" t="s">
        <v>190</v>
      </c>
      <c r="C125" s="318" t="s">
        <v>376</v>
      </c>
      <c r="D125" s="319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>
        <v>1</v>
      </c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1">
        <v>1</v>
      </c>
    </row>
    <row r="126" spans="1:37">
      <c r="A126" s="322"/>
      <c r="B126" s="334" t="s">
        <v>550</v>
      </c>
      <c r="C126" s="335"/>
      <c r="D126" s="336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337">
        <v>1</v>
      </c>
      <c r="T126" s="337"/>
      <c r="U126" s="337"/>
      <c r="V126" s="337"/>
      <c r="W126" s="337"/>
      <c r="X126" s="337"/>
      <c r="Y126" s="337"/>
      <c r="Z126" s="337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337"/>
      <c r="AK126" s="338">
        <v>1</v>
      </c>
    </row>
    <row r="127" spans="1:37">
      <c r="A127" s="339" t="s">
        <v>551</v>
      </c>
      <c r="B127" s="340"/>
      <c r="C127" s="340"/>
      <c r="D127" s="341"/>
      <c r="E127" s="342"/>
      <c r="F127" s="342">
        <v>2</v>
      </c>
      <c r="G127" s="342">
        <v>1</v>
      </c>
      <c r="H127" s="342"/>
      <c r="I127" s="342"/>
      <c r="J127" s="342"/>
      <c r="K127" s="342"/>
      <c r="L127" s="342"/>
      <c r="M127" s="342">
        <v>2</v>
      </c>
      <c r="N127" s="342"/>
      <c r="O127" s="342"/>
      <c r="P127" s="342"/>
      <c r="Q127" s="342">
        <v>1</v>
      </c>
      <c r="R127" s="342"/>
      <c r="S127" s="342">
        <v>3</v>
      </c>
      <c r="T127" s="342"/>
      <c r="U127" s="342">
        <v>1</v>
      </c>
      <c r="V127" s="342"/>
      <c r="W127" s="342">
        <v>1</v>
      </c>
      <c r="X127" s="342"/>
      <c r="Y127" s="342">
        <v>1</v>
      </c>
      <c r="Z127" s="342"/>
      <c r="AA127" s="342"/>
      <c r="AB127" s="342"/>
      <c r="AC127" s="342"/>
      <c r="AD127" s="342"/>
      <c r="AE127" s="342"/>
      <c r="AF127" s="342">
        <v>1</v>
      </c>
      <c r="AG127" s="342"/>
      <c r="AH127" s="342">
        <v>1</v>
      </c>
      <c r="AI127" s="342"/>
      <c r="AJ127" s="342"/>
      <c r="AK127" s="343">
        <v>14</v>
      </c>
    </row>
    <row r="128" spans="1:37">
      <c r="A128" s="318" t="s">
        <v>26</v>
      </c>
      <c r="B128" s="318" t="s">
        <v>238</v>
      </c>
      <c r="C128" s="318" t="s">
        <v>459</v>
      </c>
      <c r="D128" s="319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>
        <v>3</v>
      </c>
      <c r="AD128" s="320">
        <v>2</v>
      </c>
      <c r="AE128" s="320"/>
      <c r="AF128" s="320"/>
      <c r="AG128" s="320">
        <v>1</v>
      </c>
      <c r="AH128" s="320"/>
      <c r="AI128" s="320"/>
      <c r="AJ128" s="320"/>
      <c r="AK128" s="321">
        <v>6</v>
      </c>
    </row>
    <row r="129" spans="1:37">
      <c r="A129" s="322"/>
      <c r="B129" s="322"/>
      <c r="C129" s="323" t="s">
        <v>390</v>
      </c>
      <c r="D129" s="324"/>
      <c r="E129" s="325"/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5">
        <v>1</v>
      </c>
      <c r="AC129" s="325">
        <v>2</v>
      </c>
      <c r="AD129" s="325">
        <v>2</v>
      </c>
      <c r="AE129" s="325"/>
      <c r="AF129" s="325"/>
      <c r="AG129" s="325"/>
      <c r="AH129" s="325"/>
      <c r="AI129" s="325"/>
      <c r="AJ129" s="325"/>
      <c r="AK129" s="326">
        <v>5</v>
      </c>
    </row>
    <row r="130" spans="1:37">
      <c r="A130" s="322"/>
      <c r="B130" s="322"/>
      <c r="C130" s="323" t="s">
        <v>460</v>
      </c>
      <c r="D130" s="324"/>
      <c r="E130" s="325"/>
      <c r="F130" s="325"/>
      <c r="G130" s="325"/>
      <c r="H130" s="325"/>
      <c r="I130" s="325"/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5"/>
      <c r="X130" s="325"/>
      <c r="Y130" s="325"/>
      <c r="Z130" s="325"/>
      <c r="AA130" s="325"/>
      <c r="AB130" s="325"/>
      <c r="AC130" s="325"/>
      <c r="AD130" s="325">
        <v>1</v>
      </c>
      <c r="AE130" s="325">
        <v>1</v>
      </c>
      <c r="AF130" s="325"/>
      <c r="AG130" s="325">
        <v>2</v>
      </c>
      <c r="AH130" s="325"/>
      <c r="AI130" s="325"/>
      <c r="AJ130" s="325"/>
      <c r="AK130" s="326">
        <v>4</v>
      </c>
    </row>
    <row r="131" spans="1:37">
      <c r="A131" s="322"/>
      <c r="B131" s="322"/>
      <c r="C131" s="323" t="s">
        <v>446</v>
      </c>
      <c r="D131" s="324"/>
      <c r="E131" s="325"/>
      <c r="F131" s="325"/>
      <c r="G131" s="325"/>
      <c r="H131" s="325"/>
      <c r="I131" s="325"/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5"/>
      <c r="Z131" s="325"/>
      <c r="AA131" s="325"/>
      <c r="AB131" s="325">
        <v>1</v>
      </c>
      <c r="AC131" s="325"/>
      <c r="AD131" s="325"/>
      <c r="AE131" s="325">
        <v>1</v>
      </c>
      <c r="AF131" s="325">
        <v>5</v>
      </c>
      <c r="AG131" s="325"/>
      <c r="AH131" s="325">
        <v>2</v>
      </c>
      <c r="AI131" s="325">
        <v>2</v>
      </c>
      <c r="AJ131" s="325"/>
      <c r="AK131" s="326">
        <v>11</v>
      </c>
    </row>
    <row r="132" spans="1:37">
      <c r="A132" s="322"/>
      <c r="B132" s="322"/>
      <c r="C132" s="323" t="s">
        <v>552</v>
      </c>
      <c r="D132" s="324"/>
      <c r="E132" s="325"/>
      <c r="F132" s="325"/>
      <c r="G132" s="325"/>
      <c r="H132" s="325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5"/>
      <c r="X132" s="325"/>
      <c r="Y132" s="325"/>
      <c r="Z132" s="325"/>
      <c r="AA132" s="325"/>
      <c r="AB132" s="325"/>
      <c r="AC132" s="325"/>
      <c r="AD132" s="325"/>
      <c r="AE132" s="325"/>
      <c r="AF132" s="325"/>
      <c r="AG132" s="325"/>
      <c r="AH132" s="325"/>
      <c r="AI132" s="325">
        <v>2</v>
      </c>
      <c r="AJ132" s="325"/>
      <c r="AK132" s="326">
        <v>2</v>
      </c>
    </row>
    <row r="133" spans="1:37">
      <c r="A133" s="322"/>
      <c r="B133" s="322"/>
      <c r="C133" s="323" t="s">
        <v>461</v>
      </c>
      <c r="D133" s="324"/>
      <c r="E133" s="325"/>
      <c r="F133" s="325"/>
      <c r="G133" s="325"/>
      <c r="H133" s="325"/>
      <c r="I133" s="325"/>
      <c r="J133" s="325"/>
      <c r="K133" s="325"/>
      <c r="L133" s="325"/>
      <c r="M133" s="325"/>
      <c r="N133" s="325"/>
      <c r="O133" s="325"/>
      <c r="P133" s="325"/>
      <c r="Q133" s="325"/>
      <c r="R133" s="325"/>
      <c r="S133" s="325"/>
      <c r="T133" s="325"/>
      <c r="U133" s="325"/>
      <c r="V133" s="325"/>
      <c r="W133" s="325"/>
      <c r="X133" s="325"/>
      <c r="Y133" s="325"/>
      <c r="Z133" s="325"/>
      <c r="AA133" s="325"/>
      <c r="AB133" s="325"/>
      <c r="AC133" s="325">
        <v>1</v>
      </c>
      <c r="AD133" s="325"/>
      <c r="AE133" s="325"/>
      <c r="AF133" s="325"/>
      <c r="AG133" s="325"/>
      <c r="AH133" s="325"/>
      <c r="AI133" s="325"/>
      <c r="AJ133" s="325"/>
      <c r="AK133" s="326">
        <v>1</v>
      </c>
    </row>
    <row r="134" spans="1:37">
      <c r="A134" s="322"/>
      <c r="B134" s="334" t="s">
        <v>553</v>
      </c>
      <c r="C134" s="335"/>
      <c r="D134" s="336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  <c r="Q134" s="337"/>
      <c r="R134" s="337"/>
      <c r="S134" s="337"/>
      <c r="T134" s="337"/>
      <c r="U134" s="337"/>
      <c r="V134" s="337"/>
      <c r="W134" s="337"/>
      <c r="X134" s="337"/>
      <c r="Y134" s="337"/>
      <c r="Z134" s="337"/>
      <c r="AA134" s="337"/>
      <c r="AB134" s="337">
        <v>2</v>
      </c>
      <c r="AC134" s="337">
        <v>6</v>
      </c>
      <c r="AD134" s="337">
        <v>5</v>
      </c>
      <c r="AE134" s="337">
        <v>2</v>
      </c>
      <c r="AF134" s="337">
        <v>5</v>
      </c>
      <c r="AG134" s="337">
        <v>3</v>
      </c>
      <c r="AH134" s="337">
        <v>2</v>
      </c>
      <c r="AI134" s="337">
        <v>4</v>
      </c>
      <c r="AJ134" s="337"/>
      <c r="AK134" s="338">
        <v>29</v>
      </c>
    </row>
    <row r="135" spans="1:37">
      <c r="A135" s="322"/>
      <c r="B135" s="318" t="s">
        <v>242</v>
      </c>
      <c r="C135" s="318" t="s">
        <v>333</v>
      </c>
      <c r="D135" s="319"/>
      <c r="E135" s="320"/>
      <c r="F135" s="320"/>
      <c r="G135" s="320"/>
      <c r="H135" s="320">
        <v>1</v>
      </c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>
        <v>1</v>
      </c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1">
        <v>2</v>
      </c>
    </row>
    <row r="136" spans="1:37">
      <c r="A136" s="322"/>
      <c r="B136" s="322"/>
      <c r="C136" s="323" t="s">
        <v>370</v>
      </c>
      <c r="D136" s="324"/>
      <c r="E136" s="325"/>
      <c r="F136" s="325"/>
      <c r="G136" s="325"/>
      <c r="H136" s="325"/>
      <c r="I136" s="325"/>
      <c r="J136" s="325"/>
      <c r="K136" s="325"/>
      <c r="L136" s="325"/>
      <c r="M136" s="325"/>
      <c r="N136" s="325"/>
      <c r="O136" s="325">
        <v>1</v>
      </c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325"/>
      <c r="AK136" s="326">
        <v>1</v>
      </c>
    </row>
    <row r="137" spans="1:37">
      <c r="A137" s="322"/>
      <c r="B137" s="322"/>
      <c r="C137" s="323" t="s">
        <v>353</v>
      </c>
      <c r="D137" s="324"/>
      <c r="E137" s="325"/>
      <c r="F137" s="325"/>
      <c r="G137" s="325">
        <v>1</v>
      </c>
      <c r="H137" s="325"/>
      <c r="I137" s="325"/>
      <c r="J137" s="325"/>
      <c r="K137" s="325"/>
      <c r="L137" s="325"/>
      <c r="M137" s="325"/>
      <c r="N137" s="325"/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325"/>
      <c r="AK137" s="326">
        <v>1</v>
      </c>
    </row>
    <row r="138" spans="1:37">
      <c r="A138" s="322"/>
      <c r="B138" s="322"/>
      <c r="C138" s="323" t="s">
        <v>487</v>
      </c>
      <c r="D138" s="324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25"/>
      <c r="P138" s="325"/>
      <c r="Q138" s="325"/>
      <c r="R138" s="325"/>
      <c r="S138" s="32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>
        <v>1</v>
      </c>
      <c r="AG138" s="325"/>
      <c r="AH138" s="325"/>
      <c r="AI138" s="325"/>
      <c r="AJ138" s="325"/>
      <c r="AK138" s="326">
        <v>1</v>
      </c>
    </row>
    <row r="139" spans="1:37">
      <c r="A139" s="322"/>
      <c r="B139" s="334" t="s">
        <v>554</v>
      </c>
      <c r="C139" s="335"/>
      <c r="D139" s="336"/>
      <c r="E139" s="337"/>
      <c r="F139" s="337"/>
      <c r="G139" s="337">
        <v>1</v>
      </c>
      <c r="H139" s="337">
        <v>1</v>
      </c>
      <c r="I139" s="337"/>
      <c r="J139" s="337"/>
      <c r="K139" s="337"/>
      <c r="L139" s="337"/>
      <c r="M139" s="337"/>
      <c r="N139" s="337"/>
      <c r="O139" s="337">
        <v>1</v>
      </c>
      <c r="P139" s="337"/>
      <c r="Q139" s="337"/>
      <c r="R139" s="337"/>
      <c r="S139" s="337"/>
      <c r="T139" s="337"/>
      <c r="U139" s="337"/>
      <c r="V139" s="337"/>
      <c r="W139" s="337"/>
      <c r="X139" s="337">
        <v>1</v>
      </c>
      <c r="Y139" s="337"/>
      <c r="Z139" s="337"/>
      <c r="AA139" s="337"/>
      <c r="AB139" s="337"/>
      <c r="AC139" s="337"/>
      <c r="AD139" s="337"/>
      <c r="AE139" s="337"/>
      <c r="AF139" s="337">
        <v>1</v>
      </c>
      <c r="AG139" s="337"/>
      <c r="AH139" s="337"/>
      <c r="AI139" s="337"/>
      <c r="AJ139" s="337"/>
      <c r="AK139" s="338">
        <v>5</v>
      </c>
    </row>
    <row r="140" spans="1:37">
      <c r="A140" s="322"/>
      <c r="B140" s="318" t="s">
        <v>248</v>
      </c>
      <c r="C140" s="318" t="s">
        <v>488</v>
      </c>
      <c r="D140" s="319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>
        <v>1</v>
      </c>
      <c r="AG140" s="320"/>
      <c r="AH140" s="320"/>
      <c r="AI140" s="320"/>
      <c r="AJ140" s="320"/>
      <c r="AK140" s="321">
        <v>1</v>
      </c>
    </row>
    <row r="141" spans="1:37">
      <c r="A141" s="322"/>
      <c r="B141" s="322"/>
      <c r="C141" s="323" t="s">
        <v>377</v>
      </c>
      <c r="D141" s="324"/>
      <c r="E141" s="325"/>
      <c r="F141" s="325"/>
      <c r="G141" s="325"/>
      <c r="H141" s="325"/>
      <c r="I141" s="325"/>
      <c r="J141" s="325"/>
      <c r="K141" s="325"/>
      <c r="L141" s="325"/>
      <c r="M141" s="325"/>
      <c r="N141" s="325"/>
      <c r="O141" s="325"/>
      <c r="P141" s="325"/>
      <c r="Q141" s="325"/>
      <c r="R141" s="325"/>
      <c r="S141" s="325">
        <v>1</v>
      </c>
      <c r="T141" s="325"/>
      <c r="U141" s="325"/>
      <c r="V141" s="325"/>
      <c r="W141" s="325"/>
      <c r="X141" s="325"/>
      <c r="Y141" s="325"/>
      <c r="Z141" s="325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6">
        <v>1</v>
      </c>
    </row>
    <row r="142" spans="1:37">
      <c r="A142" s="322"/>
      <c r="B142" s="322"/>
      <c r="C142" s="323" t="s">
        <v>160</v>
      </c>
      <c r="D142" s="324"/>
      <c r="E142" s="325"/>
      <c r="F142" s="325"/>
      <c r="G142" s="325"/>
      <c r="H142" s="325"/>
      <c r="I142" s="325"/>
      <c r="J142" s="325"/>
      <c r="K142" s="325"/>
      <c r="L142" s="325"/>
      <c r="M142" s="325"/>
      <c r="N142" s="325"/>
      <c r="O142" s="325"/>
      <c r="P142" s="325"/>
      <c r="Q142" s="325"/>
      <c r="R142" s="325"/>
      <c r="S142" s="325"/>
      <c r="T142" s="325">
        <v>1</v>
      </c>
      <c r="U142" s="325"/>
      <c r="V142" s="325"/>
      <c r="W142" s="325"/>
      <c r="X142" s="325"/>
      <c r="Y142" s="325"/>
      <c r="Z142" s="325"/>
      <c r="AA142" s="325"/>
      <c r="AB142" s="325"/>
      <c r="AC142" s="325"/>
      <c r="AD142" s="325"/>
      <c r="AE142" s="325"/>
      <c r="AF142" s="325"/>
      <c r="AG142" s="325"/>
      <c r="AH142" s="325"/>
      <c r="AI142" s="325"/>
      <c r="AJ142" s="325"/>
      <c r="AK142" s="326">
        <v>1</v>
      </c>
    </row>
    <row r="143" spans="1:37">
      <c r="A143" s="322"/>
      <c r="B143" s="334" t="s">
        <v>555</v>
      </c>
      <c r="C143" s="335"/>
      <c r="D143" s="336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  <c r="Q143" s="337"/>
      <c r="R143" s="337"/>
      <c r="S143" s="337">
        <v>1</v>
      </c>
      <c r="T143" s="337">
        <v>1</v>
      </c>
      <c r="U143" s="337"/>
      <c r="V143" s="337"/>
      <c r="W143" s="337"/>
      <c r="X143" s="337"/>
      <c r="Y143" s="337"/>
      <c r="Z143" s="337"/>
      <c r="AA143" s="337"/>
      <c r="AB143" s="337"/>
      <c r="AC143" s="337"/>
      <c r="AD143" s="337"/>
      <c r="AE143" s="337"/>
      <c r="AF143" s="337">
        <v>1</v>
      </c>
      <c r="AG143" s="337"/>
      <c r="AH143" s="337"/>
      <c r="AI143" s="337"/>
      <c r="AJ143" s="337"/>
      <c r="AK143" s="338">
        <v>3</v>
      </c>
    </row>
    <row r="144" spans="1:37">
      <c r="A144" s="322"/>
      <c r="B144" s="318" t="s">
        <v>245</v>
      </c>
      <c r="C144" s="318" t="s">
        <v>245</v>
      </c>
      <c r="D144" s="319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>
        <v>1</v>
      </c>
      <c r="AC144" s="320"/>
      <c r="AD144" s="320"/>
      <c r="AE144" s="320"/>
      <c r="AF144" s="320"/>
      <c r="AG144" s="320"/>
      <c r="AH144" s="320"/>
      <c r="AI144" s="320"/>
      <c r="AJ144" s="320"/>
      <c r="AK144" s="321">
        <v>1</v>
      </c>
    </row>
    <row r="145" spans="1:37">
      <c r="A145" s="322"/>
      <c r="B145" s="322"/>
      <c r="C145" s="323" t="s">
        <v>644</v>
      </c>
      <c r="D145" s="324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  <c r="W145" s="325"/>
      <c r="X145" s="325"/>
      <c r="Y145" s="325"/>
      <c r="Z145" s="325"/>
      <c r="AA145" s="325"/>
      <c r="AB145" s="325"/>
      <c r="AC145" s="325"/>
      <c r="AD145" s="325"/>
      <c r="AE145" s="325"/>
      <c r="AF145" s="325"/>
      <c r="AG145" s="325"/>
      <c r="AH145" s="325"/>
      <c r="AI145" s="325">
        <v>1</v>
      </c>
      <c r="AJ145" s="325">
        <v>1</v>
      </c>
      <c r="AK145" s="326">
        <v>2</v>
      </c>
    </row>
    <row r="146" spans="1:37">
      <c r="A146" s="322"/>
      <c r="B146" s="334" t="s">
        <v>565</v>
      </c>
      <c r="C146" s="335"/>
      <c r="D146" s="336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337"/>
      <c r="P146" s="337"/>
      <c r="Q146" s="337"/>
      <c r="R146" s="337"/>
      <c r="S146" s="337"/>
      <c r="T146" s="337"/>
      <c r="U146" s="337"/>
      <c r="V146" s="337"/>
      <c r="W146" s="337"/>
      <c r="X146" s="337"/>
      <c r="Y146" s="337"/>
      <c r="Z146" s="337"/>
      <c r="AA146" s="337"/>
      <c r="AB146" s="337">
        <v>1</v>
      </c>
      <c r="AC146" s="337"/>
      <c r="AD146" s="337"/>
      <c r="AE146" s="337"/>
      <c r="AF146" s="337"/>
      <c r="AG146" s="337"/>
      <c r="AH146" s="337"/>
      <c r="AI146" s="337">
        <v>1</v>
      </c>
      <c r="AJ146" s="337">
        <v>1</v>
      </c>
      <c r="AK146" s="338">
        <v>3</v>
      </c>
    </row>
    <row r="147" spans="1:37">
      <c r="A147" s="322"/>
      <c r="B147" s="318" t="s">
        <v>34</v>
      </c>
      <c r="C147" s="318" t="s">
        <v>34</v>
      </c>
      <c r="D147" s="319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>
        <v>1</v>
      </c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1">
        <v>1</v>
      </c>
    </row>
    <row r="148" spans="1:37">
      <c r="A148" s="322"/>
      <c r="B148" s="322"/>
      <c r="C148" s="323" t="s">
        <v>148</v>
      </c>
      <c r="D148" s="324">
        <v>1</v>
      </c>
      <c r="E148" s="325"/>
      <c r="F148" s="325"/>
      <c r="G148" s="325"/>
      <c r="H148" s="325"/>
      <c r="I148" s="325"/>
      <c r="J148" s="325"/>
      <c r="K148" s="325"/>
      <c r="L148" s="325"/>
      <c r="M148" s="325"/>
      <c r="N148" s="325"/>
      <c r="O148" s="325"/>
      <c r="P148" s="325"/>
      <c r="Q148" s="325"/>
      <c r="R148" s="325"/>
      <c r="S148" s="325"/>
      <c r="T148" s="325"/>
      <c r="U148" s="325"/>
      <c r="V148" s="325"/>
      <c r="W148" s="325"/>
      <c r="X148" s="325"/>
      <c r="Y148" s="325"/>
      <c r="Z148" s="325"/>
      <c r="AA148" s="325"/>
      <c r="AB148" s="325"/>
      <c r="AC148" s="325"/>
      <c r="AD148" s="325"/>
      <c r="AE148" s="325"/>
      <c r="AF148" s="325"/>
      <c r="AG148" s="325"/>
      <c r="AH148" s="325"/>
      <c r="AI148" s="325"/>
      <c r="AJ148" s="325"/>
      <c r="AK148" s="326">
        <v>1</v>
      </c>
    </row>
    <row r="149" spans="1:37">
      <c r="A149" s="322"/>
      <c r="B149" s="322"/>
      <c r="C149" s="323" t="s">
        <v>352</v>
      </c>
      <c r="D149" s="324"/>
      <c r="E149" s="325"/>
      <c r="F149" s="325">
        <v>1</v>
      </c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6">
        <v>1</v>
      </c>
    </row>
    <row r="150" spans="1:37">
      <c r="A150" s="322"/>
      <c r="B150" s="334" t="s">
        <v>556</v>
      </c>
      <c r="C150" s="335"/>
      <c r="D150" s="336">
        <v>1</v>
      </c>
      <c r="E150" s="337"/>
      <c r="F150" s="337">
        <v>1</v>
      </c>
      <c r="G150" s="337"/>
      <c r="H150" s="337"/>
      <c r="I150" s="337"/>
      <c r="J150" s="337"/>
      <c r="K150" s="337"/>
      <c r="L150" s="337"/>
      <c r="M150" s="337"/>
      <c r="N150" s="337"/>
      <c r="O150" s="337"/>
      <c r="P150" s="337"/>
      <c r="Q150" s="337"/>
      <c r="R150" s="337"/>
      <c r="S150" s="337"/>
      <c r="T150" s="337"/>
      <c r="U150" s="337"/>
      <c r="V150" s="337"/>
      <c r="W150" s="337">
        <v>1</v>
      </c>
      <c r="X150" s="337"/>
      <c r="Y150" s="337"/>
      <c r="Z150" s="337"/>
      <c r="AA150" s="337"/>
      <c r="AB150" s="337"/>
      <c r="AC150" s="337"/>
      <c r="AD150" s="337"/>
      <c r="AE150" s="337"/>
      <c r="AF150" s="337"/>
      <c r="AG150" s="337"/>
      <c r="AH150" s="337"/>
      <c r="AI150" s="337"/>
      <c r="AJ150" s="337"/>
      <c r="AK150" s="338">
        <v>3</v>
      </c>
    </row>
    <row r="151" spans="1:37">
      <c r="A151" s="322"/>
      <c r="B151" s="318" t="s">
        <v>241</v>
      </c>
      <c r="C151" s="318" t="s">
        <v>252</v>
      </c>
      <c r="D151" s="319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>
        <v>1</v>
      </c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1">
        <v>1</v>
      </c>
    </row>
    <row r="152" spans="1:37">
      <c r="A152" s="322"/>
      <c r="B152" s="322"/>
      <c r="C152" s="323" t="s">
        <v>241</v>
      </c>
      <c r="D152" s="324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>
        <v>1</v>
      </c>
      <c r="AD152" s="325"/>
      <c r="AE152" s="325">
        <v>1</v>
      </c>
      <c r="AF152" s="325"/>
      <c r="AG152" s="325"/>
      <c r="AH152" s="325"/>
      <c r="AI152" s="325"/>
      <c r="AJ152" s="325"/>
      <c r="AK152" s="326">
        <v>2</v>
      </c>
    </row>
    <row r="153" spans="1:37">
      <c r="A153" s="322"/>
      <c r="B153" s="334" t="s">
        <v>557</v>
      </c>
      <c r="C153" s="335"/>
      <c r="D153" s="336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337"/>
      <c r="P153" s="337"/>
      <c r="Q153" s="337">
        <v>1</v>
      </c>
      <c r="R153" s="337"/>
      <c r="S153" s="337"/>
      <c r="T153" s="337"/>
      <c r="U153" s="337"/>
      <c r="V153" s="337"/>
      <c r="W153" s="337"/>
      <c r="X153" s="337"/>
      <c r="Y153" s="337"/>
      <c r="Z153" s="337"/>
      <c r="AA153" s="337"/>
      <c r="AB153" s="337"/>
      <c r="AC153" s="337">
        <v>1</v>
      </c>
      <c r="AD153" s="337"/>
      <c r="AE153" s="337">
        <v>1</v>
      </c>
      <c r="AF153" s="337"/>
      <c r="AG153" s="337"/>
      <c r="AH153" s="337"/>
      <c r="AI153" s="337"/>
      <c r="AJ153" s="337"/>
      <c r="AK153" s="338">
        <v>3</v>
      </c>
    </row>
    <row r="154" spans="1:37">
      <c r="A154" s="322"/>
      <c r="B154" s="318" t="s">
        <v>244</v>
      </c>
      <c r="C154" s="318" t="s">
        <v>244</v>
      </c>
      <c r="D154" s="319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>
        <v>1</v>
      </c>
      <c r="AE154" s="320"/>
      <c r="AF154" s="320"/>
      <c r="AG154" s="320"/>
      <c r="AH154" s="320"/>
      <c r="AI154" s="320"/>
      <c r="AJ154" s="320"/>
      <c r="AK154" s="321">
        <v>1</v>
      </c>
    </row>
    <row r="155" spans="1:37">
      <c r="A155" s="322"/>
      <c r="B155" s="322"/>
      <c r="C155" s="323" t="s">
        <v>558</v>
      </c>
      <c r="D155" s="324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>
        <v>1</v>
      </c>
      <c r="AI155" s="325"/>
      <c r="AJ155" s="325"/>
      <c r="AK155" s="326">
        <v>1</v>
      </c>
    </row>
    <row r="156" spans="1:37">
      <c r="A156" s="322"/>
      <c r="B156" s="334" t="s">
        <v>559</v>
      </c>
      <c r="C156" s="335"/>
      <c r="D156" s="336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37"/>
      <c r="S156" s="337"/>
      <c r="T156" s="337"/>
      <c r="U156" s="337"/>
      <c r="V156" s="337"/>
      <c r="W156" s="337"/>
      <c r="X156" s="337"/>
      <c r="Y156" s="337"/>
      <c r="Z156" s="337"/>
      <c r="AA156" s="337"/>
      <c r="AB156" s="337"/>
      <c r="AC156" s="337"/>
      <c r="AD156" s="337">
        <v>1</v>
      </c>
      <c r="AE156" s="337"/>
      <c r="AF156" s="337"/>
      <c r="AG156" s="337"/>
      <c r="AH156" s="337">
        <v>1</v>
      </c>
      <c r="AI156" s="337"/>
      <c r="AJ156" s="337"/>
      <c r="AK156" s="338">
        <v>2</v>
      </c>
    </row>
    <row r="157" spans="1:37">
      <c r="A157" s="322"/>
      <c r="B157" s="318" t="s">
        <v>243</v>
      </c>
      <c r="C157" s="318" t="s">
        <v>243</v>
      </c>
      <c r="D157" s="319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>
        <v>1</v>
      </c>
      <c r="AE157" s="320"/>
      <c r="AF157" s="320"/>
      <c r="AG157" s="320"/>
      <c r="AH157" s="320"/>
      <c r="AI157" s="320"/>
      <c r="AJ157" s="320"/>
      <c r="AK157" s="321">
        <v>1</v>
      </c>
    </row>
    <row r="158" spans="1:37">
      <c r="A158" s="322"/>
      <c r="B158" s="322"/>
      <c r="C158" s="323" t="s">
        <v>404</v>
      </c>
      <c r="D158" s="324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>
        <v>1</v>
      </c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6">
        <v>1</v>
      </c>
    </row>
    <row r="159" spans="1:37">
      <c r="A159" s="322"/>
      <c r="B159" s="334" t="s">
        <v>560</v>
      </c>
      <c r="C159" s="335"/>
      <c r="D159" s="336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  <c r="Q159" s="337"/>
      <c r="R159" s="337"/>
      <c r="S159" s="337"/>
      <c r="T159" s="337"/>
      <c r="U159" s="337"/>
      <c r="V159" s="337">
        <v>1</v>
      </c>
      <c r="W159" s="337"/>
      <c r="X159" s="337"/>
      <c r="Y159" s="337"/>
      <c r="Z159" s="337"/>
      <c r="AA159" s="337"/>
      <c r="AB159" s="337"/>
      <c r="AC159" s="337"/>
      <c r="AD159" s="337">
        <v>1</v>
      </c>
      <c r="AE159" s="337"/>
      <c r="AF159" s="337"/>
      <c r="AG159" s="337"/>
      <c r="AH159" s="337"/>
      <c r="AI159" s="337"/>
      <c r="AJ159" s="337"/>
      <c r="AK159" s="338">
        <v>2</v>
      </c>
    </row>
    <row r="160" spans="1:37">
      <c r="A160" s="322"/>
      <c r="B160" s="318" t="s">
        <v>26</v>
      </c>
      <c r="C160" s="318" t="s">
        <v>489</v>
      </c>
      <c r="D160" s="319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>
        <v>1</v>
      </c>
      <c r="AG160" s="320"/>
      <c r="AH160" s="320"/>
      <c r="AI160" s="320"/>
      <c r="AJ160" s="320"/>
      <c r="AK160" s="321">
        <v>1</v>
      </c>
    </row>
    <row r="161" spans="1:37">
      <c r="A161" s="322"/>
      <c r="B161" s="322"/>
      <c r="C161" s="323" t="s">
        <v>497</v>
      </c>
      <c r="D161" s="324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>
        <v>1</v>
      </c>
      <c r="AH161" s="325"/>
      <c r="AI161" s="325"/>
      <c r="AJ161" s="325"/>
      <c r="AK161" s="326">
        <v>1</v>
      </c>
    </row>
    <row r="162" spans="1:37">
      <c r="A162" s="322"/>
      <c r="B162" s="334" t="s">
        <v>561</v>
      </c>
      <c r="C162" s="335"/>
      <c r="D162" s="336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337"/>
      <c r="P162" s="337"/>
      <c r="Q162" s="337"/>
      <c r="R162" s="337"/>
      <c r="S162" s="337"/>
      <c r="T162" s="337"/>
      <c r="U162" s="337"/>
      <c r="V162" s="337"/>
      <c r="W162" s="337"/>
      <c r="X162" s="337"/>
      <c r="Y162" s="337"/>
      <c r="Z162" s="337"/>
      <c r="AA162" s="337"/>
      <c r="AB162" s="337"/>
      <c r="AC162" s="337"/>
      <c r="AD162" s="337"/>
      <c r="AE162" s="337"/>
      <c r="AF162" s="337">
        <v>1</v>
      </c>
      <c r="AG162" s="337">
        <v>1</v>
      </c>
      <c r="AH162" s="337"/>
      <c r="AI162" s="337"/>
      <c r="AJ162" s="337"/>
      <c r="AK162" s="338">
        <v>2</v>
      </c>
    </row>
    <row r="163" spans="1:37">
      <c r="A163" s="322"/>
      <c r="B163" s="318" t="s">
        <v>246</v>
      </c>
      <c r="C163" s="318" t="s">
        <v>246</v>
      </c>
      <c r="D163" s="319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>
        <v>1</v>
      </c>
      <c r="AH163" s="320"/>
      <c r="AI163" s="320"/>
      <c r="AJ163" s="320"/>
      <c r="AK163" s="321">
        <v>1</v>
      </c>
    </row>
    <row r="164" spans="1:37">
      <c r="A164" s="322"/>
      <c r="B164" s="334" t="s">
        <v>566</v>
      </c>
      <c r="C164" s="335"/>
      <c r="D164" s="336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337"/>
      <c r="P164" s="337"/>
      <c r="Q164" s="337"/>
      <c r="R164" s="337"/>
      <c r="S164" s="337"/>
      <c r="T164" s="337"/>
      <c r="U164" s="337"/>
      <c r="V164" s="337"/>
      <c r="W164" s="337"/>
      <c r="X164" s="337"/>
      <c r="Y164" s="337"/>
      <c r="Z164" s="337"/>
      <c r="AA164" s="337"/>
      <c r="AB164" s="337"/>
      <c r="AC164" s="337"/>
      <c r="AD164" s="337"/>
      <c r="AE164" s="337"/>
      <c r="AF164" s="337"/>
      <c r="AG164" s="337">
        <v>1</v>
      </c>
      <c r="AH164" s="337"/>
      <c r="AI164" s="337"/>
      <c r="AJ164" s="337"/>
      <c r="AK164" s="338">
        <v>1</v>
      </c>
    </row>
    <row r="165" spans="1:37">
      <c r="A165" s="322"/>
      <c r="B165" s="318" t="s">
        <v>247</v>
      </c>
      <c r="C165" s="318" t="s">
        <v>562</v>
      </c>
      <c r="D165" s="319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>
        <v>1</v>
      </c>
      <c r="AJ165" s="320"/>
      <c r="AK165" s="321">
        <v>1</v>
      </c>
    </row>
    <row r="166" spans="1:37">
      <c r="A166" s="322"/>
      <c r="B166" s="334" t="s">
        <v>563</v>
      </c>
      <c r="C166" s="335"/>
      <c r="D166" s="336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337"/>
      <c r="P166" s="337"/>
      <c r="Q166" s="337"/>
      <c r="R166" s="337"/>
      <c r="S166" s="337"/>
      <c r="T166" s="337"/>
      <c r="U166" s="337"/>
      <c r="V166" s="337"/>
      <c r="W166" s="337"/>
      <c r="X166" s="337"/>
      <c r="Y166" s="337"/>
      <c r="Z166" s="337"/>
      <c r="AA166" s="337"/>
      <c r="AB166" s="337"/>
      <c r="AC166" s="337"/>
      <c r="AD166" s="337"/>
      <c r="AE166" s="337"/>
      <c r="AF166" s="337"/>
      <c r="AG166" s="337"/>
      <c r="AH166" s="337"/>
      <c r="AI166" s="337">
        <v>1</v>
      </c>
      <c r="AJ166" s="337"/>
      <c r="AK166" s="338">
        <v>1</v>
      </c>
    </row>
    <row r="167" spans="1:37">
      <c r="A167" s="322"/>
      <c r="B167" s="318" t="s">
        <v>240</v>
      </c>
      <c r="C167" s="318" t="s">
        <v>240</v>
      </c>
      <c r="D167" s="319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>
        <v>1</v>
      </c>
      <c r="AI167" s="320"/>
      <c r="AJ167" s="320"/>
      <c r="AK167" s="321">
        <v>1</v>
      </c>
    </row>
    <row r="168" spans="1:37">
      <c r="A168" s="322"/>
      <c r="B168" s="334" t="s">
        <v>564</v>
      </c>
      <c r="C168" s="335"/>
      <c r="D168" s="336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337"/>
      <c r="S168" s="337"/>
      <c r="T168" s="337"/>
      <c r="U168" s="337"/>
      <c r="V168" s="337"/>
      <c r="W168" s="337"/>
      <c r="X168" s="337"/>
      <c r="Y168" s="337"/>
      <c r="Z168" s="337"/>
      <c r="AA168" s="337"/>
      <c r="AB168" s="337"/>
      <c r="AC168" s="337"/>
      <c r="AD168" s="337"/>
      <c r="AE168" s="337"/>
      <c r="AF168" s="337"/>
      <c r="AG168" s="337"/>
      <c r="AH168" s="337">
        <v>1</v>
      </c>
      <c r="AI168" s="337"/>
      <c r="AJ168" s="337"/>
      <c r="AK168" s="338">
        <v>1</v>
      </c>
    </row>
    <row r="169" spans="1:37">
      <c r="A169" s="339" t="s">
        <v>561</v>
      </c>
      <c r="B169" s="340"/>
      <c r="C169" s="340"/>
      <c r="D169" s="341">
        <v>1</v>
      </c>
      <c r="E169" s="342"/>
      <c r="F169" s="342">
        <v>1</v>
      </c>
      <c r="G169" s="342">
        <v>1</v>
      </c>
      <c r="H169" s="342">
        <v>1</v>
      </c>
      <c r="I169" s="342"/>
      <c r="J169" s="342"/>
      <c r="K169" s="342"/>
      <c r="L169" s="342"/>
      <c r="M169" s="342"/>
      <c r="N169" s="342"/>
      <c r="O169" s="342">
        <v>1</v>
      </c>
      <c r="P169" s="342"/>
      <c r="Q169" s="342">
        <v>1</v>
      </c>
      <c r="R169" s="342"/>
      <c r="S169" s="342">
        <v>1</v>
      </c>
      <c r="T169" s="342">
        <v>1</v>
      </c>
      <c r="U169" s="342"/>
      <c r="V169" s="342">
        <v>1</v>
      </c>
      <c r="W169" s="342">
        <v>1</v>
      </c>
      <c r="X169" s="342">
        <v>1</v>
      </c>
      <c r="Y169" s="342"/>
      <c r="Z169" s="342"/>
      <c r="AA169" s="342"/>
      <c r="AB169" s="342">
        <v>3</v>
      </c>
      <c r="AC169" s="342">
        <v>7</v>
      </c>
      <c r="AD169" s="342">
        <v>7</v>
      </c>
      <c r="AE169" s="342">
        <v>3</v>
      </c>
      <c r="AF169" s="342">
        <v>8</v>
      </c>
      <c r="AG169" s="342">
        <v>5</v>
      </c>
      <c r="AH169" s="342">
        <v>4</v>
      </c>
      <c r="AI169" s="342">
        <v>6</v>
      </c>
      <c r="AJ169" s="342">
        <v>1</v>
      </c>
      <c r="AK169" s="343">
        <v>55</v>
      </c>
    </row>
    <row r="170" spans="1:37">
      <c r="A170" s="318" t="s">
        <v>34</v>
      </c>
      <c r="B170" s="318" t="s">
        <v>259</v>
      </c>
      <c r="C170" s="318" t="s">
        <v>259</v>
      </c>
      <c r="D170" s="319"/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>
        <v>1</v>
      </c>
      <c r="V170" s="320">
        <v>1</v>
      </c>
      <c r="W170" s="320">
        <v>1</v>
      </c>
      <c r="X170" s="320"/>
      <c r="Y170" s="320"/>
      <c r="Z170" s="320"/>
      <c r="AA170" s="320"/>
      <c r="AB170" s="320"/>
      <c r="AC170" s="320">
        <v>2</v>
      </c>
      <c r="AD170" s="320"/>
      <c r="AE170" s="320"/>
      <c r="AF170" s="320"/>
      <c r="AG170" s="320"/>
      <c r="AH170" s="320"/>
      <c r="AI170" s="320"/>
      <c r="AJ170" s="320"/>
      <c r="AK170" s="321">
        <v>5</v>
      </c>
    </row>
    <row r="171" spans="1:37">
      <c r="A171" s="322"/>
      <c r="B171" s="322"/>
      <c r="C171" s="323" t="s">
        <v>462</v>
      </c>
      <c r="D171" s="324"/>
      <c r="E171" s="325"/>
      <c r="F171" s="325"/>
      <c r="G171" s="325"/>
      <c r="H171" s="325"/>
      <c r="I171" s="325"/>
      <c r="J171" s="325"/>
      <c r="K171" s="325"/>
      <c r="L171" s="325"/>
      <c r="M171" s="325"/>
      <c r="N171" s="325"/>
      <c r="O171" s="325"/>
      <c r="P171" s="325"/>
      <c r="Q171" s="325"/>
      <c r="R171" s="325"/>
      <c r="S171" s="325"/>
      <c r="T171" s="325"/>
      <c r="U171" s="325"/>
      <c r="V171" s="325"/>
      <c r="W171" s="325"/>
      <c r="X171" s="325"/>
      <c r="Y171" s="325"/>
      <c r="Z171" s="325"/>
      <c r="AA171" s="325"/>
      <c r="AB171" s="325">
        <v>1</v>
      </c>
      <c r="AC171" s="325"/>
      <c r="AD171" s="325"/>
      <c r="AE171" s="325"/>
      <c r="AF171" s="325"/>
      <c r="AG171" s="325"/>
      <c r="AH171" s="325">
        <v>1</v>
      </c>
      <c r="AI171" s="325"/>
      <c r="AJ171" s="325"/>
      <c r="AK171" s="326">
        <v>2</v>
      </c>
    </row>
    <row r="172" spans="1:37">
      <c r="A172" s="322"/>
      <c r="B172" s="334" t="s">
        <v>567</v>
      </c>
      <c r="C172" s="335"/>
      <c r="D172" s="336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/>
      <c r="R172" s="337"/>
      <c r="S172" s="337"/>
      <c r="T172" s="337"/>
      <c r="U172" s="337">
        <v>1</v>
      </c>
      <c r="V172" s="337">
        <v>1</v>
      </c>
      <c r="W172" s="337">
        <v>1</v>
      </c>
      <c r="X172" s="337"/>
      <c r="Y172" s="337"/>
      <c r="Z172" s="337"/>
      <c r="AA172" s="337"/>
      <c r="AB172" s="337">
        <v>1</v>
      </c>
      <c r="AC172" s="337">
        <v>2</v>
      </c>
      <c r="AD172" s="337"/>
      <c r="AE172" s="337"/>
      <c r="AF172" s="337"/>
      <c r="AG172" s="337"/>
      <c r="AH172" s="337">
        <v>1</v>
      </c>
      <c r="AI172" s="337"/>
      <c r="AJ172" s="337"/>
      <c r="AK172" s="338">
        <v>7</v>
      </c>
    </row>
    <row r="173" spans="1:37">
      <c r="A173" s="322"/>
      <c r="B173" s="318" t="s">
        <v>262</v>
      </c>
      <c r="C173" s="318" t="s">
        <v>490</v>
      </c>
      <c r="D173" s="319"/>
      <c r="E173" s="320"/>
      <c r="F173" s="320"/>
      <c r="G173" s="320"/>
      <c r="H173" s="320"/>
      <c r="I173" s="320"/>
      <c r="J173" s="320"/>
      <c r="K173" s="320"/>
      <c r="L173" s="320"/>
      <c r="M173" s="320"/>
      <c r="N173" s="320"/>
      <c r="O173" s="320"/>
      <c r="P173" s="320"/>
      <c r="Q173" s="320"/>
      <c r="R173" s="320"/>
      <c r="S173" s="320"/>
      <c r="T173" s="320"/>
      <c r="U173" s="320"/>
      <c r="V173" s="320"/>
      <c r="W173" s="320"/>
      <c r="X173" s="320"/>
      <c r="Y173" s="320"/>
      <c r="Z173" s="320"/>
      <c r="AA173" s="320"/>
      <c r="AB173" s="320"/>
      <c r="AC173" s="320"/>
      <c r="AD173" s="320"/>
      <c r="AE173" s="320">
        <v>1</v>
      </c>
      <c r="AF173" s="320"/>
      <c r="AG173" s="320"/>
      <c r="AH173" s="320"/>
      <c r="AI173" s="320"/>
      <c r="AJ173" s="320"/>
      <c r="AK173" s="321">
        <v>1</v>
      </c>
    </row>
    <row r="174" spans="1:37">
      <c r="A174" s="322"/>
      <c r="B174" s="322"/>
      <c r="C174" s="323" t="s">
        <v>645</v>
      </c>
      <c r="D174" s="324"/>
      <c r="E174" s="325"/>
      <c r="F174" s="325"/>
      <c r="G174" s="325"/>
      <c r="H174" s="325"/>
      <c r="I174" s="325"/>
      <c r="J174" s="325"/>
      <c r="K174" s="325"/>
      <c r="L174" s="325"/>
      <c r="M174" s="325"/>
      <c r="N174" s="325"/>
      <c r="O174" s="325"/>
      <c r="P174" s="325"/>
      <c r="Q174" s="325"/>
      <c r="R174" s="325"/>
      <c r="S174" s="325"/>
      <c r="T174" s="325"/>
      <c r="U174" s="325"/>
      <c r="V174" s="325"/>
      <c r="W174" s="325"/>
      <c r="X174" s="325"/>
      <c r="Y174" s="325"/>
      <c r="Z174" s="325"/>
      <c r="AA174" s="325"/>
      <c r="AB174" s="325"/>
      <c r="AC174" s="325"/>
      <c r="AD174" s="325"/>
      <c r="AE174" s="325"/>
      <c r="AF174" s="325"/>
      <c r="AG174" s="325"/>
      <c r="AH174" s="325"/>
      <c r="AI174" s="325">
        <v>1</v>
      </c>
      <c r="AJ174" s="325"/>
      <c r="AK174" s="326">
        <v>1</v>
      </c>
    </row>
    <row r="175" spans="1:37">
      <c r="A175" s="322"/>
      <c r="B175" s="334" t="s">
        <v>569</v>
      </c>
      <c r="C175" s="335"/>
      <c r="D175" s="336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  <c r="T175" s="337"/>
      <c r="U175" s="337"/>
      <c r="V175" s="337"/>
      <c r="W175" s="337"/>
      <c r="X175" s="337"/>
      <c r="Y175" s="337"/>
      <c r="Z175" s="337"/>
      <c r="AA175" s="337"/>
      <c r="AB175" s="337"/>
      <c r="AC175" s="337"/>
      <c r="AD175" s="337"/>
      <c r="AE175" s="337">
        <v>1</v>
      </c>
      <c r="AF175" s="337"/>
      <c r="AG175" s="337"/>
      <c r="AH175" s="337"/>
      <c r="AI175" s="337">
        <v>1</v>
      </c>
      <c r="AJ175" s="337"/>
      <c r="AK175" s="338">
        <v>2</v>
      </c>
    </row>
    <row r="176" spans="1:37">
      <c r="A176" s="322"/>
      <c r="B176" s="318" t="s">
        <v>266</v>
      </c>
      <c r="C176" s="318" t="s">
        <v>266</v>
      </c>
      <c r="D176" s="319"/>
      <c r="E176" s="320"/>
      <c r="F176" s="320"/>
      <c r="G176" s="320"/>
      <c r="H176" s="320"/>
      <c r="I176" s="320"/>
      <c r="J176" s="320"/>
      <c r="K176" s="320"/>
      <c r="L176" s="320"/>
      <c r="M176" s="320"/>
      <c r="N176" s="320"/>
      <c r="O176" s="320"/>
      <c r="P176" s="320"/>
      <c r="Q176" s="320"/>
      <c r="R176" s="320"/>
      <c r="S176" s="320"/>
      <c r="T176" s="320"/>
      <c r="U176" s="320"/>
      <c r="V176" s="320"/>
      <c r="W176" s="320"/>
      <c r="X176" s="320"/>
      <c r="Y176" s="320"/>
      <c r="Z176" s="320"/>
      <c r="AA176" s="320">
        <v>1</v>
      </c>
      <c r="AB176" s="320"/>
      <c r="AC176" s="320"/>
      <c r="AD176" s="320"/>
      <c r="AE176" s="320"/>
      <c r="AF176" s="320"/>
      <c r="AG176" s="320"/>
      <c r="AH176" s="320"/>
      <c r="AI176" s="320"/>
      <c r="AJ176" s="320"/>
      <c r="AK176" s="321">
        <v>1</v>
      </c>
    </row>
    <row r="177" spans="1:37">
      <c r="A177" s="322"/>
      <c r="B177" s="334" t="s">
        <v>568</v>
      </c>
      <c r="C177" s="335"/>
      <c r="D177" s="336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  <c r="T177" s="337"/>
      <c r="U177" s="337"/>
      <c r="V177" s="337"/>
      <c r="W177" s="337"/>
      <c r="X177" s="337"/>
      <c r="Y177" s="337"/>
      <c r="Z177" s="337"/>
      <c r="AA177" s="337">
        <v>1</v>
      </c>
      <c r="AB177" s="337"/>
      <c r="AC177" s="337"/>
      <c r="AD177" s="337"/>
      <c r="AE177" s="337"/>
      <c r="AF177" s="337"/>
      <c r="AG177" s="337"/>
      <c r="AH177" s="337"/>
      <c r="AI177" s="337"/>
      <c r="AJ177" s="337"/>
      <c r="AK177" s="338">
        <v>1</v>
      </c>
    </row>
    <row r="178" spans="1:37">
      <c r="A178" s="322"/>
      <c r="B178" s="318" t="s">
        <v>263</v>
      </c>
      <c r="C178" s="318" t="s">
        <v>426</v>
      </c>
      <c r="D178" s="319"/>
      <c r="E178" s="320"/>
      <c r="F178" s="320"/>
      <c r="G178" s="320"/>
      <c r="H178" s="320"/>
      <c r="I178" s="320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>
        <v>1</v>
      </c>
      <c r="Y178" s="320"/>
      <c r="Z178" s="320"/>
      <c r="AA178" s="320"/>
      <c r="AB178" s="320"/>
      <c r="AC178" s="320"/>
      <c r="AD178" s="320"/>
      <c r="AE178" s="320"/>
      <c r="AF178" s="320"/>
      <c r="AG178" s="320"/>
      <c r="AH178" s="320"/>
      <c r="AI178" s="320"/>
      <c r="AJ178" s="320"/>
      <c r="AK178" s="321">
        <v>1</v>
      </c>
    </row>
    <row r="179" spans="1:37">
      <c r="A179" s="322"/>
      <c r="B179" s="334" t="s">
        <v>570</v>
      </c>
      <c r="C179" s="335"/>
      <c r="D179" s="336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>
        <v>1</v>
      </c>
      <c r="Y179" s="337"/>
      <c r="Z179" s="337"/>
      <c r="AA179" s="337"/>
      <c r="AB179" s="337"/>
      <c r="AC179" s="337"/>
      <c r="AD179" s="337"/>
      <c r="AE179" s="337"/>
      <c r="AF179" s="337"/>
      <c r="AG179" s="337"/>
      <c r="AH179" s="337"/>
      <c r="AI179" s="337"/>
      <c r="AJ179" s="337"/>
      <c r="AK179" s="338">
        <v>1</v>
      </c>
    </row>
    <row r="180" spans="1:37">
      <c r="A180" s="339" t="s">
        <v>556</v>
      </c>
      <c r="B180" s="340"/>
      <c r="C180" s="340"/>
      <c r="D180" s="341"/>
      <c r="E180" s="342"/>
      <c r="F180" s="342"/>
      <c r="G180" s="342"/>
      <c r="H180" s="342"/>
      <c r="I180" s="342"/>
      <c r="J180" s="342"/>
      <c r="K180" s="342"/>
      <c r="L180" s="342"/>
      <c r="M180" s="342"/>
      <c r="N180" s="342"/>
      <c r="O180" s="342"/>
      <c r="P180" s="342"/>
      <c r="Q180" s="342"/>
      <c r="R180" s="342"/>
      <c r="S180" s="342"/>
      <c r="T180" s="342"/>
      <c r="U180" s="342">
        <v>1</v>
      </c>
      <c r="V180" s="342">
        <v>1</v>
      </c>
      <c r="W180" s="342">
        <v>1</v>
      </c>
      <c r="X180" s="342">
        <v>1</v>
      </c>
      <c r="Y180" s="342"/>
      <c r="Z180" s="342"/>
      <c r="AA180" s="342">
        <v>1</v>
      </c>
      <c r="AB180" s="342">
        <v>1</v>
      </c>
      <c r="AC180" s="342">
        <v>2</v>
      </c>
      <c r="AD180" s="342"/>
      <c r="AE180" s="342">
        <v>1</v>
      </c>
      <c r="AF180" s="342"/>
      <c r="AG180" s="342"/>
      <c r="AH180" s="342">
        <v>1</v>
      </c>
      <c r="AI180" s="342">
        <v>1</v>
      </c>
      <c r="AJ180" s="342"/>
      <c r="AK180" s="343">
        <v>11</v>
      </c>
    </row>
    <row r="181" spans="1:37">
      <c r="A181" s="318" t="s">
        <v>58</v>
      </c>
      <c r="B181" s="318" t="s">
        <v>296</v>
      </c>
      <c r="C181" s="318" t="s">
        <v>476</v>
      </c>
      <c r="D181" s="319"/>
      <c r="E181" s="320"/>
      <c r="F181" s="320"/>
      <c r="G181" s="320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320"/>
      <c r="T181" s="320"/>
      <c r="U181" s="320"/>
      <c r="V181" s="320"/>
      <c r="W181" s="320"/>
      <c r="X181" s="320"/>
      <c r="Y181" s="320"/>
      <c r="Z181" s="320"/>
      <c r="AA181" s="320"/>
      <c r="AB181" s="320"/>
      <c r="AC181" s="320"/>
      <c r="AD181" s="320"/>
      <c r="AE181" s="320">
        <v>1</v>
      </c>
      <c r="AF181" s="320"/>
      <c r="AG181" s="320"/>
      <c r="AH181" s="320"/>
      <c r="AI181" s="320"/>
      <c r="AJ181" s="320"/>
      <c r="AK181" s="321">
        <v>1</v>
      </c>
    </row>
    <row r="182" spans="1:37">
      <c r="A182" s="322"/>
      <c r="B182" s="322"/>
      <c r="C182" s="323" t="s">
        <v>435</v>
      </c>
      <c r="D182" s="324"/>
      <c r="E182" s="325"/>
      <c r="F182" s="325"/>
      <c r="G182" s="325"/>
      <c r="H182" s="325"/>
      <c r="I182" s="325"/>
      <c r="J182" s="325"/>
      <c r="K182" s="325"/>
      <c r="L182" s="325"/>
      <c r="M182" s="325"/>
      <c r="N182" s="325"/>
      <c r="O182" s="325"/>
      <c r="P182" s="325"/>
      <c r="Q182" s="325"/>
      <c r="R182" s="325"/>
      <c r="S182" s="325"/>
      <c r="T182" s="325"/>
      <c r="U182" s="325"/>
      <c r="V182" s="325"/>
      <c r="W182" s="325"/>
      <c r="X182" s="325"/>
      <c r="Y182" s="325"/>
      <c r="Z182" s="325">
        <v>1</v>
      </c>
      <c r="AA182" s="325"/>
      <c r="AB182" s="325"/>
      <c r="AC182" s="325"/>
      <c r="AD182" s="325"/>
      <c r="AE182" s="325"/>
      <c r="AF182" s="325"/>
      <c r="AG182" s="325"/>
      <c r="AH182" s="325"/>
      <c r="AI182" s="325"/>
      <c r="AJ182" s="325"/>
      <c r="AK182" s="326">
        <v>1</v>
      </c>
    </row>
    <row r="183" spans="1:37">
      <c r="A183" s="322"/>
      <c r="B183" s="322"/>
      <c r="C183" s="323" t="s">
        <v>296</v>
      </c>
      <c r="D183" s="324"/>
      <c r="E183" s="325"/>
      <c r="F183" s="325"/>
      <c r="G183" s="325"/>
      <c r="H183" s="325"/>
      <c r="I183" s="325"/>
      <c r="J183" s="325"/>
      <c r="K183" s="325"/>
      <c r="L183" s="325"/>
      <c r="M183" s="325"/>
      <c r="N183" s="325"/>
      <c r="O183" s="325"/>
      <c r="P183" s="325"/>
      <c r="Q183" s="325"/>
      <c r="R183" s="325"/>
      <c r="S183" s="325"/>
      <c r="T183" s="325"/>
      <c r="U183" s="325"/>
      <c r="V183" s="325">
        <v>2</v>
      </c>
      <c r="W183" s="325">
        <v>1</v>
      </c>
      <c r="X183" s="325">
        <v>1</v>
      </c>
      <c r="Y183" s="325"/>
      <c r="Z183" s="325">
        <v>1</v>
      </c>
      <c r="AA183" s="325"/>
      <c r="AB183" s="325"/>
      <c r="AC183" s="325"/>
      <c r="AD183" s="325"/>
      <c r="AE183" s="325"/>
      <c r="AF183" s="325"/>
      <c r="AG183" s="325"/>
      <c r="AH183" s="325"/>
      <c r="AI183" s="325"/>
      <c r="AJ183" s="325"/>
      <c r="AK183" s="326">
        <v>5</v>
      </c>
    </row>
    <row r="184" spans="1:37">
      <c r="A184" s="322"/>
      <c r="B184" s="322"/>
      <c r="C184" s="323" t="s">
        <v>183</v>
      </c>
      <c r="D184" s="324"/>
      <c r="E184" s="325"/>
      <c r="F184" s="325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5"/>
      <c r="V184" s="325"/>
      <c r="W184" s="325"/>
      <c r="X184" s="325"/>
      <c r="Y184" s="325"/>
      <c r="Z184" s="325"/>
      <c r="AA184" s="325"/>
      <c r="AB184" s="325"/>
      <c r="AC184" s="325"/>
      <c r="AD184" s="325"/>
      <c r="AE184" s="325"/>
      <c r="AF184" s="325">
        <v>1</v>
      </c>
      <c r="AG184" s="325"/>
      <c r="AH184" s="325"/>
      <c r="AI184" s="325"/>
      <c r="AJ184" s="325"/>
      <c r="AK184" s="326">
        <v>1</v>
      </c>
    </row>
    <row r="185" spans="1:37">
      <c r="A185" s="322"/>
      <c r="B185" s="322"/>
      <c r="C185" s="323" t="s">
        <v>447</v>
      </c>
      <c r="D185" s="324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>
        <v>1</v>
      </c>
      <c r="Z185" s="325"/>
      <c r="AA185" s="325"/>
      <c r="AB185" s="325"/>
      <c r="AC185" s="325"/>
      <c r="AD185" s="325"/>
      <c r="AE185" s="325"/>
      <c r="AF185" s="325"/>
      <c r="AG185" s="325"/>
      <c r="AH185" s="325"/>
      <c r="AI185" s="325"/>
      <c r="AJ185" s="325"/>
      <c r="AK185" s="326">
        <v>1</v>
      </c>
    </row>
    <row r="186" spans="1:37">
      <c r="A186" s="322"/>
      <c r="B186" s="322"/>
      <c r="C186" s="323" t="s">
        <v>477</v>
      </c>
      <c r="D186" s="324"/>
      <c r="E186" s="325"/>
      <c r="F186" s="325"/>
      <c r="G186" s="325"/>
      <c r="H186" s="325"/>
      <c r="I186" s="325"/>
      <c r="J186" s="325"/>
      <c r="K186" s="325"/>
      <c r="L186" s="325"/>
      <c r="M186" s="325"/>
      <c r="N186" s="325"/>
      <c r="O186" s="325"/>
      <c r="P186" s="325"/>
      <c r="Q186" s="325"/>
      <c r="R186" s="325"/>
      <c r="S186" s="325"/>
      <c r="T186" s="325"/>
      <c r="U186" s="325"/>
      <c r="V186" s="325"/>
      <c r="W186" s="325"/>
      <c r="X186" s="325"/>
      <c r="Y186" s="325"/>
      <c r="Z186" s="325"/>
      <c r="AA186" s="325"/>
      <c r="AB186" s="325">
        <v>1</v>
      </c>
      <c r="AC186" s="325"/>
      <c r="AD186" s="325"/>
      <c r="AE186" s="325"/>
      <c r="AF186" s="325"/>
      <c r="AG186" s="325"/>
      <c r="AH186" s="325"/>
      <c r="AI186" s="325"/>
      <c r="AJ186" s="325"/>
      <c r="AK186" s="326">
        <v>1</v>
      </c>
    </row>
    <row r="187" spans="1:37">
      <c r="A187" s="322"/>
      <c r="B187" s="334" t="s">
        <v>571</v>
      </c>
      <c r="C187" s="335"/>
      <c r="D187" s="336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337"/>
      <c r="T187" s="337"/>
      <c r="U187" s="337"/>
      <c r="V187" s="337">
        <v>2</v>
      </c>
      <c r="W187" s="337">
        <v>1</v>
      </c>
      <c r="X187" s="337">
        <v>1</v>
      </c>
      <c r="Y187" s="337">
        <v>1</v>
      </c>
      <c r="Z187" s="337">
        <v>2</v>
      </c>
      <c r="AA187" s="337"/>
      <c r="AB187" s="337">
        <v>1</v>
      </c>
      <c r="AC187" s="337"/>
      <c r="AD187" s="337"/>
      <c r="AE187" s="337">
        <v>1</v>
      </c>
      <c r="AF187" s="337">
        <v>1</v>
      </c>
      <c r="AG187" s="337"/>
      <c r="AH187" s="337"/>
      <c r="AI187" s="337"/>
      <c r="AJ187" s="337"/>
      <c r="AK187" s="338">
        <v>10</v>
      </c>
    </row>
    <row r="188" spans="1:37">
      <c r="A188" s="339" t="s">
        <v>572</v>
      </c>
      <c r="B188" s="340"/>
      <c r="C188" s="340"/>
      <c r="D188" s="341"/>
      <c r="E188" s="342"/>
      <c r="F188" s="342"/>
      <c r="G188" s="342"/>
      <c r="H188" s="342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  <c r="T188" s="342"/>
      <c r="U188" s="342"/>
      <c r="V188" s="342">
        <v>2</v>
      </c>
      <c r="W188" s="342">
        <v>1</v>
      </c>
      <c r="X188" s="342">
        <v>1</v>
      </c>
      <c r="Y188" s="342">
        <v>1</v>
      </c>
      <c r="Z188" s="342">
        <v>2</v>
      </c>
      <c r="AA188" s="342"/>
      <c r="AB188" s="342">
        <v>1</v>
      </c>
      <c r="AC188" s="342"/>
      <c r="AD188" s="342"/>
      <c r="AE188" s="342">
        <v>1</v>
      </c>
      <c r="AF188" s="342">
        <v>1</v>
      </c>
      <c r="AG188" s="342"/>
      <c r="AH188" s="342"/>
      <c r="AI188" s="342"/>
      <c r="AJ188" s="342"/>
      <c r="AK188" s="343">
        <v>10</v>
      </c>
    </row>
    <row r="189" spans="1:37">
      <c r="A189" s="318" t="s">
        <v>27</v>
      </c>
      <c r="B189" s="318" t="s">
        <v>256</v>
      </c>
      <c r="C189" s="318" t="s">
        <v>412</v>
      </c>
      <c r="D189" s="319"/>
      <c r="E189" s="320"/>
      <c r="F189" s="320"/>
      <c r="G189" s="320"/>
      <c r="H189" s="320"/>
      <c r="I189" s="320"/>
      <c r="J189" s="320"/>
      <c r="K189" s="320"/>
      <c r="L189" s="320"/>
      <c r="M189" s="320"/>
      <c r="N189" s="320"/>
      <c r="O189" s="320"/>
      <c r="P189" s="320"/>
      <c r="Q189" s="320"/>
      <c r="R189" s="320"/>
      <c r="S189" s="320"/>
      <c r="T189" s="320"/>
      <c r="U189" s="320"/>
      <c r="V189" s="320">
        <v>1</v>
      </c>
      <c r="W189" s="320"/>
      <c r="X189" s="320"/>
      <c r="Y189" s="320"/>
      <c r="Z189" s="320"/>
      <c r="AA189" s="320"/>
      <c r="AB189" s="320"/>
      <c r="AC189" s="320"/>
      <c r="AD189" s="320"/>
      <c r="AE189" s="320"/>
      <c r="AF189" s="320"/>
      <c r="AG189" s="320"/>
      <c r="AH189" s="320"/>
      <c r="AI189" s="320"/>
      <c r="AJ189" s="320"/>
      <c r="AK189" s="321">
        <v>1</v>
      </c>
    </row>
    <row r="190" spans="1:37">
      <c r="A190" s="322"/>
      <c r="B190" s="334" t="s">
        <v>573</v>
      </c>
      <c r="C190" s="335"/>
      <c r="D190" s="336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  <c r="Q190" s="337"/>
      <c r="R190" s="337"/>
      <c r="S190" s="337"/>
      <c r="T190" s="337"/>
      <c r="U190" s="337"/>
      <c r="V190" s="337">
        <v>1</v>
      </c>
      <c r="W190" s="337"/>
      <c r="X190" s="337"/>
      <c r="Y190" s="337"/>
      <c r="Z190" s="337"/>
      <c r="AA190" s="337"/>
      <c r="AB190" s="337"/>
      <c r="AC190" s="337"/>
      <c r="AD190" s="337"/>
      <c r="AE190" s="337"/>
      <c r="AF190" s="337"/>
      <c r="AG190" s="337"/>
      <c r="AH190" s="337"/>
      <c r="AI190" s="337"/>
      <c r="AJ190" s="337"/>
      <c r="AK190" s="338">
        <v>1</v>
      </c>
    </row>
    <row r="191" spans="1:37">
      <c r="A191" s="322"/>
      <c r="B191" s="318" t="s">
        <v>162</v>
      </c>
      <c r="C191" s="318" t="s">
        <v>383</v>
      </c>
      <c r="D191" s="319"/>
      <c r="E191" s="320"/>
      <c r="F191" s="320"/>
      <c r="G191" s="320"/>
      <c r="H191" s="320"/>
      <c r="I191" s="320"/>
      <c r="J191" s="320"/>
      <c r="K191" s="320"/>
      <c r="L191" s="320"/>
      <c r="M191" s="320"/>
      <c r="N191" s="320"/>
      <c r="O191" s="320"/>
      <c r="P191" s="320"/>
      <c r="Q191" s="320"/>
      <c r="R191" s="320"/>
      <c r="S191" s="320"/>
      <c r="T191" s="320">
        <v>1</v>
      </c>
      <c r="U191" s="320"/>
      <c r="V191" s="320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0"/>
      <c r="AH191" s="320"/>
      <c r="AI191" s="320"/>
      <c r="AJ191" s="320"/>
      <c r="AK191" s="321">
        <v>1</v>
      </c>
    </row>
    <row r="192" spans="1:37">
      <c r="A192" s="322"/>
      <c r="B192" s="334" t="s">
        <v>574</v>
      </c>
      <c r="C192" s="335"/>
      <c r="D192" s="336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37"/>
      <c r="S192" s="337"/>
      <c r="T192" s="337">
        <v>1</v>
      </c>
      <c r="U192" s="337"/>
      <c r="V192" s="337"/>
      <c r="W192" s="337"/>
      <c r="X192" s="337"/>
      <c r="Y192" s="337"/>
      <c r="Z192" s="337"/>
      <c r="AA192" s="337"/>
      <c r="AB192" s="337"/>
      <c r="AC192" s="337"/>
      <c r="AD192" s="337"/>
      <c r="AE192" s="337"/>
      <c r="AF192" s="337"/>
      <c r="AG192" s="337"/>
      <c r="AH192" s="337"/>
      <c r="AI192" s="337"/>
      <c r="AJ192" s="337"/>
      <c r="AK192" s="338">
        <v>1</v>
      </c>
    </row>
    <row r="193" spans="1:37">
      <c r="A193" s="322"/>
      <c r="B193" s="318" t="s">
        <v>254</v>
      </c>
      <c r="C193" s="318" t="s">
        <v>372</v>
      </c>
      <c r="D193" s="319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>
        <v>1</v>
      </c>
      <c r="R193" s="320"/>
      <c r="S193" s="320"/>
      <c r="T193" s="320"/>
      <c r="U193" s="320"/>
      <c r="V193" s="320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  <c r="AH193" s="320"/>
      <c r="AI193" s="320"/>
      <c r="AJ193" s="320"/>
      <c r="AK193" s="321">
        <v>1</v>
      </c>
    </row>
    <row r="194" spans="1:37">
      <c r="A194" s="322"/>
      <c r="B194" s="334" t="s">
        <v>575</v>
      </c>
      <c r="C194" s="335"/>
      <c r="D194" s="336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337"/>
      <c r="P194" s="337"/>
      <c r="Q194" s="337">
        <v>1</v>
      </c>
      <c r="R194" s="337"/>
      <c r="S194" s="337"/>
      <c r="T194" s="337"/>
      <c r="U194" s="337"/>
      <c r="V194" s="337"/>
      <c r="W194" s="337"/>
      <c r="X194" s="337"/>
      <c r="Y194" s="337"/>
      <c r="Z194" s="337"/>
      <c r="AA194" s="337"/>
      <c r="AB194" s="337"/>
      <c r="AC194" s="337"/>
      <c r="AD194" s="337"/>
      <c r="AE194" s="337"/>
      <c r="AF194" s="337"/>
      <c r="AG194" s="337"/>
      <c r="AH194" s="337"/>
      <c r="AI194" s="337"/>
      <c r="AJ194" s="337"/>
      <c r="AK194" s="338">
        <v>1</v>
      </c>
    </row>
    <row r="195" spans="1:37">
      <c r="A195" s="339" t="s">
        <v>576</v>
      </c>
      <c r="B195" s="340"/>
      <c r="C195" s="340"/>
      <c r="D195" s="341"/>
      <c r="E195" s="342"/>
      <c r="F195" s="342"/>
      <c r="G195" s="342"/>
      <c r="H195" s="342"/>
      <c r="I195" s="342"/>
      <c r="J195" s="342"/>
      <c r="K195" s="342"/>
      <c r="L195" s="342"/>
      <c r="M195" s="342"/>
      <c r="N195" s="342"/>
      <c r="O195" s="342"/>
      <c r="P195" s="342"/>
      <c r="Q195" s="342">
        <v>1</v>
      </c>
      <c r="R195" s="342"/>
      <c r="S195" s="342"/>
      <c r="T195" s="342">
        <v>1</v>
      </c>
      <c r="U195" s="342"/>
      <c r="V195" s="342">
        <v>1</v>
      </c>
      <c r="W195" s="342"/>
      <c r="X195" s="342"/>
      <c r="Y195" s="342"/>
      <c r="Z195" s="342"/>
      <c r="AA195" s="342"/>
      <c r="AB195" s="342"/>
      <c r="AC195" s="342"/>
      <c r="AD195" s="342"/>
      <c r="AE195" s="342"/>
      <c r="AF195" s="342"/>
      <c r="AG195" s="342"/>
      <c r="AH195" s="342"/>
      <c r="AI195" s="342"/>
      <c r="AJ195" s="342"/>
      <c r="AK195" s="343">
        <v>3</v>
      </c>
    </row>
    <row r="196" spans="1:37">
      <c r="A196" s="318" t="s">
        <v>21</v>
      </c>
      <c r="B196" s="318" t="s">
        <v>155</v>
      </c>
      <c r="C196" s="318" t="s">
        <v>463</v>
      </c>
      <c r="D196" s="319"/>
      <c r="E196" s="320"/>
      <c r="F196" s="320">
        <v>1</v>
      </c>
      <c r="G196" s="320"/>
      <c r="H196" s="320"/>
      <c r="I196" s="320"/>
      <c r="J196" s="320"/>
      <c r="K196" s="320"/>
      <c r="L196" s="320"/>
      <c r="M196" s="320"/>
      <c r="N196" s="320"/>
      <c r="O196" s="320"/>
      <c r="P196" s="320"/>
      <c r="Q196" s="320"/>
      <c r="R196" s="320"/>
      <c r="S196" s="320"/>
      <c r="T196" s="320"/>
      <c r="U196" s="320"/>
      <c r="V196" s="320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  <c r="AH196" s="320"/>
      <c r="AI196" s="320"/>
      <c r="AJ196" s="320"/>
      <c r="AK196" s="321">
        <v>1</v>
      </c>
    </row>
    <row r="197" spans="1:37">
      <c r="A197" s="322"/>
      <c r="B197" s="322"/>
      <c r="C197" s="323" t="s">
        <v>577</v>
      </c>
      <c r="D197" s="324"/>
      <c r="E197" s="325"/>
      <c r="F197" s="325"/>
      <c r="G197" s="325"/>
      <c r="H197" s="325"/>
      <c r="I197" s="325"/>
      <c r="J197" s="325"/>
      <c r="K197" s="325"/>
      <c r="L197" s="325"/>
      <c r="M197" s="325"/>
      <c r="N197" s="325"/>
      <c r="O197" s="325"/>
      <c r="P197" s="325"/>
      <c r="Q197" s="325"/>
      <c r="R197" s="325"/>
      <c r="S197" s="325"/>
      <c r="T197" s="325"/>
      <c r="U197" s="325"/>
      <c r="V197" s="325"/>
      <c r="W197" s="325"/>
      <c r="X197" s="325"/>
      <c r="Y197" s="325"/>
      <c r="Z197" s="325"/>
      <c r="AA197" s="325"/>
      <c r="AB197" s="325"/>
      <c r="AC197" s="325"/>
      <c r="AD197" s="325">
        <v>1</v>
      </c>
      <c r="AE197" s="325"/>
      <c r="AF197" s="325"/>
      <c r="AG197" s="325"/>
      <c r="AH197" s="325"/>
      <c r="AI197" s="325"/>
      <c r="AJ197" s="325"/>
      <c r="AK197" s="326">
        <v>1</v>
      </c>
    </row>
    <row r="198" spans="1:37">
      <c r="A198" s="322"/>
      <c r="B198" s="322"/>
      <c r="C198" s="323" t="s">
        <v>464</v>
      </c>
      <c r="D198" s="324"/>
      <c r="E198" s="325"/>
      <c r="F198" s="325"/>
      <c r="G198" s="325"/>
      <c r="H198" s="325"/>
      <c r="I198" s="325"/>
      <c r="J198" s="325"/>
      <c r="K198" s="325"/>
      <c r="L198" s="325"/>
      <c r="M198" s="325"/>
      <c r="N198" s="325">
        <v>1</v>
      </c>
      <c r="O198" s="325"/>
      <c r="P198" s="325"/>
      <c r="Q198" s="325">
        <v>1</v>
      </c>
      <c r="R198" s="325"/>
      <c r="S198" s="325"/>
      <c r="T198" s="325"/>
      <c r="U198" s="325"/>
      <c r="V198" s="325"/>
      <c r="W198" s="325"/>
      <c r="X198" s="325"/>
      <c r="Y198" s="325"/>
      <c r="Z198" s="325"/>
      <c r="AA198" s="325"/>
      <c r="AB198" s="325"/>
      <c r="AC198" s="325"/>
      <c r="AD198" s="325"/>
      <c r="AE198" s="325"/>
      <c r="AF198" s="325"/>
      <c r="AG198" s="325"/>
      <c r="AH198" s="325"/>
      <c r="AI198" s="325"/>
      <c r="AJ198" s="325"/>
      <c r="AK198" s="326">
        <v>2</v>
      </c>
    </row>
    <row r="199" spans="1:37">
      <c r="A199" s="322"/>
      <c r="B199" s="322"/>
      <c r="C199" s="323" t="s">
        <v>478</v>
      </c>
      <c r="D199" s="324"/>
      <c r="E199" s="325"/>
      <c r="F199" s="325"/>
      <c r="G199" s="325"/>
      <c r="H199" s="325"/>
      <c r="I199" s="325"/>
      <c r="J199" s="325"/>
      <c r="K199" s="325"/>
      <c r="L199" s="325"/>
      <c r="M199" s="325"/>
      <c r="N199" s="325"/>
      <c r="O199" s="325"/>
      <c r="P199" s="325"/>
      <c r="Q199" s="325"/>
      <c r="R199" s="325"/>
      <c r="S199" s="325"/>
      <c r="T199" s="325"/>
      <c r="U199" s="325"/>
      <c r="V199" s="325"/>
      <c r="W199" s="325"/>
      <c r="X199" s="325"/>
      <c r="Y199" s="325"/>
      <c r="Z199" s="325"/>
      <c r="AA199" s="325"/>
      <c r="AB199" s="325"/>
      <c r="AC199" s="325"/>
      <c r="AD199" s="325">
        <v>1</v>
      </c>
      <c r="AE199" s="325"/>
      <c r="AF199" s="325">
        <v>1</v>
      </c>
      <c r="AG199" s="325"/>
      <c r="AH199" s="325"/>
      <c r="AI199" s="325"/>
      <c r="AJ199" s="325"/>
      <c r="AK199" s="326">
        <v>2</v>
      </c>
    </row>
    <row r="200" spans="1:37">
      <c r="A200" s="322"/>
      <c r="B200" s="322"/>
      <c r="C200" s="323" t="s">
        <v>354</v>
      </c>
      <c r="D200" s="324"/>
      <c r="E200" s="325"/>
      <c r="F200" s="325"/>
      <c r="G200" s="325"/>
      <c r="H200" s="325"/>
      <c r="I200" s="325"/>
      <c r="J200" s="325"/>
      <c r="K200" s="325"/>
      <c r="L200" s="325"/>
      <c r="M200" s="325"/>
      <c r="N200" s="325"/>
      <c r="O200" s="325"/>
      <c r="P200" s="325"/>
      <c r="Q200" s="325"/>
      <c r="R200" s="325"/>
      <c r="S200" s="325"/>
      <c r="T200" s="325">
        <v>1</v>
      </c>
      <c r="U200" s="325"/>
      <c r="V200" s="325"/>
      <c r="W200" s="325">
        <v>1</v>
      </c>
      <c r="X200" s="325"/>
      <c r="Y200" s="325"/>
      <c r="Z200" s="325"/>
      <c r="AA200" s="325"/>
      <c r="AB200" s="325">
        <v>1</v>
      </c>
      <c r="AC200" s="325"/>
      <c r="AD200" s="325"/>
      <c r="AE200" s="325"/>
      <c r="AF200" s="325"/>
      <c r="AG200" s="325"/>
      <c r="AH200" s="325"/>
      <c r="AI200" s="325"/>
      <c r="AJ200" s="325"/>
      <c r="AK200" s="326">
        <v>3</v>
      </c>
    </row>
    <row r="201" spans="1:37">
      <c r="A201" s="322"/>
      <c r="B201" s="322"/>
      <c r="C201" s="323" t="s">
        <v>465</v>
      </c>
      <c r="D201" s="324"/>
      <c r="E201" s="325"/>
      <c r="F201" s="325"/>
      <c r="G201" s="325"/>
      <c r="H201" s="325"/>
      <c r="I201" s="325"/>
      <c r="J201" s="325"/>
      <c r="K201" s="325"/>
      <c r="L201" s="325"/>
      <c r="M201" s="325"/>
      <c r="N201" s="325"/>
      <c r="O201" s="325"/>
      <c r="P201" s="325"/>
      <c r="Q201" s="325"/>
      <c r="R201" s="325"/>
      <c r="S201" s="325"/>
      <c r="T201" s="325"/>
      <c r="U201" s="325"/>
      <c r="V201" s="325"/>
      <c r="W201" s="325"/>
      <c r="X201" s="325"/>
      <c r="Y201" s="325"/>
      <c r="Z201" s="325">
        <v>1</v>
      </c>
      <c r="AA201" s="325"/>
      <c r="AB201" s="325"/>
      <c r="AC201" s="325"/>
      <c r="AD201" s="325"/>
      <c r="AE201" s="325"/>
      <c r="AF201" s="325"/>
      <c r="AG201" s="325"/>
      <c r="AH201" s="325"/>
      <c r="AI201" s="325"/>
      <c r="AJ201" s="325"/>
      <c r="AK201" s="326">
        <v>1</v>
      </c>
    </row>
    <row r="202" spans="1:37">
      <c r="A202" s="322"/>
      <c r="B202" s="322"/>
      <c r="C202" s="323" t="s">
        <v>479</v>
      </c>
      <c r="D202" s="324"/>
      <c r="E202" s="325"/>
      <c r="F202" s="325"/>
      <c r="G202" s="325"/>
      <c r="H202" s="325"/>
      <c r="I202" s="325"/>
      <c r="J202" s="325"/>
      <c r="K202" s="325"/>
      <c r="L202" s="325"/>
      <c r="M202" s="325"/>
      <c r="N202" s="325"/>
      <c r="O202" s="325"/>
      <c r="P202" s="325"/>
      <c r="Q202" s="325"/>
      <c r="R202" s="325"/>
      <c r="S202" s="325"/>
      <c r="T202" s="325"/>
      <c r="U202" s="325"/>
      <c r="V202" s="325"/>
      <c r="W202" s="325"/>
      <c r="X202" s="325"/>
      <c r="Y202" s="325"/>
      <c r="Z202" s="325"/>
      <c r="AA202" s="325"/>
      <c r="AB202" s="325"/>
      <c r="AC202" s="325"/>
      <c r="AD202" s="325">
        <v>1</v>
      </c>
      <c r="AE202" s="325"/>
      <c r="AF202" s="325"/>
      <c r="AG202" s="325"/>
      <c r="AH202" s="325"/>
      <c r="AI202" s="325"/>
      <c r="AJ202" s="325"/>
      <c r="AK202" s="326">
        <v>1</v>
      </c>
    </row>
    <row r="203" spans="1:37">
      <c r="A203" s="322"/>
      <c r="B203" s="322"/>
      <c r="C203" s="323" t="s">
        <v>466</v>
      </c>
      <c r="D203" s="324"/>
      <c r="E203" s="325"/>
      <c r="F203" s="325"/>
      <c r="G203" s="325"/>
      <c r="H203" s="325"/>
      <c r="I203" s="325"/>
      <c r="J203" s="325"/>
      <c r="K203" s="325"/>
      <c r="L203" s="325"/>
      <c r="M203" s="325"/>
      <c r="N203" s="325"/>
      <c r="O203" s="325"/>
      <c r="P203" s="325"/>
      <c r="Q203" s="325"/>
      <c r="R203" s="325"/>
      <c r="S203" s="325"/>
      <c r="T203" s="325">
        <v>1</v>
      </c>
      <c r="U203" s="325"/>
      <c r="V203" s="325"/>
      <c r="W203" s="325"/>
      <c r="X203" s="325"/>
      <c r="Y203" s="325"/>
      <c r="Z203" s="325"/>
      <c r="AA203" s="325"/>
      <c r="AB203" s="325"/>
      <c r="AC203" s="325"/>
      <c r="AD203" s="325"/>
      <c r="AE203" s="325"/>
      <c r="AF203" s="325"/>
      <c r="AG203" s="325"/>
      <c r="AH203" s="325"/>
      <c r="AI203" s="325"/>
      <c r="AJ203" s="325"/>
      <c r="AK203" s="326">
        <v>1</v>
      </c>
    </row>
    <row r="204" spans="1:37">
      <c r="A204" s="322"/>
      <c r="B204" s="322"/>
      <c r="C204" s="323" t="s">
        <v>405</v>
      </c>
      <c r="D204" s="324"/>
      <c r="E204" s="325"/>
      <c r="F204" s="325"/>
      <c r="G204" s="325"/>
      <c r="H204" s="325"/>
      <c r="I204" s="325"/>
      <c r="J204" s="325"/>
      <c r="K204" s="325"/>
      <c r="L204" s="325"/>
      <c r="M204" s="325"/>
      <c r="N204" s="325"/>
      <c r="O204" s="325"/>
      <c r="P204" s="325"/>
      <c r="Q204" s="325"/>
      <c r="R204" s="325"/>
      <c r="S204" s="325"/>
      <c r="T204" s="325"/>
      <c r="U204" s="325">
        <v>1</v>
      </c>
      <c r="V204" s="325">
        <v>1</v>
      </c>
      <c r="W204" s="325"/>
      <c r="X204" s="325"/>
      <c r="Y204" s="325"/>
      <c r="Z204" s="325"/>
      <c r="AA204" s="325"/>
      <c r="AB204" s="325"/>
      <c r="AC204" s="325"/>
      <c r="AD204" s="325"/>
      <c r="AE204" s="325"/>
      <c r="AF204" s="325"/>
      <c r="AG204" s="325"/>
      <c r="AH204" s="325"/>
      <c r="AI204" s="325"/>
      <c r="AJ204" s="325"/>
      <c r="AK204" s="326">
        <v>2</v>
      </c>
    </row>
    <row r="205" spans="1:37">
      <c r="A205" s="322"/>
      <c r="B205" s="322"/>
      <c r="C205" s="323" t="s">
        <v>467</v>
      </c>
      <c r="D205" s="324"/>
      <c r="E205" s="325"/>
      <c r="F205" s="325"/>
      <c r="G205" s="325"/>
      <c r="H205" s="325"/>
      <c r="I205" s="325"/>
      <c r="J205" s="325"/>
      <c r="K205" s="325"/>
      <c r="L205" s="325"/>
      <c r="M205" s="325"/>
      <c r="N205" s="325"/>
      <c r="O205" s="325"/>
      <c r="P205" s="325"/>
      <c r="Q205" s="325"/>
      <c r="R205" s="325"/>
      <c r="S205" s="325"/>
      <c r="T205" s="325"/>
      <c r="U205" s="325"/>
      <c r="V205" s="325"/>
      <c r="W205" s="325"/>
      <c r="X205" s="325"/>
      <c r="Y205" s="325"/>
      <c r="Z205" s="325"/>
      <c r="AA205" s="325">
        <v>1</v>
      </c>
      <c r="AB205" s="325"/>
      <c r="AC205" s="325"/>
      <c r="AD205" s="325"/>
      <c r="AE205" s="325"/>
      <c r="AF205" s="325"/>
      <c r="AG205" s="325"/>
      <c r="AH205" s="325"/>
      <c r="AI205" s="325"/>
      <c r="AJ205" s="325"/>
      <c r="AK205" s="326">
        <v>1</v>
      </c>
    </row>
    <row r="206" spans="1:37">
      <c r="A206" s="322"/>
      <c r="B206" s="322"/>
      <c r="C206" s="323" t="s">
        <v>427</v>
      </c>
      <c r="D206" s="324"/>
      <c r="E206" s="325"/>
      <c r="F206" s="325"/>
      <c r="G206" s="325"/>
      <c r="H206" s="325"/>
      <c r="I206" s="325"/>
      <c r="J206" s="325"/>
      <c r="K206" s="325"/>
      <c r="L206" s="325"/>
      <c r="M206" s="325"/>
      <c r="N206" s="325"/>
      <c r="O206" s="325"/>
      <c r="P206" s="325"/>
      <c r="Q206" s="325"/>
      <c r="R206" s="325"/>
      <c r="S206" s="325"/>
      <c r="T206" s="325"/>
      <c r="U206" s="325"/>
      <c r="V206" s="325">
        <v>1</v>
      </c>
      <c r="W206" s="325">
        <v>1</v>
      </c>
      <c r="X206" s="325"/>
      <c r="Y206" s="325">
        <v>1</v>
      </c>
      <c r="Z206" s="325"/>
      <c r="AA206" s="325"/>
      <c r="AB206" s="325">
        <v>1</v>
      </c>
      <c r="AC206" s="325"/>
      <c r="AD206" s="325"/>
      <c r="AE206" s="325"/>
      <c r="AF206" s="325"/>
      <c r="AG206" s="325"/>
      <c r="AH206" s="325"/>
      <c r="AI206" s="325"/>
      <c r="AJ206" s="325"/>
      <c r="AK206" s="326">
        <v>4</v>
      </c>
    </row>
    <row r="207" spans="1:37">
      <c r="A207" s="322"/>
      <c r="B207" s="322"/>
      <c r="C207" s="323" t="s">
        <v>428</v>
      </c>
      <c r="D207" s="324"/>
      <c r="E207" s="325"/>
      <c r="F207" s="325"/>
      <c r="G207" s="325"/>
      <c r="H207" s="325"/>
      <c r="I207" s="325"/>
      <c r="J207" s="325"/>
      <c r="K207" s="325"/>
      <c r="L207" s="325"/>
      <c r="M207" s="325"/>
      <c r="N207" s="325"/>
      <c r="O207" s="325"/>
      <c r="P207" s="325"/>
      <c r="Q207" s="325"/>
      <c r="R207" s="325"/>
      <c r="S207" s="325"/>
      <c r="T207" s="325"/>
      <c r="U207" s="325"/>
      <c r="V207" s="325"/>
      <c r="W207" s="325">
        <v>2</v>
      </c>
      <c r="X207" s="325"/>
      <c r="Y207" s="325"/>
      <c r="Z207" s="325"/>
      <c r="AA207" s="325"/>
      <c r="AB207" s="325">
        <v>1</v>
      </c>
      <c r="AC207" s="325"/>
      <c r="AD207" s="325"/>
      <c r="AE207" s="325"/>
      <c r="AF207" s="325"/>
      <c r="AG207" s="325">
        <v>1</v>
      </c>
      <c r="AH207" s="325"/>
      <c r="AI207" s="325"/>
      <c r="AJ207" s="325"/>
      <c r="AK207" s="326">
        <v>4</v>
      </c>
    </row>
    <row r="208" spans="1:37">
      <c r="A208" s="322"/>
      <c r="B208" s="322"/>
      <c r="C208" s="323" t="s">
        <v>384</v>
      </c>
      <c r="D208" s="324"/>
      <c r="E208" s="325"/>
      <c r="F208" s="325"/>
      <c r="G208" s="325"/>
      <c r="H208" s="325"/>
      <c r="I208" s="325"/>
      <c r="J208" s="325"/>
      <c r="K208" s="325"/>
      <c r="L208" s="325"/>
      <c r="M208" s="325"/>
      <c r="N208" s="325"/>
      <c r="O208" s="325"/>
      <c r="P208" s="325"/>
      <c r="Q208" s="325"/>
      <c r="R208" s="325"/>
      <c r="S208" s="325">
        <v>1</v>
      </c>
      <c r="T208" s="325"/>
      <c r="U208" s="325"/>
      <c r="V208" s="325"/>
      <c r="W208" s="325"/>
      <c r="X208" s="325"/>
      <c r="Y208" s="325"/>
      <c r="Z208" s="325"/>
      <c r="AA208" s="325"/>
      <c r="AB208" s="325"/>
      <c r="AC208" s="325"/>
      <c r="AD208" s="325"/>
      <c r="AE208" s="325"/>
      <c r="AF208" s="325"/>
      <c r="AG208" s="325"/>
      <c r="AH208" s="325"/>
      <c r="AI208" s="325"/>
      <c r="AJ208" s="325"/>
      <c r="AK208" s="326">
        <v>1</v>
      </c>
    </row>
    <row r="209" spans="1:37">
      <c r="A209" s="322"/>
      <c r="B209" s="334" t="s">
        <v>578</v>
      </c>
      <c r="C209" s="335"/>
      <c r="D209" s="336"/>
      <c r="E209" s="337"/>
      <c r="F209" s="337">
        <v>1</v>
      </c>
      <c r="G209" s="337"/>
      <c r="H209" s="337"/>
      <c r="I209" s="337"/>
      <c r="J209" s="337"/>
      <c r="K209" s="337"/>
      <c r="L209" s="337"/>
      <c r="M209" s="337"/>
      <c r="N209" s="337">
        <v>1</v>
      </c>
      <c r="O209" s="337"/>
      <c r="P209" s="337"/>
      <c r="Q209" s="337">
        <v>1</v>
      </c>
      <c r="R209" s="337"/>
      <c r="S209" s="337">
        <v>1</v>
      </c>
      <c r="T209" s="337">
        <v>2</v>
      </c>
      <c r="U209" s="337">
        <v>1</v>
      </c>
      <c r="V209" s="337">
        <v>2</v>
      </c>
      <c r="W209" s="337">
        <v>4</v>
      </c>
      <c r="X209" s="337"/>
      <c r="Y209" s="337">
        <v>1</v>
      </c>
      <c r="Z209" s="337">
        <v>1</v>
      </c>
      <c r="AA209" s="337">
        <v>1</v>
      </c>
      <c r="AB209" s="337">
        <v>3</v>
      </c>
      <c r="AC209" s="337"/>
      <c r="AD209" s="337">
        <v>3</v>
      </c>
      <c r="AE209" s="337"/>
      <c r="AF209" s="337">
        <v>1</v>
      </c>
      <c r="AG209" s="337">
        <v>1</v>
      </c>
      <c r="AH209" s="337"/>
      <c r="AI209" s="337"/>
      <c r="AJ209" s="337"/>
      <c r="AK209" s="338">
        <v>24</v>
      </c>
    </row>
    <row r="210" spans="1:37">
      <c r="A210" s="322"/>
      <c r="B210" s="318" t="s">
        <v>146</v>
      </c>
      <c r="C210" s="318" t="s">
        <v>413</v>
      </c>
      <c r="D210" s="319"/>
      <c r="E210" s="320"/>
      <c r="F210" s="320"/>
      <c r="G210" s="320"/>
      <c r="H210" s="320"/>
      <c r="I210" s="320"/>
      <c r="J210" s="320"/>
      <c r="K210" s="320"/>
      <c r="L210" s="320"/>
      <c r="M210" s="320"/>
      <c r="N210" s="320"/>
      <c r="O210" s="320"/>
      <c r="P210" s="320"/>
      <c r="Q210" s="320"/>
      <c r="R210" s="320"/>
      <c r="S210" s="320"/>
      <c r="T210" s="320"/>
      <c r="U210" s="320"/>
      <c r="V210" s="320">
        <v>1</v>
      </c>
      <c r="W210" s="320"/>
      <c r="X210" s="320"/>
      <c r="Y210" s="320"/>
      <c r="Z210" s="320"/>
      <c r="AA210" s="320"/>
      <c r="AB210" s="320"/>
      <c r="AC210" s="320"/>
      <c r="AD210" s="320"/>
      <c r="AE210" s="320"/>
      <c r="AF210" s="320"/>
      <c r="AG210" s="320"/>
      <c r="AH210" s="320"/>
      <c r="AI210" s="320"/>
      <c r="AJ210" s="320"/>
      <c r="AK210" s="321">
        <v>1</v>
      </c>
    </row>
    <row r="211" spans="1:37">
      <c r="A211" s="322"/>
      <c r="B211" s="322"/>
      <c r="C211" s="323" t="s">
        <v>406</v>
      </c>
      <c r="D211" s="324"/>
      <c r="E211" s="325"/>
      <c r="F211" s="325"/>
      <c r="G211" s="325"/>
      <c r="H211" s="325"/>
      <c r="I211" s="325"/>
      <c r="J211" s="325"/>
      <c r="K211" s="325"/>
      <c r="L211" s="325"/>
      <c r="M211" s="325"/>
      <c r="N211" s="325">
        <v>1</v>
      </c>
      <c r="O211" s="325"/>
      <c r="P211" s="325"/>
      <c r="Q211" s="325"/>
      <c r="R211" s="325"/>
      <c r="S211" s="325"/>
      <c r="T211" s="325"/>
      <c r="U211" s="325">
        <v>1</v>
      </c>
      <c r="V211" s="325"/>
      <c r="W211" s="325"/>
      <c r="X211" s="325"/>
      <c r="Y211" s="325"/>
      <c r="Z211" s="325"/>
      <c r="AA211" s="325"/>
      <c r="AB211" s="325"/>
      <c r="AC211" s="325"/>
      <c r="AD211" s="325"/>
      <c r="AE211" s="325"/>
      <c r="AF211" s="325"/>
      <c r="AG211" s="325"/>
      <c r="AH211" s="325"/>
      <c r="AI211" s="325"/>
      <c r="AJ211" s="325"/>
      <c r="AK211" s="326">
        <v>2</v>
      </c>
    </row>
    <row r="212" spans="1:37">
      <c r="A212" s="322"/>
      <c r="B212" s="322"/>
      <c r="C212" s="323" t="s">
        <v>414</v>
      </c>
      <c r="D212" s="324"/>
      <c r="E212" s="325"/>
      <c r="F212" s="325"/>
      <c r="G212" s="325"/>
      <c r="H212" s="325"/>
      <c r="I212" s="325"/>
      <c r="J212" s="325"/>
      <c r="K212" s="325"/>
      <c r="L212" s="325"/>
      <c r="M212" s="325"/>
      <c r="N212" s="325"/>
      <c r="O212" s="325"/>
      <c r="P212" s="325"/>
      <c r="Q212" s="325"/>
      <c r="R212" s="325"/>
      <c r="S212" s="325"/>
      <c r="T212" s="325"/>
      <c r="U212" s="325"/>
      <c r="V212" s="325">
        <v>1</v>
      </c>
      <c r="W212" s="325">
        <v>1</v>
      </c>
      <c r="X212" s="325"/>
      <c r="Y212" s="325"/>
      <c r="Z212" s="325"/>
      <c r="AA212" s="325"/>
      <c r="AB212" s="325"/>
      <c r="AC212" s="325"/>
      <c r="AD212" s="325"/>
      <c r="AE212" s="325"/>
      <c r="AF212" s="325"/>
      <c r="AG212" s="325"/>
      <c r="AH212" s="325"/>
      <c r="AI212" s="325"/>
      <c r="AJ212" s="325"/>
      <c r="AK212" s="326">
        <v>2</v>
      </c>
    </row>
    <row r="213" spans="1:37">
      <c r="A213" s="322"/>
      <c r="B213" s="322"/>
      <c r="C213" s="323" t="s">
        <v>373</v>
      </c>
      <c r="D213" s="324"/>
      <c r="E213" s="325"/>
      <c r="F213" s="325"/>
      <c r="G213" s="325"/>
      <c r="H213" s="325"/>
      <c r="I213" s="325"/>
      <c r="J213" s="325"/>
      <c r="K213" s="325"/>
      <c r="L213" s="325"/>
      <c r="M213" s="325"/>
      <c r="N213" s="325"/>
      <c r="O213" s="325"/>
      <c r="P213" s="325"/>
      <c r="Q213" s="325"/>
      <c r="R213" s="325">
        <v>1</v>
      </c>
      <c r="S213" s="325"/>
      <c r="T213" s="325">
        <v>1</v>
      </c>
      <c r="U213" s="325"/>
      <c r="V213" s="325"/>
      <c r="W213" s="325"/>
      <c r="X213" s="325"/>
      <c r="Y213" s="325"/>
      <c r="Z213" s="325"/>
      <c r="AA213" s="325"/>
      <c r="AB213" s="325">
        <v>1</v>
      </c>
      <c r="AC213" s="325"/>
      <c r="AD213" s="325"/>
      <c r="AE213" s="325"/>
      <c r="AF213" s="325"/>
      <c r="AG213" s="325"/>
      <c r="AH213" s="325"/>
      <c r="AI213" s="325"/>
      <c r="AJ213" s="325"/>
      <c r="AK213" s="326">
        <v>3</v>
      </c>
    </row>
    <row r="214" spans="1:37">
      <c r="A214" s="322"/>
      <c r="B214" s="322"/>
      <c r="C214" s="323" t="s">
        <v>392</v>
      </c>
      <c r="D214" s="324"/>
      <c r="E214" s="325"/>
      <c r="F214" s="325"/>
      <c r="G214" s="325"/>
      <c r="H214" s="325"/>
      <c r="I214" s="325"/>
      <c r="J214" s="325"/>
      <c r="K214" s="325"/>
      <c r="L214" s="325"/>
      <c r="M214" s="325"/>
      <c r="N214" s="325"/>
      <c r="O214" s="325"/>
      <c r="P214" s="325"/>
      <c r="Q214" s="325"/>
      <c r="R214" s="325"/>
      <c r="S214" s="325"/>
      <c r="T214" s="325"/>
      <c r="U214" s="325">
        <v>1</v>
      </c>
      <c r="V214" s="325"/>
      <c r="W214" s="325"/>
      <c r="X214" s="325"/>
      <c r="Y214" s="325"/>
      <c r="Z214" s="325"/>
      <c r="AA214" s="325"/>
      <c r="AB214" s="325"/>
      <c r="AC214" s="325"/>
      <c r="AD214" s="325"/>
      <c r="AE214" s="325"/>
      <c r="AF214" s="325"/>
      <c r="AG214" s="325"/>
      <c r="AH214" s="325"/>
      <c r="AI214" s="325"/>
      <c r="AJ214" s="325"/>
      <c r="AK214" s="326">
        <v>1</v>
      </c>
    </row>
    <row r="215" spans="1:37">
      <c r="A215" s="322"/>
      <c r="B215" s="322"/>
      <c r="C215" s="323" t="s">
        <v>480</v>
      </c>
      <c r="D215" s="324"/>
      <c r="E215" s="325"/>
      <c r="F215" s="325"/>
      <c r="G215" s="325"/>
      <c r="H215" s="325"/>
      <c r="I215" s="325"/>
      <c r="J215" s="325"/>
      <c r="K215" s="325"/>
      <c r="L215" s="325"/>
      <c r="M215" s="325"/>
      <c r="N215" s="325"/>
      <c r="O215" s="325"/>
      <c r="P215" s="325"/>
      <c r="Q215" s="325"/>
      <c r="R215" s="325"/>
      <c r="S215" s="325"/>
      <c r="T215" s="325"/>
      <c r="U215" s="325"/>
      <c r="V215" s="325"/>
      <c r="W215" s="325"/>
      <c r="X215" s="325"/>
      <c r="Y215" s="325"/>
      <c r="Z215" s="325"/>
      <c r="AA215" s="325"/>
      <c r="AB215" s="325"/>
      <c r="AC215" s="325"/>
      <c r="AD215" s="325">
        <v>1</v>
      </c>
      <c r="AE215" s="325"/>
      <c r="AF215" s="325"/>
      <c r="AG215" s="325"/>
      <c r="AH215" s="325"/>
      <c r="AI215" s="325"/>
      <c r="AJ215" s="325"/>
      <c r="AK215" s="326">
        <v>1</v>
      </c>
    </row>
    <row r="216" spans="1:37">
      <c r="A216" s="322"/>
      <c r="B216" s="322"/>
      <c r="C216" s="323" t="s">
        <v>187</v>
      </c>
      <c r="D216" s="324"/>
      <c r="E216" s="325"/>
      <c r="F216" s="325"/>
      <c r="G216" s="325"/>
      <c r="H216" s="325"/>
      <c r="I216" s="325"/>
      <c r="J216" s="325"/>
      <c r="K216" s="325"/>
      <c r="L216" s="325"/>
      <c r="M216" s="325"/>
      <c r="N216" s="325"/>
      <c r="O216" s="325"/>
      <c r="P216" s="325"/>
      <c r="Q216" s="325"/>
      <c r="R216" s="325"/>
      <c r="S216" s="325"/>
      <c r="T216" s="325"/>
      <c r="U216" s="325"/>
      <c r="V216" s="325"/>
      <c r="W216" s="325"/>
      <c r="X216" s="325"/>
      <c r="Y216" s="325"/>
      <c r="Z216" s="325"/>
      <c r="AA216" s="325"/>
      <c r="AB216" s="325"/>
      <c r="AC216" s="325"/>
      <c r="AD216" s="325"/>
      <c r="AE216" s="325"/>
      <c r="AF216" s="325"/>
      <c r="AG216" s="325">
        <v>1</v>
      </c>
      <c r="AH216" s="325"/>
      <c r="AI216" s="325"/>
      <c r="AJ216" s="325"/>
      <c r="AK216" s="326">
        <v>1</v>
      </c>
    </row>
    <row r="217" spans="1:37">
      <c r="A217" s="322"/>
      <c r="B217" s="322"/>
      <c r="C217" s="323" t="s">
        <v>158</v>
      </c>
      <c r="D217" s="324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5"/>
      <c r="S217" s="325"/>
      <c r="T217" s="325"/>
      <c r="U217" s="325"/>
      <c r="V217" s="325"/>
      <c r="W217" s="325"/>
      <c r="X217" s="325"/>
      <c r="Y217" s="325"/>
      <c r="Z217" s="325"/>
      <c r="AA217" s="325"/>
      <c r="AB217" s="325"/>
      <c r="AC217" s="325"/>
      <c r="AD217" s="325"/>
      <c r="AE217" s="325">
        <v>1</v>
      </c>
      <c r="AF217" s="325"/>
      <c r="AG217" s="325"/>
      <c r="AH217" s="325"/>
      <c r="AI217" s="325"/>
      <c r="AJ217" s="325"/>
      <c r="AK217" s="326">
        <v>1</v>
      </c>
    </row>
    <row r="218" spans="1:37">
      <c r="A218" s="322"/>
      <c r="B218" s="322"/>
      <c r="C218" s="323" t="s">
        <v>468</v>
      </c>
      <c r="D218" s="324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325"/>
      <c r="S218" s="325"/>
      <c r="T218" s="325"/>
      <c r="U218" s="325"/>
      <c r="V218" s="325"/>
      <c r="W218" s="325"/>
      <c r="X218" s="325"/>
      <c r="Y218" s="325"/>
      <c r="Z218" s="325"/>
      <c r="AA218" s="325"/>
      <c r="AB218" s="325">
        <v>1</v>
      </c>
      <c r="AC218" s="325"/>
      <c r="AD218" s="325"/>
      <c r="AE218" s="325"/>
      <c r="AF218" s="325"/>
      <c r="AG218" s="325"/>
      <c r="AH218" s="325">
        <v>1</v>
      </c>
      <c r="AI218" s="325"/>
      <c r="AJ218" s="325"/>
      <c r="AK218" s="326">
        <v>2</v>
      </c>
    </row>
    <row r="219" spans="1:37">
      <c r="A219" s="322"/>
      <c r="B219" s="334" t="s">
        <v>579</v>
      </c>
      <c r="C219" s="335"/>
      <c r="D219" s="336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>
        <v>1</v>
      </c>
      <c r="O219" s="337"/>
      <c r="P219" s="337"/>
      <c r="Q219" s="337"/>
      <c r="R219" s="337">
        <v>1</v>
      </c>
      <c r="S219" s="337"/>
      <c r="T219" s="337">
        <v>1</v>
      </c>
      <c r="U219" s="337">
        <v>2</v>
      </c>
      <c r="V219" s="337">
        <v>2</v>
      </c>
      <c r="W219" s="337">
        <v>1</v>
      </c>
      <c r="X219" s="337"/>
      <c r="Y219" s="337"/>
      <c r="Z219" s="337"/>
      <c r="AA219" s="337"/>
      <c r="AB219" s="337">
        <v>2</v>
      </c>
      <c r="AC219" s="337"/>
      <c r="AD219" s="337">
        <v>1</v>
      </c>
      <c r="AE219" s="337">
        <v>1</v>
      </c>
      <c r="AF219" s="337"/>
      <c r="AG219" s="337">
        <v>1</v>
      </c>
      <c r="AH219" s="337">
        <v>1</v>
      </c>
      <c r="AI219" s="337"/>
      <c r="AJ219" s="337"/>
      <c r="AK219" s="338">
        <v>14</v>
      </c>
    </row>
    <row r="220" spans="1:37">
      <c r="A220" s="322"/>
      <c r="B220" s="318" t="s">
        <v>171</v>
      </c>
      <c r="C220" s="318" t="s">
        <v>223</v>
      </c>
      <c r="D220" s="319"/>
      <c r="E220" s="320"/>
      <c r="F220" s="320"/>
      <c r="G220" s="320"/>
      <c r="H220" s="320"/>
      <c r="I220" s="320"/>
      <c r="J220" s="320"/>
      <c r="K220" s="320"/>
      <c r="L220" s="320"/>
      <c r="M220" s="320"/>
      <c r="N220" s="320"/>
      <c r="O220" s="320"/>
      <c r="P220" s="320"/>
      <c r="Q220" s="320"/>
      <c r="R220" s="320"/>
      <c r="S220" s="320"/>
      <c r="T220" s="320"/>
      <c r="U220" s="320"/>
      <c r="V220" s="320"/>
      <c r="W220" s="320"/>
      <c r="X220" s="320"/>
      <c r="Y220" s="320"/>
      <c r="Z220" s="320"/>
      <c r="AA220" s="320"/>
      <c r="AB220" s="320"/>
      <c r="AC220" s="320"/>
      <c r="AD220" s="320"/>
      <c r="AE220" s="320"/>
      <c r="AF220" s="320"/>
      <c r="AG220" s="320"/>
      <c r="AH220" s="320"/>
      <c r="AI220" s="320">
        <v>1</v>
      </c>
      <c r="AJ220" s="320"/>
      <c r="AK220" s="321">
        <v>1</v>
      </c>
    </row>
    <row r="221" spans="1:37">
      <c r="A221" s="322"/>
      <c r="B221" s="322"/>
      <c r="C221" s="323" t="s">
        <v>303</v>
      </c>
      <c r="D221" s="324"/>
      <c r="E221" s="325"/>
      <c r="F221" s="325"/>
      <c r="G221" s="325"/>
      <c r="H221" s="325"/>
      <c r="I221" s="325"/>
      <c r="J221" s="325"/>
      <c r="K221" s="325"/>
      <c r="L221" s="325"/>
      <c r="M221" s="325"/>
      <c r="N221" s="325"/>
      <c r="O221" s="325"/>
      <c r="P221" s="325"/>
      <c r="Q221" s="325"/>
      <c r="R221" s="325"/>
      <c r="S221" s="325"/>
      <c r="T221" s="325"/>
      <c r="U221" s="325"/>
      <c r="V221" s="325">
        <v>1</v>
      </c>
      <c r="W221" s="325">
        <v>3</v>
      </c>
      <c r="X221" s="325">
        <v>2</v>
      </c>
      <c r="Y221" s="325">
        <v>1</v>
      </c>
      <c r="Z221" s="325"/>
      <c r="AA221" s="325"/>
      <c r="AB221" s="325"/>
      <c r="AC221" s="325"/>
      <c r="AD221" s="325"/>
      <c r="AE221" s="325"/>
      <c r="AF221" s="325"/>
      <c r="AG221" s="325"/>
      <c r="AH221" s="325"/>
      <c r="AI221" s="325"/>
      <c r="AJ221" s="325"/>
      <c r="AK221" s="326">
        <v>7</v>
      </c>
    </row>
    <row r="222" spans="1:37">
      <c r="A222" s="322"/>
      <c r="B222" s="334" t="s">
        <v>580</v>
      </c>
      <c r="C222" s="335"/>
      <c r="D222" s="336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  <c r="Q222" s="337"/>
      <c r="R222" s="337"/>
      <c r="S222" s="337"/>
      <c r="T222" s="337"/>
      <c r="U222" s="337"/>
      <c r="V222" s="337">
        <v>1</v>
      </c>
      <c r="W222" s="337">
        <v>3</v>
      </c>
      <c r="X222" s="337">
        <v>2</v>
      </c>
      <c r="Y222" s="337">
        <v>1</v>
      </c>
      <c r="Z222" s="337"/>
      <c r="AA222" s="337"/>
      <c r="AB222" s="337"/>
      <c r="AC222" s="337"/>
      <c r="AD222" s="337"/>
      <c r="AE222" s="337"/>
      <c r="AF222" s="337"/>
      <c r="AG222" s="337"/>
      <c r="AH222" s="337"/>
      <c r="AI222" s="337">
        <v>1</v>
      </c>
      <c r="AJ222" s="337"/>
      <c r="AK222" s="338">
        <v>8</v>
      </c>
    </row>
    <row r="223" spans="1:37">
      <c r="A223" s="322"/>
      <c r="B223" s="318" t="s">
        <v>203</v>
      </c>
      <c r="C223" s="318" t="s">
        <v>469</v>
      </c>
      <c r="D223" s="319"/>
      <c r="E223" s="320"/>
      <c r="F223" s="320"/>
      <c r="G223" s="320"/>
      <c r="H223" s="320"/>
      <c r="I223" s="320"/>
      <c r="J223" s="320"/>
      <c r="K223" s="320"/>
      <c r="L223" s="320"/>
      <c r="M223" s="320"/>
      <c r="N223" s="320"/>
      <c r="O223" s="320"/>
      <c r="P223" s="320"/>
      <c r="Q223" s="320"/>
      <c r="R223" s="320"/>
      <c r="S223" s="320"/>
      <c r="T223" s="320"/>
      <c r="U223" s="320"/>
      <c r="V223" s="320"/>
      <c r="W223" s="320"/>
      <c r="X223" s="320"/>
      <c r="Y223" s="320"/>
      <c r="Z223" s="320"/>
      <c r="AA223" s="320"/>
      <c r="AB223" s="320"/>
      <c r="AC223" s="320">
        <v>1</v>
      </c>
      <c r="AD223" s="320"/>
      <c r="AE223" s="320">
        <v>1</v>
      </c>
      <c r="AF223" s="320"/>
      <c r="AG223" s="320"/>
      <c r="AH223" s="320"/>
      <c r="AI223" s="320"/>
      <c r="AJ223" s="320"/>
      <c r="AK223" s="321">
        <v>2</v>
      </c>
    </row>
    <row r="224" spans="1:37">
      <c r="A224" s="322"/>
      <c r="B224" s="322"/>
      <c r="C224" s="323" t="s">
        <v>223</v>
      </c>
      <c r="D224" s="324"/>
      <c r="E224" s="325"/>
      <c r="F224" s="325"/>
      <c r="G224" s="325"/>
      <c r="H224" s="325"/>
      <c r="I224" s="325"/>
      <c r="J224" s="325"/>
      <c r="K224" s="325"/>
      <c r="L224" s="325"/>
      <c r="M224" s="325"/>
      <c r="N224" s="325"/>
      <c r="O224" s="325"/>
      <c r="P224" s="325"/>
      <c r="Q224" s="325"/>
      <c r="R224" s="325"/>
      <c r="S224" s="325"/>
      <c r="T224" s="325"/>
      <c r="U224" s="325"/>
      <c r="V224" s="325"/>
      <c r="W224" s="325"/>
      <c r="X224" s="325"/>
      <c r="Y224" s="325"/>
      <c r="Z224" s="325"/>
      <c r="AA224" s="325"/>
      <c r="AB224" s="325"/>
      <c r="AC224" s="325"/>
      <c r="AD224" s="325"/>
      <c r="AE224" s="325"/>
      <c r="AF224" s="325"/>
      <c r="AG224" s="325">
        <v>1</v>
      </c>
      <c r="AH224" s="325"/>
      <c r="AI224" s="325"/>
      <c r="AJ224" s="325"/>
      <c r="AK224" s="326">
        <v>1</v>
      </c>
    </row>
    <row r="225" spans="1:37">
      <c r="A225" s="322"/>
      <c r="B225" s="322"/>
      <c r="C225" s="323" t="s">
        <v>431</v>
      </c>
      <c r="D225" s="324"/>
      <c r="E225" s="325"/>
      <c r="F225" s="325"/>
      <c r="G225" s="325"/>
      <c r="H225" s="325"/>
      <c r="I225" s="325"/>
      <c r="J225" s="325"/>
      <c r="K225" s="325"/>
      <c r="L225" s="325"/>
      <c r="M225" s="325"/>
      <c r="N225" s="325"/>
      <c r="O225" s="325"/>
      <c r="P225" s="325"/>
      <c r="Q225" s="325"/>
      <c r="R225" s="325"/>
      <c r="S225" s="325"/>
      <c r="T225" s="325"/>
      <c r="U225" s="325"/>
      <c r="V225" s="325"/>
      <c r="W225" s="325"/>
      <c r="X225" s="325">
        <v>2</v>
      </c>
      <c r="Y225" s="325"/>
      <c r="Z225" s="325"/>
      <c r="AA225" s="325"/>
      <c r="AB225" s="325"/>
      <c r="AC225" s="325"/>
      <c r="AD225" s="325">
        <v>1</v>
      </c>
      <c r="AE225" s="325"/>
      <c r="AF225" s="325"/>
      <c r="AG225" s="325"/>
      <c r="AH225" s="325"/>
      <c r="AI225" s="325"/>
      <c r="AJ225" s="325"/>
      <c r="AK225" s="326">
        <v>3</v>
      </c>
    </row>
    <row r="226" spans="1:37">
      <c r="A226" s="322"/>
      <c r="B226" s="322"/>
      <c r="C226" s="323" t="s">
        <v>203</v>
      </c>
      <c r="D226" s="324"/>
      <c r="E226" s="325"/>
      <c r="F226" s="325"/>
      <c r="G226" s="325"/>
      <c r="H226" s="325"/>
      <c r="I226" s="325"/>
      <c r="J226" s="325"/>
      <c r="K226" s="325"/>
      <c r="L226" s="325"/>
      <c r="M226" s="325"/>
      <c r="N226" s="325"/>
      <c r="O226" s="325"/>
      <c r="P226" s="325"/>
      <c r="Q226" s="325"/>
      <c r="R226" s="325"/>
      <c r="S226" s="325"/>
      <c r="T226" s="325"/>
      <c r="U226" s="325"/>
      <c r="V226" s="325"/>
      <c r="W226" s="325"/>
      <c r="X226" s="325"/>
      <c r="Y226" s="325"/>
      <c r="Z226" s="325"/>
      <c r="AA226" s="325"/>
      <c r="AB226" s="325"/>
      <c r="AC226" s="325"/>
      <c r="AD226" s="325"/>
      <c r="AE226" s="325"/>
      <c r="AF226" s="325"/>
      <c r="AG226" s="325"/>
      <c r="AH226" s="325">
        <v>1</v>
      </c>
      <c r="AI226" s="325"/>
      <c r="AJ226" s="325"/>
      <c r="AK226" s="326">
        <v>1</v>
      </c>
    </row>
    <row r="227" spans="1:37">
      <c r="A227" s="322"/>
      <c r="B227" s="334" t="s">
        <v>581</v>
      </c>
      <c r="C227" s="335"/>
      <c r="D227" s="336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337"/>
      <c r="P227" s="337"/>
      <c r="Q227" s="337"/>
      <c r="R227" s="337"/>
      <c r="S227" s="337"/>
      <c r="T227" s="337"/>
      <c r="U227" s="337"/>
      <c r="V227" s="337"/>
      <c r="W227" s="337"/>
      <c r="X227" s="337">
        <v>2</v>
      </c>
      <c r="Y227" s="337"/>
      <c r="Z227" s="337"/>
      <c r="AA227" s="337"/>
      <c r="AB227" s="337"/>
      <c r="AC227" s="337">
        <v>1</v>
      </c>
      <c r="AD227" s="337">
        <v>1</v>
      </c>
      <c r="AE227" s="337">
        <v>1</v>
      </c>
      <c r="AF227" s="337"/>
      <c r="AG227" s="337">
        <v>1</v>
      </c>
      <c r="AH227" s="337">
        <v>1</v>
      </c>
      <c r="AI227" s="337"/>
      <c r="AJ227" s="337"/>
      <c r="AK227" s="338">
        <v>7</v>
      </c>
    </row>
    <row r="228" spans="1:37">
      <c r="A228" s="322"/>
      <c r="B228" s="318" t="s">
        <v>170</v>
      </c>
      <c r="C228" s="318" t="s">
        <v>444</v>
      </c>
      <c r="D228" s="319"/>
      <c r="E228" s="320"/>
      <c r="F228" s="320"/>
      <c r="G228" s="320"/>
      <c r="H228" s="320"/>
      <c r="I228" s="320"/>
      <c r="J228" s="320"/>
      <c r="K228" s="320"/>
      <c r="L228" s="320"/>
      <c r="M228" s="320"/>
      <c r="N228" s="320"/>
      <c r="O228" s="320"/>
      <c r="P228" s="320"/>
      <c r="Q228" s="320"/>
      <c r="R228" s="320"/>
      <c r="S228" s="320"/>
      <c r="T228" s="320"/>
      <c r="U228" s="320"/>
      <c r="V228" s="320"/>
      <c r="W228" s="320"/>
      <c r="X228" s="320"/>
      <c r="Y228" s="320"/>
      <c r="Z228" s="320"/>
      <c r="AA228" s="320"/>
      <c r="AB228" s="320"/>
      <c r="AC228" s="320"/>
      <c r="AD228" s="320"/>
      <c r="AE228" s="320"/>
      <c r="AF228" s="320">
        <v>2</v>
      </c>
      <c r="AG228" s="320"/>
      <c r="AH228" s="320"/>
      <c r="AI228" s="320"/>
      <c r="AJ228" s="320"/>
      <c r="AK228" s="321">
        <v>2</v>
      </c>
    </row>
    <row r="229" spans="1:37">
      <c r="A229" s="322"/>
      <c r="B229" s="322"/>
      <c r="C229" s="323" t="s">
        <v>443</v>
      </c>
      <c r="D229" s="324"/>
      <c r="E229" s="325"/>
      <c r="F229" s="325"/>
      <c r="G229" s="325"/>
      <c r="H229" s="325"/>
      <c r="I229" s="325"/>
      <c r="J229" s="325"/>
      <c r="K229" s="325"/>
      <c r="L229" s="325"/>
      <c r="M229" s="325"/>
      <c r="N229" s="325"/>
      <c r="O229" s="325"/>
      <c r="P229" s="325"/>
      <c r="Q229" s="325"/>
      <c r="R229" s="325"/>
      <c r="S229" s="325"/>
      <c r="T229" s="325"/>
      <c r="U229" s="325"/>
      <c r="V229" s="325"/>
      <c r="W229" s="325"/>
      <c r="X229" s="325"/>
      <c r="Y229" s="325"/>
      <c r="Z229" s="325"/>
      <c r="AA229" s="325"/>
      <c r="AB229" s="325"/>
      <c r="AC229" s="325"/>
      <c r="AD229" s="325"/>
      <c r="AE229" s="325"/>
      <c r="AF229" s="325"/>
      <c r="AG229" s="325">
        <v>1</v>
      </c>
      <c r="AH229" s="325"/>
      <c r="AI229" s="325"/>
      <c r="AJ229" s="325"/>
      <c r="AK229" s="326">
        <v>1</v>
      </c>
    </row>
    <row r="230" spans="1:37">
      <c r="A230" s="322"/>
      <c r="B230" s="322"/>
      <c r="C230" s="323" t="s">
        <v>421</v>
      </c>
      <c r="D230" s="324"/>
      <c r="E230" s="325"/>
      <c r="F230" s="325"/>
      <c r="G230" s="325"/>
      <c r="H230" s="325"/>
      <c r="I230" s="325"/>
      <c r="J230" s="325"/>
      <c r="K230" s="325"/>
      <c r="L230" s="325"/>
      <c r="M230" s="325"/>
      <c r="N230" s="325"/>
      <c r="O230" s="325"/>
      <c r="P230" s="325"/>
      <c r="Q230" s="325"/>
      <c r="R230" s="325"/>
      <c r="S230" s="325"/>
      <c r="T230" s="325"/>
      <c r="U230" s="325"/>
      <c r="V230" s="325"/>
      <c r="W230" s="325">
        <v>1</v>
      </c>
      <c r="X230" s="325"/>
      <c r="Y230" s="325"/>
      <c r="Z230" s="325"/>
      <c r="AA230" s="325"/>
      <c r="AB230" s="325"/>
      <c r="AC230" s="325"/>
      <c r="AD230" s="325"/>
      <c r="AE230" s="325"/>
      <c r="AF230" s="325"/>
      <c r="AG230" s="325"/>
      <c r="AH230" s="325"/>
      <c r="AI230" s="325"/>
      <c r="AJ230" s="325"/>
      <c r="AK230" s="326">
        <v>1</v>
      </c>
    </row>
    <row r="231" spans="1:37">
      <c r="A231" s="322"/>
      <c r="B231" s="322"/>
      <c r="C231" s="323" t="s">
        <v>393</v>
      </c>
      <c r="D231" s="324"/>
      <c r="E231" s="325"/>
      <c r="F231" s="325"/>
      <c r="G231" s="325"/>
      <c r="H231" s="325"/>
      <c r="I231" s="325"/>
      <c r="J231" s="325"/>
      <c r="K231" s="325"/>
      <c r="L231" s="325"/>
      <c r="M231" s="325"/>
      <c r="N231" s="325"/>
      <c r="O231" s="325"/>
      <c r="P231" s="325"/>
      <c r="Q231" s="325"/>
      <c r="R231" s="325"/>
      <c r="S231" s="325"/>
      <c r="T231" s="325">
        <v>1</v>
      </c>
      <c r="U231" s="325"/>
      <c r="V231" s="325"/>
      <c r="W231" s="325"/>
      <c r="X231" s="325"/>
      <c r="Y231" s="325"/>
      <c r="Z231" s="325"/>
      <c r="AA231" s="325"/>
      <c r="AB231" s="325"/>
      <c r="AC231" s="325"/>
      <c r="AD231" s="325"/>
      <c r="AE231" s="325"/>
      <c r="AF231" s="325"/>
      <c r="AG231" s="325"/>
      <c r="AH231" s="325"/>
      <c r="AI231" s="325"/>
      <c r="AJ231" s="325"/>
      <c r="AK231" s="326">
        <v>1</v>
      </c>
    </row>
    <row r="232" spans="1:37">
      <c r="A232" s="322"/>
      <c r="B232" s="334" t="s">
        <v>582</v>
      </c>
      <c r="C232" s="335"/>
      <c r="D232" s="336"/>
      <c r="E232" s="337"/>
      <c r="F232" s="337"/>
      <c r="G232" s="337"/>
      <c r="H232" s="337"/>
      <c r="I232" s="337"/>
      <c r="J232" s="337"/>
      <c r="K232" s="337"/>
      <c r="L232" s="337"/>
      <c r="M232" s="337"/>
      <c r="N232" s="337"/>
      <c r="O232" s="337"/>
      <c r="P232" s="337"/>
      <c r="Q232" s="337"/>
      <c r="R232" s="337"/>
      <c r="S232" s="337"/>
      <c r="T232" s="337">
        <v>1</v>
      </c>
      <c r="U232" s="337"/>
      <c r="V232" s="337"/>
      <c r="W232" s="337">
        <v>1</v>
      </c>
      <c r="X232" s="337"/>
      <c r="Y232" s="337"/>
      <c r="Z232" s="337"/>
      <c r="AA232" s="337"/>
      <c r="AB232" s="337"/>
      <c r="AC232" s="337"/>
      <c r="AD232" s="337"/>
      <c r="AE232" s="337"/>
      <c r="AF232" s="337">
        <v>2</v>
      </c>
      <c r="AG232" s="337">
        <v>1</v>
      </c>
      <c r="AH232" s="337"/>
      <c r="AI232" s="337"/>
      <c r="AJ232" s="337"/>
      <c r="AK232" s="338">
        <v>5</v>
      </c>
    </row>
    <row r="233" spans="1:37">
      <c r="A233" s="322"/>
      <c r="B233" s="318" t="s">
        <v>206</v>
      </c>
      <c r="C233" s="318" t="s">
        <v>378</v>
      </c>
      <c r="D233" s="319"/>
      <c r="E233" s="320"/>
      <c r="F233" s="320"/>
      <c r="G233" s="320"/>
      <c r="H233" s="320"/>
      <c r="I233" s="320"/>
      <c r="J233" s="320"/>
      <c r="K233" s="320"/>
      <c r="L233" s="320"/>
      <c r="M233" s="320"/>
      <c r="N233" s="320"/>
      <c r="O233" s="320"/>
      <c r="P233" s="320"/>
      <c r="Q233" s="320"/>
      <c r="R233" s="320">
        <v>1</v>
      </c>
      <c r="S233" s="320"/>
      <c r="T233" s="320">
        <v>2</v>
      </c>
      <c r="U233" s="320"/>
      <c r="V233" s="320"/>
      <c r="W233" s="320"/>
      <c r="X233" s="320"/>
      <c r="Y233" s="320"/>
      <c r="Z233" s="320"/>
      <c r="AA233" s="320"/>
      <c r="AB233" s="320"/>
      <c r="AC233" s="320"/>
      <c r="AD233" s="320">
        <v>1</v>
      </c>
      <c r="AE233" s="320"/>
      <c r="AF233" s="320"/>
      <c r="AG233" s="320"/>
      <c r="AH233" s="320"/>
      <c r="AI233" s="320"/>
      <c r="AJ233" s="320"/>
      <c r="AK233" s="321">
        <v>4</v>
      </c>
    </row>
    <row r="234" spans="1:37">
      <c r="A234" s="322"/>
      <c r="B234" s="334" t="s">
        <v>583</v>
      </c>
      <c r="C234" s="335"/>
      <c r="D234" s="336"/>
      <c r="E234" s="337"/>
      <c r="F234" s="337"/>
      <c r="G234" s="337"/>
      <c r="H234" s="337"/>
      <c r="I234" s="337"/>
      <c r="J234" s="337"/>
      <c r="K234" s="337"/>
      <c r="L234" s="337"/>
      <c r="M234" s="337"/>
      <c r="N234" s="337"/>
      <c r="O234" s="337"/>
      <c r="P234" s="337"/>
      <c r="Q234" s="337"/>
      <c r="R234" s="337">
        <v>1</v>
      </c>
      <c r="S234" s="337"/>
      <c r="T234" s="337">
        <v>2</v>
      </c>
      <c r="U234" s="337"/>
      <c r="V234" s="337"/>
      <c r="W234" s="337"/>
      <c r="X234" s="337"/>
      <c r="Y234" s="337"/>
      <c r="Z234" s="337"/>
      <c r="AA234" s="337"/>
      <c r="AB234" s="337"/>
      <c r="AC234" s="337"/>
      <c r="AD234" s="337">
        <v>1</v>
      </c>
      <c r="AE234" s="337"/>
      <c r="AF234" s="337"/>
      <c r="AG234" s="337"/>
      <c r="AH234" s="337"/>
      <c r="AI234" s="337"/>
      <c r="AJ234" s="337"/>
      <c r="AK234" s="338">
        <v>4</v>
      </c>
    </row>
    <row r="235" spans="1:37">
      <c r="A235" s="322"/>
      <c r="B235" s="318" t="s">
        <v>207</v>
      </c>
      <c r="C235" s="318" t="s">
        <v>429</v>
      </c>
      <c r="D235" s="319"/>
      <c r="E235" s="320"/>
      <c r="F235" s="320"/>
      <c r="G235" s="320"/>
      <c r="H235" s="320"/>
      <c r="I235" s="320"/>
      <c r="J235" s="320"/>
      <c r="K235" s="320"/>
      <c r="L235" s="320"/>
      <c r="M235" s="320"/>
      <c r="N235" s="320"/>
      <c r="O235" s="320"/>
      <c r="P235" s="320"/>
      <c r="Q235" s="320"/>
      <c r="R235" s="320"/>
      <c r="S235" s="320"/>
      <c r="T235" s="320"/>
      <c r="U235" s="320"/>
      <c r="V235" s="320"/>
      <c r="W235" s="320">
        <v>1</v>
      </c>
      <c r="X235" s="320">
        <v>3</v>
      </c>
      <c r="Y235" s="320"/>
      <c r="Z235" s="320"/>
      <c r="AA235" s="320"/>
      <c r="AB235" s="320"/>
      <c r="AC235" s="320"/>
      <c r="AD235" s="320"/>
      <c r="AE235" s="320"/>
      <c r="AF235" s="320"/>
      <c r="AG235" s="320"/>
      <c r="AH235" s="320"/>
      <c r="AI235" s="320"/>
      <c r="AJ235" s="320"/>
      <c r="AK235" s="321">
        <v>4</v>
      </c>
    </row>
    <row r="236" spans="1:37">
      <c r="A236" s="322"/>
      <c r="B236" s="334" t="s">
        <v>584</v>
      </c>
      <c r="C236" s="335"/>
      <c r="D236" s="336"/>
      <c r="E236" s="337"/>
      <c r="F236" s="337"/>
      <c r="G236" s="337"/>
      <c r="H236" s="337"/>
      <c r="I236" s="337"/>
      <c r="J236" s="337"/>
      <c r="K236" s="337"/>
      <c r="L236" s="337"/>
      <c r="M236" s="337"/>
      <c r="N236" s="337"/>
      <c r="O236" s="337"/>
      <c r="P236" s="337"/>
      <c r="Q236" s="337"/>
      <c r="R236" s="337"/>
      <c r="S236" s="337"/>
      <c r="T236" s="337"/>
      <c r="U236" s="337"/>
      <c r="V236" s="337"/>
      <c r="W236" s="337">
        <v>1</v>
      </c>
      <c r="X236" s="337">
        <v>3</v>
      </c>
      <c r="Y236" s="337"/>
      <c r="Z236" s="337"/>
      <c r="AA236" s="337"/>
      <c r="AB236" s="337"/>
      <c r="AC236" s="337"/>
      <c r="AD236" s="337"/>
      <c r="AE236" s="337"/>
      <c r="AF236" s="337"/>
      <c r="AG236" s="337"/>
      <c r="AH236" s="337"/>
      <c r="AI236" s="337"/>
      <c r="AJ236" s="337"/>
      <c r="AK236" s="338">
        <v>4</v>
      </c>
    </row>
    <row r="237" spans="1:37">
      <c r="A237" s="322"/>
      <c r="B237" s="318" t="s">
        <v>201</v>
      </c>
      <c r="C237" s="318" t="s">
        <v>430</v>
      </c>
      <c r="D237" s="319"/>
      <c r="E237" s="320"/>
      <c r="F237" s="320"/>
      <c r="G237" s="320"/>
      <c r="H237" s="320"/>
      <c r="I237" s="320"/>
      <c r="J237" s="320"/>
      <c r="K237" s="320"/>
      <c r="L237" s="320"/>
      <c r="M237" s="320"/>
      <c r="N237" s="320"/>
      <c r="O237" s="320"/>
      <c r="P237" s="320"/>
      <c r="Q237" s="320"/>
      <c r="R237" s="320"/>
      <c r="S237" s="320"/>
      <c r="T237" s="320"/>
      <c r="U237" s="320"/>
      <c r="V237" s="320"/>
      <c r="W237" s="320"/>
      <c r="X237" s="320">
        <v>1</v>
      </c>
      <c r="Y237" s="320"/>
      <c r="Z237" s="320"/>
      <c r="AA237" s="320"/>
      <c r="AB237" s="320"/>
      <c r="AC237" s="320"/>
      <c r="AD237" s="320"/>
      <c r="AE237" s="320"/>
      <c r="AF237" s="320"/>
      <c r="AG237" s="320"/>
      <c r="AH237" s="320"/>
      <c r="AI237" s="320"/>
      <c r="AJ237" s="320"/>
      <c r="AK237" s="321">
        <v>1</v>
      </c>
    </row>
    <row r="238" spans="1:37">
      <c r="A238" s="322"/>
      <c r="B238" s="322"/>
      <c r="C238" s="323" t="s">
        <v>374</v>
      </c>
      <c r="D238" s="324"/>
      <c r="E238" s="325"/>
      <c r="F238" s="325"/>
      <c r="G238" s="325"/>
      <c r="H238" s="325"/>
      <c r="I238" s="325"/>
      <c r="J238" s="325"/>
      <c r="K238" s="325"/>
      <c r="L238" s="325"/>
      <c r="M238" s="325"/>
      <c r="N238" s="325"/>
      <c r="O238" s="325"/>
      <c r="P238" s="325"/>
      <c r="Q238" s="325"/>
      <c r="R238" s="325">
        <v>1</v>
      </c>
      <c r="S238" s="325"/>
      <c r="T238" s="325">
        <v>1</v>
      </c>
      <c r="U238" s="325"/>
      <c r="V238" s="325"/>
      <c r="W238" s="325"/>
      <c r="X238" s="325"/>
      <c r="Y238" s="325">
        <v>1</v>
      </c>
      <c r="Z238" s="325"/>
      <c r="AA238" s="325"/>
      <c r="AB238" s="325"/>
      <c r="AC238" s="325"/>
      <c r="AD238" s="325"/>
      <c r="AE238" s="325"/>
      <c r="AF238" s="325"/>
      <c r="AG238" s="325"/>
      <c r="AH238" s="325"/>
      <c r="AI238" s="325"/>
      <c r="AJ238" s="325"/>
      <c r="AK238" s="326">
        <v>3</v>
      </c>
    </row>
    <row r="239" spans="1:37">
      <c r="A239" s="322"/>
      <c r="B239" s="334" t="s">
        <v>585</v>
      </c>
      <c r="C239" s="335"/>
      <c r="D239" s="336"/>
      <c r="E239" s="337"/>
      <c r="F239" s="337"/>
      <c r="G239" s="337"/>
      <c r="H239" s="337"/>
      <c r="I239" s="337"/>
      <c r="J239" s="337"/>
      <c r="K239" s="337"/>
      <c r="L239" s="337"/>
      <c r="M239" s="337"/>
      <c r="N239" s="337"/>
      <c r="O239" s="337"/>
      <c r="P239" s="337"/>
      <c r="Q239" s="337"/>
      <c r="R239" s="337">
        <v>1</v>
      </c>
      <c r="S239" s="337"/>
      <c r="T239" s="337">
        <v>1</v>
      </c>
      <c r="U239" s="337"/>
      <c r="V239" s="337"/>
      <c r="W239" s="337"/>
      <c r="X239" s="337">
        <v>1</v>
      </c>
      <c r="Y239" s="337">
        <v>1</v>
      </c>
      <c r="Z239" s="337"/>
      <c r="AA239" s="337"/>
      <c r="AB239" s="337"/>
      <c r="AC239" s="337"/>
      <c r="AD239" s="337"/>
      <c r="AE239" s="337"/>
      <c r="AF239" s="337"/>
      <c r="AG239" s="337"/>
      <c r="AH239" s="337"/>
      <c r="AI239" s="337"/>
      <c r="AJ239" s="337"/>
      <c r="AK239" s="338">
        <v>4</v>
      </c>
    </row>
    <row r="240" spans="1:37">
      <c r="A240" s="322"/>
      <c r="B240" s="318" t="s">
        <v>147</v>
      </c>
      <c r="C240" s="318" t="s">
        <v>491</v>
      </c>
      <c r="D240" s="319"/>
      <c r="E240" s="320"/>
      <c r="F240" s="320"/>
      <c r="G240" s="320"/>
      <c r="H240" s="320"/>
      <c r="I240" s="320"/>
      <c r="J240" s="320"/>
      <c r="K240" s="320"/>
      <c r="L240" s="320"/>
      <c r="M240" s="320"/>
      <c r="N240" s="320"/>
      <c r="O240" s="320"/>
      <c r="P240" s="320"/>
      <c r="Q240" s="320"/>
      <c r="R240" s="320"/>
      <c r="S240" s="320"/>
      <c r="T240" s="320"/>
      <c r="U240" s="320"/>
      <c r="V240" s="320"/>
      <c r="W240" s="320"/>
      <c r="X240" s="320"/>
      <c r="Y240" s="320"/>
      <c r="Z240" s="320"/>
      <c r="AA240" s="320"/>
      <c r="AB240" s="320"/>
      <c r="AC240" s="320"/>
      <c r="AD240" s="320"/>
      <c r="AE240" s="320">
        <v>1</v>
      </c>
      <c r="AF240" s="320"/>
      <c r="AG240" s="320"/>
      <c r="AH240" s="320"/>
      <c r="AI240" s="320"/>
      <c r="AJ240" s="320"/>
      <c r="AK240" s="321">
        <v>1</v>
      </c>
    </row>
    <row r="241" spans="1:37">
      <c r="A241" s="322"/>
      <c r="B241" s="322"/>
      <c r="C241" s="323" t="s">
        <v>471</v>
      </c>
      <c r="D241" s="324"/>
      <c r="E241" s="325"/>
      <c r="F241" s="325"/>
      <c r="G241" s="325"/>
      <c r="H241" s="325"/>
      <c r="I241" s="325"/>
      <c r="J241" s="325"/>
      <c r="K241" s="325"/>
      <c r="L241" s="325"/>
      <c r="M241" s="325"/>
      <c r="N241" s="325"/>
      <c r="O241" s="325"/>
      <c r="P241" s="325"/>
      <c r="Q241" s="325"/>
      <c r="R241" s="325"/>
      <c r="S241" s="325"/>
      <c r="T241" s="325"/>
      <c r="U241" s="325"/>
      <c r="V241" s="325"/>
      <c r="W241" s="325"/>
      <c r="X241" s="325"/>
      <c r="Y241" s="325"/>
      <c r="Z241" s="325"/>
      <c r="AA241" s="325"/>
      <c r="AB241" s="325">
        <v>1</v>
      </c>
      <c r="AC241" s="325"/>
      <c r="AD241" s="325"/>
      <c r="AE241" s="325"/>
      <c r="AF241" s="325"/>
      <c r="AG241" s="325"/>
      <c r="AH241" s="325"/>
      <c r="AI241" s="325">
        <v>1</v>
      </c>
      <c r="AJ241" s="325"/>
      <c r="AK241" s="326">
        <v>2</v>
      </c>
    </row>
    <row r="242" spans="1:37">
      <c r="A242" s="322"/>
      <c r="B242" s="334" t="s">
        <v>586</v>
      </c>
      <c r="C242" s="335"/>
      <c r="D242" s="336"/>
      <c r="E242" s="337"/>
      <c r="F242" s="337"/>
      <c r="G242" s="337"/>
      <c r="H242" s="337"/>
      <c r="I242" s="337"/>
      <c r="J242" s="337"/>
      <c r="K242" s="337"/>
      <c r="L242" s="337"/>
      <c r="M242" s="337"/>
      <c r="N242" s="337"/>
      <c r="O242" s="337"/>
      <c r="P242" s="337"/>
      <c r="Q242" s="337"/>
      <c r="R242" s="337"/>
      <c r="S242" s="337"/>
      <c r="T242" s="337"/>
      <c r="U242" s="337"/>
      <c r="V242" s="337"/>
      <c r="W242" s="337"/>
      <c r="X242" s="337"/>
      <c r="Y242" s="337"/>
      <c r="Z242" s="337"/>
      <c r="AA242" s="337"/>
      <c r="AB242" s="337">
        <v>1</v>
      </c>
      <c r="AC242" s="337"/>
      <c r="AD242" s="337"/>
      <c r="AE242" s="337">
        <v>1</v>
      </c>
      <c r="AF242" s="337"/>
      <c r="AG242" s="337"/>
      <c r="AH242" s="337"/>
      <c r="AI242" s="337">
        <v>1</v>
      </c>
      <c r="AJ242" s="337"/>
      <c r="AK242" s="338">
        <v>3</v>
      </c>
    </row>
    <row r="243" spans="1:37">
      <c r="A243" s="322"/>
      <c r="B243" s="318" t="s">
        <v>199</v>
      </c>
      <c r="C243" s="318" t="s">
        <v>492</v>
      </c>
      <c r="D243" s="319"/>
      <c r="E243" s="320"/>
      <c r="F243" s="320"/>
      <c r="G243" s="320"/>
      <c r="H243" s="320"/>
      <c r="I243" s="320"/>
      <c r="J243" s="320"/>
      <c r="K243" s="320"/>
      <c r="L243" s="320"/>
      <c r="M243" s="320"/>
      <c r="N243" s="320"/>
      <c r="O243" s="320"/>
      <c r="P243" s="320"/>
      <c r="Q243" s="320"/>
      <c r="R243" s="320"/>
      <c r="S243" s="320"/>
      <c r="T243" s="320"/>
      <c r="U243" s="320"/>
      <c r="V243" s="320"/>
      <c r="W243" s="320"/>
      <c r="X243" s="320"/>
      <c r="Y243" s="320"/>
      <c r="Z243" s="320"/>
      <c r="AA243" s="320"/>
      <c r="AB243" s="320"/>
      <c r="AC243" s="320"/>
      <c r="AD243" s="320"/>
      <c r="AE243" s="320"/>
      <c r="AF243" s="320">
        <v>1</v>
      </c>
      <c r="AG243" s="320"/>
      <c r="AH243" s="320"/>
      <c r="AI243" s="320"/>
      <c r="AJ243" s="320"/>
      <c r="AK243" s="321">
        <v>1</v>
      </c>
    </row>
    <row r="244" spans="1:37">
      <c r="A244" s="322"/>
      <c r="B244" s="322"/>
      <c r="C244" s="323" t="s">
        <v>587</v>
      </c>
      <c r="D244" s="324"/>
      <c r="E244" s="325"/>
      <c r="F244" s="325"/>
      <c r="G244" s="325"/>
      <c r="H244" s="325"/>
      <c r="I244" s="325"/>
      <c r="J244" s="325"/>
      <c r="K244" s="325"/>
      <c r="L244" s="325"/>
      <c r="M244" s="325"/>
      <c r="N244" s="325"/>
      <c r="O244" s="325"/>
      <c r="P244" s="325"/>
      <c r="Q244" s="325"/>
      <c r="R244" s="325"/>
      <c r="S244" s="325"/>
      <c r="T244" s="325"/>
      <c r="U244" s="325"/>
      <c r="V244" s="325"/>
      <c r="W244" s="325"/>
      <c r="X244" s="325"/>
      <c r="Y244" s="325"/>
      <c r="Z244" s="325"/>
      <c r="AA244" s="325"/>
      <c r="AB244" s="325"/>
      <c r="AC244" s="325"/>
      <c r="AD244" s="325"/>
      <c r="AE244" s="325"/>
      <c r="AF244" s="325">
        <v>1</v>
      </c>
      <c r="AG244" s="325"/>
      <c r="AH244" s="325"/>
      <c r="AI244" s="325"/>
      <c r="AJ244" s="325"/>
      <c r="AK244" s="326">
        <v>1</v>
      </c>
    </row>
    <row r="245" spans="1:37">
      <c r="A245" s="322"/>
      <c r="B245" s="334" t="s">
        <v>588</v>
      </c>
      <c r="C245" s="335"/>
      <c r="D245" s="336"/>
      <c r="E245" s="337"/>
      <c r="F245" s="337"/>
      <c r="G245" s="337"/>
      <c r="H245" s="337"/>
      <c r="I245" s="337"/>
      <c r="J245" s="337"/>
      <c r="K245" s="337"/>
      <c r="L245" s="337"/>
      <c r="M245" s="337"/>
      <c r="N245" s="337"/>
      <c r="O245" s="337"/>
      <c r="P245" s="337"/>
      <c r="Q245" s="337"/>
      <c r="R245" s="337"/>
      <c r="S245" s="337"/>
      <c r="T245" s="337"/>
      <c r="U245" s="337"/>
      <c r="V245" s="337"/>
      <c r="W245" s="337"/>
      <c r="X245" s="337"/>
      <c r="Y245" s="337"/>
      <c r="Z245" s="337"/>
      <c r="AA245" s="337"/>
      <c r="AB245" s="337"/>
      <c r="AC245" s="337"/>
      <c r="AD245" s="337"/>
      <c r="AE245" s="337"/>
      <c r="AF245" s="337">
        <v>2</v>
      </c>
      <c r="AG245" s="337"/>
      <c r="AH245" s="337"/>
      <c r="AI245" s="337"/>
      <c r="AJ245" s="337"/>
      <c r="AK245" s="338">
        <v>2</v>
      </c>
    </row>
    <row r="246" spans="1:37">
      <c r="A246" s="322"/>
      <c r="B246" s="318" t="s">
        <v>208</v>
      </c>
      <c r="C246" s="318" t="s">
        <v>448</v>
      </c>
      <c r="D246" s="319"/>
      <c r="E246" s="320"/>
      <c r="F246" s="320"/>
      <c r="G246" s="320"/>
      <c r="H246" s="320"/>
      <c r="I246" s="320"/>
      <c r="J246" s="320"/>
      <c r="K246" s="320"/>
      <c r="L246" s="320"/>
      <c r="M246" s="320"/>
      <c r="N246" s="320"/>
      <c r="O246" s="320"/>
      <c r="P246" s="320"/>
      <c r="Q246" s="320"/>
      <c r="R246" s="320"/>
      <c r="S246" s="320"/>
      <c r="T246" s="320"/>
      <c r="U246" s="320"/>
      <c r="V246" s="320"/>
      <c r="W246" s="320"/>
      <c r="X246" s="320"/>
      <c r="Y246" s="320"/>
      <c r="Z246" s="320"/>
      <c r="AA246" s="320">
        <v>1</v>
      </c>
      <c r="AB246" s="320"/>
      <c r="AC246" s="320"/>
      <c r="AD246" s="320"/>
      <c r="AE246" s="320"/>
      <c r="AF246" s="320"/>
      <c r="AG246" s="320"/>
      <c r="AH246" s="320"/>
      <c r="AI246" s="320"/>
      <c r="AJ246" s="320"/>
      <c r="AK246" s="321">
        <v>1</v>
      </c>
    </row>
    <row r="247" spans="1:37">
      <c r="A247" s="322"/>
      <c r="B247" s="322"/>
      <c r="C247" s="323" t="s">
        <v>470</v>
      </c>
      <c r="D247" s="324"/>
      <c r="E247" s="325"/>
      <c r="F247" s="325"/>
      <c r="G247" s="325"/>
      <c r="H247" s="325"/>
      <c r="I247" s="325"/>
      <c r="J247" s="325"/>
      <c r="K247" s="325"/>
      <c r="L247" s="325"/>
      <c r="M247" s="325"/>
      <c r="N247" s="325"/>
      <c r="O247" s="325"/>
      <c r="P247" s="325"/>
      <c r="Q247" s="325"/>
      <c r="R247" s="325"/>
      <c r="S247" s="325"/>
      <c r="T247" s="325"/>
      <c r="U247" s="325"/>
      <c r="V247" s="325"/>
      <c r="W247" s="325"/>
      <c r="X247" s="325"/>
      <c r="Y247" s="325"/>
      <c r="Z247" s="325"/>
      <c r="AA247" s="325"/>
      <c r="AB247" s="325">
        <v>1</v>
      </c>
      <c r="AC247" s="325"/>
      <c r="AD247" s="325"/>
      <c r="AE247" s="325"/>
      <c r="AF247" s="325"/>
      <c r="AG247" s="325"/>
      <c r="AH247" s="325"/>
      <c r="AI247" s="325"/>
      <c r="AJ247" s="325"/>
      <c r="AK247" s="326">
        <v>1</v>
      </c>
    </row>
    <row r="248" spans="1:37">
      <c r="A248" s="322"/>
      <c r="B248" s="334" t="s">
        <v>589</v>
      </c>
      <c r="C248" s="335"/>
      <c r="D248" s="336"/>
      <c r="E248" s="337"/>
      <c r="F248" s="337"/>
      <c r="G248" s="337"/>
      <c r="H248" s="337"/>
      <c r="I248" s="337"/>
      <c r="J248" s="337"/>
      <c r="K248" s="337"/>
      <c r="L248" s="337"/>
      <c r="M248" s="337"/>
      <c r="N248" s="337"/>
      <c r="O248" s="337"/>
      <c r="P248" s="337"/>
      <c r="Q248" s="337"/>
      <c r="R248" s="337"/>
      <c r="S248" s="337"/>
      <c r="T248" s="337"/>
      <c r="U248" s="337"/>
      <c r="V248" s="337"/>
      <c r="W248" s="337"/>
      <c r="X248" s="337"/>
      <c r="Y248" s="337"/>
      <c r="Z248" s="337"/>
      <c r="AA248" s="337">
        <v>1</v>
      </c>
      <c r="AB248" s="337">
        <v>1</v>
      </c>
      <c r="AC248" s="337"/>
      <c r="AD248" s="337"/>
      <c r="AE248" s="337"/>
      <c r="AF248" s="337"/>
      <c r="AG248" s="337"/>
      <c r="AH248" s="337"/>
      <c r="AI248" s="337"/>
      <c r="AJ248" s="337"/>
      <c r="AK248" s="338">
        <v>2</v>
      </c>
    </row>
    <row r="249" spans="1:37">
      <c r="A249" s="322"/>
      <c r="B249" s="318" t="s">
        <v>204</v>
      </c>
      <c r="C249" s="318" t="s">
        <v>590</v>
      </c>
      <c r="D249" s="319"/>
      <c r="E249" s="320"/>
      <c r="F249" s="320"/>
      <c r="G249" s="320"/>
      <c r="H249" s="320"/>
      <c r="I249" s="320"/>
      <c r="J249" s="320"/>
      <c r="K249" s="320"/>
      <c r="L249" s="320"/>
      <c r="M249" s="320"/>
      <c r="N249" s="320"/>
      <c r="O249" s="320"/>
      <c r="P249" s="320"/>
      <c r="Q249" s="320"/>
      <c r="R249" s="320"/>
      <c r="S249" s="320"/>
      <c r="T249" s="320"/>
      <c r="U249" s="320"/>
      <c r="V249" s="320"/>
      <c r="W249" s="320"/>
      <c r="X249" s="320"/>
      <c r="Y249" s="320"/>
      <c r="Z249" s="320"/>
      <c r="AA249" s="320"/>
      <c r="AB249" s="320"/>
      <c r="AC249" s="320"/>
      <c r="AD249" s="320"/>
      <c r="AE249" s="320"/>
      <c r="AF249" s="320"/>
      <c r="AG249" s="320">
        <v>1</v>
      </c>
      <c r="AH249" s="320"/>
      <c r="AI249" s="320"/>
      <c r="AJ249" s="320"/>
      <c r="AK249" s="321">
        <v>1</v>
      </c>
    </row>
    <row r="250" spans="1:37">
      <c r="A250" s="322"/>
      <c r="B250" s="334" t="s">
        <v>591</v>
      </c>
      <c r="C250" s="335"/>
      <c r="D250" s="336"/>
      <c r="E250" s="337"/>
      <c r="F250" s="337"/>
      <c r="G250" s="337"/>
      <c r="H250" s="337"/>
      <c r="I250" s="337"/>
      <c r="J250" s="337"/>
      <c r="K250" s="337"/>
      <c r="L250" s="337"/>
      <c r="M250" s="337"/>
      <c r="N250" s="337"/>
      <c r="O250" s="337"/>
      <c r="P250" s="337"/>
      <c r="Q250" s="337"/>
      <c r="R250" s="337"/>
      <c r="S250" s="337"/>
      <c r="T250" s="337"/>
      <c r="U250" s="337"/>
      <c r="V250" s="337"/>
      <c r="W250" s="337"/>
      <c r="X250" s="337"/>
      <c r="Y250" s="337"/>
      <c r="Z250" s="337"/>
      <c r="AA250" s="337"/>
      <c r="AB250" s="337"/>
      <c r="AC250" s="337"/>
      <c r="AD250" s="337"/>
      <c r="AE250" s="337"/>
      <c r="AF250" s="337"/>
      <c r="AG250" s="337">
        <v>1</v>
      </c>
      <c r="AH250" s="337"/>
      <c r="AI250" s="337"/>
      <c r="AJ250" s="337"/>
      <c r="AK250" s="338">
        <v>1</v>
      </c>
    </row>
    <row r="251" spans="1:37">
      <c r="A251" s="322"/>
      <c r="B251" s="318" t="s">
        <v>168</v>
      </c>
      <c r="C251" s="318" t="s">
        <v>221</v>
      </c>
      <c r="D251" s="319"/>
      <c r="E251" s="320"/>
      <c r="F251" s="320"/>
      <c r="G251" s="320"/>
      <c r="H251" s="320"/>
      <c r="I251" s="320"/>
      <c r="J251" s="320"/>
      <c r="K251" s="320"/>
      <c r="L251" s="320"/>
      <c r="M251" s="320"/>
      <c r="N251" s="320"/>
      <c r="O251" s="320"/>
      <c r="P251" s="320"/>
      <c r="Q251" s="320"/>
      <c r="R251" s="320"/>
      <c r="S251" s="320"/>
      <c r="T251" s="320"/>
      <c r="U251" s="320"/>
      <c r="V251" s="320">
        <v>1</v>
      </c>
      <c r="W251" s="320"/>
      <c r="X251" s="320"/>
      <c r="Y251" s="320"/>
      <c r="Z251" s="320"/>
      <c r="AA251" s="320"/>
      <c r="AB251" s="320"/>
      <c r="AC251" s="320"/>
      <c r="AD251" s="320"/>
      <c r="AE251" s="320"/>
      <c r="AF251" s="320"/>
      <c r="AG251" s="320"/>
      <c r="AH251" s="320"/>
      <c r="AI251" s="320"/>
      <c r="AJ251" s="320"/>
      <c r="AK251" s="321">
        <v>1</v>
      </c>
    </row>
    <row r="252" spans="1:37">
      <c r="A252" s="322"/>
      <c r="B252" s="334" t="s">
        <v>592</v>
      </c>
      <c r="C252" s="335"/>
      <c r="D252" s="336"/>
      <c r="E252" s="337"/>
      <c r="F252" s="337"/>
      <c r="G252" s="337"/>
      <c r="H252" s="337"/>
      <c r="I252" s="337"/>
      <c r="J252" s="337"/>
      <c r="K252" s="337"/>
      <c r="L252" s="337"/>
      <c r="M252" s="337"/>
      <c r="N252" s="337"/>
      <c r="O252" s="337"/>
      <c r="P252" s="337"/>
      <c r="Q252" s="337"/>
      <c r="R252" s="337"/>
      <c r="S252" s="337"/>
      <c r="T252" s="337"/>
      <c r="U252" s="337"/>
      <c r="V252" s="337">
        <v>1</v>
      </c>
      <c r="W252" s="337"/>
      <c r="X252" s="337"/>
      <c r="Y252" s="337"/>
      <c r="Z252" s="337"/>
      <c r="AA252" s="337"/>
      <c r="AB252" s="337"/>
      <c r="AC252" s="337"/>
      <c r="AD252" s="337"/>
      <c r="AE252" s="337"/>
      <c r="AF252" s="337"/>
      <c r="AG252" s="337"/>
      <c r="AH252" s="337"/>
      <c r="AI252" s="337"/>
      <c r="AJ252" s="337"/>
      <c r="AK252" s="338">
        <v>1</v>
      </c>
    </row>
    <row r="253" spans="1:37">
      <c r="A253" s="339" t="s">
        <v>502</v>
      </c>
      <c r="B253" s="340"/>
      <c r="C253" s="340"/>
      <c r="D253" s="341"/>
      <c r="E253" s="342"/>
      <c r="F253" s="342">
        <v>1</v>
      </c>
      <c r="G253" s="342"/>
      <c r="H253" s="342"/>
      <c r="I253" s="342"/>
      <c r="J253" s="342"/>
      <c r="K253" s="342"/>
      <c r="L253" s="342"/>
      <c r="M253" s="342"/>
      <c r="N253" s="342">
        <v>2</v>
      </c>
      <c r="O253" s="342"/>
      <c r="P253" s="342"/>
      <c r="Q253" s="342">
        <v>1</v>
      </c>
      <c r="R253" s="342">
        <v>3</v>
      </c>
      <c r="S253" s="342">
        <v>1</v>
      </c>
      <c r="T253" s="342">
        <v>7</v>
      </c>
      <c r="U253" s="342">
        <v>3</v>
      </c>
      <c r="V253" s="342">
        <v>6</v>
      </c>
      <c r="W253" s="342">
        <v>10</v>
      </c>
      <c r="X253" s="342">
        <v>8</v>
      </c>
      <c r="Y253" s="342">
        <v>3</v>
      </c>
      <c r="Z253" s="342">
        <v>1</v>
      </c>
      <c r="AA253" s="342">
        <v>2</v>
      </c>
      <c r="AB253" s="342">
        <v>7</v>
      </c>
      <c r="AC253" s="342">
        <v>1</v>
      </c>
      <c r="AD253" s="342">
        <v>6</v>
      </c>
      <c r="AE253" s="342">
        <v>3</v>
      </c>
      <c r="AF253" s="342">
        <v>5</v>
      </c>
      <c r="AG253" s="342">
        <v>5</v>
      </c>
      <c r="AH253" s="342">
        <v>2</v>
      </c>
      <c r="AI253" s="342">
        <v>2</v>
      </c>
      <c r="AJ253" s="342"/>
      <c r="AK253" s="343">
        <v>79</v>
      </c>
    </row>
    <row r="254" spans="1:37">
      <c r="A254" s="318" t="s">
        <v>59</v>
      </c>
      <c r="B254" s="318" t="s">
        <v>59</v>
      </c>
      <c r="C254" s="318" t="s">
        <v>371</v>
      </c>
      <c r="D254" s="319"/>
      <c r="E254" s="320"/>
      <c r="F254" s="320"/>
      <c r="G254" s="320"/>
      <c r="H254" s="320"/>
      <c r="I254" s="320"/>
      <c r="J254" s="320"/>
      <c r="K254" s="320"/>
      <c r="L254" s="320"/>
      <c r="M254" s="320"/>
      <c r="N254" s="320"/>
      <c r="O254" s="320"/>
      <c r="P254" s="320">
        <v>1</v>
      </c>
      <c r="Q254" s="320"/>
      <c r="R254" s="320"/>
      <c r="S254" s="320"/>
      <c r="T254" s="320"/>
      <c r="U254" s="320"/>
      <c r="V254" s="320"/>
      <c r="W254" s="320"/>
      <c r="X254" s="320"/>
      <c r="Y254" s="320"/>
      <c r="Z254" s="320"/>
      <c r="AA254" s="320"/>
      <c r="AB254" s="320"/>
      <c r="AC254" s="320"/>
      <c r="AD254" s="320"/>
      <c r="AE254" s="320"/>
      <c r="AF254" s="320"/>
      <c r="AG254" s="320"/>
      <c r="AH254" s="320"/>
      <c r="AI254" s="320"/>
      <c r="AJ254" s="320"/>
      <c r="AK254" s="321">
        <v>1</v>
      </c>
    </row>
    <row r="255" spans="1:37">
      <c r="A255" s="322"/>
      <c r="B255" s="334" t="s">
        <v>593</v>
      </c>
      <c r="C255" s="335"/>
      <c r="D255" s="336"/>
      <c r="E255" s="337"/>
      <c r="F255" s="337"/>
      <c r="G255" s="337"/>
      <c r="H255" s="337"/>
      <c r="I255" s="337"/>
      <c r="J255" s="337"/>
      <c r="K255" s="337"/>
      <c r="L255" s="337"/>
      <c r="M255" s="337"/>
      <c r="N255" s="337"/>
      <c r="O255" s="337"/>
      <c r="P255" s="337">
        <v>1</v>
      </c>
      <c r="Q255" s="337"/>
      <c r="R255" s="337"/>
      <c r="S255" s="337"/>
      <c r="T255" s="337"/>
      <c r="U255" s="337"/>
      <c r="V255" s="337"/>
      <c r="W255" s="337"/>
      <c r="X255" s="337"/>
      <c r="Y255" s="337"/>
      <c r="Z255" s="337"/>
      <c r="AA255" s="337"/>
      <c r="AB255" s="337"/>
      <c r="AC255" s="337"/>
      <c r="AD255" s="337"/>
      <c r="AE255" s="337"/>
      <c r="AF255" s="337"/>
      <c r="AG255" s="337"/>
      <c r="AH255" s="337"/>
      <c r="AI255" s="337"/>
      <c r="AJ255" s="337"/>
      <c r="AK255" s="338">
        <v>1</v>
      </c>
    </row>
    <row r="256" spans="1:37">
      <c r="A256" s="322"/>
      <c r="B256" s="318" t="s">
        <v>179</v>
      </c>
      <c r="C256" s="318" t="s">
        <v>449</v>
      </c>
      <c r="D256" s="319"/>
      <c r="E256" s="320"/>
      <c r="F256" s="320"/>
      <c r="G256" s="320"/>
      <c r="H256" s="320"/>
      <c r="I256" s="320"/>
      <c r="J256" s="320"/>
      <c r="K256" s="320"/>
      <c r="L256" s="320"/>
      <c r="M256" s="320"/>
      <c r="N256" s="320"/>
      <c r="O256" s="320"/>
      <c r="P256" s="320"/>
      <c r="Q256" s="320"/>
      <c r="R256" s="320"/>
      <c r="S256" s="320"/>
      <c r="T256" s="320"/>
      <c r="U256" s="320"/>
      <c r="V256" s="320"/>
      <c r="W256" s="320"/>
      <c r="X256" s="320"/>
      <c r="Y256" s="320"/>
      <c r="Z256" s="320"/>
      <c r="AA256" s="320">
        <v>1</v>
      </c>
      <c r="AB256" s="320"/>
      <c r="AC256" s="320"/>
      <c r="AD256" s="320"/>
      <c r="AE256" s="320"/>
      <c r="AF256" s="320"/>
      <c r="AG256" s="320"/>
      <c r="AH256" s="320"/>
      <c r="AI256" s="320"/>
      <c r="AJ256" s="320"/>
      <c r="AK256" s="321">
        <v>1</v>
      </c>
    </row>
    <row r="257" spans="1:37">
      <c r="A257" s="322"/>
      <c r="B257" s="334" t="s">
        <v>594</v>
      </c>
      <c r="C257" s="335"/>
      <c r="D257" s="336"/>
      <c r="E257" s="337"/>
      <c r="F257" s="337"/>
      <c r="G257" s="337"/>
      <c r="H257" s="337"/>
      <c r="I257" s="337"/>
      <c r="J257" s="337"/>
      <c r="K257" s="337"/>
      <c r="L257" s="337"/>
      <c r="M257" s="337"/>
      <c r="N257" s="337"/>
      <c r="O257" s="337"/>
      <c r="P257" s="337"/>
      <c r="Q257" s="337"/>
      <c r="R257" s="337"/>
      <c r="S257" s="337"/>
      <c r="T257" s="337"/>
      <c r="U257" s="337"/>
      <c r="V257" s="337"/>
      <c r="W257" s="337"/>
      <c r="X257" s="337"/>
      <c r="Y257" s="337"/>
      <c r="Z257" s="337"/>
      <c r="AA257" s="337">
        <v>1</v>
      </c>
      <c r="AB257" s="337"/>
      <c r="AC257" s="337"/>
      <c r="AD257" s="337"/>
      <c r="AE257" s="337"/>
      <c r="AF257" s="337"/>
      <c r="AG257" s="337"/>
      <c r="AH257" s="337"/>
      <c r="AI257" s="337"/>
      <c r="AJ257" s="337"/>
      <c r="AK257" s="338">
        <v>1</v>
      </c>
    </row>
    <row r="258" spans="1:37">
      <c r="A258" s="322"/>
      <c r="B258" s="318" t="s">
        <v>176</v>
      </c>
      <c r="C258" s="318" t="s">
        <v>394</v>
      </c>
      <c r="D258" s="319"/>
      <c r="E258" s="320"/>
      <c r="F258" s="320"/>
      <c r="G258" s="320"/>
      <c r="H258" s="320"/>
      <c r="I258" s="320"/>
      <c r="J258" s="320"/>
      <c r="K258" s="320"/>
      <c r="L258" s="320"/>
      <c r="M258" s="320"/>
      <c r="N258" s="320"/>
      <c r="O258" s="320"/>
      <c r="P258" s="320"/>
      <c r="Q258" s="320"/>
      <c r="R258" s="320"/>
      <c r="S258" s="320"/>
      <c r="T258" s="320"/>
      <c r="U258" s="320">
        <v>1</v>
      </c>
      <c r="V258" s="320"/>
      <c r="W258" s="320"/>
      <c r="X258" s="320"/>
      <c r="Y258" s="320"/>
      <c r="Z258" s="320"/>
      <c r="AA258" s="320"/>
      <c r="AB258" s="320"/>
      <c r="AC258" s="320"/>
      <c r="AD258" s="320"/>
      <c r="AE258" s="320"/>
      <c r="AF258" s="320"/>
      <c r="AG258" s="320"/>
      <c r="AH258" s="320"/>
      <c r="AI258" s="320"/>
      <c r="AJ258" s="320"/>
      <c r="AK258" s="321">
        <v>1</v>
      </c>
    </row>
    <row r="259" spans="1:37">
      <c r="A259" s="322"/>
      <c r="B259" s="334" t="s">
        <v>595</v>
      </c>
      <c r="C259" s="335"/>
      <c r="D259" s="336"/>
      <c r="E259" s="337"/>
      <c r="F259" s="337"/>
      <c r="G259" s="337"/>
      <c r="H259" s="337"/>
      <c r="I259" s="337"/>
      <c r="J259" s="337"/>
      <c r="K259" s="337"/>
      <c r="L259" s="337"/>
      <c r="M259" s="337"/>
      <c r="N259" s="337"/>
      <c r="O259" s="337"/>
      <c r="P259" s="337"/>
      <c r="Q259" s="337"/>
      <c r="R259" s="337"/>
      <c r="S259" s="337"/>
      <c r="T259" s="337"/>
      <c r="U259" s="337">
        <v>1</v>
      </c>
      <c r="V259" s="337"/>
      <c r="W259" s="337"/>
      <c r="X259" s="337"/>
      <c r="Y259" s="337"/>
      <c r="Z259" s="337"/>
      <c r="AA259" s="337"/>
      <c r="AB259" s="337"/>
      <c r="AC259" s="337"/>
      <c r="AD259" s="337"/>
      <c r="AE259" s="337"/>
      <c r="AF259" s="337"/>
      <c r="AG259" s="337"/>
      <c r="AH259" s="337"/>
      <c r="AI259" s="337"/>
      <c r="AJ259" s="337"/>
      <c r="AK259" s="338">
        <v>1</v>
      </c>
    </row>
    <row r="260" spans="1:37">
      <c r="A260" s="339" t="s">
        <v>593</v>
      </c>
      <c r="B260" s="340"/>
      <c r="C260" s="340"/>
      <c r="D260" s="341"/>
      <c r="E260" s="342"/>
      <c r="F260" s="342"/>
      <c r="G260" s="342"/>
      <c r="H260" s="342"/>
      <c r="I260" s="342"/>
      <c r="J260" s="342"/>
      <c r="K260" s="342"/>
      <c r="L260" s="342"/>
      <c r="M260" s="342"/>
      <c r="N260" s="342"/>
      <c r="O260" s="342"/>
      <c r="P260" s="342">
        <v>1</v>
      </c>
      <c r="Q260" s="342"/>
      <c r="R260" s="342"/>
      <c r="S260" s="342"/>
      <c r="T260" s="342"/>
      <c r="U260" s="342">
        <v>1</v>
      </c>
      <c r="V260" s="342"/>
      <c r="W260" s="342"/>
      <c r="X260" s="342"/>
      <c r="Y260" s="342"/>
      <c r="Z260" s="342"/>
      <c r="AA260" s="342">
        <v>1</v>
      </c>
      <c r="AB260" s="342"/>
      <c r="AC260" s="342"/>
      <c r="AD260" s="342"/>
      <c r="AE260" s="342"/>
      <c r="AF260" s="342"/>
      <c r="AG260" s="342"/>
      <c r="AH260" s="342"/>
      <c r="AI260" s="342"/>
      <c r="AJ260" s="342"/>
      <c r="AK260" s="343">
        <v>3</v>
      </c>
    </row>
    <row r="261" spans="1:37">
      <c r="A261" s="318" t="s">
        <v>29</v>
      </c>
      <c r="B261" s="318" t="s">
        <v>288</v>
      </c>
      <c r="C261" s="318" t="s">
        <v>355</v>
      </c>
      <c r="D261" s="319"/>
      <c r="E261" s="320"/>
      <c r="F261" s="320"/>
      <c r="G261" s="320">
        <v>3</v>
      </c>
      <c r="H261" s="320">
        <v>1</v>
      </c>
      <c r="I261" s="320">
        <v>2</v>
      </c>
      <c r="J261" s="320"/>
      <c r="K261" s="320"/>
      <c r="L261" s="320"/>
      <c r="M261" s="320"/>
      <c r="N261" s="320"/>
      <c r="O261" s="320"/>
      <c r="P261" s="320"/>
      <c r="Q261" s="320"/>
      <c r="R261" s="320"/>
      <c r="S261" s="320"/>
      <c r="T261" s="320"/>
      <c r="U261" s="320"/>
      <c r="V261" s="320"/>
      <c r="W261" s="320"/>
      <c r="X261" s="320"/>
      <c r="Y261" s="320"/>
      <c r="Z261" s="320"/>
      <c r="AA261" s="320"/>
      <c r="AB261" s="320"/>
      <c r="AC261" s="320"/>
      <c r="AD261" s="320"/>
      <c r="AE261" s="320"/>
      <c r="AF261" s="320"/>
      <c r="AG261" s="320"/>
      <c r="AH261" s="320"/>
      <c r="AI261" s="320"/>
      <c r="AJ261" s="320"/>
      <c r="AK261" s="321">
        <v>6</v>
      </c>
    </row>
    <row r="262" spans="1:37">
      <c r="A262" s="322"/>
      <c r="B262" s="322"/>
      <c r="C262" s="323" t="s">
        <v>472</v>
      </c>
      <c r="D262" s="324"/>
      <c r="E262" s="325"/>
      <c r="F262" s="325"/>
      <c r="G262" s="325"/>
      <c r="H262" s="325"/>
      <c r="I262" s="325"/>
      <c r="J262" s="325"/>
      <c r="K262" s="325"/>
      <c r="L262" s="325"/>
      <c r="M262" s="325"/>
      <c r="N262" s="325"/>
      <c r="O262" s="325"/>
      <c r="P262" s="325"/>
      <c r="Q262" s="325"/>
      <c r="R262" s="325"/>
      <c r="S262" s="325"/>
      <c r="T262" s="325"/>
      <c r="U262" s="325"/>
      <c r="V262" s="325"/>
      <c r="W262" s="325"/>
      <c r="X262" s="325"/>
      <c r="Y262" s="325"/>
      <c r="Z262" s="325"/>
      <c r="AA262" s="325"/>
      <c r="AB262" s="325"/>
      <c r="AC262" s="325">
        <v>1</v>
      </c>
      <c r="AD262" s="325">
        <v>1</v>
      </c>
      <c r="AE262" s="325">
        <v>2</v>
      </c>
      <c r="AF262" s="325"/>
      <c r="AG262" s="325"/>
      <c r="AH262" s="325"/>
      <c r="AI262" s="325"/>
      <c r="AJ262" s="325"/>
      <c r="AK262" s="326">
        <v>4</v>
      </c>
    </row>
    <row r="263" spans="1:37">
      <c r="A263" s="322"/>
      <c r="B263" s="322"/>
      <c r="C263" s="323" t="s">
        <v>364</v>
      </c>
      <c r="D263" s="324"/>
      <c r="E263" s="325"/>
      <c r="F263" s="325"/>
      <c r="G263" s="325"/>
      <c r="H263" s="325"/>
      <c r="I263" s="325"/>
      <c r="J263" s="325">
        <v>1</v>
      </c>
      <c r="K263" s="325"/>
      <c r="L263" s="325"/>
      <c r="M263" s="325"/>
      <c r="N263" s="325"/>
      <c r="O263" s="325"/>
      <c r="P263" s="325"/>
      <c r="Q263" s="325"/>
      <c r="R263" s="325"/>
      <c r="S263" s="325"/>
      <c r="T263" s="325"/>
      <c r="U263" s="325"/>
      <c r="V263" s="325"/>
      <c r="W263" s="325"/>
      <c r="X263" s="325"/>
      <c r="Y263" s="325"/>
      <c r="Z263" s="325"/>
      <c r="AA263" s="325"/>
      <c r="AB263" s="325"/>
      <c r="AC263" s="325"/>
      <c r="AD263" s="325"/>
      <c r="AE263" s="325"/>
      <c r="AF263" s="325"/>
      <c r="AG263" s="325"/>
      <c r="AH263" s="325"/>
      <c r="AI263" s="325"/>
      <c r="AJ263" s="325"/>
      <c r="AK263" s="326">
        <v>1</v>
      </c>
    </row>
    <row r="264" spans="1:37">
      <c r="A264" s="322"/>
      <c r="B264" s="334" t="s">
        <v>596</v>
      </c>
      <c r="C264" s="335"/>
      <c r="D264" s="336"/>
      <c r="E264" s="337"/>
      <c r="F264" s="337"/>
      <c r="G264" s="337">
        <v>3</v>
      </c>
      <c r="H264" s="337">
        <v>1</v>
      </c>
      <c r="I264" s="337">
        <v>2</v>
      </c>
      <c r="J264" s="337">
        <v>1</v>
      </c>
      <c r="K264" s="337"/>
      <c r="L264" s="337"/>
      <c r="M264" s="337"/>
      <c r="N264" s="337"/>
      <c r="O264" s="337"/>
      <c r="P264" s="337"/>
      <c r="Q264" s="337"/>
      <c r="R264" s="337"/>
      <c r="S264" s="337"/>
      <c r="T264" s="337"/>
      <c r="U264" s="337"/>
      <c r="V264" s="337"/>
      <c r="W264" s="337"/>
      <c r="X264" s="337"/>
      <c r="Y264" s="337"/>
      <c r="Z264" s="337"/>
      <c r="AA264" s="337"/>
      <c r="AB264" s="337"/>
      <c r="AC264" s="337">
        <v>1</v>
      </c>
      <c r="AD264" s="337">
        <v>1</v>
      </c>
      <c r="AE264" s="337">
        <v>2</v>
      </c>
      <c r="AF264" s="337"/>
      <c r="AG264" s="337"/>
      <c r="AH264" s="337"/>
      <c r="AI264" s="337"/>
      <c r="AJ264" s="337"/>
      <c r="AK264" s="338">
        <v>11</v>
      </c>
    </row>
    <row r="265" spans="1:37">
      <c r="A265" s="322"/>
      <c r="B265" s="318" t="s">
        <v>286</v>
      </c>
      <c r="C265" s="318" t="s">
        <v>473</v>
      </c>
      <c r="D265" s="319"/>
      <c r="E265" s="320"/>
      <c r="F265" s="320"/>
      <c r="G265" s="320"/>
      <c r="H265" s="320"/>
      <c r="I265" s="320"/>
      <c r="J265" s="320"/>
      <c r="K265" s="320"/>
      <c r="L265" s="320"/>
      <c r="M265" s="320"/>
      <c r="N265" s="320"/>
      <c r="O265" s="320"/>
      <c r="P265" s="320"/>
      <c r="Q265" s="320"/>
      <c r="R265" s="320"/>
      <c r="S265" s="320"/>
      <c r="T265" s="320"/>
      <c r="U265" s="320"/>
      <c r="V265" s="320"/>
      <c r="W265" s="320"/>
      <c r="X265" s="320"/>
      <c r="Y265" s="320"/>
      <c r="Z265" s="320"/>
      <c r="AA265" s="320">
        <v>1</v>
      </c>
      <c r="AB265" s="320">
        <v>2</v>
      </c>
      <c r="AC265" s="320">
        <v>1</v>
      </c>
      <c r="AD265" s="320"/>
      <c r="AE265" s="320"/>
      <c r="AF265" s="320"/>
      <c r="AG265" s="320"/>
      <c r="AH265" s="320"/>
      <c r="AI265" s="320"/>
      <c r="AJ265" s="320"/>
      <c r="AK265" s="321">
        <v>4</v>
      </c>
    </row>
    <row r="266" spans="1:37">
      <c r="A266" s="322"/>
      <c r="B266" s="322"/>
      <c r="C266" s="323" t="s">
        <v>332</v>
      </c>
      <c r="D266" s="324"/>
      <c r="E266" s="325"/>
      <c r="F266" s="325"/>
      <c r="G266" s="325"/>
      <c r="H266" s="325"/>
      <c r="I266" s="325"/>
      <c r="J266" s="325"/>
      <c r="K266" s="325"/>
      <c r="L266" s="325"/>
      <c r="M266" s="325"/>
      <c r="N266" s="325"/>
      <c r="O266" s="325"/>
      <c r="P266" s="325"/>
      <c r="Q266" s="325"/>
      <c r="R266" s="325"/>
      <c r="S266" s="325"/>
      <c r="T266" s="325"/>
      <c r="U266" s="325"/>
      <c r="V266" s="325"/>
      <c r="W266" s="325"/>
      <c r="X266" s="325"/>
      <c r="Y266" s="325"/>
      <c r="Z266" s="325"/>
      <c r="AA266" s="325"/>
      <c r="AB266" s="325">
        <v>3</v>
      </c>
      <c r="AC266" s="325"/>
      <c r="AD266" s="325">
        <v>3</v>
      </c>
      <c r="AE266" s="325"/>
      <c r="AF266" s="325"/>
      <c r="AG266" s="325"/>
      <c r="AH266" s="325"/>
      <c r="AI266" s="325"/>
      <c r="AJ266" s="325"/>
      <c r="AK266" s="326">
        <v>6</v>
      </c>
    </row>
    <row r="267" spans="1:37">
      <c r="A267" s="322"/>
      <c r="B267" s="334" t="s">
        <v>597</v>
      </c>
      <c r="C267" s="335"/>
      <c r="D267" s="336"/>
      <c r="E267" s="337"/>
      <c r="F267" s="337"/>
      <c r="G267" s="337"/>
      <c r="H267" s="337"/>
      <c r="I267" s="337"/>
      <c r="J267" s="337"/>
      <c r="K267" s="337"/>
      <c r="L267" s="337"/>
      <c r="M267" s="337"/>
      <c r="N267" s="337"/>
      <c r="O267" s="337"/>
      <c r="P267" s="337"/>
      <c r="Q267" s="337"/>
      <c r="R267" s="337"/>
      <c r="S267" s="337"/>
      <c r="T267" s="337"/>
      <c r="U267" s="337"/>
      <c r="V267" s="337"/>
      <c r="W267" s="337"/>
      <c r="X267" s="337"/>
      <c r="Y267" s="337"/>
      <c r="Z267" s="337"/>
      <c r="AA267" s="337">
        <v>1</v>
      </c>
      <c r="AB267" s="337">
        <v>5</v>
      </c>
      <c r="AC267" s="337">
        <v>1</v>
      </c>
      <c r="AD267" s="337">
        <v>3</v>
      </c>
      <c r="AE267" s="337"/>
      <c r="AF267" s="337"/>
      <c r="AG267" s="337"/>
      <c r="AH267" s="337"/>
      <c r="AI267" s="337"/>
      <c r="AJ267" s="337"/>
      <c r="AK267" s="338">
        <v>10</v>
      </c>
    </row>
    <row r="268" spans="1:37">
      <c r="A268" s="322"/>
      <c r="B268" s="318" t="s">
        <v>169</v>
      </c>
      <c r="C268" s="318" t="s">
        <v>646</v>
      </c>
      <c r="D268" s="319"/>
      <c r="E268" s="320"/>
      <c r="F268" s="320"/>
      <c r="G268" s="320"/>
      <c r="H268" s="320"/>
      <c r="I268" s="320"/>
      <c r="J268" s="320"/>
      <c r="K268" s="320"/>
      <c r="L268" s="320"/>
      <c r="M268" s="320"/>
      <c r="N268" s="320"/>
      <c r="O268" s="320"/>
      <c r="P268" s="320"/>
      <c r="Q268" s="320"/>
      <c r="R268" s="320"/>
      <c r="S268" s="320"/>
      <c r="T268" s="320"/>
      <c r="U268" s="320"/>
      <c r="V268" s="320"/>
      <c r="W268" s="320"/>
      <c r="X268" s="320"/>
      <c r="Y268" s="320"/>
      <c r="Z268" s="320"/>
      <c r="AA268" s="320"/>
      <c r="AB268" s="320"/>
      <c r="AC268" s="320"/>
      <c r="AD268" s="320"/>
      <c r="AE268" s="320">
        <v>1</v>
      </c>
      <c r="AF268" s="320"/>
      <c r="AG268" s="320"/>
      <c r="AH268" s="320"/>
      <c r="AI268" s="320"/>
      <c r="AJ268" s="320"/>
      <c r="AK268" s="321">
        <v>1</v>
      </c>
    </row>
    <row r="269" spans="1:37">
      <c r="A269" s="322"/>
      <c r="B269" s="322"/>
      <c r="C269" s="323" t="s">
        <v>451</v>
      </c>
      <c r="D269" s="324"/>
      <c r="E269" s="325"/>
      <c r="F269" s="325"/>
      <c r="G269" s="325"/>
      <c r="H269" s="325"/>
      <c r="I269" s="325"/>
      <c r="J269" s="325"/>
      <c r="K269" s="325"/>
      <c r="L269" s="325"/>
      <c r="M269" s="325"/>
      <c r="N269" s="325"/>
      <c r="O269" s="325"/>
      <c r="P269" s="325"/>
      <c r="Q269" s="325"/>
      <c r="R269" s="325"/>
      <c r="S269" s="325"/>
      <c r="T269" s="325"/>
      <c r="U269" s="325"/>
      <c r="V269" s="325"/>
      <c r="W269" s="325"/>
      <c r="X269" s="325"/>
      <c r="Y269" s="325">
        <v>1</v>
      </c>
      <c r="Z269" s="325"/>
      <c r="AA269" s="325"/>
      <c r="AB269" s="325">
        <v>1</v>
      </c>
      <c r="AC269" s="325"/>
      <c r="AD269" s="325">
        <v>1</v>
      </c>
      <c r="AE269" s="325"/>
      <c r="AF269" s="325"/>
      <c r="AG269" s="325"/>
      <c r="AH269" s="325"/>
      <c r="AI269" s="325"/>
      <c r="AJ269" s="325"/>
      <c r="AK269" s="326">
        <v>3</v>
      </c>
    </row>
    <row r="270" spans="1:37">
      <c r="A270" s="322"/>
      <c r="B270" s="322"/>
      <c r="C270" s="323" t="s">
        <v>169</v>
      </c>
      <c r="D270" s="324"/>
      <c r="E270" s="325"/>
      <c r="F270" s="325"/>
      <c r="G270" s="325"/>
      <c r="H270" s="325"/>
      <c r="I270" s="325"/>
      <c r="J270" s="325"/>
      <c r="K270" s="325"/>
      <c r="L270" s="325"/>
      <c r="M270" s="325"/>
      <c r="N270" s="325"/>
      <c r="O270" s="325"/>
      <c r="P270" s="325"/>
      <c r="Q270" s="325"/>
      <c r="R270" s="325"/>
      <c r="S270" s="325"/>
      <c r="T270" s="325"/>
      <c r="U270" s="325"/>
      <c r="V270" s="325"/>
      <c r="W270" s="325"/>
      <c r="X270" s="325"/>
      <c r="Y270" s="325"/>
      <c r="Z270" s="325"/>
      <c r="AA270" s="325"/>
      <c r="AB270" s="325"/>
      <c r="AC270" s="325"/>
      <c r="AD270" s="325"/>
      <c r="AE270" s="325"/>
      <c r="AF270" s="325"/>
      <c r="AG270" s="325">
        <v>1</v>
      </c>
      <c r="AH270" s="325"/>
      <c r="AI270" s="325"/>
      <c r="AJ270" s="325"/>
      <c r="AK270" s="326">
        <v>1</v>
      </c>
    </row>
    <row r="271" spans="1:37">
      <c r="A271" s="322"/>
      <c r="B271" s="334" t="s">
        <v>598</v>
      </c>
      <c r="C271" s="335"/>
      <c r="D271" s="336"/>
      <c r="E271" s="337"/>
      <c r="F271" s="337"/>
      <c r="G271" s="337"/>
      <c r="H271" s="337"/>
      <c r="I271" s="337"/>
      <c r="J271" s="337"/>
      <c r="K271" s="337"/>
      <c r="L271" s="337"/>
      <c r="M271" s="337"/>
      <c r="N271" s="337"/>
      <c r="O271" s="337"/>
      <c r="P271" s="337"/>
      <c r="Q271" s="337"/>
      <c r="R271" s="337"/>
      <c r="S271" s="337"/>
      <c r="T271" s="337"/>
      <c r="U271" s="337"/>
      <c r="V271" s="337"/>
      <c r="W271" s="337"/>
      <c r="X271" s="337"/>
      <c r="Y271" s="337">
        <v>1</v>
      </c>
      <c r="Z271" s="337"/>
      <c r="AA271" s="337"/>
      <c r="AB271" s="337">
        <v>1</v>
      </c>
      <c r="AC271" s="337"/>
      <c r="AD271" s="337">
        <v>1</v>
      </c>
      <c r="AE271" s="337">
        <v>1</v>
      </c>
      <c r="AF271" s="337"/>
      <c r="AG271" s="337">
        <v>1</v>
      </c>
      <c r="AH271" s="337"/>
      <c r="AI271" s="337"/>
      <c r="AJ271" s="337"/>
      <c r="AK271" s="338">
        <v>5</v>
      </c>
    </row>
    <row r="272" spans="1:37">
      <c r="A272" s="322"/>
      <c r="B272" s="318" t="s">
        <v>293</v>
      </c>
      <c r="C272" s="318" t="s">
        <v>477</v>
      </c>
      <c r="D272" s="319"/>
      <c r="E272" s="320"/>
      <c r="F272" s="320"/>
      <c r="G272" s="320"/>
      <c r="H272" s="320"/>
      <c r="I272" s="320"/>
      <c r="J272" s="320"/>
      <c r="K272" s="320"/>
      <c r="L272" s="320"/>
      <c r="M272" s="320"/>
      <c r="N272" s="320"/>
      <c r="O272" s="320"/>
      <c r="P272" s="320"/>
      <c r="Q272" s="320"/>
      <c r="R272" s="320"/>
      <c r="S272" s="320"/>
      <c r="T272" s="320"/>
      <c r="U272" s="320"/>
      <c r="V272" s="320"/>
      <c r="W272" s="320"/>
      <c r="X272" s="320"/>
      <c r="Y272" s="320"/>
      <c r="Z272" s="320"/>
      <c r="AA272" s="320"/>
      <c r="AB272" s="320"/>
      <c r="AC272" s="320"/>
      <c r="AD272" s="320">
        <v>2</v>
      </c>
      <c r="AE272" s="320"/>
      <c r="AF272" s="320"/>
      <c r="AG272" s="320"/>
      <c r="AH272" s="320"/>
      <c r="AI272" s="320"/>
      <c r="AJ272" s="320"/>
      <c r="AK272" s="321">
        <v>2</v>
      </c>
    </row>
    <row r="273" spans="1:37">
      <c r="A273" s="322"/>
      <c r="B273" s="334" t="s">
        <v>600</v>
      </c>
      <c r="C273" s="335"/>
      <c r="D273" s="336"/>
      <c r="E273" s="337"/>
      <c r="F273" s="337"/>
      <c r="G273" s="337"/>
      <c r="H273" s="337"/>
      <c r="I273" s="337"/>
      <c r="J273" s="337"/>
      <c r="K273" s="337"/>
      <c r="L273" s="337"/>
      <c r="M273" s="337"/>
      <c r="N273" s="337"/>
      <c r="O273" s="337"/>
      <c r="P273" s="337"/>
      <c r="Q273" s="337"/>
      <c r="R273" s="337"/>
      <c r="S273" s="337"/>
      <c r="T273" s="337"/>
      <c r="U273" s="337"/>
      <c r="V273" s="337"/>
      <c r="W273" s="337"/>
      <c r="X273" s="337"/>
      <c r="Y273" s="337"/>
      <c r="Z273" s="337"/>
      <c r="AA273" s="337"/>
      <c r="AB273" s="337"/>
      <c r="AC273" s="337"/>
      <c r="AD273" s="337">
        <v>2</v>
      </c>
      <c r="AE273" s="337"/>
      <c r="AF273" s="337"/>
      <c r="AG273" s="337"/>
      <c r="AH273" s="337"/>
      <c r="AI273" s="337"/>
      <c r="AJ273" s="337"/>
      <c r="AK273" s="338">
        <v>2</v>
      </c>
    </row>
    <row r="274" spans="1:37">
      <c r="A274" s="322"/>
      <c r="B274" s="318" t="s">
        <v>181</v>
      </c>
      <c r="C274" s="318" t="s">
        <v>450</v>
      </c>
      <c r="D274" s="319"/>
      <c r="E274" s="320"/>
      <c r="F274" s="320"/>
      <c r="G274" s="320"/>
      <c r="H274" s="320"/>
      <c r="I274" s="320"/>
      <c r="J274" s="320"/>
      <c r="K274" s="320"/>
      <c r="L274" s="320"/>
      <c r="M274" s="320"/>
      <c r="N274" s="320"/>
      <c r="O274" s="320"/>
      <c r="P274" s="320"/>
      <c r="Q274" s="320"/>
      <c r="R274" s="320"/>
      <c r="S274" s="320"/>
      <c r="T274" s="320"/>
      <c r="U274" s="320"/>
      <c r="V274" s="320"/>
      <c r="W274" s="320"/>
      <c r="X274" s="320"/>
      <c r="Y274" s="320">
        <v>1</v>
      </c>
      <c r="Z274" s="320"/>
      <c r="AA274" s="320"/>
      <c r="AB274" s="320"/>
      <c r="AC274" s="320"/>
      <c r="AD274" s="320"/>
      <c r="AE274" s="320"/>
      <c r="AF274" s="320"/>
      <c r="AG274" s="320"/>
      <c r="AH274" s="320"/>
      <c r="AI274" s="320"/>
      <c r="AJ274" s="320"/>
      <c r="AK274" s="321">
        <v>1</v>
      </c>
    </row>
    <row r="275" spans="1:37">
      <c r="A275" s="322"/>
      <c r="B275" s="322"/>
      <c r="C275" s="323" t="s">
        <v>407</v>
      </c>
      <c r="D275" s="324"/>
      <c r="E275" s="325"/>
      <c r="F275" s="325"/>
      <c r="G275" s="325"/>
      <c r="H275" s="325"/>
      <c r="I275" s="325"/>
      <c r="J275" s="325"/>
      <c r="K275" s="325"/>
      <c r="L275" s="325"/>
      <c r="M275" s="325"/>
      <c r="N275" s="325"/>
      <c r="O275" s="325"/>
      <c r="P275" s="325"/>
      <c r="Q275" s="325"/>
      <c r="R275" s="325"/>
      <c r="S275" s="325"/>
      <c r="T275" s="325"/>
      <c r="U275" s="325">
        <v>1</v>
      </c>
      <c r="V275" s="325"/>
      <c r="W275" s="325"/>
      <c r="X275" s="325"/>
      <c r="Y275" s="325"/>
      <c r="Z275" s="325"/>
      <c r="AA275" s="325"/>
      <c r="AB275" s="325"/>
      <c r="AC275" s="325"/>
      <c r="AD275" s="325"/>
      <c r="AE275" s="325"/>
      <c r="AF275" s="325"/>
      <c r="AG275" s="325"/>
      <c r="AH275" s="325"/>
      <c r="AI275" s="325"/>
      <c r="AJ275" s="325"/>
      <c r="AK275" s="326">
        <v>1</v>
      </c>
    </row>
    <row r="276" spans="1:37">
      <c r="A276" s="322"/>
      <c r="B276" s="334" t="s">
        <v>599</v>
      </c>
      <c r="C276" s="335"/>
      <c r="D276" s="336"/>
      <c r="E276" s="337"/>
      <c r="F276" s="337"/>
      <c r="G276" s="337"/>
      <c r="H276" s="337"/>
      <c r="I276" s="337"/>
      <c r="J276" s="337"/>
      <c r="K276" s="337"/>
      <c r="L276" s="337"/>
      <c r="M276" s="337"/>
      <c r="N276" s="337"/>
      <c r="O276" s="337"/>
      <c r="P276" s="337"/>
      <c r="Q276" s="337"/>
      <c r="R276" s="337"/>
      <c r="S276" s="337"/>
      <c r="T276" s="337"/>
      <c r="U276" s="337">
        <v>1</v>
      </c>
      <c r="V276" s="337"/>
      <c r="W276" s="337"/>
      <c r="X276" s="337"/>
      <c r="Y276" s="337">
        <v>1</v>
      </c>
      <c r="Z276" s="337"/>
      <c r="AA276" s="337"/>
      <c r="AB276" s="337"/>
      <c r="AC276" s="337"/>
      <c r="AD276" s="337"/>
      <c r="AE276" s="337"/>
      <c r="AF276" s="337"/>
      <c r="AG276" s="337"/>
      <c r="AH276" s="337"/>
      <c r="AI276" s="337"/>
      <c r="AJ276" s="337"/>
      <c r="AK276" s="338">
        <v>2</v>
      </c>
    </row>
    <row r="277" spans="1:37">
      <c r="A277" s="322"/>
      <c r="B277" s="318" t="s">
        <v>292</v>
      </c>
      <c r="C277" s="318" t="s">
        <v>454</v>
      </c>
      <c r="D277" s="319"/>
      <c r="E277" s="320"/>
      <c r="F277" s="320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  <c r="Q277" s="320"/>
      <c r="R277" s="320"/>
      <c r="S277" s="320"/>
      <c r="T277" s="320"/>
      <c r="U277" s="320"/>
      <c r="V277" s="320">
        <v>1</v>
      </c>
      <c r="W277" s="320"/>
      <c r="X277" s="320"/>
      <c r="Y277" s="320"/>
      <c r="Z277" s="320"/>
      <c r="AA277" s="320"/>
      <c r="AB277" s="320"/>
      <c r="AC277" s="320"/>
      <c r="AD277" s="320"/>
      <c r="AE277" s="320"/>
      <c r="AF277" s="320"/>
      <c r="AG277" s="320"/>
      <c r="AH277" s="320"/>
      <c r="AI277" s="320"/>
      <c r="AJ277" s="320"/>
      <c r="AK277" s="321">
        <v>1</v>
      </c>
    </row>
    <row r="278" spans="1:37">
      <c r="A278" s="322"/>
      <c r="B278" s="322"/>
      <c r="C278" s="323" t="s">
        <v>481</v>
      </c>
      <c r="D278" s="324"/>
      <c r="E278" s="325"/>
      <c r="F278" s="325"/>
      <c r="G278" s="325"/>
      <c r="H278" s="325"/>
      <c r="I278" s="325"/>
      <c r="J278" s="325"/>
      <c r="K278" s="325"/>
      <c r="L278" s="325"/>
      <c r="M278" s="325"/>
      <c r="N278" s="325"/>
      <c r="O278" s="325"/>
      <c r="P278" s="325"/>
      <c r="Q278" s="325"/>
      <c r="R278" s="325"/>
      <c r="S278" s="325"/>
      <c r="T278" s="325"/>
      <c r="U278" s="325"/>
      <c r="V278" s="325"/>
      <c r="W278" s="325"/>
      <c r="X278" s="325"/>
      <c r="Y278" s="325"/>
      <c r="Z278" s="325"/>
      <c r="AA278" s="325"/>
      <c r="AB278" s="325">
        <v>1</v>
      </c>
      <c r="AC278" s="325"/>
      <c r="AD278" s="325"/>
      <c r="AE278" s="325"/>
      <c r="AF278" s="325"/>
      <c r="AG278" s="325"/>
      <c r="AH278" s="325"/>
      <c r="AI278" s="325"/>
      <c r="AJ278" s="325"/>
      <c r="AK278" s="326">
        <v>1</v>
      </c>
    </row>
    <row r="279" spans="1:37">
      <c r="A279" s="322"/>
      <c r="B279" s="334" t="s">
        <v>602</v>
      </c>
      <c r="C279" s="335"/>
      <c r="D279" s="336"/>
      <c r="E279" s="337"/>
      <c r="F279" s="337"/>
      <c r="G279" s="337"/>
      <c r="H279" s="337"/>
      <c r="I279" s="337"/>
      <c r="J279" s="337"/>
      <c r="K279" s="337"/>
      <c r="L279" s="337"/>
      <c r="M279" s="337"/>
      <c r="N279" s="337"/>
      <c r="O279" s="337"/>
      <c r="P279" s="337"/>
      <c r="Q279" s="337"/>
      <c r="R279" s="337"/>
      <c r="S279" s="337"/>
      <c r="T279" s="337"/>
      <c r="U279" s="337"/>
      <c r="V279" s="337">
        <v>1</v>
      </c>
      <c r="W279" s="337"/>
      <c r="X279" s="337"/>
      <c r="Y279" s="337"/>
      <c r="Z279" s="337"/>
      <c r="AA279" s="337"/>
      <c r="AB279" s="337">
        <v>1</v>
      </c>
      <c r="AC279" s="337"/>
      <c r="AD279" s="337"/>
      <c r="AE279" s="337"/>
      <c r="AF279" s="337"/>
      <c r="AG279" s="337"/>
      <c r="AH279" s="337"/>
      <c r="AI279" s="337"/>
      <c r="AJ279" s="337"/>
      <c r="AK279" s="338">
        <v>2</v>
      </c>
    </row>
    <row r="280" spans="1:37">
      <c r="A280" s="322"/>
      <c r="B280" s="318" t="s">
        <v>287</v>
      </c>
      <c r="C280" s="318" t="s">
        <v>498</v>
      </c>
      <c r="D280" s="319"/>
      <c r="E280" s="320"/>
      <c r="F280" s="320"/>
      <c r="G280" s="320"/>
      <c r="H280" s="320"/>
      <c r="I280" s="320"/>
      <c r="J280" s="320"/>
      <c r="K280" s="320"/>
      <c r="L280" s="320"/>
      <c r="M280" s="320"/>
      <c r="N280" s="320"/>
      <c r="O280" s="320"/>
      <c r="P280" s="320"/>
      <c r="Q280" s="320"/>
      <c r="R280" s="320"/>
      <c r="S280" s="320"/>
      <c r="T280" s="320"/>
      <c r="U280" s="320"/>
      <c r="V280" s="320"/>
      <c r="W280" s="320"/>
      <c r="X280" s="320"/>
      <c r="Y280" s="320"/>
      <c r="Z280" s="320"/>
      <c r="AA280" s="320"/>
      <c r="AB280" s="320"/>
      <c r="AC280" s="320"/>
      <c r="AD280" s="320"/>
      <c r="AE280" s="320"/>
      <c r="AF280" s="320">
        <v>1</v>
      </c>
      <c r="AG280" s="320"/>
      <c r="AH280" s="320"/>
      <c r="AI280" s="320"/>
      <c r="AJ280" s="320"/>
      <c r="AK280" s="321">
        <v>1</v>
      </c>
    </row>
    <row r="281" spans="1:37">
      <c r="A281" s="322"/>
      <c r="B281" s="322"/>
      <c r="C281" s="323" t="s">
        <v>453</v>
      </c>
      <c r="D281" s="324"/>
      <c r="E281" s="325"/>
      <c r="F281" s="325"/>
      <c r="G281" s="325"/>
      <c r="H281" s="325"/>
      <c r="I281" s="325"/>
      <c r="J281" s="325"/>
      <c r="K281" s="325"/>
      <c r="L281" s="325"/>
      <c r="M281" s="325"/>
      <c r="N281" s="325"/>
      <c r="O281" s="325"/>
      <c r="P281" s="325"/>
      <c r="Q281" s="325"/>
      <c r="R281" s="325"/>
      <c r="S281" s="325"/>
      <c r="T281" s="325"/>
      <c r="U281" s="325"/>
      <c r="V281" s="325"/>
      <c r="W281" s="325">
        <v>1</v>
      </c>
      <c r="X281" s="325"/>
      <c r="Y281" s="325"/>
      <c r="Z281" s="325"/>
      <c r="AA281" s="325"/>
      <c r="AB281" s="325"/>
      <c r="AC281" s="325"/>
      <c r="AD281" s="325"/>
      <c r="AE281" s="325"/>
      <c r="AF281" s="325"/>
      <c r="AG281" s="325"/>
      <c r="AH281" s="325"/>
      <c r="AI281" s="325"/>
      <c r="AJ281" s="325"/>
      <c r="AK281" s="326">
        <v>1</v>
      </c>
    </row>
    <row r="282" spans="1:37">
      <c r="A282" s="322"/>
      <c r="B282" s="334" t="s">
        <v>601</v>
      </c>
      <c r="C282" s="335"/>
      <c r="D282" s="336"/>
      <c r="E282" s="337"/>
      <c r="F282" s="337"/>
      <c r="G282" s="337"/>
      <c r="H282" s="337"/>
      <c r="I282" s="337"/>
      <c r="J282" s="337"/>
      <c r="K282" s="337"/>
      <c r="L282" s="337"/>
      <c r="M282" s="337"/>
      <c r="N282" s="337"/>
      <c r="O282" s="337"/>
      <c r="P282" s="337"/>
      <c r="Q282" s="337"/>
      <c r="R282" s="337"/>
      <c r="S282" s="337"/>
      <c r="T282" s="337"/>
      <c r="U282" s="337"/>
      <c r="V282" s="337"/>
      <c r="W282" s="337">
        <v>1</v>
      </c>
      <c r="X282" s="337"/>
      <c r="Y282" s="337"/>
      <c r="Z282" s="337"/>
      <c r="AA282" s="337"/>
      <c r="AB282" s="337"/>
      <c r="AC282" s="337"/>
      <c r="AD282" s="337"/>
      <c r="AE282" s="337"/>
      <c r="AF282" s="337">
        <v>1</v>
      </c>
      <c r="AG282" s="337"/>
      <c r="AH282" s="337"/>
      <c r="AI282" s="337"/>
      <c r="AJ282" s="337"/>
      <c r="AK282" s="338">
        <v>2</v>
      </c>
    </row>
    <row r="283" spans="1:37">
      <c r="A283" s="322"/>
      <c r="B283" s="318" t="s">
        <v>284</v>
      </c>
      <c r="C283" s="318" t="s">
        <v>452</v>
      </c>
      <c r="D283" s="319"/>
      <c r="E283" s="320"/>
      <c r="F283" s="320"/>
      <c r="G283" s="320"/>
      <c r="H283" s="320"/>
      <c r="I283" s="320"/>
      <c r="J283" s="320"/>
      <c r="K283" s="320"/>
      <c r="L283" s="320"/>
      <c r="M283" s="320"/>
      <c r="N283" s="320"/>
      <c r="O283" s="320"/>
      <c r="P283" s="320"/>
      <c r="Q283" s="320"/>
      <c r="R283" s="320"/>
      <c r="S283" s="320"/>
      <c r="T283" s="320"/>
      <c r="U283" s="320"/>
      <c r="V283" s="320"/>
      <c r="W283" s="320"/>
      <c r="X283" s="320">
        <v>1</v>
      </c>
      <c r="Y283" s="320"/>
      <c r="Z283" s="320"/>
      <c r="AA283" s="320"/>
      <c r="AB283" s="320"/>
      <c r="AC283" s="320"/>
      <c r="AD283" s="320"/>
      <c r="AE283" s="320"/>
      <c r="AF283" s="320"/>
      <c r="AG283" s="320"/>
      <c r="AH283" s="320"/>
      <c r="AI283" s="320"/>
      <c r="AJ283" s="320"/>
      <c r="AK283" s="321">
        <v>1</v>
      </c>
    </row>
    <row r="284" spans="1:37">
      <c r="A284" s="322"/>
      <c r="B284" s="334" t="s">
        <v>603</v>
      </c>
      <c r="C284" s="335"/>
      <c r="D284" s="336"/>
      <c r="E284" s="337"/>
      <c r="F284" s="337"/>
      <c r="G284" s="337"/>
      <c r="H284" s="337"/>
      <c r="I284" s="337"/>
      <c r="J284" s="337"/>
      <c r="K284" s="337"/>
      <c r="L284" s="337"/>
      <c r="M284" s="337"/>
      <c r="N284" s="337"/>
      <c r="O284" s="337"/>
      <c r="P284" s="337"/>
      <c r="Q284" s="337"/>
      <c r="R284" s="337"/>
      <c r="S284" s="337"/>
      <c r="T284" s="337"/>
      <c r="U284" s="337"/>
      <c r="V284" s="337"/>
      <c r="W284" s="337"/>
      <c r="X284" s="337">
        <v>1</v>
      </c>
      <c r="Y284" s="337"/>
      <c r="Z284" s="337"/>
      <c r="AA284" s="337"/>
      <c r="AB284" s="337"/>
      <c r="AC284" s="337"/>
      <c r="AD284" s="337"/>
      <c r="AE284" s="337"/>
      <c r="AF284" s="337"/>
      <c r="AG284" s="337"/>
      <c r="AH284" s="337"/>
      <c r="AI284" s="337"/>
      <c r="AJ284" s="337"/>
      <c r="AK284" s="338">
        <v>1</v>
      </c>
    </row>
    <row r="285" spans="1:37">
      <c r="A285" s="322"/>
      <c r="B285" s="318" t="s">
        <v>161</v>
      </c>
      <c r="C285" s="318" t="s">
        <v>647</v>
      </c>
      <c r="D285" s="319"/>
      <c r="E285" s="320"/>
      <c r="F285" s="320"/>
      <c r="G285" s="320"/>
      <c r="H285" s="320"/>
      <c r="I285" s="320"/>
      <c r="J285" s="320"/>
      <c r="K285" s="320"/>
      <c r="L285" s="320"/>
      <c r="M285" s="320"/>
      <c r="N285" s="320"/>
      <c r="O285" s="320"/>
      <c r="P285" s="320"/>
      <c r="Q285" s="320"/>
      <c r="R285" s="320"/>
      <c r="S285" s="320"/>
      <c r="T285" s="320"/>
      <c r="U285" s="320"/>
      <c r="V285" s="320"/>
      <c r="W285" s="320"/>
      <c r="X285" s="320"/>
      <c r="Y285" s="320"/>
      <c r="Z285" s="320"/>
      <c r="AA285" s="320"/>
      <c r="AB285" s="320"/>
      <c r="AC285" s="320"/>
      <c r="AD285" s="320"/>
      <c r="AE285" s="320">
        <v>1</v>
      </c>
      <c r="AF285" s="320"/>
      <c r="AG285" s="320"/>
      <c r="AH285" s="320"/>
      <c r="AI285" s="320"/>
      <c r="AJ285" s="320"/>
      <c r="AK285" s="321">
        <v>1</v>
      </c>
    </row>
    <row r="286" spans="1:37">
      <c r="A286" s="322"/>
      <c r="B286" s="334" t="s">
        <v>648</v>
      </c>
      <c r="C286" s="335"/>
      <c r="D286" s="336"/>
      <c r="E286" s="337"/>
      <c r="F286" s="337"/>
      <c r="G286" s="337"/>
      <c r="H286" s="337"/>
      <c r="I286" s="337"/>
      <c r="J286" s="337"/>
      <c r="K286" s="337"/>
      <c r="L286" s="337"/>
      <c r="M286" s="337"/>
      <c r="N286" s="337"/>
      <c r="O286" s="337"/>
      <c r="P286" s="337"/>
      <c r="Q286" s="337"/>
      <c r="R286" s="337"/>
      <c r="S286" s="337"/>
      <c r="T286" s="337"/>
      <c r="U286" s="337"/>
      <c r="V286" s="337"/>
      <c r="W286" s="337"/>
      <c r="X286" s="337"/>
      <c r="Y286" s="337"/>
      <c r="Z286" s="337"/>
      <c r="AA286" s="337"/>
      <c r="AB286" s="337"/>
      <c r="AC286" s="337"/>
      <c r="AD286" s="337"/>
      <c r="AE286" s="337">
        <v>1</v>
      </c>
      <c r="AF286" s="337"/>
      <c r="AG286" s="337"/>
      <c r="AH286" s="337"/>
      <c r="AI286" s="337"/>
      <c r="AJ286" s="337"/>
      <c r="AK286" s="338">
        <v>1</v>
      </c>
    </row>
    <row r="287" spans="1:37">
      <c r="A287" s="322"/>
      <c r="B287" s="318" t="s">
        <v>290</v>
      </c>
      <c r="C287" s="318" t="s">
        <v>482</v>
      </c>
      <c r="D287" s="319"/>
      <c r="E287" s="320"/>
      <c r="F287" s="320"/>
      <c r="G287" s="320"/>
      <c r="H287" s="320"/>
      <c r="I287" s="320"/>
      <c r="J287" s="320"/>
      <c r="K287" s="320"/>
      <c r="L287" s="320"/>
      <c r="M287" s="320"/>
      <c r="N287" s="320"/>
      <c r="O287" s="320"/>
      <c r="P287" s="320"/>
      <c r="Q287" s="320"/>
      <c r="R287" s="320"/>
      <c r="S287" s="320"/>
      <c r="T287" s="320"/>
      <c r="U287" s="320"/>
      <c r="V287" s="320"/>
      <c r="W287" s="320"/>
      <c r="X287" s="320"/>
      <c r="Y287" s="320"/>
      <c r="Z287" s="320"/>
      <c r="AA287" s="320"/>
      <c r="AB287" s="320">
        <v>1</v>
      </c>
      <c r="AC287" s="320"/>
      <c r="AD287" s="320"/>
      <c r="AE287" s="320"/>
      <c r="AF287" s="320"/>
      <c r="AG287" s="320"/>
      <c r="AH287" s="320"/>
      <c r="AI287" s="320"/>
      <c r="AJ287" s="320"/>
      <c r="AK287" s="321">
        <v>1</v>
      </c>
    </row>
    <row r="288" spans="1:37">
      <c r="A288" s="322"/>
      <c r="B288" s="334" t="s">
        <v>605</v>
      </c>
      <c r="C288" s="335"/>
      <c r="D288" s="336"/>
      <c r="E288" s="337"/>
      <c r="F288" s="337"/>
      <c r="G288" s="337"/>
      <c r="H288" s="337"/>
      <c r="I288" s="337"/>
      <c r="J288" s="337"/>
      <c r="K288" s="337"/>
      <c r="L288" s="337"/>
      <c r="M288" s="337"/>
      <c r="N288" s="337"/>
      <c r="O288" s="337"/>
      <c r="P288" s="337"/>
      <c r="Q288" s="337"/>
      <c r="R288" s="337"/>
      <c r="S288" s="337"/>
      <c r="T288" s="337"/>
      <c r="U288" s="337"/>
      <c r="V288" s="337"/>
      <c r="W288" s="337"/>
      <c r="X288" s="337"/>
      <c r="Y288" s="337"/>
      <c r="Z288" s="337"/>
      <c r="AA288" s="337"/>
      <c r="AB288" s="337">
        <v>1</v>
      </c>
      <c r="AC288" s="337"/>
      <c r="AD288" s="337"/>
      <c r="AE288" s="337"/>
      <c r="AF288" s="337"/>
      <c r="AG288" s="337"/>
      <c r="AH288" s="337"/>
      <c r="AI288" s="337"/>
      <c r="AJ288" s="337"/>
      <c r="AK288" s="338">
        <v>1</v>
      </c>
    </row>
    <row r="289" spans="1:37">
      <c r="A289" s="322"/>
      <c r="B289" s="318" t="s">
        <v>289</v>
      </c>
      <c r="C289" s="318" t="s">
        <v>362</v>
      </c>
      <c r="D289" s="319"/>
      <c r="E289" s="320"/>
      <c r="F289" s="320"/>
      <c r="G289" s="320"/>
      <c r="H289" s="320"/>
      <c r="I289" s="320"/>
      <c r="J289" s="320">
        <v>1</v>
      </c>
      <c r="K289" s="320"/>
      <c r="L289" s="320"/>
      <c r="M289" s="320"/>
      <c r="N289" s="320"/>
      <c r="O289" s="320"/>
      <c r="P289" s="320"/>
      <c r="Q289" s="320"/>
      <c r="R289" s="320"/>
      <c r="S289" s="320"/>
      <c r="T289" s="320"/>
      <c r="U289" s="320"/>
      <c r="V289" s="320"/>
      <c r="W289" s="320"/>
      <c r="X289" s="320"/>
      <c r="Y289" s="320"/>
      <c r="Z289" s="320"/>
      <c r="AA289" s="320"/>
      <c r="AB289" s="320"/>
      <c r="AC289" s="320"/>
      <c r="AD289" s="320"/>
      <c r="AE289" s="320"/>
      <c r="AF289" s="320"/>
      <c r="AG289" s="320"/>
      <c r="AH289" s="320"/>
      <c r="AI289" s="320"/>
      <c r="AJ289" s="320"/>
      <c r="AK289" s="321">
        <v>1</v>
      </c>
    </row>
    <row r="290" spans="1:37">
      <c r="A290" s="322"/>
      <c r="B290" s="334" t="s">
        <v>604</v>
      </c>
      <c r="C290" s="335"/>
      <c r="D290" s="336"/>
      <c r="E290" s="337"/>
      <c r="F290" s="337"/>
      <c r="G290" s="337"/>
      <c r="H290" s="337"/>
      <c r="I290" s="337"/>
      <c r="J290" s="337">
        <v>1</v>
      </c>
      <c r="K290" s="337"/>
      <c r="L290" s="337"/>
      <c r="M290" s="337"/>
      <c r="N290" s="337"/>
      <c r="O290" s="337"/>
      <c r="P290" s="337"/>
      <c r="Q290" s="337"/>
      <c r="R290" s="337"/>
      <c r="S290" s="337"/>
      <c r="T290" s="337"/>
      <c r="U290" s="337"/>
      <c r="V290" s="337"/>
      <c r="W290" s="337"/>
      <c r="X290" s="337"/>
      <c r="Y290" s="337"/>
      <c r="Z290" s="337"/>
      <c r="AA290" s="337"/>
      <c r="AB290" s="337"/>
      <c r="AC290" s="337"/>
      <c r="AD290" s="337"/>
      <c r="AE290" s="337"/>
      <c r="AF290" s="337"/>
      <c r="AG290" s="337"/>
      <c r="AH290" s="337"/>
      <c r="AI290" s="337"/>
      <c r="AJ290" s="337"/>
      <c r="AK290" s="338">
        <v>1</v>
      </c>
    </row>
    <row r="291" spans="1:37">
      <c r="A291" s="339" t="s">
        <v>606</v>
      </c>
      <c r="B291" s="340"/>
      <c r="C291" s="340"/>
      <c r="D291" s="341"/>
      <c r="E291" s="342"/>
      <c r="F291" s="342"/>
      <c r="G291" s="342">
        <v>3</v>
      </c>
      <c r="H291" s="342">
        <v>1</v>
      </c>
      <c r="I291" s="342">
        <v>2</v>
      </c>
      <c r="J291" s="342">
        <v>2</v>
      </c>
      <c r="K291" s="342"/>
      <c r="L291" s="342"/>
      <c r="M291" s="342"/>
      <c r="N291" s="342"/>
      <c r="O291" s="342"/>
      <c r="P291" s="342"/>
      <c r="Q291" s="342"/>
      <c r="R291" s="342"/>
      <c r="S291" s="342"/>
      <c r="T291" s="342"/>
      <c r="U291" s="342">
        <v>1</v>
      </c>
      <c r="V291" s="342">
        <v>1</v>
      </c>
      <c r="W291" s="342">
        <v>1</v>
      </c>
      <c r="X291" s="342">
        <v>1</v>
      </c>
      <c r="Y291" s="342">
        <v>2</v>
      </c>
      <c r="Z291" s="342"/>
      <c r="AA291" s="342">
        <v>1</v>
      </c>
      <c r="AB291" s="342">
        <v>8</v>
      </c>
      <c r="AC291" s="342">
        <v>2</v>
      </c>
      <c r="AD291" s="342">
        <v>7</v>
      </c>
      <c r="AE291" s="342">
        <v>4</v>
      </c>
      <c r="AF291" s="342">
        <v>1</v>
      </c>
      <c r="AG291" s="342">
        <v>1</v>
      </c>
      <c r="AH291" s="342"/>
      <c r="AI291" s="342"/>
      <c r="AJ291" s="342"/>
      <c r="AK291" s="343">
        <v>38</v>
      </c>
    </row>
    <row r="292" spans="1:37">
      <c r="A292" s="318" t="s">
        <v>28</v>
      </c>
      <c r="B292" s="318" t="s">
        <v>277</v>
      </c>
      <c r="C292" s="318" t="s">
        <v>368</v>
      </c>
      <c r="D292" s="319"/>
      <c r="E292" s="320"/>
      <c r="F292" s="320"/>
      <c r="G292" s="320"/>
      <c r="H292" s="320"/>
      <c r="I292" s="320"/>
      <c r="J292" s="320"/>
      <c r="K292" s="320"/>
      <c r="L292" s="320"/>
      <c r="M292" s="320"/>
      <c r="N292" s="320"/>
      <c r="O292" s="320">
        <v>2</v>
      </c>
      <c r="P292" s="320"/>
      <c r="Q292" s="320"/>
      <c r="R292" s="320"/>
      <c r="S292" s="320"/>
      <c r="T292" s="320"/>
      <c r="U292" s="320"/>
      <c r="V292" s="320"/>
      <c r="W292" s="320"/>
      <c r="X292" s="320"/>
      <c r="Y292" s="320"/>
      <c r="Z292" s="320"/>
      <c r="AA292" s="320"/>
      <c r="AB292" s="320"/>
      <c r="AC292" s="320"/>
      <c r="AD292" s="320"/>
      <c r="AE292" s="320"/>
      <c r="AF292" s="320"/>
      <c r="AG292" s="320"/>
      <c r="AH292" s="320"/>
      <c r="AI292" s="320"/>
      <c r="AJ292" s="320"/>
      <c r="AK292" s="321">
        <v>2</v>
      </c>
    </row>
    <row r="293" spans="1:37">
      <c r="A293" s="322"/>
      <c r="B293" s="322"/>
      <c r="C293" s="323" t="s">
        <v>408</v>
      </c>
      <c r="D293" s="324"/>
      <c r="E293" s="325"/>
      <c r="F293" s="325"/>
      <c r="G293" s="325"/>
      <c r="H293" s="325"/>
      <c r="I293" s="325"/>
      <c r="J293" s="325"/>
      <c r="K293" s="325"/>
      <c r="L293" s="325"/>
      <c r="M293" s="325"/>
      <c r="N293" s="325"/>
      <c r="O293" s="325"/>
      <c r="P293" s="325"/>
      <c r="Q293" s="325"/>
      <c r="R293" s="325"/>
      <c r="S293" s="325"/>
      <c r="T293" s="325"/>
      <c r="U293" s="325"/>
      <c r="V293" s="325">
        <v>1</v>
      </c>
      <c r="W293" s="325"/>
      <c r="X293" s="325"/>
      <c r="Y293" s="325"/>
      <c r="Z293" s="325"/>
      <c r="AA293" s="325"/>
      <c r="AB293" s="325"/>
      <c r="AC293" s="325"/>
      <c r="AD293" s="325"/>
      <c r="AE293" s="325"/>
      <c r="AF293" s="325"/>
      <c r="AG293" s="325"/>
      <c r="AH293" s="325"/>
      <c r="AI293" s="325"/>
      <c r="AJ293" s="325"/>
      <c r="AK293" s="326">
        <v>1</v>
      </c>
    </row>
    <row r="294" spans="1:37">
      <c r="A294" s="322"/>
      <c r="B294" s="322"/>
      <c r="C294" s="323" t="s">
        <v>301</v>
      </c>
      <c r="D294" s="324"/>
      <c r="E294" s="325"/>
      <c r="F294" s="325"/>
      <c r="G294" s="325"/>
      <c r="H294" s="325"/>
      <c r="I294" s="325"/>
      <c r="J294" s="325"/>
      <c r="K294" s="325"/>
      <c r="L294" s="325"/>
      <c r="M294" s="325"/>
      <c r="N294" s="325"/>
      <c r="O294" s="325"/>
      <c r="P294" s="325"/>
      <c r="Q294" s="325"/>
      <c r="R294" s="325"/>
      <c r="S294" s="325"/>
      <c r="T294" s="325"/>
      <c r="U294" s="325"/>
      <c r="V294" s="325"/>
      <c r="W294" s="325"/>
      <c r="X294" s="325"/>
      <c r="Y294" s="325"/>
      <c r="Z294" s="325"/>
      <c r="AA294" s="325"/>
      <c r="AB294" s="325"/>
      <c r="AC294" s="325"/>
      <c r="AD294" s="325"/>
      <c r="AE294" s="325">
        <v>1</v>
      </c>
      <c r="AF294" s="325"/>
      <c r="AG294" s="325"/>
      <c r="AH294" s="325"/>
      <c r="AI294" s="325"/>
      <c r="AJ294" s="325"/>
      <c r="AK294" s="326">
        <v>1</v>
      </c>
    </row>
    <row r="295" spans="1:37">
      <c r="A295" s="322"/>
      <c r="B295" s="322"/>
      <c r="C295" s="323" t="s">
        <v>415</v>
      </c>
      <c r="D295" s="324"/>
      <c r="E295" s="325"/>
      <c r="F295" s="325"/>
      <c r="G295" s="325"/>
      <c r="H295" s="325"/>
      <c r="I295" s="325"/>
      <c r="J295" s="325"/>
      <c r="K295" s="325"/>
      <c r="L295" s="325"/>
      <c r="M295" s="325"/>
      <c r="N295" s="325"/>
      <c r="O295" s="325"/>
      <c r="P295" s="325"/>
      <c r="Q295" s="325"/>
      <c r="R295" s="325"/>
      <c r="S295" s="325"/>
      <c r="T295" s="325"/>
      <c r="U295" s="325"/>
      <c r="V295" s="325"/>
      <c r="W295" s="325">
        <v>1</v>
      </c>
      <c r="X295" s="325"/>
      <c r="Y295" s="325"/>
      <c r="Z295" s="325"/>
      <c r="AA295" s="325"/>
      <c r="AB295" s="325"/>
      <c r="AC295" s="325"/>
      <c r="AD295" s="325"/>
      <c r="AE295" s="325"/>
      <c r="AF295" s="325"/>
      <c r="AG295" s="325"/>
      <c r="AH295" s="325"/>
      <c r="AI295" s="325"/>
      <c r="AJ295" s="325"/>
      <c r="AK295" s="326">
        <v>1</v>
      </c>
    </row>
    <row r="296" spans="1:37">
      <c r="A296" s="322"/>
      <c r="B296" s="334" t="s">
        <v>607</v>
      </c>
      <c r="C296" s="335"/>
      <c r="D296" s="336"/>
      <c r="E296" s="337"/>
      <c r="F296" s="337"/>
      <c r="G296" s="337"/>
      <c r="H296" s="337"/>
      <c r="I296" s="337"/>
      <c r="J296" s="337"/>
      <c r="K296" s="337"/>
      <c r="L296" s="337"/>
      <c r="M296" s="337"/>
      <c r="N296" s="337"/>
      <c r="O296" s="337">
        <v>2</v>
      </c>
      <c r="P296" s="337"/>
      <c r="Q296" s="337"/>
      <c r="R296" s="337"/>
      <c r="S296" s="337"/>
      <c r="T296" s="337"/>
      <c r="U296" s="337"/>
      <c r="V296" s="337">
        <v>1</v>
      </c>
      <c r="W296" s="337">
        <v>1</v>
      </c>
      <c r="X296" s="337"/>
      <c r="Y296" s="337"/>
      <c r="Z296" s="337"/>
      <c r="AA296" s="337"/>
      <c r="AB296" s="337"/>
      <c r="AC296" s="337"/>
      <c r="AD296" s="337"/>
      <c r="AE296" s="337">
        <v>1</v>
      </c>
      <c r="AF296" s="337"/>
      <c r="AG296" s="337"/>
      <c r="AH296" s="337"/>
      <c r="AI296" s="337"/>
      <c r="AJ296" s="337"/>
      <c r="AK296" s="338">
        <v>5</v>
      </c>
    </row>
    <row r="297" spans="1:37">
      <c r="A297" s="322"/>
      <c r="B297" s="318" t="s">
        <v>251</v>
      </c>
      <c r="C297" s="318" t="s">
        <v>332</v>
      </c>
      <c r="D297" s="319"/>
      <c r="E297" s="320"/>
      <c r="F297" s="320"/>
      <c r="G297" s="320"/>
      <c r="H297" s="320"/>
      <c r="I297" s="320"/>
      <c r="J297" s="320"/>
      <c r="K297" s="320"/>
      <c r="L297" s="320"/>
      <c r="M297" s="320"/>
      <c r="N297" s="320"/>
      <c r="O297" s="320"/>
      <c r="P297" s="320"/>
      <c r="Q297" s="320"/>
      <c r="R297" s="320"/>
      <c r="S297" s="320"/>
      <c r="T297" s="320"/>
      <c r="U297" s="320"/>
      <c r="V297" s="320"/>
      <c r="W297" s="320"/>
      <c r="X297" s="320"/>
      <c r="Y297" s="320">
        <v>1</v>
      </c>
      <c r="Z297" s="320">
        <v>1</v>
      </c>
      <c r="AA297" s="320">
        <v>1</v>
      </c>
      <c r="AB297" s="320"/>
      <c r="AC297" s="320">
        <v>1</v>
      </c>
      <c r="AD297" s="320"/>
      <c r="AE297" s="320"/>
      <c r="AF297" s="320"/>
      <c r="AG297" s="320"/>
      <c r="AH297" s="320"/>
      <c r="AI297" s="320"/>
      <c r="AJ297" s="320"/>
      <c r="AK297" s="321">
        <v>4</v>
      </c>
    </row>
    <row r="298" spans="1:37">
      <c r="A298" s="322"/>
      <c r="B298" s="334" t="s">
        <v>608</v>
      </c>
      <c r="C298" s="335"/>
      <c r="D298" s="336"/>
      <c r="E298" s="337"/>
      <c r="F298" s="337"/>
      <c r="G298" s="337"/>
      <c r="H298" s="337"/>
      <c r="I298" s="337"/>
      <c r="J298" s="337"/>
      <c r="K298" s="337"/>
      <c r="L298" s="337"/>
      <c r="M298" s="337"/>
      <c r="N298" s="337"/>
      <c r="O298" s="337"/>
      <c r="P298" s="337"/>
      <c r="Q298" s="337"/>
      <c r="R298" s="337"/>
      <c r="S298" s="337"/>
      <c r="T298" s="337"/>
      <c r="U298" s="337"/>
      <c r="V298" s="337"/>
      <c r="W298" s="337"/>
      <c r="X298" s="337"/>
      <c r="Y298" s="337">
        <v>1</v>
      </c>
      <c r="Z298" s="337">
        <v>1</v>
      </c>
      <c r="AA298" s="337">
        <v>1</v>
      </c>
      <c r="AB298" s="337"/>
      <c r="AC298" s="337">
        <v>1</v>
      </c>
      <c r="AD298" s="337"/>
      <c r="AE298" s="337"/>
      <c r="AF298" s="337"/>
      <c r="AG298" s="337"/>
      <c r="AH298" s="337"/>
      <c r="AI298" s="337"/>
      <c r="AJ298" s="337"/>
      <c r="AK298" s="338">
        <v>4</v>
      </c>
    </row>
    <row r="299" spans="1:37">
      <c r="A299" s="322"/>
      <c r="B299" s="318" t="s">
        <v>283</v>
      </c>
      <c r="C299" s="318" t="s">
        <v>409</v>
      </c>
      <c r="D299" s="319"/>
      <c r="E299" s="320"/>
      <c r="F299" s="320"/>
      <c r="G299" s="320"/>
      <c r="H299" s="320"/>
      <c r="I299" s="320"/>
      <c r="J299" s="320"/>
      <c r="K299" s="320"/>
      <c r="L299" s="320"/>
      <c r="M299" s="320"/>
      <c r="N299" s="320"/>
      <c r="O299" s="320"/>
      <c r="P299" s="320"/>
      <c r="Q299" s="320"/>
      <c r="R299" s="320"/>
      <c r="S299" s="320"/>
      <c r="T299" s="320"/>
      <c r="U299" s="320"/>
      <c r="V299" s="320">
        <v>1</v>
      </c>
      <c r="W299" s="320">
        <v>1</v>
      </c>
      <c r="X299" s="320">
        <v>1</v>
      </c>
      <c r="Y299" s="320"/>
      <c r="Z299" s="320"/>
      <c r="AA299" s="320"/>
      <c r="AB299" s="320"/>
      <c r="AC299" s="320"/>
      <c r="AD299" s="320"/>
      <c r="AE299" s="320"/>
      <c r="AF299" s="320"/>
      <c r="AG299" s="320"/>
      <c r="AH299" s="320"/>
      <c r="AI299" s="320"/>
      <c r="AJ299" s="320"/>
      <c r="AK299" s="321">
        <v>3</v>
      </c>
    </row>
    <row r="300" spans="1:37">
      <c r="A300" s="322"/>
      <c r="B300" s="334" t="s">
        <v>609</v>
      </c>
      <c r="C300" s="335"/>
      <c r="D300" s="336"/>
      <c r="E300" s="337"/>
      <c r="F300" s="337"/>
      <c r="G300" s="337"/>
      <c r="H300" s="337"/>
      <c r="I300" s="337"/>
      <c r="J300" s="337"/>
      <c r="K300" s="337"/>
      <c r="L300" s="337"/>
      <c r="M300" s="337"/>
      <c r="N300" s="337"/>
      <c r="O300" s="337"/>
      <c r="P300" s="337"/>
      <c r="Q300" s="337"/>
      <c r="R300" s="337"/>
      <c r="S300" s="337"/>
      <c r="T300" s="337"/>
      <c r="U300" s="337"/>
      <c r="V300" s="337">
        <v>1</v>
      </c>
      <c r="W300" s="337">
        <v>1</v>
      </c>
      <c r="X300" s="337">
        <v>1</v>
      </c>
      <c r="Y300" s="337"/>
      <c r="Z300" s="337"/>
      <c r="AA300" s="337"/>
      <c r="AB300" s="337"/>
      <c r="AC300" s="337"/>
      <c r="AD300" s="337"/>
      <c r="AE300" s="337"/>
      <c r="AF300" s="337"/>
      <c r="AG300" s="337"/>
      <c r="AH300" s="337"/>
      <c r="AI300" s="337"/>
      <c r="AJ300" s="337"/>
      <c r="AK300" s="338">
        <v>3</v>
      </c>
    </row>
    <row r="301" spans="1:37">
      <c r="A301" s="322"/>
      <c r="B301" s="318" t="s">
        <v>273</v>
      </c>
      <c r="C301" s="318" t="s">
        <v>416</v>
      </c>
      <c r="D301" s="319"/>
      <c r="E301" s="320"/>
      <c r="F301" s="320"/>
      <c r="G301" s="320"/>
      <c r="H301" s="320"/>
      <c r="I301" s="320"/>
      <c r="J301" s="320"/>
      <c r="K301" s="320"/>
      <c r="L301" s="320"/>
      <c r="M301" s="320"/>
      <c r="N301" s="320"/>
      <c r="O301" s="320"/>
      <c r="P301" s="320"/>
      <c r="Q301" s="320"/>
      <c r="R301" s="320"/>
      <c r="S301" s="320"/>
      <c r="T301" s="320"/>
      <c r="U301" s="320"/>
      <c r="V301" s="320"/>
      <c r="W301" s="320">
        <v>1</v>
      </c>
      <c r="X301" s="320"/>
      <c r="Y301" s="320"/>
      <c r="Z301" s="320"/>
      <c r="AA301" s="320"/>
      <c r="AB301" s="320"/>
      <c r="AC301" s="320">
        <v>1</v>
      </c>
      <c r="AD301" s="320"/>
      <c r="AE301" s="320"/>
      <c r="AF301" s="320"/>
      <c r="AG301" s="320"/>
      <c r="AH301" s="320"/>
      <c r="AI301" s="320"/>
      <c r="AJ301" s="320"/>
      <c r="AK301" s="321">
        <v>2</v>
      </c>
    </row>
    <row r="302" spans="1:37">
      <c r="A302" s="322"/>
      <c r="B302" s="334" t="s">
        <v>610</v>
      </c>
      <c r="C302" s="335"/>
      <c r="D302" s="336"/>
      <c r="E302" s="337"/>
      <c r="F302" s="337"/>
      <c r="G302" s="337"/>
      <c r="H302" s="337"/>
      <c r="I302" s="337"/>
      <c r="J302" s="337"/>
      <c r="K302" s="337"/>
      <c r="L302" s="337"/>
      <c r="M302" s="337"/>
      <c r="N302" s="337"/>
      <c r="O302" s="337"/>
      <c r="P302" s="337"/>
      <c r="Q302" s="337"/>
      <c r="R302" s="337"/>
      <c r="S302" s="337"/>
      <c r="T302" s="337"/>
      <c r="U302" s="337"/>
      <c r="V302" s="337"/>
      <c r="W302" s="337">
        <v>1</v>
      </c>
      <c r="X302" s="337"/>
      <c r="Y302" s="337"/>
      <c r="Z302" s="337"/>
      <c r="AA302" s="337"/>
      <c r="AB302" s="337"/>
      <c r="AC302" s="337">
        <v>1</v>
      </c>
      <c r="AD302" s="337"/>
      <c r="AE302" s="337"/>
      <c r="AF302" s="337"/>
      <c r="AG302" s="337"/>
      <c r="AH302" s="337"/>
      <c r="AI302" s="337"/>
      <c r="AJ302" s="337"/>
      <c r="AK302" s="338">
        <v>2</v>
      </c>
    </row>
    <row r="303" spans="1:37">
      <c r="A303" s="322"/>
      <c r="B303" s="318" t="s">
        <v>279</v>
      </c>
      <c r="C303" s="318" t="s">
        <v>499</v>
      </c>
      <c r="D303" s="319"/>
      <c r="E303" s="320"/>
      <c r="F303" s="320"/>
      <c r="G303" s="320"/>
      <c r="H303" s="320"/>
      <c r="I303" s="320"/>
      <c r="J303" s="320"/>
      <c r="K303" s="320"/>
      <c r="L303" s="320"/>
      <c r="M303" s="320"/>
      <c r="N303" s="320"/>
      <c r="O303" s="320"/>
      <c r="P303" s="320"/>
      <c r="Q303" s="320"/>
      <c r="R303" s="320"/>
      <c r="S303" s="320"/>
      <c r="T303" s="320"/>
      <c r="U303" s="320"/>
      <c r="V303" s="320"/>
      <c r="W303" s="320"/>
      <c r="X303" s="320"/>
      <c r="Y303" s="320"/>
      <c r="Z303" s="320"/>
      <c r="AA303" s="320"/>
      <c r="AB303" s="320"/>
      <c r="AC303" s="320"/>
      <c r="AD303" s="320"/>
      <c r="AE303" s="320"/>
      <c r="AF303" s="320"/>
      <c r="AG303" s="320">
        <v>1</v>
      </c>
      <c r="AH303" s="320">
        <v>1</v>
      </c>
      <c r="AI303" s="320"/>
      <c r="AJ303" s="320"/>
      <c r="AK303" s="321">
        <v>2</v>
      </c>
    </row>
    <row r="304" spans="1:37">
      <c r="A304" s="322"/>
      <c r="B304" s="334" t="s">
        <v>611</v>
      </c>
      <c r="C304" s="335"/>
      <c r="D304" s="336"/>
      <c r="E304" s="337"/>
      <c r="F304" s="337"/>
      <c r="G304" s="337"/>
      <c r="H304" s="337"/>
      <c r="I304" s="337"/>
      <c r="J304" s="337"/>
      <c r="K304" s="337"/>
      <c r="L304" s="337"/>
      <c r="M304" s="337"/>
      <c r="N304" s="337"/>
      <c r="O304" s="337"/>
      <c r="P304" s="337"/>
      <c r="Q304" s="337"/>
      <c r="R304" s="337"/>
      <c r="S304" s="337"/>
      <c r="T304" s="337"/>
      <c r="U304" s="337"/>
      <c r="V304" s="337"/>
      <c r="W304" s="337"/>
      <c r="X304" s="337"/>
      <c r="Y304" s="337"/>
      <c r="Z304" s="337"/>
      <c r="AA304" s="337"/>
      <c r="AB304" s="337"/>
      <c r="AC304" s="337"/>
      <c r="AD304" s="337"/>
      <c r="AE304" s="337"/>
      <c r="AF304" s="337"/>
      <c r="AG304" s="337">
        <v>1</v>
      </c>
      <c r="AH304" s="337">
        <v>1</v>
      </c>
      <c r="AI304" s="337"/>
      <c r="AJ304" s="337"/>
      <c r="AK304" s="338">
        <v>2</v>
      </c>
    </row>
    <row r="305" spans="1:37">
      <c r="A305" s="322"/>
      <c r="B305" s="318" t="s">
        <v>280</v>
      </c>
      <c r="C305" s="318" t="s">
        <v>379</v>
      </c>
      <c r="D305" s="319"/>
      <c r="E305" s="320"/>
      <c r="F305" s="320"/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>
        <v>1</v>
      </c>
      <c r="T305" s="320"/>
      <c r="U305" s="320"/>
      <c r="V305" s="320"/>
      <c r="W305" s="320"/>
      <c r="X305" s="320"/>
      <c r="Y305" s="320"/>
      <c r="Z305" s="320"/>
      <c r="AA305" s="320"/>
      <c r="AB305" s="320"/>
      <c r="AC305" s="320"/>
      <c r="AD305" s="320"/>
      <c r="AE305" s="320"/>
      <c r="AF305" s="320"/>
      <c r="AG305" s="320"/>
      <c r="AH305" s="320"/>
      <c r="AI305" s="320"/>
      <c r="AJ305" s="320"/>
      <c r="AK305" s="321">
        <v>1</v>
      </c>
    </row>
    <row r="306" spans="1:37">
      <c r="A306" s="322"/>
      <c r="B306" s="322"/>
      <c r="C306" s="323" t="s">
        <v>190</v>
      </c>
      <c r="D306" s="324"/>
      <c r="E306" s="325"/>
      <c r="F306" s="325"/>
      <c r="G306" s="325"/>
      <c r="H306" s="325"/>
      <c r="I306" s="325"/>
      <c r="J306" s="325"/>
      <c r="K306" s="325"/>
      <c r="L306" s="325"/>
      <c r="M306" s="325"/>
      <c r="N306" s="325"/>
      <c r="O306" s="325"/>
      <c r="P306" s="325"/>
      <c r="Q306" s="325"/>
      <c r="R306" s="325"/>
      <c r="S306" s="325"/>
      <c r="T306" s="325"/>
      <c r="U306" s="325"/>
      <c r="V306" s="325"/>
      <c r="W306" s="325"/>
      <c r="X306" s="325"/>
      <c r="Y306" s="325"/>
      <c r="Z306" s="325"/>
      <c r="AA306" s="325"/>
      <c r="AB306" s="325"/>
      <c r="AC306" s="325"/>
      <c r="AD306" s="325"/>
      <c r="AE306" s="325"/>
      <c r="AF306" s="325"/>
      <c r="AG306" s="325"/>
      <c r="AH306" s="325"/>
      <c r="AI306" s="325">
        <v>1</v>
      </c>
      <c r="AJ306" s="325"/>
      <c r="AK306" s="326">
        <v>1</v>
      </c>
    </row>
    <row r="307" spans="1:37">
      <c r="A307" s="322"/>
      <c r="B307" s="334" t="s">
        <v>616</v>
      </c>
      <c r="C307" s="335"/>
      <c r="D307" s="336"/>
      <c r="E307" s="337"/>
      <c r="F307" s="337"/>
      <c r="G307" s="337"/>
      <c r="H307" s="337"/>
      <c r="I307" s="337"/>
      <c r="J307" s="337"/>
      <c r="K307" s="337"/>
      <c r="L307" s="337"/>
      <c r="M307" s="337"/>
      <c r="N307" s="337"/>
      <c r="O307" s="337"/>
      <c r="P307" s="337"/>
      <c r="Q307" s="337"/>
      <c r="R307" s="337"/>
      <c r="S307" s="337">
        <v>1</v>
      </c>
      <c r="T307" s="337"/>
      <c r="U307" s="337"/>
      <c r="V307" s="337"/>
      <c r="W307" s="337"/>
      <c r="X307" s="337"/>
      <c r="Y307" s="337"/>
      <c r="Z307" s="337"/>
      <c r="AA307" s="337"/>
      <c r="AB307" s="337"/>
      <c r="AC307" s="337"/>
      <c r="AD307" s="337"/>
      <c r="AE307" s="337"/>
      <c r="AF307" s="337"/>
      <c r="AG307" s="337"/>
      <c r="AH307" s="337"/>
      <c r="AI307" s="337">
        <v>1</v>
      </c>
      <c r="AJ307" s="337"/>
      <c r="AK307" s="338">
        <v>2</v>
      </c>
    </row>
    <row r="308" spans="1:37">
      <c r="A308" s="322"/>
      <c r="B308" s="318" t="s">
        <v>276</v>
      </c>
      <c r="C308" s="318" t="s">
        <v>276</v>
      </c>
      <c r="D308" s="319"/>
      <c r="E308" s="320"/>
      <c r="F308" s="320"/>
      <c r="G308" s="320"/>
      <c r="H308" s="320"/>
      <c r="I308" s="320"/>
      <c r="J308" s="320"/>
      <c r="K308" s="320"/>
      <c r="L308" s="320"/>
      <c r="M308" s="320"/>
      <c r="N308" s="320"/>
      <c r="O308" s="320"/>
      <c r="P308" s="320"/>
      <c r="Q308" s="320"/>
      <c r="R308" s="320"/>
      <c r="S308" s="320"/>
      <c r="T308" s="320"/>
      <c r="U308" s="320"/>
      <c r="V308" s="320"/>
      <c r="W308" s="320"/>
      <c r="X308" s="320"/>
      <c r="Y308" s="320"/>
      <c r="Z308" s="320">
        <v>1</v>
      </c>
      <c r="AA308" s="320"/>
      <c r="AB308" s="320"/>
      <c r="AC308" s="320"/>
      <c r="AD308" s="320"/>
      <c r="AE308" s="320"/>
      <c r="AF308" s="320"/>
      <c r="AG308" s="320"/>
      <c r="AH308" s="320"/>
      <c r="AI308" s="320"/>
      <c r="AJ308" s="320"/>
      <c r="AK308" s="321">
        <v>1</v>
      </c>
    </row>
    <row r="309" spans="1:37">
      <c r="A309" s="322"/>
      <c r="B309" s="322"/>
      <c r="C309" s="323" t="s">
        <v>186</v>
      </c>
      <c r="D309" s="324"/>
      <c r="E309" s="325"/>
      <c r="F309" s="325"/>
      <c r="G309" s="325"/>
      <c r="H309" s="325"/>
      <c r="I309" s="325"/>
      <c r="J309" s="325"/>
      <c r="K309" s="325"/>
      <c r="L309" s="325"/>
      <c r="M309" s="325"/>
      <c r="N309" s="325"/>
      <c r="O309" s="325"/>
      <c r="P309" s="325"/>
      <c r="Q309" s="325"/>
      <c r="R309" s="325"/>
      <c r="S309" s="325"/>
      <c r="T309" s="325"/>
      <c r="U309" s="325"/>
      <c r="V309" s="325"/>
      <c r="W309" s="325"/>
      <c r="X309" s="325"/>
      <c r="Y309" s="325"/>
      <c r="Z309" s="325">
        <v>1</v>
      </c>
      <c r="AA309" s="325"/>
      <c r="AB309" s="325"/>
      <c r="AC309" s="325"/>
      <c r="AD309" s="325"/>
      <c r="AE309" s="325"/>
      <c r="AF309" s="325"/>
      <c r="AG309" s="325"/>
      <c r="AH309" s="325"/>
      <c r="AI309" s="325"/>
      <c r="AJ309" s="325"/>
      <c r="AK309" s="326">
        <v>1</v>
      </c>
    </row>
    <row r="310" spans="1:37">
      <c r="A310" s="322"/>
      <c r="B310" s="334" t="s">
        <v>612</v>
      </c>
      <c r="C310" s="335"/>
      <c r="D310" s="336"/>
      <c r="E310" s="337"/>
      <c r="F310" s="337"/>
      <c r="G310" s="337"/>
      <c r="H310" s="337"/>
      <c r="I310" s="337"/>
      <c r="J310" s="337"/>
      <c r="K310" s="337"/>
      <c r="L310" s="337"/>
      <c r="M310" s="337"/>
      <c r="N310" s="337"/>
      <c r="O310" s="337"/>
      <c r="P310" s="337"/>
      <c r="Q310" s="337"/>
      <c r="R310" s="337"/>
      <c r="S310" s="337"/>
      <c r="T310" s="337"/>
      <c r="U310" s="337"/>
      <c r="V310" s="337"/>
      <c r="W310" s="337"/>
      <c r="X310" s="337"/>
      <c r="Y310" s="337"/>
      <c r="Z310" s="337">
        <v>2</v>
      </c>
      <c r="AA310" s="337"/>
      <c r="AB310" s="337"/>
      <c r="AC310" s="337"/>
      <c r="AD310" s="337"/>
      <c r="AE310" s="337"/>
      <c r="AF310" s="337"/>
      <c r="AG310" s="337"/>
      <c r="AH310" s="337"/>
      <c r="AI310" s="337"/>
      <c r="AJ310" s="337"/>
      <c r="AK310" s="338">
        <v>2</v>
      </c>
    </row>
    <row r="311" spans="1:37">
      <c r="A311" s="322"/>
      <c r="B311" s="318" t="s">
        <v>157</v>
      </c>
      <c r="C311" s="318" t="s">
        <v>422</v>
      </c>
      <c r="D311" s="319"/>
      <c r="E311" s="320"/>
      <c r="F311" s="320"/>
      <c r="G311" s="320"/>
      <c r="H311" s="320"/>
      <c r="I311" s="320"/>
      <c r="J311" s="320"/>
      <c r="K311" s="320"/>
      <c r="L311" s="320"/>
      <c r="M311" s="320"/>
      <c r="N311" s="320"/>
      <c r="O311" s="320"/>
      <c r="P311" s="320"/>
      <c r="Q311" s="320"/>
      <c r="R311" s="320"/>
      <c r="S311" s="320"/>
      <c r="T311" s="320"/>
      <c r="U311" s="320"/>
      <c r="V311" s="320"/>
      <c r="W311" s="320">
        <v>1</v>
      </c>
      <c r="X311" s="320"/>
      <c r="Y311" s="320"/>
      <c r="Z311" s="320"/>
      <c r="AA311" s="320"/>
      <c r="AB311" s="320"/>
      <c r="AC311" s="320"/>
      <c r="AD311" s="320"/>
      <c r="AE311" s="320"/>
      <c r="AF311" s="320"/>
      <c r="AG311" s="320"/>
      <c r="AH311" s="320"/>
      <c r="AI311" s="320"/>
      <c r="AJ311" s="320"/>
      <c r="AK311" s="321">
        <v>1</v>
      </c>
    </row>
    <row r="312" spans="1:37">
      <c r="A312" s="322"/>
      <c r="B312" s="334" t="s">
        <v>615</v>
      </c>
      <c r="C312" s="335"/>
      <c r="D312" s="336"/>
      <c r="E312" s="337"/>
      <c r="F312" s="337"/>
      <c r="G312" s="337"/>
      <c r="H312" s="337"/>
      <c r="I312" s="337"/>
      <c r="J312" s="337"/>
      <c r="K312" s="337"/>
      <c r="L312" s="337"/>
      <c r="M312" s="337"/>
      <c r="N312" s="337"/>
      <c r="O312" s="337"/>
      <c r="P312" s="337"/>
      <c r="Q312" s="337"/>
      <c r="R312" s="337"/>
      <c r="S312" s="337"/>
      <c r="T312" s="337"/>
      <c r="U312" s="337"/>
      <c r="V312" s="337"/>
      <c r="W312" s="337">
        <v>1</v>
      </c>
      <c r="X312" s="337"/>
      <c r="Y312" s="337"/>
      <c r="Z312" s="337"/>
      <c r="AA312" s="337"/>
      <c r="AB312" s="337"/>
      <c r="AC312" s="337"/>
      <c r="AD312" s="337"/>
      <c r="AE312" s="337"/>
      <c r="AF312" s="337"/>
      <c r="AG312" s="337"/>
      <c r="AH312" s="337"/>
      <c r="AI312" s="337"/>
      <c r="AJ312" s="337"/>
      <c r="AK312" s="338">
        <v>1</v>
      </c>
    </row>
    <row r="313" spans="1:37">
      <c r="A313" s="322"/>
      <c r="B313" s="318" t="s">
        <v>151</v>
      </c>
      <c r="C313" s="318" t="s">
        <v>151</v>
      </c>
      <c r="D313" s="319"/>
      <c r="E313" s="320"/>
      <c r="F313" s="320"/>
      <c r="G313" s="320"/>
      <c r="H313" s="320"/>
      <c r="I313" s="320"/>
      <c r="J313" s="320"/>
      <c r="K313" s="320"/>
      <c r="L313" s="320"/>
      <c r="M313" s="320"/>
      <c r="N313" s="320"/>
      <c r="O313" s="320"/>
      <c r="P313" s="320"/>
      <c r="Q313" s="320"/>
      <c r="R313" s="320"/>
      <c r="S313" s="320"/>
      <c r="T313" s="320"/>
      <c r="U313" s="320"/>
      <c r="V313" s="320"/>
      <c r="W313" s="320"/>
      <c r="X313" s="320"/>
      <c r="Y313" s="320"/>
      <c r="Z313" s="320"/>
      <c r="AA313" s="320"/>
      <c r="AB313" s="320"/>
      <c r="AC313" s="320"/>
      <c r="AD313" s="320"/>
      <c r="AE313" s="320"/>
      <c r="AF313" s="320"/>
      <c r="AG313" s="320"/>
      <c r="AH313" s="320">
        <v>1</v>
      </c>
      <c r="AI313" s="320"/>
      <c r="AJ313" s="320"/>
      <c r="AK313" s="321">
        <v>1</v>
      </c>
    </row>
    <row r="314" spans="1:37">
      <c r="A314" s="322"/>
      <c r="B314" s="334" t="s">
        <v>613</v>
      </c>
      <c r="C314" s="335"/>
      <c r="D314" s="336"/>
      <c r="E314" s="337"/>
      <c r="F314" s="337"/>
      <c r="G314" s="337"/>
      <c r="H314" s="337"/>
      <c r="I314" s="337"/>
      <c r="J314" s="337"/>
      <c r="K314" s="337"/>
      <c r="L314" s="337"/>
      <c r="M314" s="337"/>
      <c r="N314" s="337"/>
      <c r="O314" s="337"/>
      <c r="P314" s="337"/>
      <c r="Q314" s="337"/>
      <c r="R314" s="337"/>
      <c r="S314" s="337"/>
      <c r="T314" s="337"/>
      <c r="U314" s="337"/>
      <c r="V314" s="337"/>
      <c r="W314" s="337"/>
      <c r="X314" s="337"/>
      <c r="Y314" s="337"/>
      <c r="Z314" s="337"/>
      <c r="AA314" s="337"/>
      <c r="AB314" s="337"/>
      <c r="AC314" s="337"/>
      <c r="AD314" s="337"/>
      <c r="AE314" s="337"/>
      <c r="AF314" s="337"/>
      <c r="AG314" s="337"/>
      <c r="AH314" s="337">
        <v>1</v>
      </c>
      <c r="AI314" s="337"/>
      <c r="AJ314" s="337"/>
      <c r="AK314" s="338">
        <v>1</v>
      </c>
    </row>
    <row r="315" spans="1:37">
      <c r="A315" s="322"/>
      <c r="B315" s="318" t="s">
        <v>275</v>
      </c>
      <c r="C315" s="318" t="s">
        <v>332</v>
      </c>
      <c r="D315" s="319"/>
      <c r="E315" s="320"/>
      <c r="F315" s="320">
        <v>1</v>
      </c>
      <c r="G315" s="320"/>
      <c r="H315" s="320"/>
      <c r="I315" s="320"/>
      <c r="J315" s="320"/>
      <c r="K315" s="320"/>
      <c r="L315" s="320"/>
      <c r="M315" s="320"/>
      <c r="N315" s="320"/>
      <c r="O315" s="320"/>
      <c r="P315" s="320"/>
      <c r="Q315" s="320"/>
      <c r="R315" s="320"/>
      <c r="S315" s="320"/>
      <c r="T315" s="320"/>
      <c r="U315" s="320"/>
      <c r="V315" s="320"/>
      <c r="W315" s="320"/>
      <c r="X315" s="320"/>
      <c r="Y315" s="320"/>
      <c r="Z315" s="320"/>
      <c r="AA315" s="320"/>
      <c r="AB315" s="320"/>
      <c r="AC315" s="320"/>
      <c r="AD315" s="320"/>
      <c r="AE315" s="320"/>
      <c r="AF315" s="320"/>
      <c r="AG315" s="320"/>
      <c r="AH315" s="320"/>
      <c r="AI315" s="320"/>
      <c r="AJ315" s="320"/>
      <c r="AK315" s="321">
        <v>1</v>
      </c>
    </row>
    <row r="316" spans="1:37">
      <c r="A316" s="322"/>
      <c r="B316" s="334" t="s">
        <v>614</v>
      </c>
      <c r="C316" s="335"/>
      <c r="D316" s="336"/>
      <c r="E316" s="337"/>
      <c r="F316" s="337">
        <v>1</v>
      </c>
      <c r="G316" s="337"/>
      <c r="H316" s="337"/>
      <c r="I316" s="337"/>
      <c r="J316" s="337"/>
      <c r="K316" s="337"/>
      <c r="L316" s="337"/>
      <c r="M316" s="337"/>
      <c r="N316" s="337"/>
      <c r="O316" s="337"/>
      <c r="P316" s="337"/>
      <c r="Q316" s="337"/>
      <c r="R316" s="337"/>
      <c r="S316" s="337"/>
      <c r="T316" s="337"/>
      <c r="U316" s="337"/>
      <c r="V316" s="337"/>
      <c r="W316" s="337"/>
      <c r="X316" s="337"/>
      <c r="Y316" s="337"/>
      <c r="Z316" s="337"/>
      <c r="AA316" s="337"/>
      <c r="AB316" s="337"/>
      <c r="AC316" s="337"/>
      <c r="AD316" s="337"/>
      <c r="AE316" s="337"/>
      <c r="AF316" s="337"/>
      <c r="AG316" s="337"/>
      <c r="AH316" s="337"/>
      <c r="AI316" s="337"/>
      <c r="AJ316" s="337"/>
      <c r="AK316" s="338">
        <v>1</v>
      </c>
    </row>
    <row r="317" spans="1:37">
      <c r="A317" s="339" t="s">
        <v>617</v>
      </c>
      <c r="B317" s="340"/>
      <c r="C317" s="340"/>
      <c r="D317" s="341"/>
      <c r="E317" s="342"/>
      <c r="F317" s="342">
        <v>1</v>
      </c>
      <c r="G317" s="342"/>
      <c r="H317" s="342"/>
      <c r="I317" s="342"/>
      <c r="J317" s="342"/>
      <c r="K317" s="342"/>
      <c r="L317" s="342"/>
      <c r="M317" s="342"/>
      <c r="N317" s="342"/>
      <c r="O317" s="342">
        <v>2</v>
      </c>
      <c r="P317" s="342"/>
      <c r="Q317" s="342"/>
      <c r="R317" s="342"/>
      <c r="S317" s="342">
        <v>1</v>
      </c>
      <c r="T317" s="342"/>
      <c r="U317" s="342"/>
      <c r="V317" s="342">
        <v>2</v>
      </c>
      <c r="W317" s="342">
        <v>4</v>
      </c>
      <c r="X317" s="342">
        <v>1</v>
      </c>
      <c r="Y317" s="342">
        <v>1</v>
      </c>
      <c r="Z317" s="342">
        <v>3</v>
      </c>
      <c r="AA317" s="342">
        <v>1</v>
      </c>
      <c r="AB317" s="342"/>
      <c r="AC317" s="342">
        <v>2</v>
      </c>
      <c r="AD317" s="342"/>
      <c r="AE317" s="342">
        <v>1</v>
      </c>
      <c r="AF317" s="342"/>
      <c r="AG317" s="342">
        <v>1</v>
      </c>
      <c r="AH317" s="342">
        <v>2</v>
      </c>
      <c r="AI317" s="342">
        <v>1</v>
      </c>
      <c r="AJ317" s="342"/>
      <c r="AK317" s="343">
        <v>23</v>
      </c>
    </row>
    <row r="318" spans="1:37">
      <c r="A318" s="318" t="s">
        <v>32</v>
      </c>
      <c r="B318" s="318" t="s">
        <v>268</v>
      </c>
      <c r="C318" s="318" t="s">
        <v>432</v>
      </c>
      <c r="D318" s="319"/>
      <c r="E318" s="320"/>
      <c r="F318" s="320"/>
      <c r="G318" s="320"/>
      <c r="H318" s="320"/>
      <c r="I318" s="320"/>
      <c r="J318" s="320"/>
      <c r="K318" s="320"/>
      <c r="L318" s="320"/>
      <c r="M318" s="320"/>
      <c r="N318" s="320"/>
      <c r="O318" s="320"/>
      <c r="P318" s="320"/>
      <c r="Q318" s="320"/>
      <c r="R318" s="320"/>
      <c r="S318" s="320"/>
      <c r="T318" s="320"/>
      <c r="U318" s="320"/>
      <c r="V318" s="320"/>
      <c r="W318" s="320"/>
      <c r="X318" s="320"/>
      <c r="Y318" s="320">
        <v>1</v>
      </c>
      <c r="Z318" s="320"/>
      <c r="AA318" s="320"/>
      <c r="AB318" s="320"/>
      <c r="AC318" s="320"/>
      <c r="AD318" s="320"/>
      <c r="AE318" s="320"/>
      <c r="AF318" s="320"/>
      <c r="AG318" s="320"/>
      <c r="AH318" s="320"/>
      <c r="AI318" s="320"/>
      <c r="AJ318" s="320"/>
      <c r="AK318" s="321">
        <v>1</v>
      </c>
    </row>
    <row r="319" spans="1:37">
      <c r="A319" s="322"/>
      <c r="B319" s="322"/>
      <c r="C319" s="323" t="s">
        <v>423</v>
      </c>
      <c r="D319" s="324"/>
      <c r="E319" s="325"/>
      <c r="F319" s="325"/>
      <c r="G319" s="325"/>
      <c r="H319" s="325"/>
      <c r="I319" s="325"/>
      <c r="J319" s="325"/>
      <c r="K319" s="325"/>
      <c r="L319" s="325"/>
      <c r="M319" s="325"/>
      <c r="N319" s="325"/>
      <c r="O319" s="325"/>
      <c r="P319" s="325"/>
      <c r="Q319" s="325"/>
      <c r="R319" s="325"/>
      <c r="S319" s="325"/>
      <c r="T319" s="325"/>
      <c r="U319" s="325"/>
      <c r="V319" s="325"/>
      <c r="W319" s="325"/>
      <c r="X319" s="325">
        <v>1</v>
      </c>
      <c r="Y319" s="325"/>
      <c r="Z319" s="325"/>
      <c r="AA319" s="325"/>
      <c r="AB319" s="325"/>
      <c r="AC319" s="325"/>
      <c r="AD319" s="325"/>
      <c r="AE319" s="325"/>
      <c r="AF319" s="325"/>
      <c r="AG319" s="325"/>
      <c r="AH319" s="325"/>
      <c r="AI319" s="325"/>
      <c r="AJ319" s="325"/>
      <c r="AK319" s="326">
        <v>1</v>
      </c>
    </row>
    <row r="320" spans="1:37">
      <c r="A320" s="322"/>
      <c r="B320" s="334" t="s">
        <v>618</v>
      </c>
      <c r="C320" s="335"/>
      <c r="D320" s="336"/>
      <c r="E320" s="337"/>
      <c r="F320" s="337"/>
      <c r="G320" s="337"/>
      <c r="H320" s="337"/>
      <c r="I320" s="337"/>
      <c r="J320" s="337"/>
      <c r="K320" s="337"/>
      <c r="L320" s="337"/>
      <c r="M320" s="337"/>
      <c r="N320" s="337"/>
      <c r="O320" s="337"/>
      <c r="P320" s="337"/>
      <c r="Q320" s="337"/>
      <c r="R320" s="337"/>
      <c r="S320" s="337"/>
      <c r="T320" s="337"/>
      <c r="U320" s="337"/>
      <c r="V320" s="337"/>
      <c r="W320" s="337"/>
      <c r="X320" s="337">
        <v>1</v>
      </c>
      <c r="Y320" s="337">
        <v>1</v>
      </c>
      <c r="Z320" s="337"/>
      <c r="AA320" s="337"/>
      <c r="AB320" s="337"/>
      <c r="AC320" s="337"/>
      <c r="AD320" s="337"/>
      <c r="AE320" s="337"/>
      <c r="AF320" s="337"/>
      <c r="AG320" s="337"/>
      <c r="AH320" s="337"/>
      <c r="AI320" s="337"/>
      <c r="AJ320" s="337"/>
      <c r="AK320" s="338">
        <v>2</v>
      </c>
    </row>
    <row r="321" spans="1:37">
      <c r="A321" s="322"/>
      <c r="B321" s="318" t="s">
        <v>272</v>
      </c>
      <c r="C321" s="318" t="s">
        <v>272</v>
      </c>
      <c r="D321" s="319"/>
      <c r="E321" s="320"/>
      <c r="F321" s="320"/>
      <c r="G321" s="320"/>
      <c r="H321" s="320"/>
      <c r="I321" s="320"/>
      <c r="J321" s="320"/>
      <c r="K321" s="320"/>
      <c r="L321" s="320"/>
      <c r="M321" s="320"/>
      <c r="N321" s="320"/>
      <c r="O321" s="320"/>
      <c r="P321" s="320"/>
      <c r="Q321" s="320"/>
      <c r="R321" s="320"/>
      <c r="S321" s="320"/>
      <c r="T321" s="320"/>
      <c r="U321" s="320"/>
      <c r="V321" s="320"/>
      <c r="W321" s="320"/>
      <c r="X321" s="320"/>
      <c r="Y321" s="320"/>
      <c r="Z321" s="320"/>
      <c r="AA321" s="320"/>
      <c r="AB321" s="320"/>
      <c r="AC321" s="320"/>
      <c r="AD321" s="320">
        <v>1</v>
      </c>
      <c r="AE321" s="320"/>
      <c r="AF321" s="320">
        <v>1</v>
      </c>
      <c r="AG321" s="320"/>
      <c r="AH321" s="320"/>
      <c r="AI321" s="320"/>
      <c r="AJ321" s="320"/>
      <c r="AK321" s="321">
        <v>2</v>
      </c>
    </row>
    <row r="322" spans="1:37">
      <c r="A322" s="322"/>
      <c r="B322" s="334" t="s">
        <v>619</v>
      </c>
      <c r="C322" s="335"/>
      <c r="D322" s="336"/>
      <c r="E322" s="337"/>
      <c r="F322" s="337"/>
      <c r="G322" s="337"/>
      <c r="H322" s="337"/>
      <c r="I322" s="337"/>
      <c r="J322" s="337"/>
      <c r="K322" s="337"/>
      <c r="L322" s="337"/>
      <c r="M322" s="337"/>
      <c r="N322" s="337"/>
      <c r="O322" s="337"/>
      <c r="P322" s="337"/>
      <c r="Q322" s="337"/>
      <c r="R322" s="337"/>
      <c r="S322" s="337"/>
      <c r="T322" s="337"/>
      <c r="U322" s="337"/>
      <c r="V322" s="337"/>
      <c r="W322" s="337"/>
      <c r="X322" s="337"/>
      <c r="Y322" s="337"/>
      <c r="Z322" s="337"/>
      <c r="AA322" s="337"/>
      <c r="AB322" s="337"/>
      <c r="AC322" s="337"/>
      <c r="AD322" s="337">
        <v>1</v>
      </c>
      <c r="AE322" s="337"/>
      <c r="AF322" s="337">
        <v>1</v>
      </c>
      <c r="AG322" s="337"/>
      <c r="AH322" s="337"/>
      <c r="AI322" s="337"/>
      <c r="AJ322" s="337"/>
      <c r="AK322" s="338">
        <v>2</v>
      </c>
    </row>
    <row r="323" spans="1:37">
      <c r="A323" s="322"/>
      <c r="B323" s="318" t="s">
        <v>271</v>
      </c>
      <c r="C323" s="318" t="s">
        <v>398</v>
      </c>
      <c r="D323" s="319"/>
      <c r="E323" s="320"/>
      <c r="F323" s="320"/>
      <c r="G323" s="320"/>
      <c r="H323" s="320"/>
      <c r="I323" s="320"/>
      <c r="J323" s="320"/>
      <c r="K323" s="320"/>
      <c r="L323" s="320"/>
      <c r="M323" s="320"/>
      <c r="N323" s="320"/>
      <c r="O323" s="320"/>
      <c r="P323" s="320"/>
      <c r="Q323" s="320"/>
      <c r="R323" s="320"/>
      <c r="S323" s="320"/>
      <c r="T323" s="320"/>
      <c r="U323" s="320"/>
      <c r="V323" s="320"/>
      <c r="W323" s="320"/>
      <c r="X323" s="320"/>
      <c r="Y323" s="320"/>
      <c r="Z323" s="320">
        <v>1</v>
      </c>
      <c r="AA323" s="320"/>
      <c r="AB323" s="320"/>
      <c r="AC323" s="320"/>
      <c r="AD323" s="320"/>
      <c r="AE323" s="320"/>
      <c r="AF323" s="320"/>
      <c r="AG323" s="320"/>
      <c r="AH323" s="320"/>
      <c r="AI323" s="320"/>
      <c r="AJ323" s="320"/>
      <c r="AK323" s="321">
        <v>1</v>
      </c>
    </row>
    <row r="324" spans="1:37">
      <c r="A324" s="322"/>
      <c r="B324" s="322"/>
      <c r="C324" s="323" t="s">
        <v>620</v>
      </c>
      <c r="D324" s="324"/>
      <c r="E324" s="325"/>
      <c r="F324" s="325"/>
      <c r="G324" s="325"/>
      <c r="H324" s="325"/>
      <c r="I324" s="325"/>
      <c r="J324" s="325"/>
      <c r="K324" s="325"/>
      <c r="L324" s="325"/>
      <c r="M324" s="325"/>
      <c r="N324" s="325"/>
      <c r="O324" s="325"/>
      <c r="P324" s="325"/>
      <c r="Q324" s="325"/>
      <c r="R324" s="325"/>
      <c r="S324" s="325"/>
      <c r="T324" s="325"/>
      <c r="U324" s="325"/>
      <c r="V324" s="325"/>
      <c r="W324" s="325"/>
      <c r="X324" s="325"/>
      <c r="Y324" s="325"/>
      <c r="Z324" s="325"/>
      <c r="AA324" s="325"/>
      <c r="AB324" s="325"/>
      <c r="AC324" s="325"/>
      <c r="AD324" s="325"/>
      <c r="AE324" s="325"/>
      <c r="AF324" s="325"/>
      <c r="AG324" s="325">
        <v>1</v>
      </c>
      <c r="AH324" s="325"/>
      <c r="AI324" s="325"/>
      <c r="AJ324" s="325"/>
      <c r="AK324" s="326">
        <v>1</v>
      </c>
    </row>
    <row r="325" spans="1:37">
      <c r="A325" s="322"/>
      <c r="B325" s="334" t="s">
        <v>621</v>
      </c>
      <c r="C325" s="335"/>
      <c r="D325" s="336"/>
      <c r="E325" s="337"/>
      <c r="F325" s="337"/>
      <c r="G325" s="337"/>
      <c r="H325" s="337"/>
      <c r="I325" s="337"/>
      <c r="J325" s="337"/>
      <c r="K325" s="337"/>
      <c r="L325" s="337"/>
      <c r="M325" s="337"/>
      <c r="N325" s="337"/>
      <c r="O325" s="337"/>
      <c r="P325" s="337"/>
      <c r="Q325" s="337"/>
      <c r="R325" s="337"/>
      <c r="S325" s="337"/>
      <c r="T325" s="337"/>
      <c r="U325" s="337"/>
      <c r="V325" s="337"/>
      <c r="W325" s="337"/>
      <c r="X325" s="337"/>
      <c r="Y325" s="337"/>
      <c r="Z325" s="337">
        <v>1</v>
      </c>
      <c r="AA325" s="337"/>
      <c r="AB325" s="337"/>
      <c r="AC325" s="337"/>
      <c r="AD325" s="337"/>
      <c r="AE325" s="337"/>
      <c r="AF325" s="337"/>
      <c r="AG325" s="337">
        <v>1</v>
      </c>
      <c r="AH325" s="337"/>
      <c r="AI325" s="337"/>
      <c r="AJ325" s="337"/>
      <c r="AK325" s="338">
        <v>2</v>
      </c>
    </row>
    <row r="326" spans="1:37">
      <c r="A326" s="322"/>
      <c r="B326" s="318" t="s">
        <v>32</v>
      </c>
      <c r="C326" s="318" t="s">
        <v>436</v>
      </c>
      <c r="D326" s="319"/>
      <c r="E326" s="320"/>
      <c r="F326" s="320"/>
      <c r="G326" s="320"/>
      <c r="H326" s="320"/>
      <c r="I326" s="320"/>
      <c r="J326" s="320"/>
      <c r="K326" s="320"/>
      <c r="L326" s="320"/>
      <c r="M326" s="320"/>
      <c r="N326" s="320"/>
      <c r="O326" s="320"/>
      <c r="P326" s="320"/>
      <c r="Q326" s="320"/>
      <c r="R326" s="320"/>
      <c r="S326" s="320"/>
      <c r="T326" s="320"/>
      <c r="U326" s="320"/>
      <c r="V326" s="320"/>
      <c r="W326" s="320"/>
      <c r="X326" s="320"/>
      <c r="Y326" s="320">
        <v>1</v>
      </c>
      <c r="Z326" s="320"/>
      <c r="AA326" s="320"/>
      <c r="AB326" s="320"/>
      <c r="AC326" s="320"/>
      <c r="AD326" s="320"/>
      <c r="AE326" s="320"/>
      <c r="AF326" s="320"/>
      <c r="AG326" s="320"/>
      <c r="AH326" s="320"/>
      <c r="AI326" s="320"/>
      <c r="AJ326" s="320"/>
      <c r="AK326" s="321">
        <v>1</v>
      </c>
    </row>
    <row r="327" spans="1:37">
      <c r="A327" s="322"/>
      <c r="B327" s="334" t="s">
        <v>622</v>
      </c>
      <c r="C327" s="335"/>
      <c r="D327" s="336"/>
      <c r="E327" s="337"/>
      <c r="F327" s="337"/>
      <c r="G327" s="337"/>
      <c r="H327" s="337"/>
      <c r="I327" s="337"/>
      <c r="J327" s="337"/>
      <c r="K327" s="337"/>
      <c r="L327" s="337"/>
      <c r="M327" s="337"/>
      <c r="N327" s="337"/>
      <c r="O327" s="337"/>
      <c r="P327" s="337"/>
      <c r="Q327" s="337"/>
      <c r="R327" s="337"/>
      <c r="S327" s="337"/>
      <c r="T327" s="337"/>
      <c r="U327" s="337"/>
      <c r="V327" s="337"/>
      <c r="W327" s="337"/>
      <c r="X327" s="337"/>
      <c r="Y327" s="337">
        <v>1</v>
      </c>
      <c r="Z327" s="337"/>
      <c r="AA327" s="337"/>
      <c r="AB327" s="337"/>
      <c r="AC327" s="337"/>
      <c r="AD327" s="337"/>
      <c r="AE327" s="337"/>
      <c r="AF327" s="337"/>
      <c r="AG327" s="337"/>
      <c r="AH327" s="337"/>
      <c r="AI327" s="337"/>
      <c r="AJ327" s="337"/>
      <c r="AK327" s="338">
        <v>1</v>
      </c>
    </row>
    <row r="328" spans="1:37">
      <c r="A328" s="339" t="s">
        <v>622</v>
      </c>
      <c r="B328" s="340"/>
      <c r="C328" s="340"/>
      <c r="D328" s="341"/>
      <c r="E328" s="342"/>
      <c r="F328" s="342"/>
      <c r="G328" s="342"/>
      <c r="H328" s="342"/>
      <c r="I328" s="342"/>
      <c r="J328" s="342"/>
      <c r="K328" s="342"/>
      <c r="L328" s="342"/>
      <c r="M328" s="342"/>
      <c r="N328" s="342"/>
      <c r="O328" s="342"/>
      <c r="P328" s="342"/>
      <c r="Q328" s="342"/>
      <c r="R328" s="342"/>
      <c r="S328" s="342"/>
      <c r="T328" s="342"/>
      <c r="U328" s="342"/>
      <c r="V328" s="342"/>
      <c r="W328" s="342"/>
      <c r="X328" s="342">
        <v>1</v>
      </c>
      <c r="Y328" s="342">
        <v>2</v>
      </c>
      <c r="Z328" s="342">
        <v>1</v>
      </c>
      <c r="AA328" s="342"/>
      <c r="AB328" s="342"/>
      <c r="AC328" s="342"/>
      <c r="AD328" s="342">
        <v>1</v>
      </c>
      <c r="AE328" s="342"/>
      <c r="AF328" s="342">
        <v>1</v>
      </c>
      <c r="AG328" s="342">
        <v>1</v>
      </c>
      <c r="AH328" s="342"/>
      <c r="AI328" s="342"/>
      <c r="AJ328" s="342"/>
      <c r="AK328" s="343">
        <v>7</v>
      </c>
    </row>
    <row r="329" spans="1:37">
      <c r="A329" s="318" t="s">
        <v>62</v>
      </c>
      <c r="B329" s="318" t="s">
        <v>321</v>
      </c>
      <c r="C329" s="318" t="s">
        <v>385</v>
      </c>
      <c r="D329" s="319"/>
      <c r="E329" s="320"/>
      <c r="F329" s="320"/>
      <c r="G329" s="320"/>
      <c r="H329" s="320"/>
      <c r="I329" s="320"/>
      <c r="J329" s="320"/>
      <c r="K329" s="320"/>
      <c r="L329" s="320"/>
      <c r="M329" s="320"/>
      <c r="N329" s="320"/>
      <c r="O329" s="320"/>
      <c r="P329" s="320"/>
      <c r="Q329" s="320"/>
      <c r="R329" s="320"/>
      <c r="S329" s="320">
        <v>1</v>
      </c>
      <c r="T329" s="320">
        <v>2</v>
      </c>
      <c r="U329" s="320"/>
      <c r="V329" s="320"/>
      <c r="W329" s="320">
        <v>1</v>
      </c>
      <c r="X329" s="320"/>
      <c r="Y329" s="320"/>
      <c r="Z329" s="320"/>
      <c r="AA329" s="320"/>
      <c r="AB329" s="320"/>
      <c r="AC329" s="320"/>
      <c r="AD329" s="320">
        <v>1</v>
      </c>
      <c r="AE329" s="320"/>
      <c r="AF329" s="320"/>
      <c r="AG329" s="320"/>
      <c r="AH329" s="320"/>
      <c r="AI329" s="320"/>
      <c r="AJ329" s="320"/>
      <c r="AK329" s="321">
        <v>5</v>
      </c>
    </row>
    <row r="330" spans="1:37">
      <c r="A330" s="322"/>
      <c r="B330" s="322"/>
      <c r="C330" s="323" t="s">
        <v>386</v>
      </c>
      <c r="D330" s="324"/>
      <c r="E330" s="325"/>
      <c r="F330" s="325"/>
      <c r="G330" s="325"/>
      <c r="H330" s="325"/>
      <c r="I330" s="325"/>
      <c r="J330" s="325"/>
      <c r="K330" s="325"/>
      <c r="L330" s="325"/>
      <c r="M330" s="325"/>
      <c r="N330" s="325"/>
      <c r="O330" s="325"/>
      <c r="P330" s="325"/>
      <c r="Q330" s="325"/>
      <c r="R330" s="325"/>
      <c r="S330" s="325">
        <v>1</v>
      </c>
      <c r="T330" s="325">
        <v>1</v>
      </c>
      <c r="U330" s="325">
        <v>3</v>
      </c>
      <c r="V330" s="325">
        <v>2</v>
      </c>
      <c r="W330" s="325">
        <v>1</v>
      </c>
      <c r="X330" s="325"/>
      <c r="Y330" s="325">
        <v>1</v>
      </c>
      <c r="Z330" s="325"/>
      <c r="AA330" s="325"/>
      <c r="AB330" s="325"/>
      <c r="AC330" s="325"/>
      <c r="AD330" s="325"/>
      <c r="AE330" s="325"/>
      <c r="AF330" s="325"/>
      <c r="AG330" s="325"/>
      <c r="AH330" s="325"/>
      <c r="AI330" s="325"/>
      <c r="AJ330" s="325"/>
      <c r="AK330" s="326">
        <v>9</v>
      </c>
    </row>
    <row r="331" spans="1:37">
      <c r="A331" s="322"/>
      <c r="B331" s="322"/>
      <c r="C331" s="323" t="s">
        <v>395</v>
      </c>
      <c r="D331" s="324"/>
      <c r="E331" s="325"/>
      <c r="F331" s="325"/>
      <c r="G331" s="325"/>
      <c r="H331" s="325"/>
      <c r="I331" s="325"/>
      <c r="J331" s="325"/>
      <c r="K331" s="325"/>
      <c r="L331" s="325"/>
      <c r="M331" s="325"/>
      <c r="N331" s="325"/>
      <c r="O331" s="325"/>
      <c r="P331" s="325"/>
      <c r="Q331" s="325"/>
      <c r="R331" s="325"/>
      <c r="S331" s="325"/>
      <c r="T331" s="325">
        <v>1</v>
      </c>
      <c r="U331" s="325"/>
      <c r="V331" s="325">
        <v>2</v>
      </c>
      <c r="W331" s="325"/>
      <c r="X331" s="325"/>
      <c r="Y331" s="325"/>
      <c r="Z331" s="325"/>
      <c r="AA331" s="325"/>
      <c r="AB331" s="325"/>
      <c r="AC331" s="325"/>
      <c r="AD331" s="325"/>
      <c r="AE331" s="325"/>
      <c r="AF331" s="325"/>
      <c r="AG331" s="325"/>
      <c r="AH331" s="325"/>
      <c r="AI331" s="325"/>
      <c r="AJ331" s="325"/>
      <c r="AK331" s="326">
        <v>3</v>
      </c>
    </row>
    <row r="332" spans="1:37">
      <c r="A332" s="322"/>
      <c r="B332" s="322"/>
      <c r="C332" s="323" t="s">
        <v>321</v>
      </c>
      <c r="D332" s="324"/>
      <c r="E332" s="325"/>
      <c r="F332" s="325"/>
      <c r="G332" s="325"/>
      <c r="H332" s="325"/>
      <c r="I332" s="325"/>
      <c r="J332" s="325"/>
      <c r="K332" s="325"/>
      <c r="L332" s="325"/>
      <c r="M332" s="325"/>
      <c r="N332" s="325"/>
      <c r="O332" s="325">
        <v>2</v>
      </c>
      <c r="P332" s="325"/>
      <c r="Q332" s="325">
        <v>3</v>
      </c>
      <c r="R332" s="325">
        <v>7</v>
      </c>
      <c r="S332" s="325">
        <v>9</v>
      </c>
      <c r="T332" s="325">
        <v>19</v>
      </c>
      <c r="U332" s="325">
        <v>19</v>
      </c>
      <c r="V332" s="325">
        <v>3</v>
      </c>
      <c r="W332" s="325">
        <v>3</v>
      </c>
      <c r="X332" s="325">
        <v>2</v>
      </c>
      <c r="Y332" s="325"/>
      <c r="Z332" s="325"/>
      <c r="AA332" s="325"/>
      <c r="AB332" s="325"/>
      <c r="AC332" s="325"/>
      <c r="AD332" s="325"/>
      <c r="AE332" s="325"/>
      <c r="AF332" s="325"/>
      <c r="AG332" s="325"/>
      <c r="AH332" s="325"/>
      <c r="AI332" s="325"/>
      <c r="AJ332" s="325"/>
      <c r="AK332" s="326">
        <v>67</v>
      </c>
    </row>
    <row r="333" spans="1:37">
      <c r="A333" s="322"/>
      <c r="B333" s="322"/>
      <c r="C333" s="323" t="s">
        <v>387</v>
      </c>
      <c r="D333" s="324"/>
      <c r="E333" s="325"/>
      <c r="F333" s="325"/>
      <c r="G333" s="325"/>
      <c r="H333" s="325"/>
      <c r="I333" s="325"/>
      <c r="J333" s="325"/>
      <c r="K333" s="325"/>
      <c r="L333" s="325"/>
      <c r="M333" s="325"/>
      <c r="N333" s="325"/>
      <c r="O333" s="325"/>
      <c r="P333" s="325"/>
      <c r="Q333" s="325"/>
      <c r="R333" s="325"/>
      <c r="S333" s="325"/>
      <c r="T333" s="325">
        <v>6</v>
      </c>
      <c r="U333" s="325">
        <v>3</v>
      </c>
      <c r="V333" s="325"/>
      <c r="W333" s="325">
        <v>1</v>
      </c>
      <c r="X333" s="325"/>
      <c r="Y333" s="325"/>
      <c r="Z333" s="325"/>
      <c r="AA333" s="325"/>
      <c r="AB333" s="325"/>
      <c r="AC333" s="325">
        <v>1</v>
      </c>
      <c r="AD333" s="325"/>
      <c r="AE333" s="325">
        <v>1</v>
      </c>
      <c r="AF333" s="325"/>
      <c r="AG333" s="325"/>
      <c r="AH333" s="325"/>
      <c r="AI333" s="325"/>
      <c r="AJ333" s="325"/>
      <c r="AK333" s="326">
        <v>12</v>
      </c>
    </row>
    <row r="334" spans="1:37">
      <c r="A334" s="322"/>
      <c r="B334" s="322"/>
      <c r="C334" s="323" t="s">
        <v>380</v>
      </c>
      <c r="D334" s="324"/>
      <c r="E334" s="325"/>
      <c r="F334" s="325"/>
      <c r="G334" s="325"/>
      <c r="H334" s="325"/>
      <c r="I334" s="325"/>
      <c r="J334" s="325"/>
      <c r="K334" s="325"/>
      <c r="L334" s="325"/>
      <c r="M334" s="325"/>
      <c r="N334" s="325"/>
      <c r="O334" s="325"/>
      <c r="P334" s="325"/>
      <c r="Q334" s="325"/>
      <c r="R334" s="325">
        <v>1</v>
      </c>
      <c r="S334" s="325"/>
      <c r="T334" s="325"/>
      <c r="U334" s="325"/>
      <c r="V334" s="325"/>
      <c r="W334" s="325"/>
      <c r="X334" s="325">
        <v>1</v>
      </c>
      <c r="Y334" s="325">
        <v>1</v>
      </c>
      <c r="Z334" s="325"/>
      <c r="AA334" s="325"/>
      <c r="AB334" s="325">
        <v>1</v>
      </c>
      <c r="AC334" s="325"/>
      <c r="AD334" s="325"/>
      <c r="AE334" s="325">
        <v>2</v>
      </c>
      <c r="AF334" s="325"/>
      <c r="AG334" s="325"/>
      <c r="AH334" s="325"/>
      <c r="AI334" s="325"/>
      <c r="AJ334" s="325"/>
      <c r="AK334" s="326">
        <v>6</v>
      </c>
    </row>
    <row r="335" spans="1:37">
      <c r="A335" s="322"/>
      <c r="B335" s="322"/>
      <c r="C335" s="323" t="s">
        <v>410</v>
      </c>
      <c r="D335" s="324"/>
      <c r="E335" s="325"/>
      <c r="F335" s="325"/>
      <c r="G335" s="325"/>
      <c r="H335" s="325"/>
      <c r="I335" s="325"/>
      <c r="J335" s="325"/>
      <c r="K335" s="325"/>
      <c r="L335" s="325"/>
      <c r="M335" s="325"/>
      <c r="N335" s="325"/>
      <c r="O335" s="325"/>
      <c r="P335" s="325"/>
      <c r="Q335" s="325"/>
      <c r="R335" s="325"/>
      <c r="S335" s="325"/>
      <c r="T335" s="325"/>
      <c r="U335" s="325"/>
      <c r="V335" s="325">
        <v>2</v>
      </c>
      <c r="W335" s="325">
        <v>2</v>
      </c>
      <c r="X335" s="325">
        <v>4</v>
      </c>
      <c r="Y335" s="325"/>
      <c r="Z335" s="325"/>
      <c r="AA335" s="325"/>
      <c r="AB335" s="325"/>
      <c r="AC335" s="325"/>
      <c r="AD335" s="325"/>
      <c r="AE335" s="325"/>
      <c r="AF335" s="325"/>
      <c r="AG335" s="325"/>
      <c r="AH335" s="325"/>
      <c r="AI335" s="325"/>
      <c r="AJ335" s="325"/>
      <c r="AK335" s="326">
        <v>8</v>
      </c>
    </row>
    <row r="336" spans="1:37">
      <c r="A336" s="322"/>
      <c r="B336" s="334" t="s">
        <v>623</v>
      </c>
      <c r="C336" s="335"/>
      <c r="D336" s="336"/>
      <c r="E336" s="337"/>
      <c r="F336" s="337"/>
      <c r="G336" s="337"/>
      <c r="H336" s="337"/>
      <c r="I336" s="337"/>
      <c r="J336" s="337"/>
      <c r="K336" s="337"/>
      <c r="L336" s="337"/>
      <c r="M336" s="337"/>
      <c r="N336" s="337"/>
      <c r="O336" s="337">
        <v>2</v>
      </c>
      <c r="P336" s="337"/>
      <c r="Q336" s="337">
        <v>3</v>
      </c>
      <c r="R336" s="337">
        <v>8</v>
      </c>
      <c r="S336" s="337">
        <v>11</v>
      </c>
      <c r="T336" s="337">
        <v>29</v>
      </c>
      <c r="U336" s="337">
        <v>25</v>
      </c>
      <c r="V336" s="337">
        <v>9</v>
      </c>
      <c r="W336" s="337">
        <v>8</v>
      </c>
      <c r="X336" s="337">
        <v>7</v>
      </c>
      <c r="Y336" s="337">
        <v>2</v>
      </c>
      <c r="Z336" s="337"/>
      <c r="AA336" s="337"/>
      <c r="AB336" s="337">
        <v>1</v>
      </c>
      <c r="AC336" s="337">
        <v>1</v>
      </c>
      <c r="AD336" s="337">
        <v>1</v>
      </c>
      <c r="AE336" s="337">
        <v>3</v>
      </c>
      <c r="AF336" s="337"/>
      <c r="AG336" s="337"/>
      <c r="AH336" s="337"/>
      <c r="AI336" s="337"/>
      <c r="AJ336" s="337"/>
      <c r="AK336" s="338">
        <v>110</v>
      </c>
    </row>
    <row r="337" spans="1:37">
      <c r="A337" s="322"/>
      <c r="B337" s="318" t="s">
        <v>62</v>
      </c>
      <c r="C337" s="318" t="s">
        <v>151</v>
      </c>
      <c r="D337" s="319"/>
      <c r="E337" s="320"/>
      <c r="F337" s="320"/>
      <c r="G337" s="320"/>
      <c r="H337" s="320"/>
      <c r="I337" s="320"/>
      <c r="J337" s="320"/>
      <c r="K337" s="320"/>
      <c r="L337" s="320"/>
      <c r="M337" s="320"/>
      <c r="N337" s="320"/>
      <c r="O337" s="320"/>
      <c r="P337" s="320"/>
      <c r="Q337" s="320"/>
      <c r="R337" s="320"/>
      <c r="S337" s="320"/>
      <c r="T337" s="320"/>
      <c r="U337" s="320"/>
      <c r="V337" s="320"/>
      <c r="W337" s="320">
        <v>1</v>
      </c>
      <c r="X337" s="320"/>
      <c r="Y337" s="320"/>
      <c r="Z337" s="320"/>
      <c r="AA337" s="320"/>
      <c r="AB337" s="320"/>
      <c r="AC337" s="320"/>
      <c r="AD337" s="320"/>
      <c r="AE337" s="320"/>
      <c r="AF337" s="320"/>
      <c r="AG337" s="320">
        <v>1</v>
      </c>
      <c r="AH337" s="320"/>
      <c r="AI337" s="320"/>
      <c r="AJ337" s="320"/>
      <c r="AK337" s="321">
        <v>2</v>
      </c>
    </row>
    <row r="338" spans="1:37">
      <c r="A338" s="322"/>
      <c r="B338" s="322"/>
      <c r="C338" s="323" t="s">
        <v>624</v>
      </c>
      <c r="D338" s="324"/>
      <c r="E338" s="325"/>
      <c r="F338" s="325"/>
      <c r="G338" s="325"/>
      <c r="H338" s="325"/>
      <c r="I338" s="325"/>
      <c r="J338" s="325"/>
      <c r="K338" s="325"/>
      <c r="L338" s="325"/>
      <c r="M338" s="325"/>
      <c r="N338" s="325"/>
      <c r="O338" s="325"/>
      <c r="P338" s="325"/>
      <c r="Q338" s="325"/>
      <c r="R338" s="325"/>
      <c r="S338" s="325"/>
      <c r="T338" s="325"/>
      <c r="U338" s="325"/>
      <c r="V338" s="325"/>
      <c r="W338" s="325"/>
      <c r="X338" s="325"/>
      <c r="Y338" s="325"/>
      <c r="Z338" s="325"/>
      <c r="AA338" s="325"/>
      <c r="AB338" s="325"/>
      <c r="AC338" s="325"/>
      <c r="AD338" s="325"/>
      <c r="AE338" s="325"/>
      <c r="AF338" s="325"/>
      <c r="AG338" s="325"/>
      <c r="AH338" s="325"/>
      <c r="AI338" s="325">
        <v>1</v>
      </c>
      <c r="AJ338" s="325"/>
      <c r="AK338" s="326">
        <v>1</v>
      </c>
    </row>
    <row r="339" spans="1:37">
      <c r="A339" s="322"/>
      <c r="B339" s="322"/>
      <c r="C339" s="323" t="s">
        <v>442</v>
      </c>
      <c r="D339" s="324"/>
      <c r="E339" s="325"/>
      <c r="F339" s="325"/>
      <c r="G339" s="325"/>
      <c r="H339" s="325"/>
      <c r="I339" s="325"/>
      <c r="J339" s="325"/>
      <c r="K339" s="325"/>
      <c r="L339" s="325"/>
      <c r="M339" s="325"/>
      <c r="N339" s="325"/>
      <c r="O339" s="325"/>
      <c r="P339" s="325"/>
      <c r="Q339" s="325"/>
      <c r="R339" s="325"/>
      <c r="S339" s="325"/>
      <c r="T339" s="325"/>
      <c r="U339" s="325"/>
      <c r="V339" s="325"/>
      <c r="W339" s="325"/>
      <c r="X339" s="325"/>
      <c r="Y339" s="325"/>
      <c r="Z339" s="325">
        <v>1</v>
      </c>
      <c r="AA339" s="325"/>
      <c r="AB339" s="325"/>
      <c r="AC339" s="325"/>
      <c r="AD339" s="325"/>
      <c r="AE339" s="325"/>
      <c r="AF339" s="325"/>
      <c r="AG339" s="325"/>
      <c r="AH339" s="325"/>
      <c r="AI339" s="325"/>
      <c r="AJ339" s="325"/>
      <c r="AK339" s="326">
        <v>1</v>
      </c>
    </row>
    <row r="340" spans="1:37">
      <c r="A340" s="322"/>
      <c r="B340" s="322"/>
      <c r="C340" s="323" t="s">
        <v>62</v>
      </c>
      <c r="D340" s="324"/>
      <c r="E340" s="325"/>
      <c r="F340" s="325"/>
      <c r="G340" s="325"/>
      <c r="H340" s="325"/>
      <c r="I340" s="325"/>
      <c r="J340" s="325"/>
      <c r="K340" s="325"/>
      <c r="L340" s="325"/>
      <c r="M340" s="325"/>
      <c r="N340" s="325"/>
      <c r="O340" s="325"/>
      <c r="P340" s="325"/>
      <c r="Q340" s="325"/>
      <c r="R340" s="325"/>
      <c r="S340" s="325"/>
      <c r="T340" s="325"/>
      <c r="U340" s="325"/>
      <c r="V340" s="325"/>
      <c r="W340" s="325"/>
      <c r="X340" s="325"/>
      <c r="Y340" s="325"/>
      <c r="Z340" s="325"/>
      <c r="AA340" s="325">
        <v>2</v>
      </c>
      <c r="AB340" s="325"/>
      <c r="AC340" s="325"/>
      <c r="AD340" s="325"/>
      <c r="AE340" s="325"/>
      <c r="AF340" s="325">
        <v>2</v>
      </c>
      <c r="AG340" s="325">
        <v>1</v>
      </c>
      <c r="AH340" s="325"/>
      <c r="AI340" s="325"/>
      <c r="AJ340" s="325"/>
      <c r="AK340" s="326">
        <v>5</v>
      </c>
    </row>
    <row r="341" spans="1:37">
      <c r="A341" s="322"/>
      <c r="B341" s="322"/>
      <c r="C341" s="323" t="s">
        <v>224</v>
      </c>
      <c r="D341" s="324"/>
      <c r="E341" s="325"/>
      <c r="F341" s="325"/>
      <c r="G341" s="325"/>
      <c r="H341" s="325"/>
      <c r="I341" s="325"/>
      <c r="J341" s="325"/>
      <c r="K341" s="325"/>
      <c r="L341" s="325"/>
      <c r="M341" s="325"/>
      <c r="N341" s="325"/>
      <c r="O341" s="325"/>
      <c r="P341" s="325"/>
      <c r="Q341" s="325"/>
      <c r="R341" s="325"/>
      <c r="S341" s="325"/>
      <c r="T341" s="325"/>
      <c r="U341" s="325"/>
      <c r="V341" s="325"/>
      <c r="W341" s="325"/>
      <c r="X341" s="325"/>
      <c r="Y341" s="325"/>
      <c r="Z341" s="325"/>
      <c r="AA341" s="325"/>
      <c r="AB341" s="325"/>
      <c r="AC341" s="325"/>
      <c r="AD341" s="325"/>
      <c r="AE341" s="325"/>
      <c r="AF341" s="325">
        <v>1</v>
      </c>
      <c r="AG341" s="325"/>
      <c r="AH341" s="325"/>
      <c r="AI341" s="325"/>
      <c r="AJ341" s="325"/>
      <c r="AK341" s="326">
        <v>1</v>
      </c>
    </row>
    <row r="342" spans="1:37">
      <c r="A342" s="322"/>
      <c r="B342" s="322"/>
      <c r="C342" s="323" t="s">
        <v>388</v>
      </c>
      <c r="D342" s="324"/>
      <c r="E342" s="325"/>
      <c r="F342" s="325"/>
      <c r="G342" s="325"/>
      <c r="H342" s="325"/>
      <c r="I342" s="325"/>
      <c r="J342" s="325"/>
      <c r="K342" s="325"/>
      <c r="L342" s="325"/>
      <c r="M342" s="325"/>
      <c r="N342" s="325"/>
      <c r="O342" s="325"/>
      <c r="P342" s="325"/>
      <c r="Q342" s="325"/>
      <c r="R342" s="325"/>
      <c r="S342" s="325">
        <v>1</v>
      </c>
      <c r="T342" s="325"/>
      <c r="U342" s="325"/>
      <c r="V342" s="325"/>
      <c r="W342" s="325"/>
      <c r="X342" s="325"/>
      <c r="Y342" s="325"/>
      <c r="Z342" s="325"/>
      <c r="AA342" s="325"/>
      <c r="AB342" s="325"/>
      <c r="AC342" s="325"/>
      <c r="AD342" s="325">
        <v>1</v>
      </c>
      <c r="AE342" s="325"/>
      <c r="AF342" s="325"/>
      <c r="AG342" s="325"/>
      <c r="AH342" s="325"/>
      <c r="AI342" s="325"/>
      <c r="AJ342" s="325"/>
      <c r="AK342" s="326">
        <v>2</v>
      </c>
    </row>
    <row r="343" spans="1:37">
      <c r="A343" s="322"/>
      <c r="B343" s="334" t="s">
        <v>625</v>
      </c>
      <c r="C343" s="335"/>
      <c r="D343" s="336"/>
      <c r="E343" s="337"/>
      <c r="F343" s="337"/>
      <c r="G343" s="337"/>
      <c r="H343" s="337"/>
      <c r="I343" s="337"/>
      <c r="J343" s="337"/>
      <c r="K343" s="337"/>
      <c r="L343" s="337"/>
      <c r="M343" s="337"/>
      <c r="N343" s="337"/>
      <c r="O343" s="337"/>
      <c r="P343" s="337"/>
      <c r="Q343" s="337"/>
      <c r="R343" s="337"/>
      <c r="S343" s="337">
        <v>1</v>
      </c>
      <c r="T343" s="337"/>
      <c r="U343" s="337"/>
      <c r="V343" s="337"/>
      <c r="W343" s="337">
        <v>1</v>
      </c>
      <c r="X343" s="337"/>
      <c r="Y343" s="337"/>
      <c r="Z343" s="337">
        <v>1</v>
      </c>
      <c r="AA343" s="337">
        <v>2</v>
      </c>
      <c r="AB343" s="337"/>
      <c r="AC343" s="337"/>
      <c r="AD343" s="337">
        <v>1</v>
      </c>
      <c r="AE343" s="337"/>
      <c r="AF343" s="337">
        <v>3</v>
      </c>
      <c r="AG343" s="337">
        <v>2</v>
      </c>
      <c r="AH343" s="337"/>
      <c r="AI343" s="337">
        <v>1</v>
      </c>
      <c r="AJ343" s="337"/>
      <c r="AK343" s="338">
        <v>12</v>
      </c>
    </row>
    <row r="344" spans="1:37">
      <c r="A344" s="322"/>
      <c r="B344" s="318" t="s">
        <v>319</v>
      </c>
      <c r="C344" s="318" t="s">
        <v>319</v>
      </c>
      <c r="D344" s="319"/>
      <c r="E344" s="320"/>
      <c r="F344" s="320"/>
      <c r="G344" s="320"/>
      <c r="H344" s="320"/>
      <c r="I344" s="320"/>
      <c r="J344" s="320"/>
      <c r="K344" s="320"/>
      <c r="L344" s="320"/>
      <c r="M344" s="320"/>
      <c r="N344" s="320"/>
      <c r="O344" s="320"/>
      <c r="P344" s="320"/>
      <c r="Q344" s="320"/>
      <c r="R344" s="320"/>
      <c r="S344" s="320"/>
      <c r="T344" s="320"/>
      <c r="U344" s="320"/>
      <c r="V344" s="320"/>
      <c r="W344" s="320"/>
      <c r="X344" s="320"/>
      <c r="Y344" s="320"/>
      <c r="Z344" s="320"/>
      <c r="AA344" s="320"/>
      <c r="AB344" s="320"/>
      <c r="AC344" s="320"/>
      <c r="AD344" s="320">
        <v>1</v>
      </c>
      <c r="AE344" s="320"/>
      <c r="AF344" s="320"/>
      <c r="AG344" s="320"/>
      <c r="AH344" s="320"/>
      <c r="AI344" s="320"/>
      <c r="AJ344" s="320"/>
      <c r="AK344" s="321">
        <v>1</v>
      </c>
    </row>
    <row r="345" spans="1:37">
      <c r="A345" s="322"/>
      <c r="B345" s="334" t="s">
        <v>626</v>
      </c>
      <c r="C345" s="335"/>
      <c r="D345" s="336"/>
      <c r="E345" s="337"/>
      <c r="F345" s="337"/>
      <c r="G345" s="337"/>
      <c r="H345" s="337"/>
      <c r="I345" s="337"/>
      <c r="J345" s="337"/>
      <c r="K345" s="337"/>
      <c r="L345" s="337"/>
      <c r="M345" s="337"/>
      <c r="N345" s="337"/>
      <c r="O345" s="337"/>
      <c r="P345" s="337"/>
      <c r="Q345" s="337"/>
      <c r="R345" s="337"/>
      <c r="S345" s="337"/>
      <c r="T345" s="337"/>
      <c r="U345" s="337"/>
      <c r="V345" s="337"/>
      <c r="W345" s="337"/>
      <c r="X345" s="337"/>
      <c r="Y345" s="337"/>
      <c r="Z345" s="337"/>
      <c r="AA345" s="337"/>
      <c r="AB345" s="337"/>
      <c r="AC345" s="337"/>
      <c r="AD345" s="337">
        <v>1</v>
      </c>
      <c r="AE345" s="337"/>
      <c r="AF345" s="337"/>
      <c r="AG345" s="337"/>
      <c r="AH345" s="337"/>
      <c r="AI345" s="337"/>
      <c r="AJ345" s="337"/>
      <c r="AK345" s="338">
        <v>1</v>
      </c>
    </row>
    <row r="346" spans="1:37">
      <c r="A346" s="322"/>
      <c r="B346" s="318" t="s">
        <v>320</v>
      </c>
      <c r="C346" s="318" t="s">
        <v>320</v>
      </c>
      <c r="D346" s="319"/>
      <c r="E346" s="320"/>
      <c r="F346" s="320"/>
      <c r="G346" s="320"/>
      <c r="H346" s="320"/>
      <c r="I346" s="320"/>
      <c r="J346" s="320"/>
      <c r="K346" s="320"/>
      <c r="L346" s="320"/>
      <c r="M346" s="320"/>
      <c r="N346" s="320"/>
      <c r="O346" s="320"/>
      <c r="P346" s="320"/>
      <c r="Q346" s="320"/>
      <c r="R346" s="320"/>
      <c r="S346" s="320"/>
      <c r="T346" s="320"/>
      <c r="U346" s="320"/>
      <c r="V346" s="320"/>
      <c r="W346" s="320">
        <v>1</v>
      </c>
      <c r="X346" s="320"/>
      <c r="Y346" s="320"/>
      <c r="Z346" s="320"/>
      <c r="AA346" s="320"/>
      <c r="AB346" s="320"/>
      <c r="AC346" s="320"/>
      <c r="AD346" s="320"/>
      <c r="AE346" s="320"/>
      <c r="AF346" s="320"/>
      <c r="AG346" s="320"/>
      <c r="AH346" s="320"/>
      <c r="AI346" s="320"/>
      <c r="AJ346" s="320"/>
      <c r="AK346" s="321">
        <v>1</v>
      </c>
    </row>
    <row r="347" spans="1:37">
      <c r="A347" s="322"/>
      <c r="B347" s="334" t="s">
        <v>627</v>
      </c>
      <c r="C347" s="335"/>
      <c r="D347" s="336"/>
      <c r="E347" s="337"/>
      <c r="F347" s="337"/>
      <c r="G347" s="337"/>
      <c r="H347" s="337"/>
      <c r="I347" s="337"/>
      <c r="J347" s="337"/>
      <c r="K347" s="337"/>
      <c r="L347" s="337"/>
      <c r="M347" s="337"/>
      <c r="N347" s="337"/>
      <c r="O347" s="337"/>
      <c r="P347" s="337"/>
      <c r="Q347" s="337"/>
      <c r="R347" s="337"/>
      <c r="S347" s="337"/>
      <c r="T347" s="337"/>
      <c r="U347" s="337"/>
      <c r="V347" s="337"/>
      <c r="W347" s="337">
        <v>1</v>
      </c>
      <c r="X347" s="337"/>
      <c r="Y347" s="337"/>
      <c r="Z347" s="337"/>
      <c r="AA347" s="337"/>
      <c r="AB347" s="337"/>
      <c r="AC347" s="337"/>
      <c r="AD347" s="337"/>
      <c r="AE347" s="337"/>
      <c r="AF347" s="337"/>
      <c r="AG347" s="337"/>
      <c r="AH347" s="337"/>
      <c r="AI347" s="337"/>
      <c r="AJ347" s="337"/>
      <c r="AK347" s="338">
        <v>1</v>
      </c>
    </row>
    <row r="348" spans="1:37">
      <c r="A348" s="339" t="s">
        <v>625</v>
      </c>
      <c r="B348" s="340"/>
      <c r="C348" s="340"/>
      <c r="D348" s="341"/>
      <c r="E348" s="342"/>
      <c r="F348" s="342"/>
      <c r="G348" s="342"/>
      <c r="H348" s="342"/>
      <c r="I348" s="342"/>
      <c r="J348" s="342"/>
      <c r="K348" s="342"/>
      <c r="L348" s="342"/>
      <c r="M348" s="342"/>
      <c r="N348" s="342"/>
      <c r="O348" s="342">
        <v>2</v>
      </c>
      <c r="P348" s="342"/>
      <c r="Q348" s="342">
        <v>3</v>
      </c>
      <c r="R348" s="342">
        <v>8</v>
      </c>
      <c r="S348" s="342">
        <v>12</v>
      </c>
      <c r="T348" s="342">
        <v>29</v>
      </c>
      <c r="U348" s="342">
        <v>25</v>
      </c>
      <c r="V348" s="342">
        <v>9</v>
      </c>
      <c r="W348" s="342">
        <v>10</v>
      </c>
      <c r="X348" s="342">
        <v>7</v>
      </c>
      <c r="Y348" s="342">
        <v>2</v>
      </c>
      <c r="Z348" s="342">
        <v>1</v>
      </c>
      <c r="AA348" s="342">
        <v>2</v>
      </c>
      <c r="AB348" s="342">
        <v>1</v>
      </c>
      <c r="AC348" s="342">
        <v>1</v>
      </c>
      <c r="AD348" s="342">
        <v>3</v>
      </c>
      <c r="AE348" s="342">
        <v>3</v>
      </c>
      <c r="AF348" s="342">
        <v>3</v>
      </c>
      <c r="AG348" s="342">
        <v>2</v>
      </c>
      <c r="AH348" s="342"/>
      <c r="AI348" s="342">
        <v>1</v>
      </c>
      <c r="AJ348" s="342"/>
      <c r="AK348" s="343">
        <v>124</v>
      </c>
    </row>
    <row r="349" spans="1:37">
      <c r="A349" s="318" t="s">
        <v>30</v>
      </c>
      <c r="B349" s="318" t="s">
        <v>301</v>
      </c>
      <c r="C349" s="318" t="s">
        <v>381</v>
      </c>
      <c r="D349" s="319"/>
      <c r="E349" s="320"/>
      <c r="F349" s="320"/>
      <c r="G349" s="320"/>
      <c r="H349" s="320"/>
      <c r="I349" s="320"/>
      <c r="J349" s="320"/>
      <c r="K349" s="320"/>
      <c r="L349" s="320"/>
      <c r="M349" s="320"/>
      <c r="N349" s="320">
        <v>1</v>
      </c>
      <c r="O349" s="320"/>
      <c r="P349" s="320"/>
      <c r="Q349" s="320"/>
      <c r="R349" s="320"/>
      <c r="S349" s="320"/>
      <c r="T349" s="320"/>
      <c r="U349" s="320"/>
      <c r="V349" s="320"/>
      <c r="W349" s="320"/>
      <c r="X349" s="320"/>
      <c r="Y349" s="320"/>
      <c r="Z349" s="320"/>
      <c r="AA349" s="320"/>
      <c r="AB349" s="320"/>
      <c r="AC349" s="320"/>
      <c r="AD349" s="320"/>
      <c r="AE349" s="320"/>
      <c r="AF349" s="320"/>
      <c r="AG349" s="320">
        <v>1</v>
      </c>
      <c r="AH349" s="320"/>
      <c r="AI349" s="320"/>
      <c r="AJ349" s="320"/>
      <c r="AK349" s="321">
        <v>2</v>
      </c>
    </row>
    <row r="350" spans="1:37">
      <c r="A350" s="322"/>
      <c r="B350" s="334" t="s">
        <v>628</v>
      </c>
      <c r="C350" s="335"/>
      <c r="D350" s="336"/>
      <c r="E350" s="337"/>
      <c r="F350" s="337"/>
      <c r="G350" s="337"/>
      <c r="H350" s="337"/>
      <c r="I350" s="337"/>
      <c r="J350" s="337"/>
      <c r="K350" s="337"/>
      <c r="L350" s="337"/>
      <c r="M350" s="337"/>
      <c r="N350" s="337">
        <v>1</v>
      </c>
      <c r="O350" s="337"/>
      <c r="P350" s="337"/>
      <c r="Q350" s="337"/>
      <c r="R350" s="337"/>
      <c r="S350" s="337"/>
      <c r="T350" s="337"/>
      <c r="U350" s="337"/>
      <c r="V350" s="337"/>
      <c r="W350" s="337"/>
      <c r="X350" s="337"/>
      <c r="Y350" s="337"/>
      <c r="Z350" s="337"/>
      <c r="AA350" s="337"/>
      <c r="AB350" s="337"/>
      <c r="AC350" s="337"/>
      <c r="AD350" s="337"/>
      <c r="AE350" s="337"/>
      <c r="AF350" s="337"/>
      <c r="AG350" s="337">
        <v>1</v>
      </c>
      <c r="AH350" s="337"/>
      <c r="AI350" s="337"/>
      <c r="AJ350" s="337"/>
      <c r="AK350" s="338">
        <v>2</v>
      </c>
    </row>
    <row r="351" spans="1:37">
      <c r="A351" s="322"/>
      <c r="B351" s="318" t="s">
        <v>172</v>
      </c>
      <c r="C351" s="318" t="s">
        <v>629</v>
      </c>
      <c r="D351" s="319"/>
      <c r="E351" s="320"/>
      <c r="F351" s="320"/>
      <c r="G351" s="320"/>
      <c r="H351" s="320"/>
      <c r="I351" s="320"/>
      <c r="J351" s="320"/>
      <c r="K351" s="320"/>
      <c r="L351" s="320"/>
      <c r="M351" s="320"/>
      <c r="N351" s="320"/>
      <c r="O351" s="320"/>
      <c r="P351" s="320"/>
      <c r="Q351" s="320"/>
      <c r="R351" s="320"/>
      <c r="S351" s="320"/>
      <c r="T351" s="320"/>
      <c r="U351" s="320"/>
      <c r="V351" s="320"/>
      <c r="W351" s="320"/>
      <c r="X351" s="320"/>
      <c r="Y351" s="320"/>
      <c r="Z351" s="320"/>
      <c r="AA351" s="320"/>
      <c r="AB351" s="320"/>
      <c r="AC351" s="320"/>
      <c r="AD351" s="320"/>
      <c r="AE351" s="320"/>
      <c r="AF351" s="320"/>
      <c r="AG351" s="320">
        <v>1</v>
      </c>
      <c r="AH351" s="320"/>
      <c r="AI351" s="320"/>
      <c r="AJ351" s="320"/>
      <c r="AK351" s="321">
        <v>1</v>
      </c>
    </row>
    <row r="352" spans="1:37">
      <c r="A352" s="322"/>
      <c r="B352" s="334" t="s">
        <v>630</v>
      </c>
      <c r="C352" s="335"/>
      <c r="D352" s="336"/>
      <c r="E352" s="337"/>
      <c r="F352" s="337"/>
      <c r="G352" s="337"/>
      <c r="H352" s="337"/>
      <c r="I352" s="337"/>
      <c r="J352" s="337"/>
      <c r="K352" s="337"/>
      <c r="L352" s="337"/>
      <c r="M352" s="337"/>
      <c r="N352" s="337"/>
      <c r="O352" s="337"/>
      <c r="P352" s="337"/>
      <c r="Q352" s="337"/>
      <c r="R352" s="337"/>
      <c r="S352" s="337"/>
      <c r="T352" s="337"/>
      <c r="U352" s="337"/>
      <c r="V352" s="337"/>
      <c r="W352" s="337"/>
      <c r="X352" s="337"/>
      <c r="Y352" s="337"/>
      <c r="Z352" s="337"/>
      <c r="AA352" s="337"/>
      <c r="AB352" s="337"/>
      <c r="AC352" s="337"/>
      <c r="AD352" s="337"/>
      <c r="AE352" s="337"/>
      <c r="AF352" s="337"/>
      <c r="AG352" s="337">
        <v>1</v>
      </c>
      <c r="AH352" s="337"/>
      <c r="AI352" s="337"/>
      <c r="AJ352" s="337"/>
      <c r="AK352" s="338">
        <v>1</v>
      </c>
    </row>
    <row r="353" spans="1:37">
      <c r="A353" s="322"/>
      <c r="B353" s="318" t="s">
        <v>30</v>
      </c>
      <c r="C353" s="318" t="s">
        <v>433</v>
      </c>
      <c r="D353" s="319"/>
      <c r="E353" s="320"/>
      <c r="F353" s="320"/>
      <c r="G353" s="320"/>
      <c r="H353" s="320"/>
      <c r="I353" s="320"/>
      <c r="J353" s="320"/>
      <c r="K353" s="320"/>
      <c r="L353" s="320"/>
      <c r="M353" s="320"/>
      <c r="N353" s="320"/>
      <c r="O353" s="320"/>
      <c r="P353" s="320"/>
      <c r="Q353" s="320"/>
      <c r="R353" s="320"/>
      <c r="S353" s="320"/>
      <c r="T353" s="320">
        <v>1</v>
      </c>
      <c r="U353" s="320"/>
      <c r="V353" s="320"/>
      <c r="W353" s="320"/>
      <c r="X353" s="320"/>
      <c r="Y353" s="320"/>
      <c r="Z353" s="320"/>
      <c r="AA353" s="320"/>
      <c r="AB353" s="320"/>
      <c r="AC353" s="320"/>
      <c r="AD353" s="320"/>
      <c r="AE353" s="320"/>
      <c r="AF353" s="320"/>
      <c r="AG353" s="320"/>
      <c r="AH353" s="320"/>
      <c r="AI353" s="320"/>
      <c r="AJ353" s="320"/>
      <c r="AK353" s="321">
        <v>1</v>
      </c>
    </row>
    <row r="354" spans="1:37">
      <c r="A354" s="322"/>
      <c r="B354" s="334" t="s">
        <v>631</v>
      </c>
      <c r="C354" s="335"/>
      <c r="D354" s="336"/>
      <c r="E354" s="337"/>
      <c r="F354" s="337"/>
      <c r="G354" s="337"/>
      <c r="H354" s="337"/>
      <c r="I354" s="337"/>
      <c r="J354" s="337"/>
      <c r="K354" s="337"/>
      <c r="L354" s="337"/>
      <c r="M354" s="337"/>
      <c r="N354" s="337"/>
      <c r="O354" s="337"/>
      <c r="P354" s="337"/>
      <c r="Q354" s="337"/>
      <c r="R354" s="337"/>
      <c r="S354" s="337"/>
      <c r="T354" s="337">
        <v>1</v>
      </c>
      <c r="U354" s="337"/>
      <c r="V354" s="337"/>
      <c r="W354" s="337"/>
      <c r="X354" s="337"/>
      <c r="Y354" s="337"/>
      <c r="Z354" s="337"/>
      <c r="AA354" s="337"/>
      <c r="AB354" s="337"/>
      <c r="AC354" s="337"/>
      <c r="AD354" s="337"/>
      <c r="AE354" s="337"/>
      <c r="AF354" s="337"/>
      <c r="AG354" s="337"/>
      <c r="AH354" s="337"/>
      <c r="AI354" s="337"/>
      <c r="AJ354" s="337"/>
      <c r="AK354" s="338">
        <v>1</v>
      </c>
    </row>
    <row r="355" spans="1:37">
      <c r="A355" s="322"/>
      <c r="B355" s="318" t="s">
        <v>223</v>
      </c>
      <c r="C355" s="318" t="s">
        <v>443</v>
      </c>
      <c r="D355" s="319"/>
      <c r="E355" s="320"/>
      <c r="F355" s="320"/>
      <c r="G355" s="320"/>
      <c r="H355" s="320"/>
      <c r="I355" s="320"/>
      <c r="J355" s="320"/>
      <c r="K355" s="320"/>
      <c r="L355" s="320"/>
      <c r="M355" s="320"/>
      <c r="N355" s="320"/>
      <c r="O355" s="320"/>
      <c r="P355" s="320"/>
      <c r="Q355" s="320"/>
      <c r="R355" s="320"/>
      <c r="S355" s="320"/>
      <c r="T355" s="320"/>
      <c r="U355" s="320">
        <v>1</v>
      </c>
      <c r="V355" s="320"/>
      <c r="W355" s="320"/>
      <c r="X355" s="320"/>
      <c r="Y355" s="320"/>
      <c r="Z355" s="320"/>
      <c r="AA355" s="320"/>
      <c r="AB355" s="320"/>
      <c r="AC355" s="320"/>
      <c r="AD355" s="320"/>
      <c r="AE355" s="320"/>
      <c r="AF355" s="320"/>
      <c r="AG355" s="320"/>
      <c r="AH355" s="320"/>
      <c r="AI355" s="320"/>
      <c r="AJ355" s="320"/>
      <c r="AK355" s="321">
        <v>1</v>
      </c>
    </row>
    <row r="356" spans="1:37">
      <c r="A356" s="322"/>
      <c r="B356" s="334" t="s">
        <v>549</v>
      </c>
      <c r="C356" s="335"/>
      <c r="D356" s="336"/>
      <c r="E356" s="337"/>
      <c r="F356" s="337"/>
      <c r="G356" s="337"/>
      <c r="H356" s="337"/>
      <c r="I356" s="337"/>
      <c r="J356" s="337"/>
      <c r="K356" s="337"/>
      <c r="L356" s="337"/>
      <c r="M356" s="337"/>
      <c r="N356" s="337"/>
      <c r="O356" s="337"/>
      <c r="P356" s="337"/>
      <c r="Q356" s="337"/>
      <c r="R356" s="337"/>
      <c r="S356" s="337"/>
      <c r="T356" s="337"/>
      <c r="U356" s="337">
        <v>1</v>
      </c>
      <c r="V356" s="337"/>
      <c r="W356" s="337"/>
      <c r="X356" s="337"/>
      <c r="Y356" s="337"/>
      <c r="Z356" s="337"/>
      <c r="AA356" s="337"/>
      <c r="AB356" s="337"/>
      <c r="AC356" s="337"/>
      <c r="AD356" s="337"/>
      <c r="AE356" s="337"/>
      <c r="AF356" s="337"/>
      <c r="AG356" s="337"/>
      <c r="AH356" s="337"/>
      <c r="AI356" s="337"/>
      <c r="AJ356" s="337"/>
      <c r="AK356" s="338">
        <v>1</v>
      </c>
    </row>
    <row r="357" spans="1:37">
      <c r="A357" s="322"/>
      <c r="B357" s="318" t="s">
        <v>298</v>
      </c>
      <c r="C357" s="318" t="s">
        <v>437</v>
      </c>
      <c r="D357" s="319"/>
      <c r="E357" s="320"/>
      <c r="F357" s="320"/>
      <c r="G357" s="320"/>
      <c r="H357" s="320"/>
      <c r="I357" s="320"/>
      <c r="J357" s="320"/>
      <c r="K357" s="320"/>
      <c r="L357" s="320"/>
      <c r="M357" s="320"/>
      <c r="N357" s="320"/>
      <c r="O357" s="320"/>
      <c r="P357" s="320"/>
      <c r="Q357" s="320"/>
      <c r="R357" s="320"/>
      <c r="S357" s="320"/>
      <c r="T357" s="320"/>
      <c r="U357" s="320"/>
      <c r="V357" s="320"/>
      <c r="W357" s="320">
        <v>1</v>
      </c>
      <c r="X357" s="320"/>
      <c r="Y357" s="320"/>
      <c r="Z357" s="320"/>
      <c r="AA357" s="320"/>
      <c r="AB357" s="320"/>
      <c r="AC357" s="320"/>
      <c r="AD357" s="320"/>
      <c r="AE357" s="320"/>
      <c r="AF357" s="320"/>
      <c r="AG357" s="320"/>
      <c r="AH357" s="320"/>
      <c r="AI357" s="320"/>
      <c r="AJ357" s="320"/>
      <c r="AK357" s="321">
        <v>1</v>
      </c>
    </row>
    <row r="358" spans="1:37">
      <c r="A358" s="322"/>
      <c r="B358" s="334" t="s">
        <v>632</v>
      </c>
      <c r="C358" s="335"/>
      <c r="D358" s="336"/>
      <c r="E358" s="337"/>
      <c r="F358" s="337"/>
      <c r="G358" s="337"/>
      <c r="H358" s="337"/>
      <c r="I358" s="337"/>
      <c r="J358" s="337"/>
      <c r="K358" s="337"/>
      <c r="L358" s="337"/>
      <c r="M358" s="337"/>
      <c r="N358" s="337"/>
      <c r="O358" s="337"/>
      <c r="P358" s="337"/>
      <c r="Q358" s="337"/>
      <c r="R358" s="337"/>
      <c r="S358" s="337"/>
      <c r="T358" s="337"/>
      <c r="U358" s="337"/>
      <c r="V358" s="337"/>
      <c r="W358" s="337">
        <v>1</v>
      </c>
      <c r="X358" s="337"/>
      <c r="Y358" s="337"/>
      <c r="Z358" s="337"/>
      <c r="AA358" s="337"/>
      <c r="AB358" s="337"/>
      <c r="AC358" s="337"/>
      <c r="AD358" s="337"/>
      <c r="AE358" s="337"/>
      <c r="AF358" s="337"/>
      <c r="AG358" s="337"/>
      <c r="AH358" s="337"/>
      <c r="AI358" s="337"/>
      <c r="AJ358" s="337"/>
      <c r="AK358" s="338">
        <v>1</v>
      </c>
    </row>
    <row r="359" spans="1:37">
      <c r="A359" s="339" t="s">
        <v>631</v>
      </c>
      <c r="B359" s="340"/>
      <c r="C359" s="340"/>
      <c r="D359" s="341"/>
      <c r="E359" s="342"/>
      <c r="F359" s="342"/>
      <c r="G359" s="342"/>
      <c r="H359" s="342"/>
      <c r="I359" s="342"/>
      <c r="J359" s="342"/>
      <c r="K359" s="342"/>
      <c r="L359" s="342"/>
      <c r="M359" s="342"/>
      <c r="N359" s="342">
        <v>1</v>
      </c>
      <c r="O359" s="342"/>
      <c r="P359" s="342"/>
      <c r="Q359" s="342"/>
      <c r="R359" s="342"/>
      <c r="S359" s="342"/>
      <c r="T359" s="342">
        <v>1</v>
      </c>
      <c r="U359" s="342">
        <v>1</v>
      </c>
      <c r="V359" s="342"/>
      <c r="W359" s="342">
        <v>1</v>
      </c>
      <c r="X359" s="342"/>
      <c r="Y359" s="342"/>
      <c r="Z359" s="342"/>
      <c r="AA359" s="342"/>
      <c r="AB359" s="342"/>
      <c r="AC359" s="342"/>
      <c r="AD359" s="342"/>
      <c r="AE359" s="342"/>
      <c r="AF359" s="342"/>
      <c r="AG359" s="342">
        <v>2</v>
      </c>
      <c r="AH359" s="342"/>
      <c r="AI359" s="342"/>
      <c r="AJ359" s="342"/>
      <c r="AK359" s="343">
        <v>6</v>
      </c>
    </row>
    <row r="360" spans="1:37">
      <c r="A360" s="327" t="s">
        <v>503</v>
      </c>
      <c r="B360" s="328"/>
      <c r="C360" s="328"/>
      <c r="D360" s="315">
        <v>1</v>
      </c>
      <c r="E360" s="316">
        <v>1</v>
      </c>
      <c r="F360" s="316">
        <v>6</v>
      </c>
      <c r="G360" s="316">
        <v>6</v>
      </c>
      <c r="H360" s="316">
        <v>2</v>
      </c>
      <c r="I360" s="316">
        <v>2</v>
      </c>
      <c r="J360" s="316">
        <v>2</v>
      </c>
      <c r="K360" s="316">
        <v>2</v>
      </c>
      <c r="L360" s="316">
        <v>1</v>
      </c>
      <c r="M360" s="316">
        <v>2</v>
      </c>
      <c r="N360" s="316">
        <v>4</v>
      </c>
      <c r="O360" s="316">
        <v>6</v>
      </c>
      <c r="P360" s="316">
        <v>1</v>
      </c>
      <c r="Q360" s="316">
        <v>7</v>
      </c>
      <c r="R360" s="316">
        <v>11</v>
      </c>
      <c r="S360" s="316">
        <v>19</v>
      </c>
      <c r="T360" s="316">
        <v>45</v>
      </c>
      <c r="U360" s="316">
        <v>38</v>
      </c>
      <c r="V360" s="316">
        <v>33</v>
      </c>
      <c r="W360" s="316">
        <v>39</v>
      </c>
      <c r="X360" s="316">
        <v>33</v>
      </c>
      <c r="Y360" s="316">
        <v>13</v>
      </c>
      <c r="Z360" s="316">
        <v>13</v>
      </c>
      <c r="AA360" s="316">
        <v>19</v>
      </c>
      <c r="AB360" s="316">
        <v>25</v>
      </c>
      <c r="AC360" s="316">
        <v>17</v>
      </c>
      <c r="AD360" s="316">
        <v>29</v>
      </c>
      <c r="AE360" s="316">
        <v>23</v>
      </c>
      <c r="AF360" s="316">
        <v>26</v>
      </c>
      <c r="AG360" s="316">
        <v>22</v>
      </c>
      <c r="AH360" s="316">
        <v>14</v>
      </c>
      <c r="AI360" s="316">
        <v>16</v>
      </c>
      <c r="AJ360" s="316">
        <v>2</v>
      </c>
      <c r="AK360" s="317">
        <v>480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3" customWidth="1"/>
    <col min="2" max="2" width="18.59765625" style="311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54" t="s">
        <v>344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9">
      <c r="A2" s="255"/>
      <c r="B2" s="256" t="s">
        <v>649</v>
      </c>
      <c r="C2" s="255"/>
      <c r="D2" s="255"/>
      <c r="E2" s="255"/>
      <c r="F2" s="255"/>
      <c r="G2" s="255"/>
      <c r="H2" s="255"/>
    </row>
    <row r="3" spans="1:19">
      <c r="A3" s="257" t="s">
        <v>9</v>
      </c>
      <c r="B3" s="258" t="s">
        <v>72</v>
      </c>
      <c r="C3" s="257" t="s">
        <v>65</v>
      </c>
      <c r="D3" s="257" t="s">
        <v>66</v>
      </c>
      <c r="E3" s="257" t="s">
        <v>47</v>
      </c>
      <c r="F3" s="257" t="s">
        <v>48</v>
      </c>
      <c r="G3" s="257" t="s">
        <v>49</v>
      </c>
      <c r="H3" s="257" t="s">
        <v>50</v>
      </c>
      <c r="I3" s="257" t="s">
        <v>51</v>
      </c>
      <c r="J3" s="257" t="s">
        <v>52</v>
      </c>
      <c r="K3" s="257" t="s">
        <v>53</v>
      </c>
      <c r="L3" s="257" t="s">
        <v>54</v>
      </c>
      <c r="M3" s="257" t="s">
        <v>55</v>
      </c>
      <c r="N3" s="257" t="s">
        <v>56</v>
      </c>
      <c r="O3" s="257" t="s">
        <v>41</v>
      </c>
      <c r="P3" s="259" t="s">
        <v>365</v>
      </c>
    </row>
    <row r="4" spans="1:19">
      <c r="A4" s="260"/>
      <c r="B4" s="261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2" t="s">
        <v>1</v>
      </c>
    </row>
    <row r="5" spans="1:19">
      <c r="A5" s="263" t="s">
        <v>73</v>
      </c>
      <c r="B5" s="264" t="s">
        <v>330</v>
      </c>
      <c r="C5" s="265">
        <v>8</v>
      </c>
      <c r="D5" s="265">
        <v>4</v>
      </c>
      <c r="E5" s="265">
        <v>2</v>
      </c>
      <c r="F5" s="265">
        <v>4</v>
      </c>
      <c r="G5" s="265">
        <v>9</v>
      </c>
      <c r="H5" s="265">
        <v>32</v>
      </c>
      <c r="I5" s="265">
        <v>29</v>
      </c>
      <c r="J5" s="265">
        <v>16</v>
      </c>
      <c r="K5" s="265">
        <v>10</v>
      </c>
      <c r="L5" s="265">
        <v>1</v>
      </c>
      <c r="M5" s="265">
        <v>2</v>
      </c>
      <c r="N5" s="265">
        <v>0</v>
      </c>
      <c r="O5" s="266">
        <v>71</v>
      </c>
      <c r="S5" s="267"/>
    </row>
    <row r="6" spans="1:19">
      <c r="A6" s="263"/>
      <c r="B6" s="264" t="s">
        <v>152</v>
      </c>
      <c r="C6" s="265">
        <v>0</v>
      </c>
      <c r="D6" s="265">
        <v>1</v>
      </c>
      <c r="E6" s="265">
        <v>0</v>
      </c>
      <c r="F6" s="265">
        <v>0</v>
      </c>
      <c r="G6" s="265">
        <v>10</v>
      </c>
      <c r="H6" s="265">
        <v>51</v>
      </c>
      <c r="I6" s="265">
        <v>41</v>
      </c>
      <c r="J6" s="265">
        <v>37</v>
      </c>
      <c r="K6" s="265">
        <v>14</v>
      </c>
      <c r="L6" s="265">
        <v>11</v>
      </c>
      <c r="M6" s="265">
        <v>5</v>
      </c>
      <c r="N6" s="265">
        <v>4</v>
      </c>
      <c r="O6" s="266">
        <v>288</v>
      </c>
    </row>
    <row r="7" spans="1:19">
      <c r="A7" s="263"/>
      <c r="B7" s="264" t="s">
        <v>153</v>
      </c>
      <c r="C7" s="265">
        <v>4</v>
      </c>
      <c r="D7" s="265">
        <v>14</v>
      </c>
      <c r="E7" s="265">
        <v>17</v>
      </c>
      <c r="F7" s="265">
        <v>21</v>
      </c>
      <c r="G7" s="265">
        <v>44</v>
      </c>
      <c r="H7" s="265">
        <v>213</v>
      </c>
      <c r="I7" s="265">
        <v>255</v>
      </c>
      <c r="J7" s="265">
        <v>158</v>
      </c>
      <c r="K7" s="265">
        <v>117</v>
      </c>
      <c r="L7" s="265">
        <v>70</v>
      </c>
      <c r="M7" s="265">
        <v>23</v>
      </c>
      <c r="N7" s="265">
        <v>12</v>
      </c>
      <c r="O7" s="266">
        <f t="shared" ref="O7:O12" si="0">SUM(C7:N7)</f>
        <v>948</v>
      </c>
    </row>
    <row r="8" spans="1:19">
      <c r="A8" s="263"/>
      <c r="B8" s="264" t="s">
        <v>189</v>
      </c>
      <c r="C8" s="265">
        <v>13</v>
      </c>
      <c r="D8" s="265">
        <v>11</v>
      </c>
      <c r="E8" s="265">
        <v>15</v>
      </c>
      <c r="F8" s="265">
        <v>35</v>
      </c>
      <c r="G8" s="265">
        <v>32</v>
      </c>
      <c r="H8" s="265">
        <v>30</v>
      </c>
      <c r="I8" s="265">
        <v>60</v>
      </c>
      <c r="J8" s="265">
        <v>46</v>
      </c>
      <c r="K8" s="265">
        <v>23</v>
      </c>
      <c r="L8" s="265">
        <v>16</v>
      </c>
      <c r="M8" s="265">
        <v>5</v>
      </c>
      <c r="N8" s="265">
        <v>0</v>
      </c>
      <c r="O8" s="266">
        <f t="shared" si="0"/>
        <v>286</v>
      </c>
    </row>
    <row r="9" spans="1:19">
      <c r="A9" s="263"/>
      <c r="B9" s="264" t="s">
        <v>329</v>
      </c>
      <c r="C9" s="265">
        <v>1</v>
      </c>
      <c r="D9" s="265">
        <v>2</v>
      </c>
      <c r="E9" s="265">
        <v>0</v>
      </c>
      <c r="F9" s="265">
        <v>1</v>
      </c>
      <c r="G9" s="265">
        <v>1</v>
      </c>
      <c r="H9" s="265">
        <v>7</v>
      </c>
      <c r="I9" s="265">
        <v>4</v>
      </c>
      <c r="J9" s="265">
        <v>2</v>
      </c>
      <c r="K9" s="265">
        <v>4</v>
      </c>
      <c r="L9" s="265">
        <v>3</v>
      </c>
      <c r="M9" s="265">
        <v>1</v>
      </c>
      <c r="N9" s="265">
        <v>4</v>
      </c>
      <c r="O9" s="266">
        <f t="shared" si="0"/>
        <v>30</v>
      </c>
    </row>
    <row r="10" spans="1:19">
      <c r="A10" s="268"/>
      <c r="B10" s="269" t="s">
        <v>345</v>
      </c>
      <c r="C10" s="270">
        <f>MEDIAN(C5:C9)</f>
        <v>4</v>
      </c>
      <c r="D10" s="270">
        <f t="shared" ref="D10:N10" si="1">MEDIAN(D5:D9)</f>
        <v>4</v>
      </c>
      <c r="E10" s="270">
        <f t="shared" si="1"/>
        <v>2</v>
      </c>
      <c r="F10" s="270">
        <f t="shared" si="1"/>
        <v>4</v>
      </c>
      <c r="G10" s="270">
        <f t="shared" si="1"/>
        <v>10</v>
      </c>
      <c r="H10" s="270">
        <f t="shared" si="1"/>
        <v>32</v>
      </c>
      <c r="I10" s="270">
        <f t="shared" si="1"/>
        <v>41</v>
      </c>
      <c r="J10" s="270">
        <f t="shared" si="1"/>
        <v>37</v>
      </c>
      <c r="K10" s="270">
        <f t="shared" si="1"/>
        <v>14</v>
      </c>
      <c r="L10" s="270">
        <f t="shared" si="1"/>
        <v>11</v>
      </c>
      <c r="M10" s="270">
        <f t="shared" si="1"/>
        <v>5</v>
      </c>
      <c r="N10" s="270">
        <f t="shared" si="1"/>
        <v>4</v>
      </c>
      <c r="O10" s="270">
        <f t="shared" si="0"/>
        <v>168</v>
      </c>
    </row>
    <row r="11" spans="1:19">
      <c r="A11" s="263"/>
      <c r="B11" s="271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2">
        <f>O10*80/100</f>
        <v>134.4</v>
      </c>
    </row>
    <row r="12" spans="1:19">
      <c r="A12" s="263"/>
      <c r="B12" s="273" t="s">
        <v>342</v>
      </c>
      <c r="C12" s="274">
        <f>รายเดือน65!B5</f>
        <v>1</v>
      </c>
      <c r="D12" s="274">
        <f>รายเดือน65!C5</f>
        <v>0</v>
      </c>
      <c r="E12" s="274">
        <f>รายเดือน65!D5</f>
        <v>0</v>
      </c>
      <c r="F12" s="274">
        <f>รายเดือน65!E5</f>
        <v>2</v>
      </c>
      <c r="G12" s="274">
        <f>รายเดือน65!F5</f>
        <v>4</v>
      </c>
      <c r="H12" s="274">
        <f>รายเดือน65!G5</f>
        <v>28</v>
      </c>
      <c r="I12" s="274">
        <f>รายเดือน65!H5</f>
        <v>16</v>
      </c>
      <c r="J12" s="274">
        <f>รายเดือน65!I5</f>
        <v>21</v>
      </c>
      <c r="K12" s="274">
        <f>รายเดือน65!J5</f>
        <v>7</v>
      </c>
      <c r="L12" s="274">
        <f>รายเดือน65!K5</f>
        <v>0</v>
      </c>
      <c r="M12" s="274">
        <f>รายเดือน65!L5</f>
        <v>0</v>
      </c>
      <c r="N12" s="274">
        <f>รายเดือน65!M5</f>
        <v>0</v>
      </c>
      <c r="O12" s="275">
        <f t="shared" si="0"/>
        <v>79</v>
      </c>
      <c r="P12" s="276"/>
    </row>
    <row r="13" spans="1:19">
      <c r="A13" s="263"/>
      <c r="B13" s="277" t="s">
        <v>346</v>
      </c>
      <c r="C13" s="278">
        <f>C12</f>
        <v>1</v>
      </c>
      <c r="D13" s="278">
        <f>C12+D12</f>
        <v>1</v>
      </c>
      <c r="E13" s="278">
        <f>C12+D12+E12</f>
        <v>1</v>
      </c>
      <c r="F13" s="278">
        <f>C12+D12+E12+F12</f>
        <v>3</v>
      </c>
      <c r="G13" s="278">
        <f>C12+D12+E12+F12+G12</f>
        <v>7</v>
      </c>
      <c r="H13" s="278">
        <f>C12+D12+E12+F12+G12+H12</f>
        <v>35</v>
      </c>
      <c r="I13" s="278">
        <f>C12+D12+E12+F12+G12+H12+I12</f>
        <v>51</v>
      </c>
      <c r="J13" s="278">
        <f>C12+D12+E12+F12+G12+H12+I12+J12</f>
        <v>72</v>
      </c>
      <c r="K13" s="278">
        <f>C12+D12+E12+F12+G12+H12+I12+J12+K12</f>
        <v>79</v>
      </c>
      <c r="L13" s="278">
        <f>C12+D12+E12+F12+G12+H12+I12+J12+K12+L12</f>
        <v>79</v>
      </c>
      <c r="M13" s="278">
        <f>C12+D12+E12+F12+G12+H12+I12+J12+K12+L12+M12</f>
        <v>79</v>
      </c>
      <c r="N13" s="278">
        <f>C12+D12+E12+F12+G12+H12+I12+J12+K12+L12+M12+N12</f>
        <v>79</v>
      </c>
      <c r="O13" s="279"/>
      <c r="P13" s="276"/>
    </row>
    <row r="14" spans="1:19">
      <c r="A14" s="280"/>
      <c r="B14" s="281" t="s">
        <v>72</v>
      </c>
      <c r="C14" s="282" t="s">
        <v>65</v>
      </c>
      <c r="D14" s="282" t="s">
        <v>66</v>
      </c>
      <c r="E14" s="282" t="s">
        <v>47</v>
      </c>
      <c r="F14" s="282" t="s">
        <v>48</v>
      </c>
      <c r="G14" s="282" t="s">
        <v>49</v>
      </c>
      <c r="H14" s="282" t="s">
        <v>50</v>
      </c>
      <c r="I14" s="282" t="s">
        <v>51</v>
      </c>
      <c r="J14" s="282" t="s">
        <v>52</v>
      </c>
      <c r="K14" s="282" t="s">
        <v>53</v>
      </c>
      <c r="L14" s="282" t="s">
        <v>54</v>
      </c>
      <c r="M14" s="282" t="s">
        <v>55</v>
      </c>
      <c r="N14" s="282" t="s">
        <v>56</v>
      </c>
      <c r="O14" s="279" t="s">
        <v>41</v>
      </c>
      <c r="P14" s="276"/>
    </row>
    <row r="15" spans="1:19">
      <c r="A15" s="263" t="s">
        <v>75</v>
      </c>
      <c r="B15" s="264" t="s">
        <v>330</v>
      </c>
      <c r="C15" s="283">
        <v>3</v>
      </c>
      <c r="D15" s="283">
        <v>0</v>
      </c>
      <c r="E15" s="283">
        <v>1</v>
      </c>
      <c r="F15" s="283">
        <v>1</v>
      </c>
      <c r="G15" s="283">
        <v>0</v>
      </c>
      <c r="H15" s="283">
        <v>6</v>
      </c>
      <c r="I15" s="283">
        <v>7</v>
      </c>
      <c r="J15" s="283">
        <v>7</v>
      </c>
      <c r="K15" s="283">
        <v>2</v>
      </c>
      <c r="L15" s="283">
        <v>0</v>
      </c>
      <c r="M15" s="283">
        <v>0</v>
      </c>
      <c r="N15" s="283">
        <v>0</v>
      </c>
      <c r="O15" s="266">
        <f t="shared" ref="O15:O22" si="2">SUM(C15:N15)</f>
        <v>27</v>
      </c>
    </row>
    <row r="16" spans="1:19" ht="21.75" customHeight="1">
      <c r="A16" s="263" t="s">
        <v>21</v>
      </c>
      <c r="B16" s="264" t="s">
        <v>152</v>
      </c>
      <c r="C16" s="283">
        <v>0</v>
      </c>
      <c r="D16" s="283">
        <v>0</v>
      </c>
      <c r="E16" s="283">
        <v>0</v>
      </c>
      <c r="F16" s="283">
        <v>0</v>
      </c>
      <c r="G16" s="283">
        <v>1</v>
      </c>
      <c r="H16" s="283">
        <v>9</v>
      </c>
      <c r="I16" s="283">
        <v>8</v>
      </c>
      <c r="J16" s="283">
        <v>11</v>
      </c>
      <c r="K16" s="283">
        <v>5</v>
      </c>
      <c r="L16" s="283">
        <v>1</v>
      </c>
      <c r="M16" s="283">
        <v>1</v>
      </c>
      <c r="N16" s="283">
        <v>3</v>
      </c>
      <c r="O16" s="266">
        <f t="shared" si="2"/>
        <v>39</v>
      </c>
    </row>
    <row r="17" spans="1:18">
      <c r="A17" s="263"/>
      <c r="B17" s="264" t="s">
        <v>153</v>
      </c>
      <c r="C17" s="283">
        <v>2</v>
      </c>
      <c r="D17" s="283">
        <v>2</v>
      </c>
      <c r="E17" s="283">
        <v>1</v>
      </c>
      <c r="F17" s="283">
        <v>3</v>
      </c>
      <c r="G17" s="283">
        <v>5</v>
      </c>
      <c r="H17" s="283">
        <v>17</v>
      </c>
      <c r="I17" s="283">
        <v>39</v>
      </c>
      <c r="J17" s="283">
        <v>31</v>
      </c>
      <c r="K17" s="283">
        <v>19</v>
      </c>
      <c r="L17" s="283">
        <v>10</v>
      </c>
      <c r="M17" s="283">
        <v>3</v>
      </c>
      <c r="N17" s="283">
        <v>1</v>
      </c>
      <c r="O17" s="266">
        <f t="shared" si="2"/>
        <v>133</v>
      </c>
    </row>
    <row r="18" spans="1:18">
      <c r="A18" s="263"/>
      <c r="B18" s="264" t="s">
        <v>189</v>
      </c>
      <c r="C18" s="283">
        <v>4</v>
      </c>
      <c r="D18" s="283">
        <v>2</v>
      </c>
      <c r="E18" s="283">
        <v>3</v>
      </c>
      <c r="F18" s="283">
        <v>3</v>
      </c>
      <c r="G18" s="283">
        <v>3</v>
      </c>
      <c r="H18" s="283">
        <v>4</v>
      </c>
      <c r="I18" s="283">
        <v>17</v>
      </c>
      <c r="J18" s="283">
        <v>11</v>
      </c>
      <c r="K18" s="283">
        <v>7</v>
      </c>
      <c r="L18" s="283">
        <v>2</v>
      </c>
      <c r="M18" s="283">
        <v>3</v>
      </c>
      <c r="N18" s="283">
        <v>0</v>
      </c>
      <c r="O18" s="266">
        <f t="shared" si="2"/>
        <v>59</v>
      </c>
    </row>
    <row r="19" spans="1:18">
      <c r="A19" s="263"/>
      <c r="B19" s="264" t="s">
        <v>329</v>
      </c>
      <c r="C19" s="283">
        <v>1</v>
      </c>
      <c r="D19" s="283">
        <v>2</v>
      </c>
      <c r="E19" s="283">
        <v>0</v>
      </c>
      <c r="F19" s="283">
        <v>0</v>
      </c>
      <c r="G19" s="283">
        <v>1</v>
      </c>
      <c r="H19" s="283">
        <v>1</v>
      </c>
      <c r="I19" s="283">
        <v>0</v>
      </c>
      <c r="J19" s="283">
        <v>0</v>
      </c>
      <c r="K19" s="283">
        <v>1</v>
      </c>
      <c r="L19" s="283">
        <v>1</v>
      </c>
      <c r="M19" s="283">
        <v>1</v>
      </c>
      <c r="N19" s="283">
        <v>0</v>
      </c>
      <c r="O19" s="266">
        <f t="shared" si="2"/>
        <v>8</v>
      </c>
    </row>
    <row r="20" spans="1:18">
      <c r="A20" s="268"/>
      <c r="B20" s="269" t="s">
        <v>345</v>
      </c>
      <c r="C20" s="284">
        <f>MEDIAN(C15:C19)</f>
        <v>2</v>
      </c>
      <c r="D20" s="284">
        <f t="shared" ref="D20:N20" si="3">MEDIAN(D15:D19)</f>
        <v>2</v>
      </c>
      <c r="E20" s="284">
        <f t="shared" si="3"/>
        <v>1</v>
      </c>
      <c r="F20" s="284">
        <f t="shared" si="3"/>
        <v>1</v>
      </c>
      <c r="G20" s="284">
        <f t="shared" si="3"/>
        <v>1</v>
      </c>
      <c r="H20" s="284">
        <f t="shared" si="3"/>
        <v>6</v>
      </c>
      <c r="I20" s="284">
        <f t="shared" si="3"/>
        <v>8</v>
      </c>
      <c r="J20" s="284">
        <f t="shared" si="3"/>
        <v>11</v>
      </c>
      <c r="K20" s="284">
        <f t="shared" si="3"/>
        <v>5</v>
      </c>
      <c r="L20" s="284">
        <f t="shared" si="3"/>
        <v>1</v>
      </c>
      <c r="M20" s="284">
        <f t="shared" si="3"/>
        <v>1</v>
      </c>
      <c r="N20" s="284">
        <f t="shared" si="3"/>
        <v>0</v>
      </c>
      <c r="O20" s="270">
        <f t="shared" si="2"/>
        <v>39</v>
      </c>
      <c r="R20" s="267"/>
    </row>
    <row r="21" spans="1:18">
      <c r="A21" s="263"/>
      <c r="B21" s="271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2">
        <f>O20*80/100</f>
        <v>31.2</v>
      </c>
    </row>
    <row r="22" spans="1:18">
      <c r="A22" s="263"/>
      <c r="B22" s="273" t="s">
        <v>342</v>
      </c>
      <c r="C22" s="274">
        <f>รายเดือน65!B6</f>
        <v>1</v>
      </c>
      <c r="D22" s="274">
        <f>รายเดือน65!C6</f>
        <v>0</v>
      </c>
      <c r="E22" s="274">
        <f>รายเดือน65!D6</f>
        <v>0</v>
      </c>
      <c r="F22" s="274">
        <f>รายเดือน65!E6</f>
        <v>1</v>
      </c>
      <c r="G22" s="274">
        <f>รายเดือน65!F6</f>
        <v>1</v>
      </c>
      <c r="H22" s="274">
        <f>รายเดือน65!G6</f>
        <v>9</v>
      </c>
      <c r="I22" s="274">
        <f>รายเดือน65!H6</f>
        <v>6</v>
      </c>
      <c r="J22" s="274">
        <f>รายเดือน65!I6</f>
        <v>5</v>
      </c>
      <c r="K22" s="274">
        <f>รายเดือน65!J6</f>
        <v>1</v>
      </c>
      <c r="L22" s="274">
        <f>รายเดือน65!K6</f>
        <v>0</v>
      </c>
      <c r="M22" s="274">
        <f>รายเดือน65!L6</f>
        <v>0</v>
      </c>
      <c r="N22" s="274">
        <f>รายเดือน65!M6</f>
        <v>0</v>
      </c>
      <c r="O22" s="275">
        <f t="shared" si="2"/>
        <v>24</v>
      </c>
    </row>
    <row r="23" spans="1:18">
      <c r="A23" s="285"/>
      <c r="B23" s="277" t="s">
        <v>346</v>
      </c>
      <c r="C23" s="278">
        <v>1</v>
      </c>
      <c r="D23" s="278">
        <f>C22+D22</f>
        <v>1</v>
      </c>
      <c r="E23" s="278">
        <f>C22+D22+E22</f>
        <v>1</v>
      </c>
      <c r="F23" s="278">
        <f>C22+D22+E22+F22</f>
        <v>2</v>
      </c>
      <c r="G23" s="278">
        <f>C22+D22+E22+F22+G22</f>
        <v>3</v>
      </c>
      <c r="H23" s="278">
        <f>C22+D22+E22+F22+G22+H22</f>
        <v>12</v>
      </c>
      <c r="I23" s="278">
        <f>C22+D22+E22+F22+G22+H22+I22</f>
        <v>18</v>
      </c>
      <c r="J23" s="278">
        <f>C22+D22+E22+F22+G22+H22+I22+J22</f>
        <v>23</v>
      </c>
      <c r="K23" s="278">
        <f>C22+D22+E22+F22+G22+H22+I22+J22+K22</f>
        <v>24</v>
      </c>
      <c r="L23" s="278">
        <f>C22+D22+E22+F22+G22+H22+I22+J22+K22+L22</f>
        <v>24</v>
      </c>
      <c r="M23" s="278">
        <f>C22+D22+E22+F22+G22+H22+I22+J22+K22+L22+M22</f>
        <v>24</v>
      </c>
      <c r="N23" s="278">
        <f>C22+D22+E22+F22+G22+H22+I22+J22+K22+L22+M22+N22</f>
        <v>24</v>
      </c>
      <c r="O23" s="279"/>
    </row>
    <row r="24" spans="1:18">
      <c r="A24" s="263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3" t="s">
        <v>77</v>
      </c>
      <c r="B25" s="264" t="s">
        <v>330</v>
      </c>
      <c r="C25" s="286">
        <f>C5-C15</f>
        <v>5</v>
      </c>
      <c r="D25" s="286">
        <f t="shared" ref="D25:N25" si="4">D5-D15</f>
        <v>4</v>
      </c>
      <c r="E25" s="286">
        <f t="shared" si="4"/>
        <v>1</v>
      </c>
      <c r="F25" s="286">
        <f t="shared" si="4"/>
        <v>3</v>
      </c>
      <c r="G25" s="286">
        <f t="shared" si="4"/>
        <v>9</v>
      </c>
      <c r="H25" s="286">
        <f t="shared" si="4"/>
        <v>26</v>
      </c>
      <c r="I25" s="286">
        <f t="shared" si="4"/>
        <v>22</v>
      </c>
      <c r="J25" s="286">
        <f t="shared" si="4"/>
        <v>9</v>
      </c>
      <c r="K25" s="286">
        <f t="shared" si="4"/>
        <v>8</v>
      </c>
      <c r="L25" s="286">
        <f t="shared" si="4"/>
        <v>1</v>
      </c>
      <c r="M25" s="286">
        <f t="shared" si="4"/>
        <v>2</v>
      </c>
      <c r="N25" s="286">
        <f t="shared" si="4"/>
        <v>0</v>
      </c>
      <c r="O25" s="266">
        <f t="shared" ref="O25:O32" si="5">SUM(C25:N25)</f>
        <v>90</v>
      </c>
    </row>
    <row r="26" spans="1:18">
      <c r="A26" s="263"/>
      <c r="B26" s="264" t="s">
        <v>152</v>
      </c>
      <c r="C26" s="286">
        <f t="shared" ref="C26:N29" si="6">C6-C16</f>
        <v>0</v>
      </c>
      <c r="D26" s="286">
        <f t="shared" si="6"/>
        <v>1</v>
      </c>
      <c r="E26" s="286">
        <f t="shared" si="6"/>
        <v>0</v>
      </c>
      <c r="F26" s="286">
        <f t="shared" si="6"/>
        <v>0</v>
      </c>
      <c r="G26" s="286">
        <f t="shared" si="6"/>
        <v>9</v>
      </c>
      <c r="H26" s="286">
        <f t="shared" si="6"/>
        <v>42</v>
      </c>
      <c r="I26" s="286">
        <f t="shared" si="6"/>
        <v>33</v>
      </c>
      <c r="J26" s="286">
        <f t="shared" si="6"/>
        <v>26</v>
      </c>
      <c r="K26" s="286">
        <f t="shared" si="6"/>
        <v>9</v>
      </c>
      <c r="L26" s="286">
        <f t="shared" si="6"/>
        <v>10</v>
      </c>
      <c r="M26" s="286">
        <f t="shared" si="6"/>
        <v>4</v>
      </c>
      <c r="N26" s="286">
        <f t="shared" si="6"/>
        <v>1</v>
      </c>
      <c r="O26" s="266">
        <f t="shared" si="5"/>
        <v>135</v>
      </c>
    </row>
    <row r="27" spans="1:18">
      <c r="A27" s="263"/>
      <c r="B27" s="264" t="s">
        <v>153</v>
      </c>
      <c r="C27" s="286">
        <f t="shared" si="6"/>
        <v>2</v>
      </c>
      <c r="D27" s="286">
        <f t="shared" si="6"/>
        <v>12</v>
      </c>
      <c r="E27" s="286">
        <f t="shared" si="6"/>
        <v>16</v>
      </c>
      <c r="F27" s="286">
        <f t="shared" si="6"/>
        <v>18</v>
      </c>
      <c r="G27" s="286">
        <f t="shared" si="6"/>
        <v>39</v>
      </c>
      <c r="H27" s="286">
        <f t="shared" si="6"/>
        <v>196</v>
      </c>
      <c r="I27" s="286">
        <f t="shared" si="6"/>
        <v>216</v>
      </c>
      <c r="J27" s="286">
        <f t="shared" si="6"/>
        <v>127</v>
      </c>
      <c r="K27" s="286">
        <f t="shared" si="6"/>
        <v>98</v>
      </c>
      <c r="L27" s="286">
        <f t="shared" si="6"/>
        <v>60</v>
      </c>
      <c r="M27" s="286">
        <f t="shared" si="6"/>
        <v>20</v>
      </c>
      <c r="N27" s="286">
        <f t="shared" si="6"/>
        <v>11</v>
      </c>
      <c r="O27" s="266">
        <f t="shared" si="5"/>
        <v>815</v>
      </c>
    </row>
    <row r="28" spans="1:18">
      <c r="A28" s="263"/>
      <c r="B28" s="264" t="s">
        <v>189</v>
      </c>
      <c r="C28" s="286">
        <f t="shared" si="6"/>
        <v>9</v>
      </c>
      <c r="D28" s="286">
        <f t="shared" si="6"/>
        <v>9</v>
      </c>
      <c r="E28" s="286">
        <f t="shared" si="6"/>
        <v>12</v>
      </c>
      <c r="F28" s="286">
        <f t="shared" si="6"/>
        <v>32</v>
      </c>
      <c r="G28" s="286">
        <f t="shared" si="6"/>
        <v>29</v>
      </c>
      <c r="H28" s="286">
        <f t="shared" si="6"/>
        <v>26</v>
      </c>
      <c r="I28" s="286">
        <f t="shared" si="6"/>
        <v>43</v>
      </c>
      <c r="J28" s="286">
        <f t="shared" si="6"/>
        <v>35</v>
      </c>
      <c r="K28" s="286">
        <f t="shared" si="6"/>
        <v>16</v>
      </c>
      <c r="L28" s="286">
        <f t="shared" si="6"/>
        <v>14</v>
      </c>
      <c r="M28" s="286">
        <f t="shared" si="6"/>
        <v>2</v>
      </c>
      <c r="N28" s="286">
        <f t="shared" si="6"/>
        <v>0</v>
      </c>
      <c r="O28" s="266">
        <f t="shared" si="5"/>
        <v>227</v>
      </c>
    </row>
    <row r="29" spans="1:18">
      <c r="A29" s="263"/>
      <c r="B29" s="264" t="s">
        <v>329</v>
      </c>
      <c r="C29" s="286">
        <f t="shared" si="6"/>
        <v>0</v>
      </c>
      <c r="D29" s="286">
        <f t="shared" si="6"/>
        <v>0</v>
      </c>
      <c r="E29" s="286">
        <f t="shared" si="6"/>
        <v>0</v>
      </c>
      <c r="F29" s="286">
        <f t="shared" si="6"/>
        <v>1</v>
      </c>
      <c r="G29" s="286">
        <f t="shared" si="6"/>
        <v>0</v>
      </c>
      <c r="H29" s="286">
        <f t="shared" si="6"/>
        <v>6</v>
      </c>
      <c r="I29" s="286">
        <f t="shared" si="6"/>
        <v>4</v>
      </c>
      <c r="J29" s="286">
        <f t="shared" si="6"/>
        <v>2</v>
      </c>
      <c r="K29" s="286">
        <f t="shared" si="6"/>
        <v>3</v>
      </c>
      <c r="L29" s="286">
        <f t="shared" si="6"/>
        <v>2</v>
      </c>
      <c r="M29" s="286">
        <f t="shared" si="6"/>
        <v>0</v>
      </c>
      <c r="N29" s="286">
        <f t="shared" si="6"/>
        <v>4</v>
      </c>
      <c r="O29" s="266">
        <f t="shared" si="5"/>
        <v>22</v>
      </c>
    </row>
    <row r="30" spans="1:18">
      <c r="A30" s="268"/>
      <c r="B30" s="269" t="s">
        <v>345</v>
      </c>
      <c r="C30" s="284">
        <f>MEDIAN(C25:C29)</f>
        <v>2</v>
      </c>
      <c r="D30" s="284">
        <f t="shared" ref="D30:N30" si="7">MEDIAN(D25:D29)</f>
        <v>4</v>
      </c>
      <c r="E30" s="284">
        <f t="shared" si="7"/>
        <v>1</v>
      </c>
      <c r="F30" s="284">
        <f t="shared" si="7"/>
        <v>3</v>
      </c>
      <c r="G30" s="284">
        <f t="shared" si="7"/>
        <v>9</v>
      </c>
      <c r="H30" s="284">
        <f t="shared" si="7"/>
        <v>26</v>
      </c>
      <c r="I30" s="284">
        <f t="shared" si="7"/>
        <v>33</v>
      </c>
      <c r="J30" s="284">
        <f t="shared" si="7"/>
        <v>26</v>
      </c>
      <c r="K30" s="284">
        <f t="shared" si="7"/>
        <v>9</v>
      </c>
      <c r="L30" s="284">
        <f t="shared" si="7"/>
        <v>10</v>
      </c>
      <c r="M30" s="284">
        <f t="shared" si="7"/>
        <v>2</v>
      </c>
      <c r="N30" s="284">
        <f t="shared" si="7"/>
        <v>1</v>
      </c>
      <c r="O30" s="270">
        <f t="shared" si="5"/>
        <v>126</v>
      </c>
    </row>
    <row r="31" spans="1:18">
      <c r="A31" s="263"/>
      <c r="B31" s="271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2">
        <f>O30*80/100</f>
        <v>100.8</v>
      </c>
    </row>
    <row r="32" spans="1:18">
      <c r="A32" s="263"/>
      <c r="B32" s="273" t="s">
        <v>342</v>
      </c>
      <c r="C32" s="274">
        <f>รายเดือน65!B7</f>
        <v>0</v>
      </c>
      <c r="D32" s="274">
        <f>รายเดือน65!C7</f>
        <v>0</v>
      </c>
      <c r="E32" s="274">
        <f>รายเดือน65!D7</f>
        <v>0</v>
      </c>
      <c r="F32" s="274">
        <f>รายเดือน65!E7</f>
        <v>1</v>
      </c>
      <c r="G32" s="274">
        <f>รายเดือน65!F7</f>
        <v>3</v>
      </c>
      <c r="H32" s="274">
        <f>รายเดือน65!G7</f>
        <v>19</v>
      </c>
      <c r="I32" s="274">
        <f>รายเดือน65!H7</f>
        <v>10</v>
      </c>
      <c r="J32" s="274">
        <f>รายเดือน65!I7</f>
        <v>16</v>
      </c>
      <c r="K32" s="274">
        <f>รายเดือน65!J7</f>
        <v>6</v>
      </c>
      <c r="L32" s="274">
        <f>รายเดือน65!K7</f>
        <v>0</v>
      </c>
      <c r="M32" s="274">
        <f>รายเดือน65!L7</f>
        <v>0</v>
      </c>
      <c r="N32" s="274">
        <f>รายเดือน65!M7</f>
        <v>0</v>
      </c>
      <c r="O32" s="275">
        <f t="shared" si="5"/>
        <v>55</v>
      </c>
    </row>
    <row r="33" spans="1:16">
      <c r="A33" s="285"/>
      <c r="B33" s="277" t="s">
        <v>346</v>
      </c>
      <c r="C33" s="278">
        <f>C32</f>
        <v>0</v>
      </c>
      <c r="D33" s="278">
        <f>C32+D32</f>
        <v>0</v>
      </c>
      <c r="E33" s="278">
        <f>C32+D32+E32</f>
        <v>0</v>
      </c>
      <c r="F33" s="278">
        <f>C32+D32+E32+F32</f>
        <v>1</v>
      </c>
      <c r="G33" s="278">
        <f>C32+D32+E32+F32+G32</f>
        <v>4</v>
      </c>
      <c r="H33" s="278">
        <f>C32+D32+E32+F32+G32+H32</f>
        <v>23</v>
      </c>
      <c r="I33" s="278">
        <f>C32+D32+E32+F32+G32+H32+I32</f>
        <v>33</v>
      </c>
      <c r="J33" s="278">
        <f>C32+D32+E32+F32+G32+H32+I32+J32</f>
        <v>49</v>
      </c>
      <c r="K33" s="278">
        <f>C32+D32+E32+F32+G32+H32+I32+J32+K32</f>
        <v>55</v>
      </c>
      <c r="L33" s="278">
        <f>C32+D32+E32+F32+G32+H32+I32+J32+K32+L32</f>
        <v>55</v>
      </c>
      <c r="M33" s="278">
        <f>C32+D32+E32+F32+G32+H32+I32+J32+K32+L32+M32</f>
        <v>55</v>
      </c>
      <c r="N33" s="278">
        <f>C32+D32+E32+F32+G32+H32+I32+J32+K32+L32+M32+N32</f>
        <v>55</v>
      </c>
      <c r="O33" s="279"/>
    </row>
    <row r="34" spans="1:16">
      <c r="A34" s="280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3" t="s">
        <v>78</v>
      </c>
      <c r="B35" s="264" t="s">
        <v>330</v>
      </c>
      <c r="C35" s="287">
        <v>3</v>
      </c>
      <c r="D35" s="287">
        <v>3</v>
      </c>
      <c r="E35" s="287">
        <v>0</v>
      </c>
      <c r="F35" s="287">
        <v>1</v>
      </c>
      <c r="G35" s="287">
        <v>5</v>
      </c>
      <c r="H35" s="287">
        <v>3</v>
      </c>
      <c r="I35" s="287">
        <v>12</v>
      </c>
      <c r="J35" s="287">
        <v>14</v>
      </c>
      <c r="K35" s="287">
        <v>0</v>
      </c>
      <c r="L35" s="287">
        <v>0</v>
      </c>
      <c r="M35" s="287">
        <v>0</v>
      </c>
      <c r="N35" s="287">
        <v>0</v>
      </c>
      <c r="O35" s="266">
        <f t="shared" ref="O35:O42" si="8">SUM(C35:N35)</f>
        <v>41</v>
      </c>
    </row>
    <row r="36" spans="1:16">
      <c r="A36" s="263"/>
      <c r="B36" s="264" t="s">
        <v>152</v>
      </c>
      <c r="C36" s="287">
        <v>0</v>
      </c>
      <c r="D36" s="287">
        <v>0</v>
      </c>
      <c r="E36" s="287">
        <v>0</v>
      </c>
      <c r="F36" s="287">
        <v>0</v>
      </c>
      <c r="G36" s="287">
        <v>12</v>
      </c>
      <c r="H36" s="287">
        <v>43</v>
      </c>
      <c r="I36" s="287">
        <v>32</v>
      </c>
      <c r="J36" s="287">
        <v>18</v>
      </c>
      <c r="K36" s="287">
        <v>16</v>
      </c>
      <c r="L36" s="287">
        <v>4</v>
      </c>
      <c r="M36" s="287">
        <v>4</v>
      </c>
      <c r="N36" s="287">
        <v>10</v>
      </c>
      <c r="O36" s="266">
        <f t="shared" si="8"/>
        <v>139</v>
      </c>
    </row>
    <row r="37" spans="1:16">
      <c r="A37" s="263"/>
      <c r="B37" s="264" t="s">
        <v>153</v>
      </c>
      <c r="C37" s="287">
        <v>4</v>
      </c>
      <c r="D37" s="287">
        <v>2</v>
      </c>
      <c r="E37" s="287">
        <v>3</v>
      </c>
      <c r="F37" s="287">
        <v>3</v>
      </c>
      <c r="G37" s="287">
        <v>3</v>
      </c>
      <c r="H37" s="287">
        <v>27</v>
      </c>
      <c r="I37" s="287">
        <v>34</v>
      </c>
      <c r="J37" s="287">
        <v>38</v>
      </c>
      <c r="K37" s="287">
        <v>55</v>
      </c>
      <c r="L37" s="287">
        <v>25</v>
      </c>
      <c r="M37" s="287">
        <v>7</v>
      </c>
      <c r="N37" s="287">
        <v>2</v>
      </c>
      <c r="O37" s="266">
        <f t="shared" si="8"/>
        <v>203</v>
      </c>
    </row>
    <row r="38" spans="1:16">
      <c r="A38" s="263"/>
      <c r="B38" s="264" t="s">
        <v>189</v>
      </c>
      <c r="C38" s="287">
        <v>1</v>
      </c>
      <c r="D38" s="287">
        <v>1</v>
      </c>
      <c r="E38" s="287">
        <v>1</v>
      </c>
      <c r="F38" s="287">
        <v>0</v>
      </c>
      <c r="G38" s="287">
        <v>7</v>
      </c>
      <c r="H38" s="287">
        <v>6</v>
      </c>
      <c r="I38" s="287">
        <v>13</v>
      </c>
      <c r="J38" s="287">
        <v>17</v>
      </c>
      <c r="K38" s="287">
        <v>23</v>
      </c>
      <c r="L38" s="287">
        <v>8</v>
      </c>
      <c r="M38" s="287">
        <v>5</v>
      </c>
      <c r="N38" s="287">
        <v>3</v>
      </c>
      <c r="O38" s="266">
        <f t="shared" si="8"/>
        <v>85</v>
      </c>
    </row>
    <row r="39" spans="1:16">
      <c r="A39" s="263"/>
      <c r="B39" s="264" t="s">
        <v>329</v>
      </c>
      <c r="C39" s="287">
        <v>1</v>
      </c>
      <c r="D39" s="287">
        <v>0</v>
      </c>
      <c r="E39" s="287">
        <v>1</v>
      </c>
      <c r="F39" s="287">
        <v>0</v>
      </c>
      <c r="G39" s="287">
        <v>5</v>
      </c>
      <c r="H39" s="287">
        <v>4</v>
      </c>
      <c r="I39" s="287">
        <v>1</v>
      </c>
      <c r="J39" s="287">
        <v>9</v>
      </c>
      <c r="K39" s="287">
        <v>12</v>
      </c>
      <c r="L39" s="287">
        <v>6</v>
      </c>
      <c r="M39" s="287">
        <v>1</v>
      </c>
      <c r="N39" s="287">
        <v>0</v>
      </c>
      <c r="O39" s="266">
        <f t="shared" si="8"/>
        <v>40</v>
      </c>
    </row>
    <row r="40" spans="1:16">
      <c r="A40" s="268"/>
      <c r="B40" s="269" t="s">
        <v>345</v>
      </c>
      <c r="C40" s="284">
        <f>MEDIAN(C35:C39)</f>
        <v>1</v>
      </c>
      <c r="D40" s="284">
        <f t="shared" ref="D40:N40" si="9">MEDIAN(D35:D39)</f>
        <v>1</v>
      </c>
      <c r="E40" s="284">
        <f t="shared" si="9"/>
        <v>1</v>
      </c>
      <c r="F40" s="284">
        <f t="shared" si="9"/>
        <v>0</v>
      </c>
      <c r="G40" s="284">
        <f t="shared" si="9"/>
        <v>5</v>
      </c>
      <c r="H40" s="284">
        <f t="shared" si="9"/>
        <v>6</v>
      </c>
      <c r="I40" s="284">
        <f t="shared" si="9"/>
        <v>13</v>
      </c>
      <c r="J40" s="284">
        <f t="shared" si="9"/>
        <v>17</v>
      </c>
      <c r="K40" s="284">
        <f t="shared" si="9"/>
        <v>16</v>
      </c>
      <c r="L40" s="284">
        <f t="shared" si="9"/>
        <v>6</v>
      </c>
      <c r="M40" s="284">
        <f t="shared" si="9"/>
        <v>4</v>
      </c>
      <c r="N40" s="284">
        <f t="shared" si="9"/>
        <v>2</v>
      </c>
      <c r="O40" s="270">
        <f t="shared" si="8"/>
        <v>72</v>
      </c>
    </row>
    <row r="41" spans="1:16">
      <c r="A41" s="263"/>
      <c r="B41" s="271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2">
        <f>O40*80/100</f>
        <v>57.6</v>
      </c>
    </row>
    <row r="42" spans="1:16">
      <c r="A42" s="263"/>
      <c r="B42" s="273" t="s">
        <v>342</v>
      </c>
      <c r="C42" s="274">
        <f>รายเดือน65!B8</f>
        <v>2</v>
      </c>
      <c r="D42" s="274">
        <f>รายเดือน65!C8</f>
        <v>2</v>
      </c>
      <c r="E42" s="274">
        <f>รายเดือน65!D8</f>
        <v>0</v>
      </c>
      <c r="F42" s="274">
        <f>รายเดือน65!E8</f>
        <v>0</v>
      </c>
      <c r="G42" s="274">
        <f>รายเดือน65!F8</f>
        <v>0</v>
      </c>
      <c r="H42" s="274">
        <f>รายเดือน65!G8</f>
        <v>4</v>
      </c>
      <c r="I42" s="274">
        <f>รายเดือน65!H8</f>
        <v>0</v>
      </c>
      <c r="J42" s="274">
        <f>รายเดือน65!I8</f>
        <v>1</v>
      </c>
      <c r="K42" s="274">
        <f>รายเดือน65!J8</f>
        <v>0</v>
      </c>
      <c r="L42" s="274">
        <f>รายเดือน65!K8</f>
        <v>0</v>
      </c>
      <c r="M42" s="274">
        <f>รายเดือน65!L8</f>
        <v>0</v>
      </c>
      <c r="N42" s="274">
        <f>รายเดือน65!M8</f>
        <v>0</v>
      </c>
      <c r="O42" s="275">
        <f t="shared" si="8"/>
        <v>9</v>
      </c>
    </row>
    <row r="43" spans="1:16">
      <c r="A43" s="285"/>
      <c r="B43" s="277" t="s">
        <v>346</v>
      </c>
      <c r="C43" s="278">
        <f>C42</f>
        <v>2</v>
      </c>
      <c r="D43" s="278">
        <f>C42+D42</f>
        <v>4</v>
      </c>
      <c r="E43" s="278">
        <f>C42+D42+E42</f>
        <v>4</v>
      </c>
      <c r="F43" s="278">
        <f>C42+D42+E42+F42</f>
        <v>4</v>
      </c>
      <c r="G43" s="278">
        <f>C42+D42+E42+F42+G42</f>
        <v>4</v>
      </c>
      <c r="H43" s="278">
        <f>C42+D42+E42+F42+G42+H42</f>
        <v>8</v>
      </c>
      <c r="I43" s="278">
        <f>C42+D42+E42+F42+G42+H42+I42</f>
        <v>8</v>
      </c>
      <c r="J43" s="278">
        <f>C42+D42+E42+F42+G42+H42+I42+J42</f>
        <v>9</v>
      </c>
      <c r="K43" s="278">
        <f>C42+D42+E42+F42+G42+H42+I42+J42+K42</f>
        <v>9</v>
      </c>
      <c r="L43" s="278">
        <f>C42+D42+E42+F42+G42+H42+I42+J42+K42+L42</f>
        <v>9</v>
      </c>
      <c r="M43" s="278">
        <f>C42+D42+E42+F42+G42+H42+I42+J42+K42+L42+M42</f>
        <v>9</v>
      </c>
      <c r="N43" s="278">
        <f>C42+D42+E42+F42+G42+H42+I42+J42+K42+L42+M42+N42</f>
        <v>9</v>
      </c>
      <c r="O43" s="279"/>
    </row>
    <row r="44" spans="1:16">
      <c r="A44" s="280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3" t="s">
        <v>79</v>
      </c>
      <c r="B45" s="264" t="s">
        <v>330</v>
      </c>
      <c r="C45" s="288">
        <v>0</v>
      </c>
      <c r="D45" s="288">
        <v>0</v>
      </c>
      <c r="E45" s="288">
        <v>0</v>
      </c>
      <c r="F45" s="288">
        <v>2</v>
      </c>
      <c r="G45" s="288">
        <v>3</v>
      </c>
      <c r="H45" s="288">
        <v>2</v>
      </c>
      <c r="I45" s="288">
        <v>7</v>
      </c>
      <c r="J45" s="288">
        <v>4</v>
      </c>
      <c r="K45" s="288">
        <v>2</v>
      </c>
      <c r="L45" s="288">
        <v>2</v>
      </c>
      <c r="M45" s="288">
        <v>1</v>
      </c>
      <c r="N45" s="288">
        <v>1</v>
      </c>
      <c r="O45" s="266">
        <f t="shared" ref="O45:O52" si="10">SUM(C45:N45)</f>
        <v>24</v>
      </c>
    </row>
    <row r="46" spans="1:16">
      <c r="A46" s="263"/>
      <c r="B46" s="264" t="s">
        <v>152</v>
      </c>
      <c r="C46" s="288">
        <v>1</v>
      </c>
      <c r="D46" s="288">
        <v>1</v>
      </c>
      <c r="E46" s="288">
        <v>2</v>
      </c>
      <c r="F46" s="288">
        <v>0</v>
      </c>
      <c r="G46" s="288">
        <v>6</v>
      </c>
      <c r="H46" s="288">
        <v>22</v>
      </c>
      <c r="I46" s="288">
        <v>26</v>
      </c>
      <c r="J46" s="288">
        <v>10</v>
      </c>
      <c r="K46" s="288">
        <v>11</v>
      </c>
      <c r="L46" s="288">
        <v>3</v>
      </c>
      <c r="M46" s="288">
        <v>3</v>
      </c>
      <c r="N46" s="288">
        <v>4</v>
      </c>
      <c r="O46" s="266">
        <f t="shared" si="10"/>
        <v>89</v>
      </c>
    </row>
    <row r="47" spans="1:16">
      <c r="A47" s="263"/>
      <c r="B47" s="264" t="s">
        <v>153</v>
      </c>
      <c r="C47" s="288">
        <v>2</v>
      </c>
      <c r="D47" s="288">
        <v>2</v>
      </c>
      <c r="E47" s="288">
        <v>6</v>
      </c>
      <c r="F47" s="288">
        <v>5</v>
      </c>
      <c r="G47" s="288">
        <v>10</v>
      </c>
      <c r="H47" s="288">
        <v>58</v>
      </c>
      <c r="I47" s="288">
        <v>64</v>
      </c>
      <c r="J47" s="288">
        <v>37</v>
      </c>
      <c r="K47" s="288">
        <v>39</v>
      </c>
      <c r="L47" s="288">
        <v>24</v>
      </c>
      <c r="M47" s="288">
        <v>16</v>
      </c>
      <c r="N47" s="288">
        <v>10</v>
      </c>
      <c r="O47" s="266">
        <f t="shared" si="10"/>
        <v>273</v>
      </c>
    </row>
    <row r="48" spans="1:16">
      <c r="A48" s="263"/>
      <c r="B48" s="264" t="s">
        <v>189</v>
      </c>
      <c r="C48" s="288">
        <v>6</v>
      </c>
      <c r="D48" s="288">
        <v>3</v>
      </c>
      <c r="E48" s="288">
        <v>12</v>
      </c>
      <c r="F48" s="288">
        <v>5</v>
      </c>
      <c r="G48" s="288">
        <v>10</v>
      </c>
      <c r="H48" s="288">
        <v>14</v>
      </c>
      <c r="I48" s="288">
        <v>16</v>
      </c>
      <c r="J48" s="288">
        <v>16</v>
      </c>
      <c r="K48" s="288">
        <v>10</v>
      </c>
      <c r="L48" s="288">
        <v>0</v>
      </c>
      <c r="M48" s="288">
        <v>1</v>
      </c>
      <c r="N48" s="288">
        <v>1</v>
      </c>
      <c r="O48" s="266">
        <f t="shared" si="10"/>
        <v>94</v>
      </c>
    </row>
    <row r="49" spans="1:16">
      <c r="A49" s="263"/>
      <c r="B49" s="264" t="s">
        <v>329</v>
      </c>
      <c r="C49" s="288">
        <v>2</v>
      </c>
      <c r="D49" s="288">
        <v>0</v>
      </c>
      <c r="E49" s="288">
        <v>1</v>
      </c>
      <c r="F49" s="288">
        <v>0</v>
      </c>
      <c r="G49" s="288">
        <v>6</v>
      </c>
      <c r="H49" s="288">
        <v>16</v>
      </c>
      <c r="I49" s="288">
        <v>4</v>
      </c>
      <c r="J49" s="288">
        <v>11</v>
      </c>
      <c r="K49" s="288">
        <v>10</v>
      </c>
      <c r="L49" s="288">
        <v>5</v>
      </c>
      <c r="M49" s="288">
        <v>0</v>
      </c>
      <c r="N49" s="288">
        <v>3</v>
      </c>
      <c r="O49" s="266">
        <f t="shared" si="10"/>
        <v>58</v>
      </c>
    </row>
    <row r="50" spans="1:16">
      <c r="A50" s="268"/>
      <c r="B50" s="269" t="s">
        <v>345</v>
      </c>
      <c r="C50" s="284">
        <f>MEDIAN(C45:C49)</f>
        <v>2</v>
      </c>
      <c r="D50" s="284">
        <f t="shared" ref="D50:N50" si="11">MEDIAN(D45:D49)</f>
        <v>1</v>
      </c>
      <c r="E50" s="284">
        <f t="shared" si="11"/>
        <v>2</v>
      </c>
      <c r="F50" s="284">
        <f t="shared" si="11"/>
        <v>2</v>
      </c>
      <c r="G50" s="284">
        <f t="shared" si="11"/>
        <v>6</v>
      </c>
      <c r="H50" s="284">
        <f t="shared" si="11"/>
        <v>16</v>
      </c>
      <c r="I50" s="284">
        <f t="shared" si="11"/>
        <v>16</v>
      </c>
      <c r="J50" s="284">
        <f t="shared" si="11"/>
        <v>11</v>
      </c>
      <c r="K50" s="284">
        <f t="shared" si="11"/>
        <v>10</v>
      </c>
      <c r="L50" s="284">
        <f t="shared" si="11"/>
        <v>3</v>
      </c>
      <c r="M50" s="284">
        <f t="shared" si="11"/>
        <v>1</v>
      </c>
      <c r="N50" s="284">
        <f t="shared" si="11"/>
        <v>3</v>
      </c>
      <c r="O50" s="270">
        <f t="shared" si="10"/>
        <v>73</v>
      </c>
    </row>
    <row r="51" spans="1:16">
      <c r="A51" s="263"/>
      <c r="B51" s="271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2">
        <f>O50*80/100</f>
        <v>58.4</v>
      </c>
    </row>
    <row r="52" spans="1:16">
      <c r="A52" s="263"/>
      <c r="B52" s="273" t="s">
        <v>342</v>
      </c>
      <c r="C52" s="274">
        <f>รายเดือน65!B10</f>
        <v>1</v>
      </c>
      <c r="D52" s="274">
        <f>รายเดือน65!C10</f>
        <v>0</v>
      </c>
      <c r="E52" s="274">
        <f>รายเดือน65!D10</f>
        <v>1</v>
      </c>
      <c r="F52" s="274">
        <f>รายเดือน65!E10</f>
        <v>1</v>
      </c>
      <c r="G52" s="274">
        <f>รายเดือน65!F10</f>
        <v>2</v>
      </c>
      <c r="H52" s="274">
        <f>รายเดือน65!G10</f>
        <v>3</v>
      </c>
      <c r="I52" s="274">
        <f>รายเดือน65!H10</f>
        <v>9</v>
      </c>
      <c r="J52" s="274">
        <f>รายเดือน65!I10</f>
        <v>8</v>
      </c>
      <c r="K52" s="274">
        <f>รายเดือน65!J10</f>
        <v>2</v>
      </c>
      <c r="L52" s="274">
        <f>รายเดือน65!K10</f>
        <v>0</v>
      </c>
      <c r="M52" s="274">
        <f>รายเดือน65!L10</f>
        <v>0</v>
      </c>
      <c r="N52" s="274">
        <f>รายเดือน65!M10</f>
        <v>0</v>
      </c>
      <c r="O52" s="275">
        <f t="shared" si="10"/>
        <v>27</v>
      </c>
    </row>
    <row r="53" spans="1:16">
      <c r="A53" s="285"/>
      <c r="B53" s="277" t="s">
        <v>346</v>
      </c>
      <c r="C53" s="278">
        <f>C52</f>
        <v>1</v>
      </c>
      <c r="D53" s="278">
        <f>C52+D52</f>
        <v>1</v>
      </c>
      <c r="E53" s="278">
        <f>C52+D52+E52</f>
        <v>2</v>
      </c>
      <c r="F53" s="278">
        <f>C52+D52+E52+F52</f>
        <v>3</v>
      </c>
      <c r="G53" s="278">
        <f>C52+D52+E52+F52+G52</f>
        <v>5</v>
      </c>
      <c r="H53" s="278">
        <f>C52+D52+E52+F52+G52+H52</f>
        <v>8</v>
      </c>
      <c r="I53" s="278">
        <f>C52+D52+E52+F52+G52+H52+I52</f>
        <v>17</v>
      </c>
      <c r="J53" s="278">
        <f>C52+D52+E52+F52+G52+H52+I52+J52</f>
        <v>25</v>
      </c>
      <c r="K53" s="278">
        <f>C52+D52+E52+F52+G52+H52+I52+J52+K52</f>
        <v>27</v>
      </c>
      <c r="L53" s="278">
        <f>C52+D52+E52+F52+G52+H52+I52+J52+K52+L52</f>
        <v>27</v>
      </c>
      <c r="M53" s="278">
        <f>C52+D52+E52+F52+G52+H52+I52+J52+K52+L52+M52</f>
        <v>27</v>
      </c>
      <c r="N53" s="278">
        <f>C52+D52+E52+F52+G52+H52+I52+J52+K52+L52+M52+N52</f>
        <v>27</v>
      </c>
      <c r="O53" s="279"/>
    </row>
    <row r="54" spans="1:16">
      <c r="A54" s="289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9" t="s">
        <v>80</v>
      </c>
      <c r="B55" s="264" t="s">
        <v>330</v>
      </c>
      <c r="C55" s="290">
        <v>0</v>
      </c>
      <c r="D55" s="290">
        <v>0</v>
      </c>
      <c r="E55" s="290">
        <v>0</v>
      </c>
      <c r="F55" s="290">
        <v>3</v>
      </c>
      <c r="G55" s="290">
        <v>5</v>
      </c>
      <c r="H55" s="290">
        <v>22</v>
      </c>
      <c r="I55" s="290">
        <v>10</v>
      </c>
      <c r="J55" s="290">
        <v>1</v>
      </c>
      <c r="K55" s="290">
        <v>2</v>
      </c>
      <c r="L55" s="290">
        <v>0</v>
      </c>
      <c r="M55" s="290">
        <v>0</v>
      </c>
      <c r="N55" s="290">
        <v>0</v>
      </c>
      <c r="O55" s="266">
        <f t="shared" ref="O55:O62" si="12">SUM(C55:N55)</f>
        <v>43</v>
      </c>
    </row>
    <row r="56" spans="1:16">
      <c r="A56" s="291"/>
      <c r="B56" s="264" t="s">
        <v>152</v>
      </c>
      <c r="C56" s="290">
        <v>0</v>
      </c>
      <c r="D56" s="290">
        <v>2</v>
      </c>
      <c r="E56" s="290">
        <v>0</v>
      </c>
      <c r="F56" s="290">
        <v>5</v>
      </c>
      <c r="G56" s="290">
        <v>20</v>
      </c>
      <c r="H56" s="290">
        <v>30</v>
      </c>
      <c r="I56" s="290">
        <v>15</v>
      </c>
      <c r="J56" s="290">
        <v>9</v>
      </c>
      <c r="K56" s="290">
        <v>6</v>
      </c>
      <c r="L56" s="290">
        <v>3</v>
      </c>
      <c r="M56" s="290">
        <v>0</v>
      </c>
      <c r="N56" s="290">
        <v>1</v>
      </c>
      <c r="O56" s="266">
        <f t="shared" si="12"/>
        <v>91</v>
      </c>
    </row>
    <row r="57" spans="1:16">
      <c r="A57" s="291"/>
      <c r="B57" s="264" t="s">
        <v>153</v>
      </c>
      <c r="C57" s="290">
        <v>2</v>
      </c>
      <c r="D57" s="290">
        <v>9</v>
      </c>
      <c r="E57" s="290">
        <v>6</v>
      </c>
      <c r="F57" s="290">
        <v>15</v>
      </c>
      <c r="G57" s="290">
        <v>32</v>
      </c>
      <c r="H57" s="290">
        <v>61</v>
      </c>
      <c r="I57" s="290">
        <v>59</v>
      </c>
      <c r="J57" s="290">
        <v>26</v>
      </c>
      <c r="K57" s="290">
        <v>29</v>
      </c>
      <c r="L57" s="290">
        <v>31</v>
      </c>
      <c r="M57" s="290">
        <v>19</v>
      </c>
      <c r="N57" s="290">
        <v>9</v>
      </c>
      <c r="O57" s="266">
        <f t="shared" si="12"/>
        <v>298</v>
      </c>
    </row>
    <row r="58" spans="1:16">
      <c r="A58" s="291"/>
      <c r="B58" s="264" t="s">
        <v>189</v>
      </c>
      <c r="C58" s="290">
        <v>5</v>
      </c>
      <c r="D58" s="290">
        <v>5</v>
      </c>
      <c r="E58" s="290">
        <v>3</v>
      </c>
      <c r="F58" s="290">
        <v>11</v>
      </c>
      <c r="G58" s="290">
        <v>26</v>
      </c>
      <c r="H58" s="290">
        <v>14</v>
      </c>
      <c r="I58" s="290">
        <v>18</v>
      </c>
      <c r="J58" s="290">
        <v>37</v>
      </c>
      <c r="K58" s="290">
        <v>15</v>
      </c>
      <c r="L58" s="290">
        <v>1</v>
      </c>
      <c r="M58" s="290">
        <v>0</v>
      </c>
      <c r="N58" s="290">
        <v>1</v>
      </c>
      <c r="O58" s="266">
        <f t="shared" si="12"/>
        <v>136</v>
      </c>
    </row>
    <row r="59" spans="1:16">
      <c r="A59" s="291"/>
      <c r="B59" s="264" t="s">
        <v>329</v>
      </c>
      <c r="C59" s="290">
        <v>0</v>
      </c>
      <c r="D59" s="290">
        <v>0</v>
      </c>
      <c r="E59" s="290">
        <v>0</v>
      </c>
      <c r="F59" s="290">
        <v>0</v>
      </c>
      <c r="G59" s="290">
        <v>3</v>
      </c>
      <c r="H59" s="290">
        <v>3</v>
      </c>
      <c r="I59" s="290">
        <v>0</v>
      </c>
      <c r="J59" s="290">
        <v>1</v>
      </c>
      <c r="K59" s="290">
        <v>4</v>
      </c>
      <c r="L59" s="290">
        <v>1</v>
      </c>
      <c r="M59" s="290">
        <v>0</v>
      </c>
      <c r="N59" s="290">
        <v>0</v>
      </c>
      <c r="O59" s="266">
        <f t="shared" si="12"/>
        <v>12</v>
      </c>
    </row>
    <row r="60" spans="1:16">
      <c r="A60" s="268"/>
      <c r="B60" s="269" t="s">
        <v>345</v>
      </c>
      <c r="C60" s="284">
        <f>MEDIAN(C55:C59)</f>
        <v>0</v>
      </c>
      <c r="D60" s="284">
        <f t="shared" ref="D60:N60" si="13">MEDIAN(D55:D59)</f>
        <v>2</v>
      </c>
      <c r="E60" s="284">
        <f t="shared" si="13"/>
        <v>0</v>
      </c>
      <c r="F60" s="284">
        <f t="shared" si="13"/>
        <v>5</v>
      </c>
      <c r="G60" s="284">
        <f t="shared" si="13"/>
        <v>20</v>
      </c>
      <c r="H60" s="284">
        <f t="shared" si="13"/>
        <v>22</v>
      </c>
      <c r="I60" s="284">
        <f t="shared" si="13"/>
        <v>15</v>
      </c>
      <c r="J60" s="284">
        <f t="shared" si="13"/>
        <v>9</v>
      </c>
      <c r="K60" s="284">
        <f t="shared" si="13"/>
        <v>6</v>
      </c>
      <c r="L60" s="284">
        <f t="shared" si="13"/>
        <v>1</v>
      </c>
      <c r="M60" s="284">
        <f t="shared" si="13"/>
        <v>0</v>
      </c>
      <c r="N60" s="284">
        <f t="shared" si="13"/>
        <v>1</v>
      </c>
      <c r="O60" s="270">
        <f t="shared" si="12"/>
        <v>81</v>
      </c>
    </row>
    <row r="61" spans="1:16">
      <c r="A61" s="291"/>
      <c r="B61" s="271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2">
        <f>O60*80/100</f>
        <v>64.8</v>
      </c>
    </row>
    <row r="62" spans="1:16">
      <c r="A62" s="291"/>
      <c r="B62" s="273" t="s">
        <v>342</v>
      </c>
      <c r="C62" s="274">
        <f>รายเดือน65!B11</f>
        <v>0</v>
      </c>
      <c r="D62" s="274">
        <f>รายเดือน65!C11</f>
        <v>0</v>
      </c>
      <c r="E62" s="274">
        <f>รายเดือน65!D11</f>
        <v>0</v>
      </c>
      <c r="F62" s="274">
        <f>รายเดือน65!E11</f>
        <v>0</v>
      </c>
      <c r="G62" s="274">
        <f>รายเดือน65!F11</f>
        <v>0</v>
      </c>
      <c r="H62" s="274">
        <f>รายเดือน65!G11</f>
        <v>1</v>
      </c>
      <c r="I62" s="274">
        <f>รายเดือน65!H11</f>
        <v>1</v>
      </c>
      <c r="J62" s="274">
        <f>รายเดือน65!I11</f>
        <v>1</v>
      </c>
      <c r="K62" s="274">
        <f>รายเดือน65!J11</f>
        <v>3</v>
      </c>
      <c r="L62" s="274">
        <f>รายเดือน65!K11</f>
        <v>0</v>
      </c>
      <c r="M62" s="274">
        <f>รายเดือน65!L11</f>
        <v>0</v>
      </c>
      <c r="N62" s="274">
        <f>รายเดือน65!M11</f>
        <v>0</v>
      </c>
      <c r="O62" s="275">
        <f t="shared" si="12"/>
        <v>6</v>
      </c>
    </row>
    <row r="63" spans="1:16">
      <c r="A63" s="292"/>
      <c r="B63" s="277" t="s">
        <v>346</v>
      </c>
      <c r="C63" s="278">
        <f>C62</f>
        <v>0</v>
      </c>
      <c r="D63" s="278">
        <f>C62+D62</f>
        <v>0</v>
      </c>
      <c r="E63" s="278">
        <f>C62+D62+E62</f>
        <v>0</v>
      </c>
      <c r="F63" s="278">
        <f>C62+D62+E62+F62</f>
        <v>0</v>
      </c>
      <c r="G63" s="278">
        <f>C62+D62+E62+F62+G62</f>
        <v>0</v>
      </c>
      <c r="H63" s="278">
        <f>C62+D62+E62+F62+G62+H62</f>
        <v>1</v>
      </c>
      <c r="I63" s="278">
        <f>C62+D62+E62+F62+G62+H62+I62</f>
        <v>2</v>
      </c>
      <c r="J63" s="278">
        <f>C62+D62+E62+F62+G62+H62+I62+J62</f>
        <v>3</v>
      </c>
      <c r="K63" s="278">
        <f>C62+D62+E62+F62+G62+H62+I62+J62+K62</f>
        <v>6</v>
      </c>
      <c r="L63" s="278">
        <f>C62+D62+E62+F62+G62+H62+I62+J62+K62+L62</f>
        <v>6</v>
      </c>
      <c r="M63" s="278">
        <f>C62+D62+E62+F62+G62+H62+I62+J62+K62+L62+M62</f>
        <v>6</v>
      </c>
      <c r="N63" s="278">
        <f>C62+D62+E62+F62+G62+H62+I62+J62+K62+L62+M62+N62</f>
        <v>6</v>
      </c>
      <c r="O63" s="279"/>
    </row>
    <row r="64" spans="1:16">
      <c r="A64" s="280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80" t="s">
        <v>81</v>
      </c>
      <c r="B65" s="264" t="s">
        <v>330</v>
      </c>
      <c r="C65" s="293">
        <v>0</v>
      </c>
      <c r="D65" s="293">
        <v>0</v>
      </c>
      <c r="E65" s="293">
        <v>1</v>
      </c>
      <c r="F65" s="293">
        <v>3</v>
      </c>
      <c r="G65" s="293">
        <v>1</v>
      </c>
      <c r="H65" s="293">
        <v>9</v>
      </c>
      <c r="I65" s="293">
        <v>2</v>
      </c>
      <c r="J65" s="293">
        <v>2</v>
      </c>
      <c r="K65" s="293">
        <v>1</v>
      </c>
      <c r="L65" s="293">
        <v>1</v>
      </c>
      <c r="M65" s="293">
        <v>0</v>
      </c>
      <c r="N65" s="293">
        <v>0</v>
      </c>
      <c r="O65" s="266">
        <f t="shared" ref="O65:O72" si="14">SUM(C65:N65)</f>
        <v>20</v>
      </c>
    </row>
    <row r="66" spans="1:18">
      <c r="A66" s="263"/>
      <c r="B66" s="264" t="s">
        <v>152</v>
      </c>
      <c r="C66" s="293">
        <v>0</v>
      </c>
      <c r="D66" s="293">
        <v>0</v>
      </c>
      <c r="E66" s="293">
        <v>0</v>
      </c>
      <c r="F66" s="293">
        <v>1</v>
      </c>
      <c r="G66" s="293">
        <v>1</v>
      </c>
      <c r="H66" s="293">
        <v>20</v>
      </c>
      <c r="I66" s="293">
        <v>6</v>
      </c>
      <c r="J66" s="293">
        <v>17</v>
      </c>
      <c r="K66" s="293">
        <v>8</v>
      </c>
      <c r="L66" s="293">
        <v>2</v>
      </c>
      <c r="M66" s="293">
        <v>0</v>
      </c>
      <c r="N66" s="293">
        <v>4</v>
      </c>
      <c r="O66" s="266">
        <f t="shared" si="14"/>
        <v>59</v>
      </c>
    </row>
    <row r="67" spans="1:18">
      <c r="A67" s="263"/>
      <c r="B67" s="264" t="s">
        <v>153</v>
      </c>
      <c r="C67" s="293">
        <v>3</v>
      </c>
      <c r="D67" s="293">
        <v>13</v>
      </c>
      <c r="E67" s="293">
        <v>7</v>
      </c>
      <c r="F67" s="293">
        <v>5</v>
      </c>
      <c r="G67" s="293">
        <v>5</v>
      </c>
      <c r="H67" s="293">
        <v>18</v>
      </c>
      <c r="I67" s="293">
        <v>17</v>
      </c>
      <c r="J67" s="293">
        <v>32</v>
      </c>
      <c r="K67" s="293">
        <v>8</v>
      </c>
      <c r="L67" s="293">
        <v>8</v>
      </c>
      <c r="M67" s="293">
        <v>3</v>
      </c>
      <c r="N67" s="293">
        <v>0</v>
      </c>
      <c r="O67" s="266">
        <f t="shared" si="14"/>
        <v>119</v>
      </c>
    </row>
    <row r="68" spans="1:18">
      <c r="A68" s="263"/>
      <c r="B68" s="264" t="s">
        <v>189</v>
      </c>
      <c r="C68" s="293">
        <v>0</v>
      </c>
      <c r="D68" s="293">
        <v>0</v>
      </c>
      <c r="E68" s="293">
        <v>0</v>
      </c>
      <c r="F68" s="293">
        <v>10</v>
      </c>
      <c r="G68" s="293">
        <v>28</v>
      </c>
      <c r="H68" s="293">
        <v>28</v>
      </c>
      <c r="I68" s="293">
        <v>11</v>
      </c>
      <c r="J68" s="293">
        <v>2</v>
      </c>
      <c r="K68" s="293">
        <v>6</v>
      </c>
      <c r="L68" s="293">
        <v>2</v>
      </c>
      <c r="M68" s="293">
        <v>1</v>
      </c>
      <c r="N68" s="293">
        <v>0</v>
      </c>
      <c r="O68" s="266">
        <f t="shared" si="14"/>
        <v>88</v>
      </c>
    </row>
    <row r="69" spans="1:18">
      <c r="A69" s="263"/>
      <c r="B69" s="264" t="s">
        <v>329</v>
      </c>
      <c r="C69" s="293">
        <v>0</v>
      </c>
      <c r="D69" s="293">
        <v>0</v>
      </c>
      <c r="E69" s="293">
        <v>0</v>
      </c>
      <c r="F69" s="293">
        <v>1</v>
      </c>
      <c r="G69" s="293">
        <v>0</v>
      </c>
      <c r="H69" s="293">
        <v>0</v>
      </c>
      <c r="I69" s="293">
        <v>0</v>
      </c>
      <c r="J69" s="293">
        <v>4</v>
      </c>
      <c r="K69" s="293">
        <v>1</v>
      </c>
      <c r="L69" s="293">
        <v>3</v>
      </c>
      <c r="M69" s="293">
        <v>1</v>
      </c>
      <c r="N69" s="293">
        <v>1</v>
      </c>
      <c r="O69" s="266">
        <f t="shared" si="14"/>
        <v>11</v>
      </c>
    </row>
    <row r="70" spans="1:18">
      <c r="A70" s="268"/>
      <c r="B70" s="269" t="s">
        <v>345</v>
      </c>
      <c r="C70" s="284">
        <f>MEDIAN(C65:C69)</f>
        <v>0</v>
      </c>
      <c r="D70" s="284">
        <f t="shared" ref="D70:N70" si="15">MEDIAN(D65:D69)</f>
        <v>0</v>
      </c>
      <c r="E70" s="284">
        <f t="shared" si="15"/>
        <v>0</v>
      </c>
      <c r="F70" s="284">
        <f t="shared" si="15"/>
        <v>3</v>
      </c>
      <c r="G70" s="284">
        <f t="shared" si="15"/>
        <v>1</v>
      </c>
      <c r="H70" s="284">
        <f t="shared" si="15"/>
        <v>18</v>
      </c>
      <c r="I70" s="284">
        <f t="shared" si="15"/>
        <v>6</v>
      </c>
      <c r="J70" s="284">
        <f t="shared" si="15"/>
        <v>4</v>
      </c>
      <c r="K70" s="284">
        <f t="shared" si="15"/>
        <v>6</v>
      </c>
      <c r="L70" s="284">
        <f t="shared" si="15"/>
        <v>2</v>
      </c>
      <c r="M70" s="284">
        <f t="shared" si="15"/>
        <v>1</v>
      </c>
      <c r="N70" s="284">
        <f t="shared" si="15"/>
        <v>0</v>
      </c>
      <c r="O70" s="270">
        <f t="shared" si="14"/>
        <v>41</v>
      </c>
    </row>
    <row r="71" spans="1:18">
      <c r="A71" s="263"/>
      <c r="B71" s="271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2">
        <f>O70*80/100</f>
        <v>32.799999999999997</v>
      </c>
    </row>
    <row r="72" spans="1:18">
      <c r="A72" s="263"/>
      <c r="B72" s="273" t="s">
        <v>342</v>
      </c>
      <c r="C72" s="274">
        <f>รายเดือน65!B12</f>
        <v>4</v>
      </c>
      <c r="D72" s="274">
        <f>รายเดือน65!C12</f>
        <v>0</v>
      </c>
      <c r="E72" s="274">
        <f>รายเดือน65!D12</f>
        <v>0</v>
      </c>
      <c r="F72" s="274">
        <f>รายเดือน65!E12</f>
        <v>1</v>
      </c>
      <c r="G72" s="274">
        <f>รายเดือน65!F12</f>
        <v>1</v>
      </c>
      <c r="H72" s="274">
        <f>รายเดือน65!G12</f>
        <v>4</v>
      </c>
      <c r="I72" s="274">
        <f>รายเดือน65!H12</f>
        <v>3</v>
      </c>
      <c r="J72" s="274">
        <f>รายเดือน65!I12</f>
        <v>20</v>
      </c>
      <c r="K72" s="274">
        <f>รายเดือน65!J12</f>
        <v>21</v>
      </c>
      <c r="L72" s="274">
        <f>รายเดือน65!K12</f>
        <v>1</v>
      </c>
      <c r="M72" s="274">
        <f>รายเดือน65!L12</f>
        <v>0</v>
      </c>
      <c r="N72" s="274">
        <f>รายเดือน65!M12</f>
        <v>0</v>
      </c>
      <c r="O72" s="275">
        <f t="shared" si="14"/>
        <v>55</v>
      </c>
    </row>
    <row r="73" spans="1:18">
      <c r="A73" s="285"/>
      <c r="B73" s="277" t="s">
        <v>346</v>
      </c>
      <c r="C73" s="278">
        <f>C72</f>
        <v>4</v>
      </c>
      <c r="D73" s="278">
        <f>C72+D72</f>
        <v>4</v>
      </c>
      <c r="E73" s="278">
        <f>C72+D72+E72</f>
        <v>4</v>
      </c>
      <c r="F73" s="278">
        <f>C72+D72+E72+F72</f>
        <v>5</v>
      </c>
      <c r="G73" s="278">
        <f>C72+D72+E72+F72+G72</f>
        <v>6</v>
      </c>
      <c r="H73" s="278">
        <f>C72+D72+E72+F72+G72+H72</f>
        <v>10</v>
      </c>
      <c r="I73" s="278">
        <f>C72+D72+E72+F72+G72+H72+I72</f>
        <v>13</v>
      </c>
      <c r="J73" s="278">
        <f>C72+D72+E72+F72+G72+H72+I72+J72</f>
        <v>33</v>
      </c>
      <c r="K73" s="278">
        <f>C72+D72+E72+F72+G72+H72+I72+J72+K72</f>
        <v>54</v>
      </c>
      <c r="L73" s="278">
        <f>C72+D72+E72+F72+G72+H72+I72+J72+K72+L72</f>
        <v>55</v>
      </c>
      <c r="M73" s="278">
        <f>C72+D72+E72+F72+G72+H72+I72+J72+K72+L72+M72</f>
        <v>55</v>
      </c>
      <c r="N73" s="278">
        <f>C72+D72+E72+F72+G72+H72+I72+J72+K72+L72+M72+N72</f>
        <v>55</v>
      </c>
      <c r="O73" s="279"/>
    </row>
    <row r="74" spans="1:18">
      <c r="A74" s="280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80" t="s">
        <v>82</v>
      </c>
      <c r="B75" s="264" t="s">
        <v>330</v>
      </c>
      <c r="C75" s="294">
        <v>1</v>
      </c>
      <c r="D75" s="294">
        <v>0</v>
      </c>
      <c r="E75" s="294">
        <v>0</v>
      </c>
      <c r="F75" s="294">
        <v>0</v>
      </c>
      <c r="G75" s="294">
        <v>0</v>
      </c>
      <c r="H75" s="294">
        <v>13</v>
      </c>
      <c r="I75" s="294">
        <v>8</v>
      </c>
      <c r="J75" s="294">
        <v>13</v>
      </c>
      <c r="K75" s="294">
        <v>0</v>
      </c>
      <c r="L75" s="294">
        <v>1</v>
      </c>
      <c r="M75" s="294">
        <v>0</v>
      </c>
      <c r="N75" s="294">
        <v>0</v>
      </c>
      <c r="O75" s="266">
        <f t="shared" ref="O75:O82" si="16">SUM(C75:N75)</f>
        <v>36</v>
      </c>
    </row>
    <row r="76" spans="1:18">
      <c r="A76" s="263"/>
      <c r="B76" s="264" t="s">
        <v>152</v>
      </c>
      <c r="C76" s="294">
        <v>1</v>
      </c>
      <c r="D76" s="294">
        <v>0</v>
      </c>
      <c r="E76" s="294">
        <v>0</v>
      </c>
      <c r="F76" s="294">
        <v>0</v>
      </c>
      <c r="G76" s="294">
        <v>5</v>
      </c>
      <c r="H76" s="294">
        <v>14</v>
      </c>
      <c r="I76" s="294">
        <v>18</v>
      </c>
      <c r="J76" s="294">
        <v>20</v>
      </c>
      <c r="K76" s="294">
        <v>4</v>
      </c>
      <c r="L76" s="294">
        <v>1</v>
      </c>
      <c r="M76" s="294">
        <v>6</v>
      </c>
      <c r="N76" s="294">
        <v>16</v>
      </c>
      <c r="O76" s="266">
        <f t="shared" si="16"/>
        <v>85</v>
      </c>
    </row>
    <row r="77" spans="1:18">
      <c r="A77" s="263"/>
      <c r="B77" s="264" t="s">
        <v>153</v>
      </c>
      <c r="C77" s="294">
        <v>8</v>
      </c>
      <c r="D77" s="294">
        <v>5</v>
      </c>
      <c r="E77" s="294">
        <v>13</v>
      </c>
      <c r="F77" s="294">
        <v>6</v>
      </c>
      <c r="G77" s="294">
        <v>29</v>
      </c>
      <c r="H77" s="294">
        <v>86</v>
      </c>
      <c r="I77" s="294">
        <v>85</v>
      </c>
      <c r="J77" s="294">
        <v>38</v>
      </c>
      <c r="K77" s="294">
        <v>20</v>
      </c>
      <c r="L77" s="294">
        <v>21</v>
      </c>
      <c r="M77" s="294">
        <v>21</v>
      </c>
      <c r="N77" s="294">
        <v>2</v>
      </c>
      <c r="O77" s="266">
        <f t="shared" si="16"/>
        <v>334</v>
      </c>
      <c r="R77" s="136"/>
    </row>
    <row r="78" spans="1:18">
      <c r="A78" s="263"/>
      <c r="B78" s="264" t="s">
        <v>189</v>
      </c>
      <c r="C78" s="294">
        <v>6</v>
      </c>
      <c r="D78" s="294">
        <v>9</v>
      </c>
      <c r="E78" s="294">
        <v>10</v>
      </c>
      <c r="F78" s="294">
        <v>10</v>
      </c>
      <c r="G78" s="294">
        <v>25</v>
      </c>
      <c r="H78" s="294">
        <v>14</v>
      </c>
      <c r="I78" s="294">
        <v>27</v>
      </c>
      <c r="J78" s="294">
        <v>16</v>
      </c>
      <c r="K78" s="294">
        <v>7</v>
      </c>
      <c r="L78" s="294">
        <v>1</v>
      </c>
      <c r="M78" s="294">
        <v>1</v>
      </c>
      <c r="N78" s="294">
        <v>1</v>
      </c>
      <c r="O78" s="266">
        <f t="shared" si="16"/>
        <v>127</v>
      </c>
    </row>
    <row r="79" spans="1:18">
      <c r="A79" s="263"/>
      <c r="B79" s="264" t="s">
        <v>329</v>
      </c>
      <c r="C79" s="294">
        <v>0</v>
      </c>
      <c r="D79" s="294">
        <v>0</v>
      </c>
      <c r="E79" s="294">
        <v>0</v>
      </c>
      <c r="F79" s="294">
        <v>0</v>
      </c>
      <c r="G79" s="294">
        <v>0</v>
      </c>
      <c r="H79" s="294">
        <v>0</v>
      </c>
      <c r="I79" s="294">
        <v>0</v>
      </c>
      <c r="J79" s="294">
        <v>1</v>
      </c>
      <c r="K79" s="294">
        <v>2</v>
      </c>
      <c r="L79" s="294">
        <v>3</v>
      </c>
      <c r="M79" s="294">
        <v>0</v>
      </c>
      <c r="N79" s="294">
        <v>0</v>
      </c>
      <c r="O79" s="266">
        <f t="shared" si="16"/>
        <v>6</v>
      </c>
    </row>
    <row r="80" spans="1:18">
      <c r="A80" s="268"/>
      <c r="B80" s="269" t="s">
        <v>345</v>
      </c>
      <c r="C80" s="284">
        <f>MEDIAN(C75:C79)</f>
        <v>1</v>
      </c>
      <c r="D80" s="284">
        <f t="shared" ref="D80:N80" si="17">MEDIAN(D75:D79)</f>
        <v>0</v>
      </c>
      <c r="E80" s="284">
        <f t="shared" si="17"/>
        <v>0</v>
      </c>
      <c r="F80" s="284">
        <f t="shared" si="17"/>
        <v>0</v>
      </c>
      <c r="G80" s="284">
        <f t="shared" si="17"/>
        <v>5</v>
      </c>
      <c r="H80" s="284">
        <f t="shared" si="17"/>
        <v>14</v>
      </c>
      <c r="I80" s="284">
        <f t="shared" si="17"/>
        <v>18</v>
      </c>
      <c r="J80" s="284">
        <f t="shared" si="17"/>
        <v>16</v>
      </c>
      <c r="K80" s="284">
        <f t="shared" si="17"/>
        <v>4</v>
      </c>
      <c r="L80" s="284">
        <f t="shared" si="17"/>
        <v>1</v>
      </c>
      <c r="M80" s="284">
        <f t="shared" si="17"/>
        <v>1</v>
      </c>
      <c r="N80" s="284">
        <f t="shared" si="17"/>
        <v>1</v>
      </c>
      <c r="O80" s="270">
        <f t="shared" si="16"/>
        <v>61</v>
      </c>
    </row>
    <row r="81" spans="1:16">
      <c r="A81" s="263"/>
      <c r="B81" s="271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2">
        <f>O80*80/100</f>
        <v>48.8</v>
      </c>
    </row>
    <row r="82" spans="1:16">
      <c r="A82" s="263"/>
      <c r="B82" s="273" t="s">
        <v>342</v>
      </c>
      <c r="C82" s="274">
        <f>รายเดือน65!B13</f>
        <v>0</v>
      </c>
      <c r="D82" s="274">
        <f>รายเดือน65!C13</f>
        <v>0</v>
      </c>
      <c r="E82" s="274">
        <f>รายเดือน65!D13</f>
        <v>0</v>
      </c>
      <c r="F82" s="274">
        <f>รายเดือน65!E13</f>
        <v>0</v>
      </c>
      <c r="G82" s="274">
        <f>รายเดือน65!F13</f>
        <v>1</v>
      </c>
      <c r="H82" s="274">
        <f>รายเดือน65!G13</f>
        <v>2</v>
      </c>
      <c r="I82" s="274">
        <f>รายเดือน65!H13</f>
        <v>0</v>
      </c>
      <c r="J82" s="274">
        <f>รายเดือน65!I13</f>
        <v>0</v>
      </c>
      <c r="K82" s="274">
        <f>รายเดือน65!J13</f>
        <v>0</v>
      </c>
      <c r="L82" s="274">
        <f>รายเดือน65!K13</f>
        <v>0</v>
      </c>
      <c r="M82" s="274">
        <f>รายเดือน65!L13</f>
        <v>0</v>
      </c>
      <c r="N82" s="274">
        <f>รายเดือน65!M13</f>
        <v>0</v>
      </c>
      <c r="O82" s="275">
        <f t="shared" si="16"/>
        <v>3</v>
      </c>
    </row>
    <row r="83" spans="1:16">
      <c r="A83" s="285"/>
      <c r="B83" s="277" t="s">
        <v>346</v>
      </c>
      <c r="C83" s="278">
        <f>C82</f>
        <v>0</v>
      </c>
      <c r="D83" s="278">
        <f>C82+D82</f>
        <v>0</v>
      </c>
      <c r="E83" s="278">
        <f>C82+D82+E82</f>
        <v>0</v>
      </c>
      <c r="F83" s="278">
        <f>C82+D82+E82+F82</f>
        <v>0</v>
      </c>
      <c r="G83" s="278">
        <f>C82+D82+E82+F82+G82</f>
        <v>1</v>
      </c>
      <c r="H83" s="278">
        <f>C82+D82+E82+F82+G82+H82</f>
        <v>3</v>
      </c>
      <c r="I83" s="278">
        <f>C82+D82+E82+F82+G82+H82+I82</f>
        <v>3</v>
      </c>
      <c r="J83" s="278">
        <f>C82+D82+E82+F82+G82+H82+I82+J82</f>
        <v>3</v>
      </c>
      <c r="K83" s="278">
        <f>C82+D82+E82+F82+G82+H82+I82+J82+K82</f>
        <v>3</v>
      </c>
      <c r="L83" s="278">
        <f>C82+D82+E82+F82+G82+H82+I82+J82+K82+L82</f>
        <v>3</v>
      </c>
      <c r="M83" s="278">
        <f>C82+D82+E82+F82+G82+H82+I82+J82+K82+L82+M82</f>
        <v>3</v>
      </c>
      <c r="N83" s="278">
        <f>C82+D82+E82+F82+G82+H82+I82+J82+K82+L82+M82+N82</f>
        <v>3</v>
      </c>
      <c r="O83" s="279"/>
    </row>
    <row r="84" spans="1:16">
      <c r="A84" s="280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3"/>
      <c r="B85" s="264" t="s">
        <v>330</v>
      </c>
      <c r="C85" s="295">
        <v>0</v>
      </c>
      <c r="D85" s="295">
        <v>0</v>
      </c>
      <c r="E85" s="295">
        <v>1</v>
      </c>
      <c r="F85" s="295">
        <v>1</v>
      </c>
      <c r="G85" s="295">
        <v>7</v>
      </c>
      <c r="H85" s="295">
        <v>13</v>
      </c>
      <c r="I85" s="295">
        <v>7</v>
      </c>
      <c r="J85" s="295">
        <v>3</v>
      </c>
      <c r="K85" s="295">
        <v>4</v>
      </c>
      <c r="L85" s="295">
        <v>3</v>
      </c>
      <c r="M85" s="295">
        <v>1</v>
      </c>
      <c r="N85" s="295">
        <v>0</v>
      </c>
      <c r="O85" s="266">
        <f t="shared" ref="O85:O92" si="18">SUM(C85:N85)</f>
        <v>40</v>
      </c>
    </row>
    <row r="86" spans="1:16">
      <c r="A86" s="263"/>
      <c r="B86" s="264" t="s">
        <v>152</v>
      </c>
      <c r="C86" s="295">
        <v>1</v>
      </c>
      <c r="D86" s="295">
        <v>0</v>
      </c>
      <c r="E86" s="295">
        <v>0</v>
      </c>
      <c r="F86" s="295">
        <v>0</v>
      </c>
      <c r="G86" s="295">
        <v>3</v>
      </c>
      <c r="H86" s="295">
        <v>24</v>
      </c>
      <c r="I86" s="295">
        <v>21</v>
      </c>
      <c r="J86" s="295">
        <v>12</v>
      </c>
      <c r="K86" s="295">
        <v>17</v>
      </c>
      <c r="L86" s="295">
        <v>9</v>
      </c>
      <c r="M86" s="295">
        <v>3</v>
      </c>
      <c r="N86" s="295">
        <v>2</v>
      </c>
      <c r="O86" s="266">
        <f t="shared" si="18"/>
        <v>92</v>
      </c>
    </row>
    <row r="87" spans="1:16">
      <c r="A87" s="263"/>
      <c r="B87" s="264" t="s">
        <v>153</v>
      </c>
      <c r="C87" s="295">
        <v>13</v>
      </c>
      <c r="D87" s="295">
        <v>9</v>
      </c>
      <c r="E87" s="295">
        <v>7</v>
      </c>
      <c r="F87" s="295">
        <v>12</v>
      </c>
      <c r="G87" s="295">
        <v>28</v>
      </c>
      <c r="H87" s="295">
        <v>41</v>
      </c>
      <c r="I87" s="295">
        <v>48</v>
      </c>
      <c r="J87" s="295">
        <v>36</v>
      </c>
      <c r="K87" s="295">
        <v>21</v>
      </c>
      <c r="L87" s="295">
        <v>23</v>
      </c>
      <c r="M87" s="295">
        <v>9</v>
      </c>
      <c r="N87" s="295">
        <v>1</v>
      </c>
      <c r="O87" s="266">
        <f t="shared" si="18"/>
        <v>248</v>
      </c>
    </row>
    <row r="88" spans="1:16">
      <c r="A88" s="263"/>
      <c r="B88" s="264" t="s">
        <v>189</v>
      </c>
      <c r="C88" s="295">
        <v>5</v>
      </c>
      <c r="D88" s="295">
        <v>5</v>
      </c>
      <c r="E88" s="295">
        <v>2</v>
      </c>
      <c r="F88" s="295">
        <v>14</v>
      </c>
      <c r="G88" s="295">
        <v>5</v>
      </c>
      <c r="H88" s="295">
        <v>18</v>
      </c>
      <c r="I88" s="295">
        <v>30</v>
      </c>
      <c r="J88" s="295">
        <v>33</v>
      </c>
      <c r="K88" s="295">
        <v>13</v>
      </c>
      <c r="L88" s="295">
        <v>0</v>
      </c>
      <c r="M88" s="295">
        <v>0</v>
      </c>
      <c r="N88" s="295">
        <v>0</v>
      </c>
      <c r="O88" s="266">
        <f t="shared" si="18"/>
        <v>125</v>
      </c>
    </row>
    <row r="89" spans="1:16">
      <c r="A89" s="263"/>
      <c r="B89" s="264" t="s">
        <v>329</v>
      </c>
      <c r="C89" s="295">
        <v>0</v>
      </c>
      <c r="D89" s="295">
        <v>0</v>
      </c>
      <c r="E89" s="295">
        <v>0</v>
      </c>
      <c r="F89" s="295">
        <v>2</v>
      </c>
      <c r="G89" s="295">
        <v>1</v>
      </c>
      <c r="H89" s="295">
        <v>0</v>
      </c>
      <c r="I89" s="295">
        <v>0</v>
      </c>
      <c r="J89" s="295">
        <v>1</v>
      </c>
      <c r="K89" s="295">
        <v>2</v>
      </c>
      <c r="L89" s="295">
        <v>0</v>
      </c>
      <c r="M89" s="295">
        <v>0</v>
      </c>
      <c r="N89" s="295">
        <v>0</v>
      </c>
      <c r="O89" s="266">
        <f t="shared" si="18"/>
        <v>6</v>
      </c>
    </row>
    <row r="90" spans="1:16">
      <c r="A90" s="268"/>
      <c r="B90" s="269" t="s">
        <v>345</v>
      </c>
      <c r="C90" s="284">
        <f>MEDIAN(C85:C89)</f>
        <v>1</v>
      </c>
      <c r="D90" s="284">
        <f t="shared" ref="D90:N90" si="19">MEDIAN(D85:D89)</f>
        <v>0</v>
      </c>
      <c r="E90" s="284">
        <f t="shared" si="19"/>
        <v>1</v>
      </c>
      <c r="F90" s="284">
        <f t="shared" si="19"/>
        <v>2</v>
      </c>
      <c r="G90" s="284">
        <f t="shared" si="19"/>
        <v>5</v>
      </c>
      <c r="H90" s="284">
        <f t="shared" si="19"/>
        <v>18</v>
      </c>
      <c r="I90" s="284">
        <f t="shared" si="19"/>
        <v>21</v>
      </c>
      <c r="J90" s="284">
        <f t="shared" si="19"/>
        <v>12</v>
      </c>
      <c r="K90" s="284">
        <f t="shared" si="19"/>
        <v>13</v>
      </c>
      <c r="L90" s="284">
        <f t="shared" si="19"/>
        <v>3</v>
      </c>
      <c r="M90" s="284">
        <f t="shared" si="19"/>
        <v>1</v>
      </c>
      <c r="N90" s="284">
        <f t="shared" si="19"/>
        <v>0</v>
      </c>
      <c r="O90" s="270">
        <f t="shared" si="18"/>
        <v>77</v>
      </c>
    </row>
    <row r="91" spans="1:16">
      <c r="A91" s="263"/>
      <c r="B91" s="271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2">
        <f>O90*80/100</f>
        <v>61.6</v>
      </c>
    </row>
    <row r="92" spans="1:16">
      <c r="A92" s="263"/>
      <c r="B92" s="273" t="s">
        <v>342</v>
      </c>
      <c r="C92" s="274">
        <f>รายเดือน65!B16</f>
        <v>1</v>
      </c>
      <c r="D92" s="274">
        <f>รายเดือน65!C16</f>
        <v>0</v>
      </c>
      <c r="E92" s="274">
        <f>รายเดือน65!D16</f>
        <v>0</v>
      </c>
      <c r="F92" s="274">
        <f>รายเดือน65!E16</f>
        <v>0</v>
      </c>
      <c r="G92" s="274">
        <f>รายเดือน65!F16</f>
        <v>2</v>
      </c>
      <c r="H92" s="274">
        <f>รายเดือน65!G16</f>
        <v>7</v>
      </c>
      <c r="I92" s="274">
        <f>รายเดือน65!H16</f>
        <v>6</v>
      </c>
      <c r="J92" s="274">
        <f>รายเดือน65!I16</f>
        <v>3</v>
      </c>
      <c r="K92" s="274">
        <f>รายเดือน65!J16</f>
        <v>4</v>
      </c>
      <c r="L92" s="274">
        <f>รายเดือน65!K16</f>
        <v>0</v>
      </c>
      <c r="M92" s="274">
        <f>รายเดือน65!L16</f>
        <v>0</v>
      </c>
      <c r="N92" s="274">
        <f>รายเดือน65!M16</f>
        <v>0</v>
      </c>
      <c r="O92" s="275">
        <f t="shared" si="18"/>
        <v>23</v>
      </c>
    </row>
    <row r="93" spans="1:16">
      <c r="A93" s="285"/>
      <c r="B93" s="277" t="s">
        <v>346</v>
      </c>
      <c r="C93" s="278">
        <f>C92</f>
        <v>1</v>
      </c>
      <c r="D93" s="278">
        <f>C92+D92</f>
        <v>1</v>
      </c>
      <c r="E93" s="278">
        <f>C92+D92+E92</f>
        <v>1</v>
      </c>
      <c r="F93" s="278">
        <f>C92+D92+E92+F92</f>
        <v>1</v>
      </c>
      <c r="G93" s="278">
        <f>C92+D92+E92+F92+G92</f>
        <v>3</v>
      </c>
      <c r="H93" s="278">
        <f>C92+D92+E92+F92+G92+H92</f>
        <v>10</v>
      </c>
      <c r="I93" s="278">
        <f>C92+D92+E92+F92+G92+H92+I92</f>
        <v>16</v>
      </c>
      <c r="J93" s="278">
        <f>C92+D92+E92+F92+G92+H92+I92+J92</f>
        <v>19</v>
      </c>
      <c r="K93" s="278">
        <f>C92+D92+E92+F92+G92+H92+I92+J92+K92</f>
        <v>23</v>
      </c>
      <c r="L93" s="278">
        <f>C92+D92+E92+F92+G92+H92+I92+J92+K92+L92</f>
        <v>23</v>
      </c>
      <c r="M93" s="278">
        <f>C92+D92+E92+F92+G92+H92+I92+J92+K92+L92+M92</f>
        <v>23</v>
      </c>
      <c r="N93" s="278">
        <f>C92+D92+E92+F92+G92+H92+I92+J92+K92+L92+M92+N92</f>
        <v>23</v>
      </c>
      <c r="O93" s="279"/>
    </row>
    <row r="94" spans="1:16">
      <c r="A94" s="280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3"/>
      <c r="B95" s="264" t="s">
        <v>330</v>
      </c>
      <c r="C95" s="296">
        <v>0</v>
      </c>
      <c r="D95" s="296">
        <v>0</v>
      </c>
      <c r="E95" s="296">
        <v>3</v>
      </c>
      <c r="F95" s="296">
        <v>0</v>
      </c>
      <c r="G95" s="296">
        <v>1</v>
      </c>
      <c r="H95" s="296">
        <v>24</v>
      </c>
      <c r="I95" s="296">
        <v>11</v>
      </c>
      <c r="J95" s="296">
        <v>22</v>
      </c>
      <c r="K95" s="296">
        <v>12</v>
      </c>
      <c r="L95" s="296">
        <v>1</v>
      </c>
      <c r="M95" s="296">
        <v>0</v>
      </c>
      <c r="N95" s="296">
        <v>1</v>
      </c>
      <c r="O95" s="266">
        <f t="shared" ref="O95:O102" si="20">SUM(C95:N95)</f>
        <v>75</v>
      </c>
    </row>
    <row r="96" spans="1:16">
      <c r="A96" s="263"/>
      <c r="B96" s="264" t="s">
        <v>152</v>
      </c>
      <c r="C96" s="296">
        <v>1</v>
      </c>
      <c r="D96" s="296">
        <v>0</v>
      </c>
      <c r="E96" s="296">
        <v>1</v>
      </c>
      <c r="F96" s="296">
        <v>2</v>
      </c>
      <c r="G96" s="296">
        <v>22</v>
      </c>
      <c r="H96" s="296">
        <v>60</v>
      </c>
      <c r="I96" s="296">
        <v>51</v>
      </c>
      <c r="J96" s="296">
        <v>33</v>
      </c>
      <c r="K96" s="296">
        <v>25</v>
      </c>
      <c r="L96" s="296">
        <v>2</v>
      </c>
      <c r="M96" s="296">
        <v>5</v>
      </c>
      <c r="N96" s="296">
        <v>10</v>
      </c>
      <c r="O96" s="266">
        <f t="shared" si="20"/>
        <v>212</v>
      </c>
    </row>
    <row r="97" spans="1:16">
      <c r="A97" s="263"/>
      <c r="B97" s="264" t="s">
        <v>153</v>
      </c>
      <c r="C97" s="296">
        <v>4</v>
      </c>
      <c r="D97" s="296">
        <v>10</v>
      </c>
      <c r="E97" s="296">
        <v>9</v>
      </c>
      <c r="F97" s="296">
        <v>8</v>
      </c>
      <c r="G97" s="296">
        <v>36</v>
      </c>
      <c r="H97" s="296">
        <v>77</v>
      </c>
      <c r="I97" s="296">
        <v>50</v>
      </c>
      <c r="J97" s="296">
        <v>32</v>
      </c>
      <c r="K97" s="296">
        <v>65</v>
      </c>
      <c r="L97" s="296">
        <v>35</v>
      </c>
      <c r="M97" s="296">
        <v>17</v>
      </c>
      <c r="N97" s="296">
        <v>12</v>
      </c>
      <c r="O97" s="266">
        <f t="shared" si="20"/>
        <v>355</v>
      </c>
    </row>
    <row r="98" spans="1:16">
      <c r="A98" s="263"/>
      <c r="B98" s="264" t="s">
        <v>189</v>
      </c>
      <c r="C98" s="296">
        <v>6</v>
      </c>
      <c r="D98" s="296">
        <v>3</v>
      </c>
      <c r="E98" s="296">
        <v>3</v>
      </c>
      <c r="F98" s="296">
        <v>7</v>
      </c>
      <c r="G98" s="296">
        <v>18</v>
      </c>
      <c r="H98" s="296">
        <v>28</v>
      </c>
      <c r="I98" s="296">
        <v>15</v>
      </c>
      <c r="J98" s="296">
        <v>14</v>
      </c>
      <c r="K98" s="296">
        <v>16</v>
      </c>
      <c r="L98" s="296">
        <v>9</v>
      </c>
      <c r="M98" s="296">
        <v>3</v>
      </c>
      <c r="N98" s="296">
        <v>0</v>
      </c>
      <c r="O98" s="266">
        <f t="shared" si="20"/>
        <v>122</v>
      </c>
    </row>
    <row r="99" spans="1:16">
      <c r="A99" s="263"/>
      <c r="B99" s="264" t="s">
        <v>329</v>
      </c>
      <c r="C99" s="296">
        <v>0</v>
      </c>
      <c r="D99" s="296">
        <v>0</v>
      </c>
      <c r="E99" s="296">
        <v>2</v>
      </c>
      <c r="F99" s="296">
        <v>0</v>
      </c>
      <c r="G99" s="296">
        <v>1</v>
      </c>
      <c r="H99" s="296">
        <v>6</v>
      </c>
      <c r="I99" s="296">
        <v>8</v>
      </c>
      <c r="J99" s="296">
        <v>12</v>
      </c>
      <c r="K99" s="296">
        <v>0</v>
      </c>
      <c r="L99" s="296">
        <v>8</v>
      </c>
      <c r="M99" s="296">
        <v>1</v>
      </c>
      <c r="N99" s="296">
        <v>1</v>
      </c>
      <c r="O99" s="266">
        <f t="shared" si="20"/>
        <v>39</v>
      </c>
    </row>
    <row r="100" spans="1:16">
      <c r="A100" s="268"/>
      <c r="B100" s="269" t="s">
        <v>345</v>
      </c>
      <c r="C100" s="284">
        <f>MEDIAN(C95:C99)</f>
        <v>1</v>
      </c>
      <c r="D100" s="284">
        <f t="shared" ref="D100:N100" si="21">MEDIAN(D95:D99)</f>
        <v>0</v>
      </c>
      <c r="E100" s="284">
        <f t="shared" si="21"/>
        <v>3</v>
      </c>
      <c r="F100" s="284">
        <f t="shared" si="21"/>
        <v>2</v>
      </c>
      <c r="G100" s="284">
        <f t="shared" si="21"/>
        <v>18</v>
      </c>
      <c r="H100" s="284">
        <f t="shared" si="21"/>
        <v>28</v>
      </c>
      <c r="I100" s="284">
        <f t="shared" si="21"/>
        <v>15</v>
      </c>
      <c r="J100" s="284">
        <f t="shared" si="21"/>
        <v>22</v>
      </c>
      <c r="K100" s="284">
        <f t="shared" si="21"/>
        <v>16</v>
      </c>
      <c r="L100" s="284">
        <f t="shared" si="21"/>
        <v>8</v>
      </c>
      <c r="M100" s="284">
        <f t="shared" si="21"/>
        <v>3</v>
      </c>
      <c r="N100" s="284">
        <f t="shared" si="21"/>
        <v>1</v>
      </c>
      <c r="O100" s="270">
        <f t="shared" si="20"/>
        <v>117</v>
      </c>
    </row>
    <row r="101" spans="1:16">
      <c r="A101" s="263"/>
      <c r="B101" s="271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2">
        <f>O100*80/100</f>
        <v>93.6</v>
      </c>
    </row>
    <row r="102" spans="1:16">
      <c r="A102" s="263"/>
      <c r="B102" s="273" t="s">
        <v>342</v>
      </c>
      <c r="C102" s="274">
        <f>รายเดือน65!B17</f>
        <v>4</v>
      </c>
      <c r="D102" s="274">
        <f>รายเดือน65!C17</f>
        <v>4</v>
      </c>
      <c r="E102" s="274">
        <f>รายเดือน65!D17</f>
        <v>0</v>
      </c>
      <c r="F102" s="274">
        <f>รายเดือน65!E17</f>
        <v>0</v>
      </c>
      <c r="G102" s="274">
        <f>รายเดือน65!F17</f>
        <v>0</v>
      </c>
      <c r="H102" s="274">
        <f>รายเดือน65!G17</f>
        <v>3</v>
      </c>
      <c r="I102" s="274">
        <f>รายเดือน65!H17</f>
        <v>9</v>
      </c>
      <c r="J102" s="274">
        <f>รายเดือน65!I17</f>
        <v>16</v>
      </c>
      <c r="K102" s="274">
        <f>รายเดือน65!J17</f>
        <v>2</v>
      </c>
      <c r="L102" s="274">
        <f>รายเดือน65!K17</f>
        <v>0</v>
      </c>
      <c r="M102" s="274">
        <f>รายเดือน65!L17</f>
        <v>0</v>
      </c>
      <c r="N102" s="274">
        <f>รายเดือน65!M17</f>
        <v>0</v>
      </c>
      <c r="O102" s="275">
        <f t="shared" si="20"/>
        <v>38</v>
      </c>
    </row>
    <row r="103" spans="1:16">
      <c r="A103" s="285"/>
      <c r="B103" s="277" t="s">
        <v>346</v>
      </c>
      <c r="C103" s="278">
        <f>C102</f>
        <v>4</v>
      </c>
      <c r="D103" s="278">
        <f>C102+D102</f>
        <v>8</v>
      </c>
      <c r="E103" s="278">
        <f>C102+D102+E102</f>
        <v>8</v>
      </c>
      <c r="F103" s="278">
        <f>C102+D102+E102+F102</f>
        <v>8</v>
      </c>
      <c r="G103" s="278">
        <f>C102+D102+E102+F102+G102</f>
        <v>8</v>
      </c>
      <c r="H103" s="278">
        <f>C102+D102+E102+F102+G102+H102</f>
        <v>11</v>
      </c>
      <c r="I103" s="278">
        <f>C102+D102+E102+F102+G102+H102+I102</f>
        <v>20</v>
      </c>
      <c r="J103" s="278">
        <f>C102+D102+E102+F102+G102+H102+I102+J102</f>
        <v>36</v>
      </c>
      <c r="K103" s="278">
        <f>C102+D102+E102+F102+G102+H102+I102+J102+K102</f>
        <v>38</v>
      </c>
      <c r="L103" s="278">
        <f>C102+D102+E102+F102+G102+H102+I102+J102+K102+L102</f>
        <v>38</v>
      </c>
      <c r="M103" s="278">
        <f>C102+D102+E102+F102+G102+H102+I102+J102+K102+L102+M102</f>
        <v>38</v>
      </c>
      <c r="N103" s="278">
        <f>C102+D102+E102+F102+G102+H102+I102+J102+K102+L102+M102+N102</f>
        <v>38</v>
      </c>
      <c r="O103" s="279"/>
    </row>
    <row r="104" spans="1:16">
      <c r="A104" s="280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3"/>
      <c r="B105" s="264" t="s">
        <v>330</v>
      </c>
      <c r="C105" s="297">
        <v>2</v>
      </c>
      <c r="D105" s="297">
        <v>0</v>
      </c>
      <c r="E105" s="297">
        <v>0</v>
      </c>
      <c r="F105" s="297">
        <v>1</v>
      </c>
      <c r="G105" s="297">
        <v>3</v>
      </c>
      <c r="H105" s="297">
        <v>16</v>
      </c>
      <c r="I105" s="297">
        <v>4</v>
      </c>
      <c r="J105" s="297">
        <v>6</v>
      </c>
      <c r="K105" s="297">
        <v>3</v>
      </c>
      <c r="L105" s="297">
        <v>1</v>
      </c>
      <c r="M105" s="297">
        <v>2</v>
      </c>
      <c r="N105" s="297">
        <v>0</v>
      </c>
      <c r="O105" s="266">
        <f t="shared" ref="O105:O112" si="22">SUM(C105:N105)</f>
        <v>38</v>
      </c>
    </row>
    <row r="106" spans="1:16">
      <c r="A106" s="263"/>
      <c r="B106" s="264" t="s">
        <v>152</v>
      </c>
      <c r="C106" s="297">
        <v>1</v>
      </c>
      <c r="D106" s="297">
        <v>1</v>
      </c>
      <c r="E106" s="297">
        <v>1</v>
      </c>
      <c r="F106" s="297">
        <v>8</v>
      </c>
      <c r="G106" s="297">
        <v>19</v>
      </c>
      <c r="H106" s="297">
        <v>17</v>
      </c>
      <c r="I106" s="297">
        <v>6</v>
      </c>
      <c r="J106" s="297">
        <v>4</v>
      </c>
      <c r="K106" s="297">
        <v>1</v>
      </c>
      <c r="L106" s="297">
        <v>2</v>
      </c>
      <c r="M106" s="297">
        <v>1</v>
      </c>
      <c r="N106" s="297">
        <v>0</v>
      </c>
      <c r="O106" s="266">
        <f t="shared" si="22"/>
        <v>61</v>
      </c>
    </row>
    <row r="107" spans="1:16">
      <c r="A107" s="263"/>
      <c r="B107" s="264" t="s">
        <v>153</v>
      </c>
      <c r="C107" s="297">
        <v>0</v>
      </c>
      <c r="D107" s="297">
        <v>2</v>
      </c>
      <c r="E107" s="297">
        <v>1</v>
      </c>
      <c r="F107" s="297">
        <v>0</v>
      </c>
      <c r="G107" s="297">
        <v>11</v>
      </c>
      <c r="H107" s="297">
        <v>46</v>
      </c>
      <c r="I107" s="297">
        <v>70</v>
      </c>
      <c r="J107" s="297">
        <v>32</v>
      </c>
      <c r="K107" s="297">
        <v>13</v>
      </c>
      <c r="L107" s="297">
        <v>12</v>
      </c>
      <c r="M107" s="297">
        <v>2</v>
      </c>
      <c r="N107" s="297">
        <v>1</v>
      </c>
      <c r="O107" s="266">
        <f t="shared" si="22"/>
        <v>190</v>
      </c>
    </row>
    <row r="108" spans="1:16">
      <c r="A108" s="263"/>
      <c r="B108" s="264" t="s">
        <v>189</v>
      </c>
      <c r="C108" s="297">
        <v>1</v>
      </c>
      <c r="D108" s="297">
        <v>7</v>
      </c>
      <c r="E108" s="297">
        <v>2</v>
      </c>
      <c r="F108" s="297">
        <v>1</v>
      </c>
      <c r="G108" s="297">
        <v>1</v>
      </c>
      <c r="H108" s="297">
        <v>8</v>
      </c>
      <c r="I108" s="297">
        <v>17</v>
      </c>
      <c r="J108" s="297">
        <v>28</v>
      </c>
      <c r="K108" s="297">
        <v>13</v>
      </c>
      <c r="L108" s="297">
        <v>1</v>
      </c>
      <c r="M108" s="297">
        <v>2</v>
      </c>
      <c r="N108" s="297">
        <v>1</v>
      </c>
      <c r="O108" s="266">
        <f t="shared" si="22"/>
        <v>82</v>
      </c>
    </row>
    <row r="109" spans="1:16">
      <c r="A109" s="263"/>
      <c r="B109" s="264" t="s">
        <v>329</v>
      </c>
      <c r="C109" s="297">
        <v>0</v>
      </c>
      <c r="D109" s="297">
        <v>0</v>
      </c>
      <c r="E109" s="297">
        <v>0</v>
      </c>
      <c r="F109" s="297">
        <v>0</v>
      </c>
      <c r="G109" s="297">
        <v>0</v>
      </c>
      <c r="H109" s="297">
        <v>0</v>
      </c>
      <c r="I109" s="297">
        <v>0</v>
      </c>
      <c r="J109" s="297">
        <v>0</v>
      </c>
      <c r="K109" s="297">
        <v>1</v>
      </c>
      <c r="L109" s="297">
        <v>1</v>
      </c>
      <c r="M109" s="297">
        <v>1</v>
      </c>
      <c r="N109" s="297">
        <v>0</v>
      </c>
      <c r="O109" s="266">
        <f t="shared" si="22"/>
        <v>3</v>
      </c>
    </row>
    <row r="110" spans="1:16">
      <c r="A110" s="268"/>
      <c r="B110" s="269" t="s">
        <v>345</v>
      </c>
      <c r="C110" s="284">
        <f>MEDIAN(C105:C109)</f>
        <v>1</v>
      </c>
      <c r="D110" s="284">
        <f t="shared" ref="D110:N110" si="23">MEDIAN(D105:D109)</f>
        <v>1</v>
      </c>
      <c r="E110" s="284">
        <f t="shared" si="23"/>
        <v>1</v>
      </c>
      <c r="F110" s="284">
        <f t="shared" si="23"/>
        <v>1</v>
      </c>
      <c r="G110" s="284">
        <f t="shared" si="23"/>
        <v>3</v>
      </c>
      <c r="H110" s="284">
        <f t="shared" si="23"/>
        <v>16</v>
      </c>
      <c r="I110" s="284">
        <f t="shared" si="23"/>
        <v>6</v>
      </c>
      <c r="J110" s="284">
        <f t="shared" si="23"/>
        <v>6</v>
      </c>
      <c r="K110" s="284">
        <f t="shared" si="23"/>
        <v>3</v>
      </c>
      <c r="L110" s="284">
        <f t="shared" si="23"/>
        <v>1</v>
      </c>
      <c r="M110" s="284">
        <f t="shared" si="23"/>
        <v>2</v>
      </c>
      <c r="N110" s="284">
        <f t="shared" si="23"/>
        <v>0</v>
      </c>
      <c r="O110" s="270">
        <f t="shared" si="22"/>
        <v>41</v>
      </c>
    </row>
    <row r="111" spans="1:16">
      <c r="A111" s="263"/>
      <c r="B111" s="271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2">
        <f>O110*80/100</f>
        <v>32.799999999999997</v>
      </c>
    </row>
    <row r="112" spans="1:16">
      <c r="A112" s="263"/>
      <c r="B112" s="273" t="s">
        <v>342</v>
      </c>
      <c r="C112" s="274">
        <f>รายเดือน65!B20</f>
        <v>0</v>
      </c>
      <c r="D112" s="274">
        <f>รายเดือน65!C20</f>
        <v>0</v>
      </c>
      <c r="E112" s="274">
        <f>รายเดือน65!D20</f>
        <v>0</v>
      </c>
      <c r="F112" s="274">
        <f>รายเดือน65!E20</f>
        <v>1</v>
      </c>
      <c r="G112" s="274">
        <f>รายเดือน65!F20</f>
        <v>0</v>
      </c>
      <c r="H112" s="274">
        <f>รายเดือน65!G20</f>
        <v>3</v>
      </c>
      <c r="I112" s="274">
        <f>รายเดือน65!H20</f>
        <v>0</v>
      </c>
      <c r="J112" s="274">
        <f>รายเดือน65!I20</f>
        <v>0</v>
      </c>
      <c r="K112" s="274">
        <f>รายเดือน65!J20</f>
        <v>2</v>
      </c>
      <c r="L112" s="274">
        <f>รายเดือน65!K20</f>
        <v>0</v>
      </c>
      <c r="M112" s="274">
        <f>รายเดือน65!L20</f>
        <v>0</v>
      </c>
      <c r="N112" s="274">
        <f>รายเดือน65!M20</f>
        <v>0</v>
      </c>
      <c r="O112" s="275">
        <f t="shared" si="22"/>
        <v>6</v>
      </c>
    </row>
    <row r="113" spans="1:16">
      <c r="A113" s="263"/>
      <c r="B113" s="277" t="s">
        <v>346</v>
      </c>
      <c r="C113" s="278">
        <v>0</v>
      </c>
      <c r="D113" s="278">
        <f>C112+D112</f>
        <v>0</v>
      </c>
      <c r="E113" s="278">
        <f>C112+D112+E112</f>
        <v>0</v>
      </c>
      <c r="F113" s="278">
        <f>C112+D112+E112+F112</f>
        <v>1</v>
      </c>
      <c r="G113" s="278">
        <f>C112+D112+E112+F112+G112</f>
        <v>1</v>
      </c>
      <c r="H113" s="278">
        <f>C112+D112+E112+F112+G112+H112</f>
        <v>4</v>
      </c>
      <c r="I113" s="278">
        <f>C112+D112+E112+F112+G112+H112+I112</f>
        <v>4</v>
      </c>
      <c r="J113" s="278">
        <f>C112+D112+E112+F112+G112+H112+I112+J112</f>
        <v>4</v>
      </c>
      <c r="K113" s="278">
        <f>C112+D112+E112+F112+G112+H112+I112+J112+K112</f>
        <v>6</v>
      </c>
      <c r="L113" s="278">
        <f>C112+D112+E112+F112+G112+H112+I112+J112+K112+L112</f>
        <v>6</v>
      </c>
      <c r="M113" s="278">
        <f>C112+D112+E112+F112+G112+H112+I112+J112+K112+L112+M112</f>
        <v>6</v>
      </c>
      <c r="N113" s="278">
        <f>C112+D112+E112+F112+G112+H112+I112+J112+K112+L112+M112+N112</f>
        <v>6</v>
      </c>
      <c r="O113" s="279"/>
    </row>
    <row r="114" spans="1:16">
      <c r="A114" s="280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3"/>
      <c r="B115" s="264" t="s">
        <v>330</v>
      </c>
      <c r="C115" s="298">
        <v>0</v>
      </c>
      <c r="D115" s="298">
        <v>0</v>
      </c>
      <c r="E115" s="298">
        <v>0</v>
      </c>
      <c r="F115" s="298">
        <v>1</v>
      </c>
      <c r="G115" s="298">
        <v>6</v>
      </c>
      <c r="H115" s="298">
        <v>7</v>
      </c>
      <c r="I115" s="298">
        <v>6</v>
      </c>
      <c r="J115" s="298">
        <v>6</v>
      </c>
      <c r="K115" s="298">
        <v>1</v>
      </c>
      <c r="L115" s="298">
        <v>1</v>
      </c>
      <c r="M115" s="298">
        <v>0</v>
      </c>
      <c r="N115" s="298">
        <v>0</v>
      </c>
      <c r="O115" s="266">
        <f t="shared" ref="O115:O122" si="24">SUM(C115:N115)</f>
        <v>28</v>
      </c>
    </row>
    <row r="116" spans="1:16">
      <c r="A116" s="263"/>
      <c r="B116" s="264" t="s">
        <v>152</v>
      </c>
      <c r="C116" s="298">
        <v>0</v>
      </c>
      <c r="D116" s="298">
        <v>0</v>
      </c>
      <c r="E116" s="298">
        <v>0</v>
      </c>
      <c r="F116" s="298">
        <v>0</v>
      </c>
      <c r="G116" s="298">
        <v>1</v>
      </c>
      <c r="H116" s="298">
        <v>6</v>
      </c>
      <c r="I116" s="298">
        <v>4</v>
      </c>
      <c r="J116" s="298">
        <v>9</v>
      </c>
      <c r="K116" s="298">
        <v>9</v>
      </c>
      <c r="L116" s="298">
        <v>1</v>
      </c>
      <c r="M116" s="298">
        <v>2</v>
      </c>
      <c r="N116" s="298">
        <v>0</v>
      </c>
      <c r="O116" s="266">
        <f t="shared" si="24"/>
        <v>32</v>
      </c>
    </row>
    <row r="117" spans="1:16">
      <c r="A117" s="263"/>
      <c r="B117" s="264" t="s">
        <v>153</v>
      </c>
      <c r="C117" s="298">
        <v>1</v>
      </c>
      <c r="D117" s="298">
        <v>3</v>
      </c>
      <c r="E117" s="298">
        <v>1</v>
      </c>
      <c r="F117" s="298">
        <v>2</v>
      </c>
      <c r="G117" s="298">
        <v>4</v>
      </c>
      <c r="H117" s="298">
        <v>19</v>
      </c>
      <c r="I117" s="298">
        <v>19</v>
      </c>
      <c r="J117" s="298">
        <v>24</v>
      </c>
      <c r="K117" s="298">
        <v>16</v>
      </c>
      <c r="L117" s="298">
        <v>2</v>
      </c>
      <c r="M117" s="298">
        <v>7</v>
      </c>
      <c r="N117" s="298">
        <v>2</v>
      </c>
      <c r="O117" s="266">
        <f t="shared" si="24"/>
        <v>100</v>
      </c>
    </row>
    <row r="118" spans="1:16">
      <c r="A118" s="263"/>
      <c r="B118" s="264" t="s">
        <v>189</v>
      </c>
      <c r="C118" s="298">
        <v>0</v>
      </c>
      <c r="D118" s="298">
        <v>0</v>
      </c>
      <c r="E118" s="298">
        <v>4</v>
      </c>
      <c r="F118" s="298">
        <v>9</v>
      </c>
      <c r="G118" s="298">
        <v>13</v>
      </c>
      <c r="H118" s="298">
        <v>9</v>
      </c>
      <c r="I118" s="298">
        <v>30</v>
      </c>
      <c r="J118" s="298">
        <v>24</v>
      </c>
      <c r="K118" s="298">
        <v>18</v>
      </c>
      <c r="L118" s="298">
        <v>4</v>
      </c>
      <c r="M118" s="298">
        <v>2</v>
      </c>
      <c r="N118" s="298">
        <v>1</v>
      </c>
      <c r="O118" s="266">
        <f t="shared" si="24"/>
        <v>114</v>
      </c>
    </row>
    <row r="119" spans="1:16">
      <c r="A119" s="263"/>
      <c r="B119" s="264" t="s">
        <v>329</v>
      </c>
      <c r="C119" s="298">
        <v>1</v>
      </c>
      <c r="D119" s="298">
        <v>0</v>
      </c>
      <c r="E119" s="298">
        <v>2</v>
      </c>
      <c r="F119" s="298">
        <v>0</v>
      </c>
      <c r="G119" s="298">
        <v>1</v>
      </c>
      <c r="H119" s="298">
        <v>13</v>
      </c>
      <c r="I119" s="298">
        <v>10</v>
      </c>
      <c r="J119" s="298">
        <v>6</v>
      </c>
      <c r="K119" s="298">
        <v>13</v>
      </c>
      <c r="L119" s="298">
        <v>8</v>
      </c>
      <c r="M119" s="298">
        <v>1</v>
      </c>
      <c r="N119" s="298">
        <v>1</v>
      </c>
      <c r="O119" s="266">
        <f t="shared" si="24"/>
        <v>56</v>
      </c>
    </row>
    <row r="120" spans="1:16">
      <c r="A120" s="268"/>
      <c r="B120" s="269" t="s">
        <v>345</v>
      </c>
      <c r="C120" s="284">
        <f>MEDIAN(C115:C119)</f>
        <v>0</v>
      </c>
      <c r="D120" s="284">
        <f t="shared" ref="D120:N120" si="25">MEDIAN(D115:D119)</f>
        <v>0</v>
      </c>
      <c r="E120" s="284">
        <f t="shared" si="25"/>
        <v>1</v>
      </c>
      <c r="F120" s="284">
        <f t="shared" si="25"/>
        <v>1</v>
      </c>
      <c r="G120" s="284">
        <f t="shared" si="25"/>
        <v>4</v>
      </c>
      <c r="H120" s="284">
        <f t="shared" si="25"/>
        <v>9</v>
      </c>
      <c r="I120" s="284">
        <f t="shared" si="25"/>
        <v>10</v>
      </c>
      <c r="J120" s="284">
        <f t="shared" si="25"/>
        <v>9</v>
      </c>
      <c r="K120" s="284">
        <f t="shared" si="25"/>
        <v>13</v>
      </c>
      <c r="L120" s="284">
        <f t="shared" si="25"/>
        <v>2</v>
      </c>
      <c r="M120" s="284">
        <f t="shared" si="25"/>
        <v>2</v>
      </c>
      <c r="N120" s="284">
        <f t="shared" si="25"/>
        <v>1</v>
      </c>
      <c r="O120" s="270">
        <f t="shared" si="24"/>
        <v>52</v>
      </c>
    </row>
    <row r="121" spans="1:16">
      <c r="A121" s="263"/>
      <c r="B121" s="271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2">
        <f>O120*80/100</f>
        <v>41.6</v>
      </c>
    </row>
    <row r="122" spans="1:16">
      <c r="A122" s="263"/>
      <c r="B122" s="273" t="s">
        <v>342</v>
      </c>
      <c r="C122" s="274">
        <f>รายเดือน65!B9</f>
        <v>3</v>
      </c>
      <c r="D122" s="274">
        <f>รายเดือน65!C9</f>
        <v>0</v>
      </c>
      <c r="E122" s="274">
        <f>รายเดือน65!D9</f>
        <v>0</v>
      </c>
      <c r="F122" s="274">
        <f>รายเดือน65!E9</f>
        <v>2</v>
      </c>
      <c r="G122" s="274">
        <f>รายเดือน65!F9</f>
        <v>4</v>
      </c>
      <c r="H122" s="274">
        <f>รายเดือน65!G9</f>
        <v>2</v>
      </c>
      <c r="I122" s="274">
        <f>รายเดือน65!H9</f>
        <v>1</v>
      </c>
      <c r="J122" s="274">
        <f>รายเดือน65!I9</f>
        <v>1</v>
      </c>
      <c r="K122" s="274">
        <f>รายเดือน65!J9</f>
        <v>1</v>
      </c>
      <c r="L122" s="274">
        <f>รายเดือน65!K9</f>
        <v>0</v>
      </c>
      <c r="M122" s="274">
        <f>รายเดือน65!L9</f>
        <v>0</v>
      </c>
      <c r="N122" s="274">
        <f>รายเดือน65!M9</f>
        <v>0</v>
      </c>
      <c r="O122" s="275">
        <f t="shared" si="24"/>
        <v>14</v>
      </c>
    </row>
    <row r="123" spans="1:16">
      <c r="A123" s="285"/>
      <c r="B123" s="277" t="s">
        <v>346</v>
      </c>
      <c r="C123" s="278">
        <f>C122</f>
        <v>3</v>
      </c>
      <c r="D123" s="278">
        <f>C122+D122</f>
        <v>3</v>
      </c>
      <c r="E123" s="278">
        <f>C122+D122+E122</f>
        <v>3</v>
      </c>
      <c r="F123" s="278">
        <f>C122+D122+E122+F122</f>
        <v>5</v>
      </c>
      <c r="G123" s="278">
        <f>C122+D122+E122+F122+G122</f>
        <v>9</v>
      </c>
      <c r="H123" s="278">
        <f>C122+D122+E122+F122+G122+H122</f>
        <v>11</v>
      </c>
      <c r="I123" s="278">
        <f>C122+D122+E122+F122+G122+H122+I122</f>
        <v>12</v>
      </c>
      <c r="J123" s="278">
        <f>C122+D122+E122+F122+G122+H122+I122+J122</f>
        <v>13</v>
      </c>
      <c r="K123" s="278">
        <f>C122+D122+E122+F122+G122+H122+I122+J122+K122</f>
        <v>14</v>
      </c>
      <c r="L123" s="278">
        <f>C122+D122+E122+F122+G122+H122+I122+J122+K122+L122</f>
        <v>14</v>
      </c>
      <c r="M123" s="278">
        <f>C122+D122+E122+F122+G122+H122+I122+J122+K122+L122+M122</f>
        <v>14</v>
      </c>
      <c r="N123" s="278">
        <f>C122+D122+E122+F122+G122+H122+I122+J122+K122+L122+M122+N122</f>
        <v>14</v>
      </c>
      <c r="O123" s="279"/>
    </row>
    <row r="124" spans="1:16">
      <c r="A124" s="280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3"/>
      <c r="B125" s="264" t="s">
        <v>330</v>
      </c>
      <c r="C125" s="299">
        <v>0</v>
      </c>
      <c r="D125" s="299">
        <v>0</v>
      </c>
      <c r="E125" s="299">
        <v>0</v>
      </c>
      <c r="F125" s="299">
        <v>0</v>
      </c>
      <c r="G125" s="299">
        <v>2</v>
      </c>
      <c r="H125" s="299">
        <v>4</v>
      </c>
      <c r="I125" s="299">
        <v>6</v>
      </c>
      <c r="J125" s="299">
        <v>4</v>
      </c>
      <c r="K125" s="299">
        <v>4</v>
      </c>
      <c r="L125" s="299">
        <v>2</v>
      </c>
      <c r="M125" s="299">
        <v>0</v>
      </c>
      <c r="N125" s="299">
        <v>0</v>
      </c>
      <c r="O125" s="266">
        <f t="shared" ref="O125:O132" si="26">SUM(C125:N125)</f>
        <v>22</v>
      </c>
    </row>
    <row r="126" spans="1:16">
      <c r="A126" s="263"/>
      <c r="B126" s="264" t="s">
        <v>152</v>
      </c>
      <c r="C126" s="299">
        <v>0</v>
      </c>
      <c r="D126" s="299">
        <v>2</v>
      </c>
      <c r="E126" s="299">
        <v>0</v>
      </c>
      <c r="F126" s="299">
        <v>6</v>
      </c>
      <c r="G126" s="299">
        <v>24</v>
      </c>
      <c r="H126" s="299">
        <v>40</v>
      </c>
      <c r="I126" s="299">
        <v>20</v>
      </c>
      <c r="J126" s="299">
        <v>8</v>
      </c>
      <c r="K126" s="299">
        <v>1</v>
      </c>
      <c r="L126" s="299">
        <v>1</v>
      </c>
      <c r="M126" s="299">
        <v>2</v>
      </c>
      <c r="N126" s="299">
        <v>3</v>
      </c>
      <c r="O126" s="266">
        <f t="shared" si="26"/>
        <v>107</v>
      </c>
    </row>
    <row r="127" spans="1:16">
      <c r="A127" s="263"/>
      <c r="B127" s="264" t="s">
        <v>153</v>
      </c>
      <c r="C127" s="299">
        <v>3</v>
      </c>
      <c r="D127" s="299">
        <v>2</v>
      </c>
      <c r="E127" s="299">
        <v>2</v>
      </c>
      <c r="F127" s="299">
        <v>7</v>
      </c>
      <c r="G127" s="299">
        <v>31</v>
      </c>
      <c r="H127" s="299">
        <v>87</v>
      </c>
      <c r="I127" s="299">
        <v>84</v>
      </c>
      <c r="J127" s="299">
        <v>41</v>
      </c>
      <c r="K127" s="299">
        <v>11</v>
      </c>
      <c r="L127" s="299">
        <v>18</v>
      </c>
      <c r="M127" s="299">
        <v>2</v>
      </c>
      <c r="N127" s="299">
        <v>0</v>
      </c>
      <c r="O127" s="266">
        <f t="shared" si="26"/>
        <v>288</v>
      </c>
    </row>
    <row r="128" spans="1:16">
      <c r="A128" s="263"/>
      <c r="B128" s="264" t="s">
        <v>189</v>
      </c>
      <c r="C128" s="299">
        <v>1</v>
      </c>
      <c r="D128" s="299">
        <v>1</v>
      </c>
      <c r="E128" s="299">
        <v>4</v>
      </c>
      <c r="F128" s="299">
        <v>3</v>
      </c>
      <c r="G128" s="299">
        <v>6</v>
      </c>
      <c r="H128" s="299">
        <v>7</v>
      </c>
      <c r="I128" s="299">
        <v>16</v>
      </c>
      <c r="J128" s="299">
        <v>9</v>
      </c>
      <c r="K128" s="299">
        <v>3</v>
      </c>
      <c r="L128" s="299">
        <v>3</v>
      </c>
      <c r="M128" s="299">
        <v>0</v>
      </c>
      <c r="N128" s="299">
        <v>0</v>
      </c>
      <c r="O128" s="266">
        <f t="shared" si="26"/>
        <v>53</v>
      </c>
    </row>
    <row r="129" spans="1:16">
      <c r="A129" s="263"/>
      <c r="B129" s="264" t="s">
        <v>329</v>
      </c>
      <c r="C129" s="299">
        <v>0</v>
      </c>
      <c r="D129" s="299">
        <v>0</v>
      </c>
      <c r="E129" s="299">
        <v>0</v>
      </c>
      <c r="F129" s="299">
        <v>0</v>
      </c>
      <c r="G129" s="299">
        <v>0</v>
      </c>
      <c r="H129" s="299">
        <v>0</v>
      </c>
      <c r="I129" s="299">
        <v>0</v>
      </c>
      <c r="J129" s="299">
        <v>0</v>
      </c>
      <c r="K129" s="299">
        <v>0</v>
      </c>
      <c r="L129" s="299">
        <v>0</v>
      </c>
      <c r="M129" s="299">
        <v>0</v>
      </c>
      <c r="N129" s="299">
        <v>0</v>
      </c>
      <c r="O129" s="266">
        <f t="shared" si="26"/>
        <v>0</v>
      </c>
    </row>
    <row r="130" spans="1:16">
      <c r="A130" s="268"/>
      <c r="B130" s="269" t="s">
        <v>345</v>
      </c>
      <c r="C130" s="284">
        <f>MEDIAN(C125:C129)</f>
        <v>0</v>
      </c>
      <c r="D130" s="284">
        <f t="shared" ref="D130:N130" si="27">MEDIAN(D125:D129)</f>
        <v>1</v>
      </c>
      <c r="E130" s="284">
        <f t="shared" si="27"/>
        <v>0</v>
      </c>
      <c r="F130" s="284">
        <f t="shared" si="27"/>
        <v>3</v>
      </c>
      <c r="G130" s="284">
        <f t="shared" si="27"/>
        <v>6</v>
      </c>
      <c r="H130" s="284">
        <f t="shared" si="27"/>
        <v>7</v>
      </c>
      <c r="I130" s="284">
        <f t="shared" si="27"/>
        <v>16</v>
      </c>
      <c r="J130" s="284">
        <f t="shared" si="27"/>
        <v>8</v>
      </c>
      <c r="K130" s="284">
        <f t="shared" si="27"/>
        <v>3</v>
      </c>
      <c r="L130" s="284">
        <f t="shared" si="27"/>
        <v>2</v>
      </c>
      <c r="M130" s="284">
        <f t="shared" si="27"/>
        <v>0</v>
      </c>
      <c r="N130" s="284">
        <f t="shared" si="27"/>
        <v>0</v>
      </c>
      <c r="O130" s="270">
        <f t="shared" si="26"/>
        <v>46</v>
      </c>
    </row>
    <row r="131" spans="1:16">
      <c r="A131" s="263"/>
      <c r="B131" s="271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2">
        <f>O130*80/100</f>
        <v>36.799999999999997</v>
      </c>
    </row>
    <row r="132" spans="1:16">
      <c r="A132" s="263"/>
      <c r="B132" s="273" t="s">
        <v>342</v>
      </c>
      <c r="C132" s="274">
        <f>รายเดือน65!B15</f>
        <v>0</v>
      </c>
      <c r="D132" s="274">
        <f>รายเดือน65!C15</f>
        <v>0</v>
      </c>
      <c r="E132" s="274">
        <f>รายเดือน65!D15</f>
        <v>0</v>
      </c>
      <c r="F132" s="274">
        <f>รายเดือน65!E15</f>
        <v>0</v>
      </c>
      <c r="G132" s="274">
        <f>รายเดือน65!F15</f>
        <v>0</v>
      </c>
      <c r="H132" s="274">
        <f>รายเดือน65!G15</f>
        <v>0</v>
      </c>
      <c r="I132" s="274">
        <f>รายเดือน65!H15</f>
        <v>4</v>
      </c>
      <c r="J132" s="274">
        <f>รายเดือน65!I15</f>
        <v>2</v>
      </c>
      <c r="K132" s="274">
        <f>รายเดือน65!J15</f>
        <v>1</v>
      </c>
      <c r="L132" s="274">
        <f>รายเดือน65!K15</f>
        <v>0</v>
      </c>
      <c r="M132" s="274">
        <f>รายเดือน65!L15</f>
        <v>0</v>
      </c>
      <c r="N132" s="274">
        <f>รายเดือน65!M15</f>
        <v>0</v>
      </c>
      <c r="O132" s="137">
        <f t="shared" si="26"/>
        <v>7</v>
      </c>
    </row>
    <row r="133" spans="1:16">
      <c r="A133" s="285"/>
      <c r="B133" s="277" t="s">
        <v>346</v>
      </c>
      <c r="C133" s="278">
        <f>C132</f>
        <v>0</v>
      </c>
      <c r="D133" s="278">
        <f>C132+D132</f>
        <v>0</v>
      </c>
      <c r="E133" s="278">
        <f>C132+D132+E132</f>
        <v>0</v>
      </c>
      <c r="F133" s="278">
        <f>C132+D132+E132+F132</f>
        <v>0</v>
      </c>
      <c r="G133" s="278">
        <f>C132+D132+E132+F132+G132</f>
        <v>0</v>
      </c>
      <c r="H133" s="278">
        <f>C132+D132+E132+F132+G132+H132</f>
        <v>0</v>
      </c>
      <c r="I133" s="278">
        <f>C132+D132+E132+F132+G132+H132+I132</f>
        <v>4</v>
      </c>
      <c r="J133" s="278">
        <f>C132+D132+E132+F132+G132+H132+I132+J132</f>
        <v>6</v>
      </c>
      <c r="K133" s="278">
        <f>C132+D132+E132+F132+G132+H132+I132+J132+K132</f>
        <v>7</v>
      </c>
      <c r="L133" s="278">
        <f>C132+D132+E132+F132+G132+H132+I132+J132+K132+L132</f>
        <v>7</v>
      </c>
      <c r="M133" s="278">
        <f>C132+D132+E132+F132+G132+H132+I132+J132+K132+L132+M132</f>
        <v>7</v>
      </c>
      <c r="N133" s="278">
        <f>C132+D132+E132+F132+G132+H132+I132+J132+K132+L132+M132+N132</f>
        <v>7</v>
      </c>
      <c r="O133" s="279"/>
    </row>
    <row r="134" spans="1:16">
      <c r="A134" s="280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3"/>
      <c r="B135" s="264" t="s">
        <v>330</v>
      </c>
      <c r="C135" s="300">
        <v>0</v>
      </c>
      <c r="D135" s="300">
        <v>0</v>
      </c>
      <c r="E135" s="300">
        <v>0</v>
      </c>
      <c r="F135" s="300">
        <v>0</v>
      </c>
      <c r="G135" s="300">
        <v>0</v>
      </c>
      <c r="H135" s="300">
        <v>2</v>
      </c>
      <c r="I135" s="300">
        <v>2</v>
      </c>
      <c r="J135" s="300">
        <v>0</v>
      </c>
      <c r="K135" s="300">
        <v>0</v>
      </c>
      <c r="L135" s="300">
        <v>0</v>
      </c>
      <c r="M135" s="300">
        <v>0</v>
      </c>
      <c r="N135" s="300">
        <v>0</v>
      </c>
      <c r="O135" s="266">
        <f t="shared" ref="O135:O142" si="28">SUM(C135:N135)</f>
        <v>4</v>
      </c>
    </row>
    <row r="136" spans="1:16">
      <c r="A136" s="263"/>
      <c r="B136" s="264" t="s">
        <v>152</v>
      </c>
      <c r="C136" s="300">
        <v>0</v>
      </c>
      <c r="D136" s="300">
        <v>0</v>
      </c>
      <c r="E136" s="300">
        <v>0</v>
      </c>
      <c r="F136" s="300">
        <v>0</v>
      </c>
      <c r="G136" s="300">
        <v>0</v>
      </c>
      <c r="H136" s="300">
        <v>6</v>
      </c>
      <c r="I136" s="300">
        <v>2</v>
      </c>
      <c r="J136" s="300">
        <v>4</v>
      </c>
      <c r="K136" s="300">
        <v>1</v>
      </c>
      <c r="L136" s="300">
        <v>0</v>
      </c>
      <c r="M136" s="300">
        <v>0</v>
      </c>
      <c r="N136" s="300">
        <v>1</v>
      </c>
      <c r="O136" s="266">
        <f t="shared" si="28"/>
        <v>14</v>
      </c>
    </row>
    <row r="137" spans="1:16">
      <c r="A137" s="263"/>
      <c r="B137" s="264" t="s">
        <v>153</v>
      </c>
      <c r="C137" s="300">
        <v>0</v>
      </c>
      <c r="D137" s="300">
        <v>0</v>
      </c>
      <c r="E137" s="300">
        <v>0</v>
      </c>
      <c r="F137" s="300">
        <v>2</v>
      </c>
      <c r="G137" s="300">
        <v>6</v>
      </c>
      <c r="H137" s="300">
        <v>8</v>
      </c>
      <c r="I137" s="300">
        <v>6</v>
      </c>
      <c r="J137" s="300">
        <v>1</v>
      </c>
      <c r="K137" s="300">
        <v>4</v>
      </c>
      <c r="L137" s="300">
        <v>2</v>
      </c>
      <c r="M137" s="300">
        <v>0</v>
      </c>
      <c r="N137" s="300">
        <v>0</v>
      </c>
      <c r="O137" s="266">
        <f t="shared" si="28"/>
        <v>29</v>
      </c>
    </row>
    <row r="138" spans="1:16">
      <c r="A138" s="263"/>
      <c r="B138" s="264" t="s">
        <v>189</v>
      </c>
      <c r="C138" s="300">
        <v>0</v>
      </c>
      <c r="D138" s="300">
        <v>0</v>
      </c>
      <c r="E138" s="300">
        <v>1</v>
      </c>
      <c r="F138" s="300">
        <v>0</v>
      </c>
      <c r="G138" s="300">
        <v>0</v>
      </c>
      <c r="H138" s="300">
        <v>2</v>
      </c>
      <c r="I138" s="300">
        <v>6</v>
      </c>
      <c r="J138" s="300">
        <v>2</v>
      </c>
      <c r="K138" s="300">
        <v>2</v>
      </c>
      <c r="L138" s="300">
        <v>1</v>
      </c>
      <c r="M138" s="300">
        <v>1</v>
      </c>
      <c r="N138" s="300">
        <v>0</v>
      </c>
      <c r="O138" s="266">
        <f t="shared" si="28"/>
        <v>15</v>
      </c>
    </row>
    <row r="139" spans="1:16">
      <c r="A139" s="263"/>
      <c r="B139" s="264" t="s">
        <v>329</v>
      </c>
      <c r="C139" s="300">
        <v>0</v>
      </c>
      <c r="D139" s="300">
        <v>0</v>
      </c>
      <c r="E139" s="300">
        <v>0</v>
      </c>
      <c r="F139" s="300">
        <v>0</v>
      </c>
      <c r="G139" s="300">
        <v>0</v>
      </c>
      <c r="H139" s="300">
        <v>0</v>
      </c>
      <c r="I139" s="300">
        <v>0</v>
      </c>
      <c r="J139" s="300">
        <v>0</v>
      </c>
      <c r="K139" s="300">
        <v>0</v>
      </c>
      <c r="L139" s="300">
        <v>0</v>
      </c>
      <c r="M139" s="300">
        <v>0</v>
      </c>
      <c r="N139" s="300">
        <v>0</v>
      </c>
      <c r="O139" s="266">
        <f t="shared" si="28"/>
        <v>0</v>
      </c>
    </row>
    <row r="140" spans="1:16">
      <c r="A140" s="268"/>
      <c r="B140" s="269" t="s">
        <v>345</v>
      </c>
      <c r="C140" s="284">
        <f>MEDIAN(C135:C139)</f>
        <v>0</v>
      </c>
      <c r="D140" s="284">
        <f t="shared" ref="D140:N140" si="29">MEDIAN(D135:D139)</f>
        <v>0</v>
      </c>
      <c r="E140" s="284">
        <f t="shared" si="29"/>
        <v>0</v>
      </c>
      <c r="F140" s="284">
        <f t="shared" si="29"/>
        <v>0</v>
      </c>
      <c r="G140" s="284">
        <f t="shared" si="29"/>
        <v>0</v>
      </c>
      <c r="H140" s="284">
        <f t="shared" si="29"/>
        <v>2</v>
      </c>
      <c r="I140" s="284">
        <f t="shared" si="29"/>
        <v>2</v>
      </c>
      <c r="J140" s="284">
        <f t="shared" si="29"/>
        <v>1</v>
      </c>
      <c r="K140" s="284">
        <f t="shared" si="29"/>
        <v>1</v>
      </c>
      <c r="L140" s="284">
        <f t="shared" si="29"/>
        <v>0</v>
      </c>
      <c r="M140" s="284">
        <f t="shared" si="29"/>
        <v>0</v>
      </c>
      <c r="N140" s="284">
        <f t="shared" si="29"/>
        <v>0</v>
      </c>
      <c r="O140" s="270">
        <f t="shared" si="28"/>
        <v>6</v>
      </c>
    </row>
    <row r="141" spans="1:16">
      <c r="A141" s="263"/>
      <c r="B141" s="271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2">
        <f>O140*80/100</f>
        <v>4.8</v>
      </c>
    </row>
    <row r="142" spans="1:16">
      <c r="A142" s="263"/>
      <c r="B142" s="273" t="s">
        <v>342</v>
      </c>
      <c r="C142" s="274">
        <f>รายเดือน65!B18</f>
        <v>0</v>
      </c>
      <c r="D142" s="274">
        <f>รายเดือน65!C18</f>
        <v>0</v>
      </c>
      <c r="E142" s="274">
        <f>รายเดือน65!D18</f>
        <v>0</v>
      </c>
      <c r="F142" s="274">
        <f>รายเดือน65!E18</f>
        <v>0</v>
      </c>
      <c r="G142" s="274">
        <f>รายเดือน65!F18</f>
        <v>0</v>
      </c>
      <c r="H142" s="274">
        <f>รายเดือน65!G18</f>
        <v>0</v>
      </c>
      <c r="I142" s="274">
        <f>รายเดือน65!H18</f>
        <v>0</v>
      </c>
      <c r="J142" s="274">
        <f>รายเดือน65!I18</f>
        <v>0</v>
      </c>
      <c r="K142" s="274">
        <f>รายเดือน65!J18</f>
        <v>0</v>
      </c>
      <c r="L142" s="274">
        <f>รายเดือน65!K18</f>
        <v>0</v>
      </c>
      <c r="M142" s="274">
        <f>รายเดือน65!L18</f>
        <v>0</v>
      </c>
      <c r="N142" s="274">
        <f>รายเดือน65!M18</f>
        <v>0</v>
      </c>
      <c r="O142" s="275">
        <f t="shared" si="28"/>
        <v>0</v>
      </c>
    </row>
    <row r="143" spans="1:16">
      <c r="A143" s="285"/>
      <c r="B143" s="277" t="s">
        <v>346</v>
      </c>
      <c r="C143" s="278">
        <f>C142</f>
        <v>0</v>
      </c>
      <c r="D143" s="278">
        <f>C142+D142</f>
        <v>0</v>
      </c>
      <c r="E143" s="278">
        <f>C142+D142+E142</f>
        <v>0</v>
      </c>
      <c r="F143" s="278">
        <f>C142+D142+E142+F142</f>
        <v>0</v>
      </c>
      <c r="G143" s="278">
        <f>C142+D142+E142+F142+G142</f>
        <v>0</v>
      </c>
      <c r="H143" s="278">
        <f>C142+D142+E142+F142+G142+H142</f>
        <v>0</v>
      </c>
      <c r="I143" s="278">
        <f>C142+D142+E142+F142+G142+H142+I142</f>
        <v>0</v>
      </c>
      <c r="J143" s="278">
        <f>C142+D142+E142+F142+G142+H142+I142+J142</f>
        <v>0</v>
      </c>
      <c r="K143" s="278">
        <f>C142+D142+E142+F142+G142+H142+I142+J142+K142</f>
        <v>0</v>
      </c>
      <c r="L143" s="278">
        <f>C142+D142+E142+F142+G142+H142+I142+J142+K142+L142</f>
        <v>0</v>
      </c>
      <c r="M143" s="278">
        <f>C142+D142+E142+F142+G142+H142+I142+J142+K142+L142+M142</f>
        <v>0</v>
      </c>
      <c r="N143" s="278">
        <f>C142+D142+E142+F142+G142+H142+I142+J142+K142+L142+M142+N142</f>
        <v>0</v>
      </c>
      <c r="O143" s="279"/>
    </row>
    <row r="144" spans="1:16">
      <c r="A144" s="280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3"/>
      <c r="B145" s="264" t="s">
        <v>330</v>
      </c>
      <c r="C145" s="301">
        <v>2</v>
      </c>
      <c r="D145" s="301">
        <v>0</v>
      </c>
      <c r="E145" s="301">
        <v>1</v>
      </c>
      <c r="F145" s="301">
        <v>0</v>
      </c>
      <c r="G145" s="301">
        <v>0</v>
      </c>
      <c r="H145" s="301">
        <v>4</v>
      </c>
      <c r="I145" s="301">
        <v>5</v>
      </c>
      <c r="J145" s="301">
        <v>11</v>
      </c>
      <c r="K145" s="301">
        <v>2</v>
      </c>
      <c r="L145" s="301">
        <v>0</v>
      </c>
      <c r="M145" s="301">
        <v>0</v>
      </c>
      <c r="N145" s="301">
        <v>0</v>
      </c>
      <c r="O145" s="266">
        <f t="shared" ref="O145:O152" si="30">SUM(C145:N145)</f>
        <v>25</v>
      </c>
    </row>
    <row r="146" spans="1:16">
      <c r="A146" s="263"/>
      <c r="B146" s="264" t="s">
        <v>152</v>
      </c>
      <c r="C146" s="301">
        <v>0</v>
      </c>
      <c r="D146" s="301">
        <v>0</v>
      </c>
      <c r="E146" s="301">
        <v>1</v>
      </c>
      <c r="F146" s="301">
        <v>0</v>
      </c>
      <c r="G146" s="301">
        <v>0</v>
      </c>
      <c r="H146" s="301">
        <v>4</v>
      </c>
      <c r="I146" s="301">
        <v>8</v>
      </c>
      <c r="J146" s="301">
        <v>8</v>
      </c>
      <c r="K146" s="301">
        <v>5</v>
      </c>
      <c r="L146" s="301">
        <v>1</v>
      </c>
      <c r="M146" s="301">
        <v>0</v>
      </c>
      <c r="N146" s="301">
        <v>0</v>
      </c>
      <c r="O146" s="266">
        <f t="shared" si="30"/>
        <v>27</v>
      </c>
    </row>
    <row r="147" spans="1:16">
      <c r="A147" s="263"/>
      <c r="B147" s="264" t="s">
        <v>153</v>
      </c>
      <c r="C147" s="301">
        <v>0</v>
      </c>
      <c r="D147" s="301">
        <v>2</v>
      </c>
      <c r="E147" s="301">
        <v>3</v>
      </c>
      <c r="F147" s="301">
        <v>5</v>
      </c>
      <c r="G147" s="301">
        <v>9</v>
      </c>
      <c r="H147" s="301">
        <v>9</v>
      </c>
      <c r="I147" s="301">
        <v>12</v>
      </c>
      <c r="J147" s="301">
        <v>13</v>
      </c>
      <c r="K147" s="301">
        <v>12</v>
      </c>
      <c r="L147" s="301">
        <v>4</v>
      </c>
      <c r="M147" s="301">
        <v>5</v>
      </c>
      <c r="N147" s="301">
        <v>0</v>
      </c>
      <c r="O147" s="266">
        <f t="shared" si="30"/>
        <v>74</v>
      </c>
    </row>
    <row r="148" spans="1:16">
      <c r="A148" s="263"/>
      <c r="B148" s="264" t="s">
        <v>189</v>
      </c>
      <c r="C148" s="301">
        <v>0</v>
      </c>
      <c r="D148" s="301">
        <v>0</v>
      </c>
      <c r="E148" s="301">
        <v>3</v>
      </c>
      <c r="F148" s="301">
        <v>6</v>
      </c>
      <c r="G148" s="301">
        <v>16</v>
      </c>
      <c r="H148" s="301">
        <v>16</v>
      </c>
      <c r="I148" s="301">
        <v>25</v>
      </c>
      <c r="J148" s="301">
        <v>19</v>
      </c>
      <c r="K148" s="301">
        <v>3</v>
      </c>
      <c r="L148" s="301">
        <v>2</v>
      </c>
      <c r="M148" s="301">
        <v>1</v>
      </c>
      <c r="N148" s="301">
        <v>0</v>
      </c>
      <c r="O148" s="266">
        <f t="shared" si="30"/>
        <v>91</v>
      </c>
    </row>
    <row r="149" spans="1:16">
      <c r="A149" s="263"/>
      <c r="B149" s="264" t="s">
        <v>329</v>
      </c>
      <c r="C149" s="301">
        <v>0</v>
      </c>
      <c r="D149" s="301">
        <v>0</v>
      </c>
      <c r="E149" s="301">
        <v>0</v>
      </c>
      <c r="F149" s="301">
        <v>0</v>
      </c>
      <c r="G149" s="301">
        <v>0</v>
      </c>
      <c r="H149" s="301">
        <v>0</v>
      </c>
      <c r="I149" s="301">
        <v>1</v>
      </c>
      <c r="J149" s="301">
        <v>0</v>
      </c>
      <c r="K149" s="301">
        <v>4</v>
      </c>
      <c r="L149" s="301">
        <v>3</v>
      </c>
      <c r="M149" s="301">
        <v>0</v>
      </c>
      <c r="N149" s="301">
        <v>0</v>
      </c>
      <c r="O149" s="266">
        <f t="shared" si="30"/>
        <v>8</v>
      </c>
    </row>
    <row r="150" spans="1:16">
      <c r="A150" s="268"/>
      <c r="B150" s="269" t="s">
        <v>345</v>
      </c>
      <c r="C150" s="284">
        <f>MEDIAN(C145:C149)</f>
        <v>0</v>
      </c>
      <c r="D150" s="284">
        <f t="shared" ref="D150:N150" si="31">MEDIAN(D145:D149)</f>
        <v>0</v>
      </c>
      <c r="E150" s="284">
        <f t="shared" si="31"/>
        <v>1</v>
      </c>
      <c r="F150" s="284">
        <f t="shared" si="31"/>
        <v>0</v>
      </c>
      <c r="G150" s="284">
        <f t="shared" si="31"/>
        <v>0</v>
      </c>
      <c r="H150" s="284">
        <f t="shared" si="31"/>
        <v>4</v>
      </c>
      <c r="I150" s="284">
        <f t="shared" si="31"/>
        <v>8</v>
      </c>
      <c r="J150" s="284">
        <f t="shared" si="31"/>
        <v>11</v>
      </c>
      <c r="K150" s="284">
        <f t="shared" si="31"/>
        <v>4</v>
      </c>
      <c r="L150" s="284">
        <f t="shared" si="31"/>
        <v>2</v>
      </c>
      <c r="M150" s="284">
        <f t="shared" si="31"/>
        <v>0</v>
      </c>
      <c r="N150" s="284">
        <f t="shared" si="31"/>
        <v>0</v>
      </c>
      <c r="O150" s="270">
        <f t="shared" si="30"/>
        <v>30</v>
      </c>
    </row>
    <row r="151" spans="1:16">
      <c r="A151" s="263"/>
      <c r="B151" s="271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2">
        <f>O150*80/100</f>
        <v>24</v>
      </c>
    </row>
    <row r="152" spans="1:16">
      <c r="A152" s="263"/>
      <c r="B152" s="273" t="s">
        <v>342</v>
      </c>
      <c r="C152" s="274">
        <f>รายเดือน65!B14</f>
        <v>0</v>
      </c>
      <c r="D152" s="274">
        <f>รายเดือน65!C14</f>
        <v>0</v>
      </c>
      <c r="E152" s="274">
        <f>รายเดือน65!D14</f>
        <v>0</v>
      </c>
      <c r="F152" s="274">
        <f>รายเดือน65!E14</f>
        <v>0</v>
      </c>
      <c r="G152" s="274">
        <f>รายเดือน65!F14</f>
        <v>0</v>
      </c>
      <c r="H152" s="274">
        <f>รายเดือน65!G14</f>
        <v>4</v>
      </c>
      <c r="I152" s="274">
        <f>รายเดือน65!H14</f>
        <v>1</v>
      </c>
      <c r="J152" s="274">
        <f>รายเดือน65!I14</f>
        <v>4</v>
      </c>
      <c r="K152" s="274">
        <f>รายเดือน65!J14</f>
        <v>2</v>
      </c>
      <c r="L152" s="274">
        <f>รายเดือน65!K14</f>
        <v>0</v>
      </c>
      <c r="M152" s="274">
        <f>รายเดือน65!L14</f>
        <v>0</v>
      </c>
      <c r="N152" s="274">
        <f>รายเดือน65!M14</f>
        <v>0</v>
      </c>
      <c r="O152" s="275">
        <f t="shared" si="30"/>
        <v>11</v>
      </c>
    </row>
    <row r="153" spans="1:16">
      <c r="A153" s="285"/>
      <c r="B153" s="277" t="s">
        <v>346</v>
      </c>
      <c r="C153" s="278">
        <f>C152</f>
        <v>0</v>
      </c>
      <c r="D153" s="278">
        <f>C152+D152</f>
        <v>0</v>
      </c>
      <c r="E153" s="278">
        <f>C152+D152+E152</f>
        <v>0</v>
      </c>
      <c r="F153" s="278">
        <f>C152+D152+E152+F152</f>
        <v>0</v>
      </c>
      <c r="G153" s="278">
        <f>C152+D152+E152+F152+G152</f>
        <v>0</v>
      </c>
      <c r="H153" s="278">
        <f>C152+D152+E152+F152+G152+H152</f>
        <v>4</v>
      </c>
      <c r="I153" s="278">
        <f>C152+D152+E152+F152+G152+H152+I152</f>
        <v>5</v>
      </c>
      <c r="J153" s="278">
        <f>C152+D152+E152+F152+G152+H152+I152+J152</f>
        <v>9</v>
      </c>
      <c r="K153" s="278">
        <f>C152+D152+E152+F152+G152+H152+I152+J152+K152</f>
        <v>11</v>
      </c>
      <c r="L153" s="278">
        <f>C152+D152+E152+F152+G152+H152+I152+J152+K152+L152</f>
        <v>11</v>
      </c>
      <c r="M153" s="278">
        <f>C152+D152+E152+F152+G152+H152+I152+J152+K152+L152+M152</f>
        <v>11</v>
      </c>
      <c r="N153" s="278">
        <f>C152+D152+E152+F152+G152+H152+I152+J152+K152+L152+M152+N152</f>
        <v>11</v>
      </c>
      <c r="O153" s="279"/>
    </row>
    <row r="154" spans="1:16">
      <c r="A154" s="280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3"/>
      <c r="B155" s="264" t="s">
        <v>330</v>
      </c>
      <c r="C155" s="302">
        <v>0</v>
      </c>
      <c r="D155" s="302">
        <v>0</v>
      </c>
      <c r="E155" s="302">
        <v>0</v>
      </c>
      <c r="F155" s="302">
        <v>1</v>
      </c>
      <c r="G155" s="302">
        <v>2</v>
      </c>
      <c r="H155" s="302">
        <v>2</v>
      </c>
      <c r="I155" s="302">
        <v>0</v>
      </c>
      <c r="J155" s="302">
        <v>0</v>
      </c>
      <c r="K155" s="302">
        <v>1</v>
      </c>
      <c r="L155" s="302">
        <v>1</v>
      </c>
      <c r="M155" s="302">
        <v>0</v>
      </c>
      <c r="N155" s="302">
        <v>0</v>
      </c>
      <c r="O155" s="266">
        <f t="shared" ref="O155:O162" si="32">SUM(C155:N155)</f>
        <v>7</v>
      </c>
    </row>
    <row r="156" spans="1:16">
      <c r="A156" s="263"/>
      <c r="B156" s="264" t="s">
        <v>152</v>
      </c>
      <c r="C156" s="302">
        <v>0</v>
      </c>
      <c r="D156" s="302">
        <v>0</v>
      </c>
      <c r="E156" s="302">
        <v>0</v>
      </c>
      <c r="F156" s="302">
        <v>0</v>
      </c>
      <c r="G156" s="302">
        <v>0</v>
      </c>
      <c r="H156" s="302">
        <v>0</v>
      </c>
      <c r="I156" s="302">
        <v>1</v>
      </c>
      <c r="J156" s="302">
        <v>1</v>
      </c>
      <c r="K156" s="302">
        <v>0</v>
      </c>
      <c r="L156" s="302">
        <v>0</v>
      </c>
      <c r="M156" s="302">
        <v>1</v>
      </c>
      <c r="N156" s="302">
        <v>0</v>
      </c>
      <c r="O156" s="266">
        <f t="shared" si="32"/>
        <v>3</v>
      </c>
    </row>
    <row r="157" spans="1:16">
      <c r="A157" s="263"/>
      <c r="B157" s="264" t="s">
        <v>153</v>
      </c>
      <c r="C157" s="302">
        <v>0</v>
      </c>
      <c r="D157" s="302">
        <v>0</v>
      </c>
      <c r="E157" s="302">
        <v>1</v>
      </c>
      <c r="F157" s="302">
        <v>0</v>
      </c>
      <c r="G157" s="302">
        <v>3</v>
      </c>
      <c r="H157" s="302">
        <v>3</v>
      </c>
      <c r="I157" s="302">
        <v>3</v>
      </c>
      <c r="J157" s="302">
        <v>5</v>
      </c>
      <c r="K157" s="302">
        <v>3</v>
      </c>
      <c r="L157" s="302">
        <v>4</v>
      </c>
      <c r="M157" s="302">
        <v>1</v>
      </c>
      <c r="N157" s="302">
        <v>0</v>
      </c>
      <c r="O157" s="266">
        <f t="shared" si="32"/>
        <v>23</v>
      </c>
    </row>
    <row r="158" spans="1:16">
      <c r="A158" s="263"/>
      <c r="B158" s="264" t="s">
        <v>189</v>
      </c>
      <c r="C158" s="302">
        <v>1</v>
      </c>
      <c r="D158" s="302">
        <v>1</v>
      </c>
      <c r="E158" s="302">
        <v>0</v>
      </c>
      <c r="F158" s="302">
        <v>4</v>
      </c>
      <c r="G158" s="302">
        <v>5</v>
      </c>
      <c r="H158" s="302">
        <v>0</v>
      </c>
      <c r="I158" s="302">
        <v>0</v>
      </c>
      <c r="J158" s="302">
        <v>1</v>
      </c>
      <c r="K158" s="302">
        <v>1</v>
      </c>
      <c r="L158" s="302">
        <v>0</v>
      </c>
      <c r="M158" s="302">
        <v>0</v>
      </c>
      <c r="N158" s="302">
        <v>0</v>
      </c>
      <c r="O158" s="266">
        <f t="shared" si="32"/>
        <v>13</v>
      </c>
    </row>
    <row r="159" spans="1:16">
      <c r="A159" s="263"/>
      <c r="B159" s="264" t="s">
        <v>329</v>
      </c>
      <c r="C159" s="302">
        <v>0</v>
      </c>
      <c r="D159" s="302">
        <v>0</v>
      </c>
      <c r="E159" s="302">
        <v>0</v>
      </c>
      <c r="F159" s="302">
        <v>0</v>
      </c>
      <c r="G159" s="302">
        <v>0</v>
      </c>
      <c r="H159" s="302">
        <v>0</v>
      </c>
      <c r="I159" s="302">
        <v>0</v>
      </c>
      <c r="J159" s="302">
        <v>0</v>
      </c>
      <c r="K159" s="302">
        <v>1</v>
      </c>
      <c r="L159" s="302">
        <v>0</v>
      </c>
      <c r="M159" s="302">
        <v>0</v>
      </c>
      <c r="N159" s="302">
        <v>0</v>
      </c>
      <c r="O159" s="266">
        <f t="shared" si="32"/>
        <v>1</v>
      </c>
    </row>
    <row r="160" spans="1:16">
      <c r="A160" s="268"/>
      <c r="B160" s="269" t="s">
        <v>345</v>
      </c>
      <c r="C160" s="284">
        <f>MEDIAN(C155:C159)</f>
        <v>0</v>
      </c>
      <c r="D160" s="284">
        <f t="shared" ref="D160:N160" si="33">MEDIAN(D155:D159)</f>
        <v>0</v>
      </c>
      <c r="E160" s="284">
        <f t="shared" si="33"/>
        <v>0</v>
      </c>
      <c r="F160" s="284">
        <f t="shared" si="33"/>
        <v>0</v>
      </c>
      <c r="G160" s="284">
        <f t="shared" si="33"/>
        <v>2</v>
      </c>
      <c r="H160" s="284">
        <f t="shared" si="33"/>
        <v>0</v>
      </c>
      <c r="I160" s="284">
        <f t="shared" si="33"/>
        <v>0</v>
      </c>
      <c r="J160" s="284">
        <f t="shared" si="33"/>
        <v>1</v>
      </c>
      <c r="K160" s="284">
        <f t="shared" si="33"/>
        <v>1</v>
      </c>
      <c r="L160" s="284">
        <f t="shared" si="33"/>
        <v>0</v>
      </c>
      <c r="M160" s="284">
        <f t="shared" si="33"/>
        <v>0</v>
      </c>
      <c r="N160" s="284">
        <f t="shared" si="33"/>
        <v>0</v>
      </c>
      <c r="O160" s="270">
        <f t="shared" si="32"/>
        <v>4</v>
      </c>
    </row>
    <row r="161" spans="1:16">
      <c r="A161" s="263"/>
      <c r="B161" s="271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2">
        <f>O160*80/100</f>
        <v>3.2</v>
      </c>
    </row>
    <row r="162" spans="1:16">
      <c r="A162" s="263"/>
      <c r="B162" s="273" t="s">
        <v>342</v>
      </c>
      <c r="C162" s="274">
        <f>รายเดือน65!B21</f>
        <v>0</v>
      </c>
      <c r="D162" s="274">
        <f>รายเดือน65!C21</f>
        <v>0</v>
      </c>
      <c r="E162" s="274">
        <f>รายเดือน65!D21</f>
        <v>0</v>
      </c>
      <c r="F162" s="274">
        <f>รายเดือน65!E21</f>
        <v>0</v>
      </c>
      <c r="G162" s="274">
        <f>รายเดือน65!F21</f>
        <v>0</v>
      </c>
      <c r="H162" s="274">
        <f>รายเดือน65!G21</f>
        <v>0</v>
      </c>
      <c r="I162" s="274">
        <f>รายเดือน65!H21</f>
        <v>0</v>
      </c>
      <c r="J162" s="274">
        <f>รายเดือน65!I21</f>
        <v>0</v>
      </c>
      <c r="K162" s="274">
        <f>รายเดือน65!J21</f>
        <v>0</v>
      </c>
      <c r="L162" s="274">
        <f>รายเดือน65!K21</f>
        <v>0</v>
      </c>
      <c r="M162" s="274">
        <f>รายเดือน65!L21</f>
        <v>0</v>
      </c>
      <c r="N162" s="274">
        <f>รายเดือน65!M21</f>
        <v>0</v>
      </c>
      <c r="O162" s="275">
        <f t="shared" si="32"/>
        <v>0</v>
      </c>
    </row>
    <row r="163" spans="1:16">
      <c r="A163" s="285"/>
      <c r="B163" s="277" t="s">
        <v>346</v>
      </c>
      <c r="C163" s="278">
        <f>C162</f>
        <v>0</v>
      </c>
      <c r="D163" s="278">
        <f>C162+D162</f>
        <v>0</v>
      </c>
      <c r="E163" s="278">
        <f>C162+D162+E162</f>
        <v>0</v>
      </c>
      <c r="F163" s="278">
        <f>C162+D162+E162+F162</f>
        <v>0</v>
      </c>
      <c r="G163" s="278">
        <f>C162+D162+E162+F162+G162</f>
        <v>0</v>
      </c>
      <c r="H163" s="278">
        <f>C162+D162+E162+F162+G162+H162</f>
        <v>0</v>
      </c>
      <c r="I163" s="278">
        <f>C162+D162+E162+F162+G162+H162+I162</f>
        <v>0</v>
      </c>
      <c r="J163" s="278">
        <f>C162+D162+E162+F162+G162+H162+I162+J162</f>
        <v>0</v>
      </c>
      <c r="K163" s="278">
        <f>C162+D162+E162+F162+G162+H162+I162+J162+K162</f>
        <v>0</v>
      </c>
      <c r="L163" s="278">
        <f>C162+D162+E162+F162+G162+H162+I162+J162+K162+L162</f>
        <v>0</v>
      </c>
      <c r="M163" s="278">
        <f>C162+D162+E162+F162+G162+H162+I162+J162+K162+L162+M162</f>
        <v>0</v>
      </c>
      <c r="N163" s="278">
        <f>C162+D162+E162+F162+G162+H162+I162+J162+K162+L162+M162+N162</f>
        <v>0</v>
      </c>
      <c r="O163" s="279"/>
    </row>
    <row r="164" spans="1:16">
      <c r="A164" s="280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3"/>
      <c r="B165" s="264" t="s">
        <v>330</v>
      </c>
      <c r="C165" s="303">
        <v>0</v>
      </c>
      <c r="D165" s="303">
        <v>0</v>
      </c>
      <c r="E165" s="303">
        <v>2</v>
      </c>
      <c r="F165" s="303">
        <v>5</v>
      </c>
      <c r="G165" s="303">
        <v>1</v>
      </c>
      <c r="H165" s="303">
        <v>2</v>
      </c>
      <c r="I165" s="303">
        <v>4</v>
      </c>
      <c r="J165" s="303">
        <v>4</v>
      </c>
      <c r="K165" s="303">
        <v>0</v>
      </c>
      <c r="L165" s="303">
        <v>0</v>
      </c>
      <c r="M165" s="303">
        <v>0</v>
      </c>
      <c r="N165" s="303">
        <v>0</v>
      </c>
      <c r="O165" s="266">
        <f t="shared" ref="O165:O172" si="34">SUM(C165:N165)</f>
        <v>18</v>
      </c>
    </row>
    <row r="166" spans="1:16">
      <c r="A166" s="263"/>
      <c r="B166" s="264" t="s">
        <v>152</v>
      </c>
      <c r="C166" s="303">
        <v>0</v>
      </c>
      <c r="D166" s="303">
        <v>0</v>
      </c>
      <c r="E166" s="303">
        <v>0</v>
      </c>
      <c r="F166" s="303">
        <v>1</v>
      </c>
      <c r="G166" s="303">
        <v>0</v>
      </c>
      <c r="H166" s="303">
        <v>2</v>
      </c>
      <c r="I166" s="303">
        <v>0</v>
      </c>
      <c r="J166" s="303">
        <v>9</v>
      </c>
      <c r="K166" s="303">
        <v>0</v>
      </c>
      <c r="L166" s="303">
        <v>0</v>
      </c>
      <c r="M166" s="303">
        <v>9</v>
      </c>
      <c r="N166" s="303">
        <v>0</v>
      </c>
      <c r="O166" s="266">
        <f t="shared" si="34"/>
        <v>21</v>
      </c>
    </row>
    <row r="167" spans="1:16">
      <c r="A167" s="263"/>
      <c r="B167" s="264" t="s">
        <v>153</v>
      </c>
      <c r="C167" s="303">
        <v>0</v>
      </c>
      <c r="D167" s="303">
        <v>0</v>
      </c>
      <c r="E167" s="303">
        <v>1</v>
      </c>
      <c r="F167" s="303">
        <v>1</v>
      </c>
      <c r="G167" s="303">
        <v>1</v>
      </c>
      <c r="H167" s="303">
        <v>8</v>
      </c>
      <c r="I167" s="303">
        <v>15</v>
      </c>
      <c r="J167" s="303">
        <v>7</v>
      </c>
      <c r="K167" s="303">
        <v>4</v>
      </c>
      <c r="L167" s="303">
        <v>3</v>
      </c>
      <c r="M167" s="303">
        <v>2</v>
      </c>
      <c r="N167" s="303">
        <v>1</v>
      </c>
      <c r="O167" s="266">
        <f t="shared" si="34"/>
        <v>43</v>
      </c>
    </row>
    <row r="168" spans="1:16">
      <c r="A168" s="263"/>
      <c r="B168" s="264" t="s">
        <v>189</v>
      </c>
      <c r="C168" s="303">
        <v>2</v>
      </c>
      <c r="D168" s="303">
        <v>0</v>
      </c>
      <c r="E168" s="303">
        <v>2</v>
      </c>
      <c r="F168" s="303">
        <v>0</v>
      </c>
      <c r="G168" s="303">
        <v>6</v>
      </c>
      <c r="H168" s="303">
        <v>7</v>
      </c>
      <c r="I168" s="303">
        <v>0</v>
      </c>
      <c r="J168" s="303">
        <v>2</v>
      </c>
      <c r="K168" s="303">
        <v>2</v>
      </c>
      <c r="L168" s="303">
        <v>0</v>
      </c>
      <c r="M168" s="303">
        <v>0</v>
      </c>
      <c r="N168" s="303">
        <v>0</v>
      </c>
      <c r="O168" s="266">
        <f t="shared" si="34"/>
        <v>21</v>
      </c>
    </row>
    <row r="169" spans="1:16">
      <c r="A169" s="263"/>
      <c r="B169" s="264" t="s">
        <v>329</v>
      </c>
      <c r="C169" s="303">
        <v>0</v>
      </c>
      <c r="D169" s="303">
        <v>0</v>
      </c>
      <c r="E169" s="303">
        <v>0</v>
      </c>
      <c r="F169" s="303">
        <v>0</v>
      </c>
      <c r="G169" s="303">
        <v>1</v>
      </c>
      <c r="H169" s="303">
        <v>0</v>
      </c>
      <c r="I169" s="303">
        <v>0</v>
      </c>
      <c r="J169" s="303">
        <v>1</v>
      </c>
      <c r="K169" s="303">
        <v>1</v>
      </c>
      <c r="L169" s="303">
        <v>1</v>
      </c>
      <c r="M169" s="303">
        <v>0</v>
      </c>
      <c r="N169" s="303">
        <v>0</v>
      </c>
      <c r="O169" s="266">
        <f t="shared" si="34"/>
        <v>4</v>
      </c>
    </row>
    <row r="170" spans="1:16">
      <c r="A170" s="268"/>
      <c r="B170" s="269" t="s">
        <v>345</v>
      </c>
      <c r="C170" s="284">
        <f>MEDIAN(C165:C169)</f>
        <v>0</v>
      </c>
      <c r="D170" s="284">
        <f t="shared" ref="D170:N170" si="35">MEDIAN(D165:D169)</f>
        <v>0</v>
      </c>
      <c r="E170" s="284">
        <f t="shared" si="35"/>
        <v>1</v>
      </c>
      <c r="F170" s="284">
        <f t="shared" si="35"/>
        <v>1</v>
      </c>
      <c r="G170" s="284">
        <f t="shared" si="35"/>
        <v>1</v>
      </c>
      <c r="H170" s="284">
        <f t="shared" si="35"/>
        <v>2</v>
      </c>
      <c r="I170" s="284">
        <f t="shared" si="35"/>
        <v>0</v>
      </c>
      <c r="J170" s="284">
        <f t="shared" si="35"/>
        <v>4</v>
      </c>
      <c r="K170" s="284">
        <f t="shared" si="35"/>
        <v>1</v>
      </c>
      <c r="L170" s="284">
        <f t="shared" si="35"/>
        <v>0</v>
      </c>
      <c r="M170" s="284">
        <f t="shared" si="35"/>
        <v>0</v>
      </c>
      <c r="N170" s="284">
        <f t="shared" si="35"/>
        <v>0</v>
      </c>
      <c r="O170" s="270">
        <f t="shared" si="34"/>
        <v>10</v>
      </c>
    </row>
    <row r="171" spans="1:16">
      <c r="A171" s="263"/>
      <c r="B171" s="271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2">
        <f>O170*80/100</f>
        <v>8</v>
      </c>
    </row>
    <row r="172" spans="1:16">
      <c r="A172" s="263"/>
      <c r="B172" s="273" t="s">
        <v>342</v>
      </c>
      <c r="C172" s="274">
        <f>รายเดือน65!B19</f>
        <v>0</v>
      </c>
      <c r="D172" s="274">
        <f>รายเดือน65!C19</f>
        <v>0</v>
      </c>
      <c r="E172" s="274">
        <f>รายเดือน65!D19</f>
        <v>0</v>
      </c>
      <c r="F172" s="274">
        <f>รายเดือน65!E19</f>
        <v>0</v>
      </c>
      <c r="G172" s="274">
        <f>รายเดือน65!F19</f>
        <v>0</v>
      </c>
      <c r="H172" s="274">
        <f>รายเดือน65!G19</f>
        <v>3</v>
      </c>
      <c r="I172" s="274">
        <f>รายเดือน65!H19</f>
        <v>4</v>
      </c>
      <c r="J172" s="274">
        <f>รายเดือน65!I19</f>
        <v>3</v>
      </c>
      <c r="K172" s="274">
        <f>รายเดือน65!J19</f>
        <v>0</v>
      </c>
      <c r="L172" s="274">
        <f>รายเดือน65!K19</f>
        <v>0</v>
      </c>
      <c r="M172" s="274">
        <f>รายเดือน65!L19</f>
        <v>0</v>
      </c>
      <c r="N172" s="274">
        <f>รายเดือน65!M19</f>
        <v>0</v>
      </c>
      <c r="O172" s="275">
        <f t="shared" si="34"/>
        <v>10</v>
      </c>
    </row>
    <row r="173" spans="1:16">
      <c r="A173" s="285"/>
      <c r="B173" s="277" t="s">
        <v>346</v>
      </c>
      <c r="C173" s="278">
        <f>C172</f>
        <v>0</v>
      </c>
      <c r="D173" s="278">
        <f>C172+D172</f>
        <v>0</v>
      </c>
      <c r="E173" s="278">
        <f>C172+D172+E172</f>
        <v>0</v>
      </c>
      <c r="F173" s="278">
        <f>C172+D172+E172+F172</f>
        <v>0</v>
      </c>
      <c r="G173" s="278">
        <f>C172+D172+E172+F172+G172</f>
        <v>0</v>
      </c>
      <c r="H173" s="278">
        <f>C172+D172+E172+F172+G172+H172</f>
        <v>3</v>
      </c>
      <c r="I173" s="278">
        <f>C172+D172+E172+F172+G172+H172+I172</f>
        <v>7</v>
      </c>
      <c r="J173" s="278">
        <f>C172+D172+E172+F172+G172+H172+I172+J172</f>
        <v>10</v>
      </c>
      <c r="K173" s="278">
        <f>C172+D172+E172+F172+G172+H172+I172+J172+K172</f>
        <v>10</v>
      </c>
      <c r="L173" s="278">
        <f>C172+D172+E172+F172+G172+H172+I172+J172+K172+L172</f>
        <v>10</v>
      </c>
      <c r="M173" s="278">
        <f>C172+D172+E172+F172+G172+H172+I172+J172+K172+L172+M172</f>
        <v>10</v>
      </c>
      <c r="N173" s="278">
        <f>C172+D172+E172+F172+G172+H172+I172+J172+K172+L172+M172+N172</f>
        <v>10</v>
      </c>
      <c r="O173" s="279"/>
    </row>
    <row r="174" spans="1:16">
      <c r="A174" s="280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3"/>
      <c r="B175" s="264" t="s">
        <v>330</v>
      </c>
      <c r="C175" s="304">
        <v>0</v>
      </c>
      <c r="D175" s="304">
        <v>0</v>
      </c>
      <c r="E175" s="304">
        <v>0</v>
      </c>
      <c r="F175" s="304">
        <v>0</v>
      </c>
      <c r="G175" s="304">
        <v>0</v>
      </c>
      <c r="H175" s="304">
        <v>11</v>
      </c>
      <c r="I175" s="304">
        <v>17</v>
      </c>
      <c r="J175" s="304">
        <v>2</v>
      </c>
      <c r="K175" s="304">
        <v>2</v>
      </c>
      <c r="L175" s="304">
        <v>0</v>
      </c>
      <c r="M175" s="304">
        <v>0</v>
      </c>
      <c r="N175" s="304">
        <v>0</v>
      </c>
      <c r="O175" s="266">
        <f t="shared" ref="O175:O182" si="36">SUM(C175:N175)</f>
        <v>32</v>
      </c>
    </row>
    <row r="176" spans="1:16">
      <c r="A176" s="263"/>
      <c r="B176" s="264" t="s">
        <v>152</v>
      </c>
      <c r="C176" s="304">
        <v>0</v>
      </c>
      <c r="D176" s="304">
        <v>0</v>
      </c>
      <c r="E176" s="304">
        <v>0</v>
      </c>
      <c r="F176" s="304">
        <v>1</v>
      </c>
      <c r="G176" s="304">
        <v>12</v>
      </c>
      <c r="H176" s="304">
        <v>7</v>
      </c>
      <c r="I176" s="304">
        <v>4</v>
      </c>
      <c r="J176" s="304">
        <v>1</v>
      </c>
      <c r="K176" s="304">
        <v>1</v>
      </c>
      <c r="L176" s="304">
        <v>0</v>
      </c>
      <c r="M176" s="304">
        <v>1</v>
      </c>
      <c r="N176" s="304">
        <v>0</v>
      </c>
      <c r="O176" s="266">
        <f t="shared" si="36"/>
        <v>27</v>
      </c>
    </row>
    <row r="177" spans="1:16">
      <c r="A177" s="263"/>
      <c r="B177" s="264" t="s">
        <v>153</v>
      </c>
      <c r="C177" s="304">
        <v>0</v>
      </c>
      <c r="D177" s="304">
        <v>0</v>
      </c>
      <c r="E177" s="304">
        <v>1</v>
      </c>
      <c r="F177" s="304">
        <v>0</v>
      </c>
      <c r="G177" s="304">
        <v>5</v>
      </c>
      <c r="H177" s="304">
        <v>10</v>
      </c>
      <c r="I177" s="304">
        <v>9</v>
      </c>
      <c r="J177" s="304">
        <v>4</v>
      </c>
      <c r="K177" s="304">
        <v>4</v>
      </c>
      <c r="L177" s="304">
        <v>4</v>
      </c>
      <c r="M177" s="304">
        <v>2</v>
      </c>
      <c r="N177" s="304">
        <v>4</v>
      </c>
      <c r="O177" s="266">
        <f t="shared" si="36"/>
        <v>43</v>
      </c>
    </row>
    <row r="178" spans="1:16">
      <c r="A178" s="263"/>
      <c r="B178" s="264" t="s">
        <v>189</v>
      </c>
      <c r="C178" s="304">
        <v>12</v>
      </c>
      <c r="D178" s="304">
        <v>0</v>
      </c>
      <c r="E178" s="304">
        <v>3</v>
      </c>
      <c r="F178" s="304">
        <v>6</v>
      </c>
      <c r="G178" s="304">
        <v>2</v>
      </c>
      <c r="H178" s="304">
        <v>1</v>
      </c>
      <c r="I178" s="304">
        <v>7</v>
      </c>
      <c r="J178" s="304">
        <v>3</v>
      </c>
      <c r="K178" s="304">
        <v>1</v>
      </c>
      <c r="L178" s="304">
        <v>0</v>
      </c>
      <c r="M178" s="304">
        <v>1</v>
      </c>
      <c r="N178" s="304">
        <v>0</v>
      </c>
      <c r="O178" s="266">
        <f t="shared" si="36"/>
        <v>36</v>
      </c>
    </row>
    <row r="179" spans="1:16">
      <c r="A179" s="263"/>
      <c r="B179" s="264" t="s">
        <v>329</v>
      </c>
      <c r="C179" s="304">
        <v>0</v>
      </c>
      <c r="D179" s="304">
        <v>1</v>
      </c>
      <c r="E179" s="304">
        <v>0</v>
      </c>
      <c r="F179" s="304">
        <v>0</v>
      </c>
      <c r="G179" s="304">
        <v>0</v>
      </c>
      <c r="H179" s="304">
        <v>0</v>
      </c>
      <c r="I179" s="304">
        <v>0</v>
      </c>
      <c r="J179" s="304">
        <v>1</v>
      </c>
      <c r="K179" s="304">
        <v>0</v>
      </c>
      <c r="L179" s="304">
        <v>0</v>
      </c>
      <c r="M179" s="304">
        <v>0</v>
      </c>
      <c r="N179" s="304">
        <v>0</v>
      </c>
      <c r="O179" s="266">
        <f t="shared" si="36"/>
        <v>2</v>
      </c>
    </row>
    <row r="180" spans="1:16">
      <c r="A180" s="268"/>
      <c r="B180" s="269" t="s">
        <v>345</v>
      </c>
      <c r="C180" s="284">
        <f>MEDIAN(C175:C179)</f>
        <v>0</v>
      </c>
      <c r="D180" s="284">
        <f t="shared" ref="D180:N180" si="37">MEDIAN(D175:D179)</f>
        <v>0</v>
      </c>
      <c r="E180" s="284">
        <f t="shared" si="37"/>
        <v>0</v>
      </c>
      <c r="F180" s="284">
        <f t="shared" si="37"/>
        <v>0</v>
      </c>
      <c r="G180" s="284">
        <f t="shared" si="37"/>
        <v>2</v>
      </c>
      <c r="H180" s="284">
        <f t="shared" si="37"/>
        <v>7</v>
      </c>
      <c r="I180" s="284">
        <f t="shared" si="37"/>
        <v>7</v>
      </c>
      <c r="J180" s="284">
        <f t="shared" si="37"/>
        <v>2</v>
      </c>
      <c r="K180" s="284">
        <f t="shared" si="37"/>
        <v>1</v>
      </c>
      <c r="L180" s="284">
        <f t="shared" si="37"/>
        <v>0</v>
      </c>
      <c r="M180" s="284">
        <f t="shared" si="37"/>
        <v>1</v>
      </c>
      <c r="N180" s="284">
        <f t="shared" si="37"/>
        <v>0</v>
      </c>
      <c r="O180" s="270">
        <f t="shared" si="36"/>
        <v>20</v>
      </c>
    </row>
    <row r="181" spans="1:16">
      <c r="A181" s="263"/>
      <c r="B181" s="271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2">
        <f>O180*80/100</f>
        <v>16</v>
      </c>
    </row>
    <row r="182" spans="1:16">
      <c r="A182" s="263"/>
      <c r="B182" s="273" t="s">
        <v>342</v>
      </c>
      <c r="C182" s="274">
        <f>รายเดือน65!B22</f>
        <v>0</v>
      </c>
      <c r="D182" s="274">
        <f>รายเดือน65!C22</f>
        <v>0</v>
      </c>
      <c r="E182" s="274">
        <f>รายเดือน65!D22</f>
        <v>0</v>
      </c>
      <c r="F182" s="274">
        <f>รายเดือน65!E22</f>
        <v>0</v>
      </c>
      <c r="G182" s="274">
        <f>รายเดือน65!F22</f>
        <v>1</v>
      </c>
      <c r="H182" s="274">
        <f>รายเดือน65!G22</f>
        <v>1</v>
      </c>
      <c r="I182" s="274">
        <f>รายเดือน65!H22</f>
        <v>1</v>
      </c>
      <c r="J182" s="274">
        <f>รายเดือน65!I22</f>
        <v>0</v>
      </c>
      <c r="K182" s="274">
        <f>รายเดือน65!J22</f>
        <v>0</v>
      </c>
      <c r="L182" s="274">
        <f>รายเดือน65!K22</f>
        <v>0</v>
      </c>
      <c r="M182" s="274">
        <f>รายเดือน65!L22</f>
        <v>0</v>
      </c>
      <c r="N182" s="274">
        <f>รายเดือน65!M22</f>
        <v>0</v>
      </c>
      <c r="O182" s="275">
        <f t="shared" si="36"/>
        <v>3</v>
      </c>
    </row>
    <row r="183" spans="1:16">
      <c r="A183" s="285"/>
      <c r="B183" s="277" t="s">
        <v>346</v>
      </c>
      <c r="C183" s="278">
        <f>C182</f>
        <v>0</v>
      </c>
      <c r="D183" s="278">
        <f>C182+D182</f>
        <v>0</v>
      </c>
      <c r="E183" s="278">
        <f>C182+D182+E182</f>
        <v>0</v>
      </c>
      <c r="F183" s="278">
        <f>C182+D182+E182+F182</f>
        <v>0</v>
      </c>
      <c r="G183" s="278">
        <f>C182+D182+E182+F182+G182</f>
        <v>1</v>
      </c>
      <c r="H183" s="278">
        <f>C182+D182+E182+F182+G182+H182</f>
        <v>2</v>
      </c>
      <c r="I183" s="278">
        <f>C182+D182+E182+F182+G182+H182+I182</f>
        <v>3</v>
      </c>
      <c r="J183" s="278">
        <f>C182+D182+E182+F182+G182+H182+I182+J182</f>
        <v>3</v>
      </c>
      <c r="K183" s="278">
        <f>C182+D182+E182+F182+G182+H182+I182+J182+K182</f>
        <v>3</v>
      </c>
      <c r="L183" s="278">
        <f>C182+D182+E182+F182+G182+H182+I182+J182+K182+L182</f>
        <v>3</v>
      </c>
      <c r="M183" s="278">
        <f>C182+D182+E182+F182+G182+H182+I182+J182+K182+L182+M182</f>
        <v>3</v>
      </c>
      <c r="N183" s="278">
        <f>C182+D182+E182+F182+G182+H182+I182+J182+K182+L182+M182+N182</f>
        <v>3</v>
      </c>
      <c r="O183" s="279"/>
    </row>
    <row r="184" spans="1:16">
      <c r="A184" s="280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3"/>
      <c r="B185" s="264" t="s">
        <v>330</v>
      </c>
      <c r="C185" s="305">
        <v>0</v>
      </c>
      <c r="D185" s="305">
        <v>2</v>
      </c>
      <c r="E185" s="305">
        <v>0</v>
      </c>
      <c r="F185" s="305">
        <v>1</v>
      </c>
      <c r="G185" s="305">
        <v>1</v>
      </c>
      <c r="H185" s="305">
        <v>15</v>
      </c>
      <c r="I185" s="305">
        <v>5</v>
      </c>
      <c r="J185" s="305">
        <v>3</v>
      </c>
      <c r="K185" s="305">
        <v>0</v>
      </c>
      <c r="L185" s="305">
        <v>3</v>
      </c>
      <c r="M185" s="305">
        <v>0</v>
      </c>
      <c r="N185" s="305">
        <v>1</v>
      </c>
      <c r="O185" s="266">
        <f t="shared" ref="O185:O192" si="38">SUM(C185:N185)</f>
        <v>31</v>
      </c>
    </row>
    <row r="186" spans="1:16">
      <c r="A186" s="263"/>
      <c r="B186" s="264" t="s">
        <v>152</v>
      </c>
      <c r="C186" s="305">
        <v>0</v>
      </c>
      <c r="D186" s="305">
        <v>0</v>
      </c>
      <c r="E186" s="305">
        <v>0</v>
      </c>
      <c r="F186" s="305">
        <v>0</v>
      </c>
      <c r="G186" s="305">
        <v>0</v>
      </c>
      <c r="H186" s="305">
        <v>2</v>
      </c>
      <c r="I186" s="305">
        <v>5</v>
      </c>
      <c r="J186" s="305">
        <v>3</v>
      </c>
      <c r="K186" s="305">
        <v>4</v>
      </c>
      <c r="L186" s="305">
        <v>4</v>
      </c>
      <c r="M186" s="305">
        <v>3</v>
      </c>
      <c r="N186" s="305">
        <v>3</v>
      </c>
      <c r="O186" s="266">
        <f t="shared" si="38"/>
        <v>24</v>
      </c>
    </row>
    <row r="187" spans="1:16">
      <c r="A187" s="263"/>
      <c r="B187" s="264" t="s">
        <v>153</v>
      </c>
      <c r="C187" s="305">
        <v>5</v>
      </c>
      <c r="D187" s="305">
        <v>3</v>
      </c>
      <c r="E187" s="305">
        <v>3</v>
      </c>
      <c r="F187" s="305">
        <v>2</v>
      </c>
      <c r="G187" s="305">
        <v>7</v>
      </c>
      <c r="H187" s="305">
        <v>17</v>
      </c>
      <c r="I187" s="305">
        <v>17</v>
      </c>
      <c r="J187" s="305">
        <v>16</v>
      </c>
      <c r="K187" s="305">
        <v>21</v>
      </c>
      <c r="L187" s="305">
        <v>11</v>
      </c>
      <c r="M187" s="305">
        <v>2</v>
      </c>
      <c r="N187" s="305">
        <v>0</v>
      </c>
      <c r="O187" s="266">
        <f t="shared" si="38"/>
        <v>104</v>
      </c>
    </row>
    <row r="188" spans="1:16">
      <c r="A188" s="263"/>
      <c r="B188" s="264" t="s">
        <v>189</v>
      </c>
      <c r="C188" s="305">
        <v>0</v>
      </c>
      <c r="D188" s="305">
        <v>2</v>
      </c>
      <c r="E188" s="305">
        <v>0</v>
      </c>
      <c r="F188" s="305">
        <v>0</v>
      </c>
      <c r="G188" s="305">
        <v>2</v>
      </c>
      <c r="H188" s="305">
        <v>1</v>
      </c>
      <c r="I188" s="305">
        <v>6</v>
      </c>
      <c r="J188" s="305">
        <v>6</v>
      </c>
      <c r="K188" s="305">
        <v>2</v>
      </c>
      <c r="L188" s="305">
        <v>0</v>
      </c>
      <c r="M188" s="305">
        <v>0</v>
      </c>
      <c r="N188" s="305">
        <v>0</v>
      </c>
      <c r="O188" s="266">
        <f t="shared" si="38"/>
        <v>19</v>
      </c>
    </row>
    <row r="189" spans="1:16">
      <c r="A189" s="263"/>
      <c r="B189" s="264" t="s">
        <v>329</v>
      </c>
      <c r="C189" s="305">
        <v>0</v>
      </c>
      <c r="D189" s="305">
        <v>0</v>
      </c>
      <c r="E189" s="305">
        <v>0</v>
      </c>
      <c r="F189" s="305">
        <v>0</v>
      </c>
      <c r="G189" s="305">
        <v>0</v>
      </c>
      <c r="H189" s="305">
        <v>0</v>
      </c>
      <c r="I189" s="305">
        <v>0</v>
      </c>
      <c r="J189" s="305">
        <v>0</v>
      </c>
      <c r="K189" s="305">
        <v>0</v>
      </c>
      <c r="L189" s="305">
        <v>0</v>
      </c>
      <c r="M189" s="305">
        <v>0</v>
      </c>
      <c r="N189" s="305">
        <v>0</v>
      </c>
      <c r="O189" s="266">
        <f t="shared" si="38"/>
        <v>0</v>
      </c>
    </row>
    <row r="190" spans="1:16">
      <c r="A190" s="268"/>
      <c r="B190" s="269" t="s">
        <v>345</v>
      </c>
      <c r="C190" s="284">
        <f>MEDIAN(C185:C189)</f>
        <v>0</v>
      </c>
      <c r="D190" s="284">
        <f t="shared" ref="D190:N190" si="39">MEDIAN(D185:D189)</f>
        <v>2</v>
      </c>
      <c r="E190" s="284">
        <f t="shared" si="39"/>
        <v>0</v>
      </c>
      <c r="F190" s="284">
        <f t="shared" si="39"/>
        <v>0</v>
      </c>
      <c r="G190" s="284">
        <f t="shared" si="39"/>
        <v>1</v>
      </c>
      <c r="H190" s="284">
        <f t="shared" si="39"/>
        <v>2</v>
      </c>
      <c r="I190" s="284">
        <f t="shared" si="39"/>
        <v>5</v>
      </c>
      <c r="J190" s="284">
        <f t="shared" si="39"/>
        <v>3</v>
      </c>
      <c r="K190" s="284">
        <f t="shared" si="39"/>
        <v>2</v>
      </c>
      <c r="L190" s="284">
        <f t="shared" si="39"/>
        <v>3</v>
      </c>
      <c r="M190" s="284">
        <f t="shared" si="39"/>
        <v>0</v>
      </c>
      <c r="N190" s="284">
        <f t="shared" si="39"/>
        <v>0</v>
      </c>
      <c r="O190" s="270">
        <f t="shared" si="38"/>
        <v>18</v>
      </c>
    </row>
    <row r="191" spans="1:16">
      <c r="A191" s="263"/>
      <c r="B191" s="271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2">
        <f>O190*80/100</f>
        <v>14.4</v>
      </c>
    </row>
    <row r="192" spans="1:16">
      <c r="A192" s="263"/>
      <c r="B192" s="273" t="s">
        <v>342</v>
      </c>
      <c r="C192" s="306">
        <f>รายเดือน65!B23</f>
        <v>0</v>
      </c>
      <c r="D192" s="306">
        <f>รายเดือน65!C23</f>
        <v>0</v>
      </c>
      <c r="E192" s="306">
        <f>รายเดือน65!D23</f>
        <v>0</v>
      </c>
      <c r="F192" s="306">
        <f>รายเดือน65!E23</f>
        <v>0</v>
      </c>
      <c r="G192" s="306">
        <f>รายเดือน65!F23</f>
        <v>0</v>
      </c>
      <c r="H192" s="306">
        <f>รายเดือน65!G23</f>
        <v>1</v>
      </c>
      <c r="I192" s="306">
        <f>รายเดือน65!H23</f>
        <v>5</v>
      </c>
      <c r="J192" s="306">
        <f>รายเดือน65!I23</f>
        <v>5</v>
      </c>
      <c r="K192" s="306">
        <f>รายเดือน65!J23</f>
        <v>1</v>
      </c>
      <c r="L192" s="306">
        <f>รายเดือน65!K23</f>
        <v>0</v>
      </c>
      <c r="M192" s="306">
        <f>รายเดือน65!L23</f>
        <v>0</v>
      </c>
      <c r="N192" s="306">
        <f>รายเดือน65!M23</f>
        <v>0</v>
      </c>
      <c r="O192" s="275">
        <f t="shared" si="38"/>
        <v>12</v>
      </c>
    </row>
    <row r="193" spans="1:16">
      <c r="A193" s="285"/>
      <c r="B193" s="277" t="s">
        <v>346</v>
      </c>
      <c r="C193" s="278">
        <f>C192</f>
        <v>0</v>
      </c>
      <c r="D193" s="278">
        <f>C192+D192</f>
        <v>0</v>
      </c>
      <c r="E193" s="278">
        <f>C192+D192+E192</f>
        <v>0</v>
      </c>
      <c r="F193" s="278">
        <f>C192+D192+E192+F192</f>
        <v>0</v>
      </c>
      <c r="G193" s="278">
        <f>C192+D192+E192+F192+G192</f>
        <v>0</v>
      </c>
      <c r="H193" s="278">
        <f>C192+D192+E192+F192+G192+H192</f>
        <v>1</v>
      </c>
      <c r="I193" s="278">
        <f>C192+D192+E192+F192+G192+H192+I192</f>
        <v>6</v>
      </c>
      <c r="J193" s="278">
        <f>C192+D192+E192+F192+G192+H192+I192+J192</f>
        <v>11</v>
      </c>
      <c r="K193" s="278">
        <f>C192+D192+E192+F192+G192+H192+I192+J192+K192</f>
        <v>12</v>
      </c>
      <c r="L193" s="278">
        <f>C192+D192+E192+F192+G192+H192+I192+J192+K192+L192</f>
        <v>12</v>
      </c>
      <c r="M193" s="278">
        <f>C192+D192+E192+F192+G192+H192+I192+J192+K192+L192+M192</f>
        <v>12</v>
      </c>
      <c r="N193" s="278">
        <f>C192+D192+E192+F192+G192+H192+I192+J192+K192+L192+M192+N192</f>
        <v>12</v>
      </c>
      <c r="O193" s="279"/>
    </row>
    <row r="194" spans="1:16">
      <c r="A194" s="280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3"/>
      <c r="B195" s="264" t="s">
        <v>330</v>
      </c>
      <c r="C195" s="307">
        <v>0</v>
      </c>
      <c r="D195" s="307">
        <v>0</v>
      </c>
      <c r="E195" s="307">
        <v>0</v>
      </c>
      <c r="F195" s="307">
        <v>0</v>
      </c>
      <c r="G195" s="307">
        <v>1</v>
      </c>
      <c r="H195" s="307">
        <v>1</v>
      </c>
      <c r="I195" s="307">
        <v>2</v>
      </c>
      <c r="J195" s="307">
        <v>3</v>
      </c>
      <c r="K195" s="307">
        <v>0</v>
      </c>
      <c r="L195" s="307">
        <v>1</v>
      </c>
      <c r="M195" s="307">
        <v>0</v>
      </c>
      <c r="N195" s="307">
        <v>0</v>
      </c>
      <c r="O195" s="266">
        <f t="shared" ref="O195:O202" si="40">SUM(C195:N195)</f>
        <v>8</v>
      </c>
    </row>
    <row r="196" spans="1:16">
      <c r="A196" s="263"/>
      <c r="B196" s="264" t="s">
        <v>152</v>
      </c>
      <c r="C196" s="307">
        <v>0</v>
      </c>
      <c r="D196" s="307">
        <v>0</v>
      </c>
      <c r="E196" s="307">
        <v>0</v>
      </c>
      <c r="F196" s="307">
        <v>3</v>
      </c>
      <c r="G196" s="307">
        <v>23</v>
      </c>
      <c r="H196" s="307">
        <v>8</v>
      </c>
      <c r="I196" s="307">
        <v>4</v>
      </c>
      <c r="J196" s="307">
        <v>7</v>
      </c>
      <c r="K196" s="307">
        <v>1</v>
      </c>
      <c r="L196" s="307">
        <v>1</v>
      </c>
      <c r="M196" s="307">
        <v>5</v>
      </c>
      <c r="N196" s="307">
        <v>1</v>
      </c>
      <c r="O196" s="266">
        <f t="shared" si="40"/>
        <v>53</v>
      </c>
    </row>
    <row r="197" spans="1:16">
      <c r="A197" s="263"/>
      <c r="B197" s="264" t="s">
        <v>153</v>
      </c>
      <c r="C197" s="307">
        <v>0</v>
      </c>
      <c r="D197" s="307">
        <v>1</v>
      </c>
      <c r="E197" s="307">
        <v>0</v>
      </c>
      <c r="F197" s="307">
        <v>0</v>
      </c>
      <c r="G197" s="307">
        <v>4</v>
      </c>
      <c r="H197" s="307">
        <v>11</v>
      </c>
      <c r="I197" s="307">
        <v>8</v>
      </c>
      <c r="J197" s="307">
        <v>15</v>
      </c>
      <c r="K197" s="307">
        <v>13</v>
      </c>
      <c r="L197" s="307">
        <v>5</v>
      </c>
      <c r="M197" s="307">
        <v>2</v>
      </c>
      <c r="N197" s="307">
        <v>3</v>
      </c>
      <c r="O197" s="266">
        <f t="shared" si="40"/>
        <v>62</v>
      </c>
    </row>
    <row r="198" spans="1:16">
      <c r="A198" s="263"/>
      <c r="B198" s="264" t="s">
        <v>189</v>
      </c>
      <c r="C198" s="307">
        <v>0</v>
      </c>
      <c r="D198" s="307">
        <v>0</v>
      </c>
      <c r="E198" s="307">
        <v>1</v>
      </c>
      <c r="F198" s="307">
        <v>4</v>
      </c>
      <c r="G198" s="307">
        <v>2</v>
      </c>
      <c r="H198" s="307">
        <v>10</v>
      </c>
      <c r="I198" s="307">
        <v>21</v>
      </c>
      <c r="J198" s="307">
        <v>11</v>
      </c>
      <c r="K198" s="307">
        <v>6</v>
      </c>
      <c r="L198" s="307">
        <v>0</v>
      </c>
      <c r="M198" s="307">
        <v>1</v>
      </c>
      <c r="N198" s="307">
        <v>1</v>
      </c>
      <c r="O198" s="266">
        <f t="shared" si="40"/>
        <v>57</v>
      </c>
    </row>
    <row r="199" spans="1:16">
      <c r="A199" s="263"/>
      <c r="B199" s="264" t="s">
        <v>329</v>
      </c>
      <c r="C199" s="307">
        <v>0</v>
      </c>
      <c r="D199" s="307">
        <v>0</v>
      </c>
      <c r="E199" s="307">
        <v>0</v>
      </c>
      <c r="F199" s="307">
        <v>0</v>
      </c>
      <c r="G199" s="307">
        <v>0</v>
      </c>
      <c r="H199" s="307">
        <v>0</v>
      </c>
      <c r="I199" s="307">
        <v>0</v>
      </c>
      <c r="J199" s="307">
        <v>0</v>
      </c>
      <c r="K199" s="307">
        <v>1</v>
      </c>
      <c r="L199" s="307">
        <v>1</v>
      </c>
      <c r="M199" s="307">
        <v>0</v>
      </c>
      <c r="N199" s="307">
        <v>0</v>
      </c>
      <c r="O199" s="266">
        <f t="shared" si="40"/>
        <v>2</v>
      </c>
    </row>
    <row r="200" spans="1:16">
      <c r="A200" s="268"/>
      <c r="B200" s="269" t="s">
        <v>345</v>
      </c>
      <c r="C200" s="284">
        <f>MEDIAN(C195:C199)</f>
        <v>0</v>
      </c>
      <c r="D200" s="284">
        <f t="shared" ref="D200:N200" si="41">MEDIAN(D195:D199)</f>
        <v>0</v>
      </c>
      <c r="E200" s="284">
        <f t="shared" si="41"/>
        <v>0</v>
      </c>
      <c r="F200" s="284">
        <f t="shared" si="41"/>
        <v>0</v>
      </c>
      <c r="G200" s="284">
        <f t="shared" si="41"/>
        <v>2</v>
      </c>
      <c r="H200" s="284">
        <f t="shared" si="41"/>
        <v>8</v>
      </c>
      <c r="I200" s="284">
        <f t="shared" si="41"/>
        <v>4</v>
      </c>
      <c r="J200" s="284">
        <f t="shared" si="41"/>
        <v>7</v>
      </c>
      <c r="K200" s="284">
        <f t="shared" si="41"/>
        <v>1</v>
      </c>
      <c r="L200" s="284">
        <f t="shared" si="41"/>
        <v>1</v>
      </c>
      <c r="M200" s="284">
        <f t="shared" si="41"/>
        <v>1</v>
      </c>
      <c r="N200" s="284">
        <f t="shared" si="41"/>
        <v>1</v>
      </c>
      <c r="O200" s="270">
        <f t="shared" si="40"/>
        <v>25</v>
      </c>
    </row>
    <row r="201" spans="1:16">
      <c r="A201" s="263"/>
      <c r="B201" s="271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2">
        <f>O200*80/100</f>
        <v>20</v>
      </c>
    </row>
    <row r="202" spans="1:16">
      <c r="A202" s="263"/>
      <c r="B202" s="273" t="s">
        <v>342</v>
      </c>
      <c r="C202" s="274">
        <f>รายเดือน65!B24</f>
        <v>0</v>
      </c>
      <c r="D202" s="274">
        <f>รายเดือน65!C24</f>
        <v>0</v>
      </c>
      <c r="E202" s="274">
        <f>รายเดือน65!D24</f>
        <v>0</v>
      </c>
      <c r="F202" s="274">
        <f>รายเดือน65!E24</f>
        <v>0</v>
      </c>
      <c r="G202" s="274">
        <f>รายเดือน65!F24</f>
        <v>0</v>
      </c>
      <c r="H202" s="274">
        <f>รายเดือน65!G24</f>
        <v>17</v>
      </c>
      <c r="I202" s="274">
        <f>รายเดือน65!H24</f>
        <v>6</v>
      </c>
      <c r="J202" s="274">
        <f>รายเดือน65!I24</f>
        <v>7</v>
      </c>
      <c r="K202" s="274">
        <f>รายเดือน65!J24</f>
        <v>5</v>
      </c>
      <c r="L202" s="274">
        <f>รายเดือน65!K24</f>
        <v>0</v>
      </c>
      <c r="M202" s="274">
        <f>รายเดือน65!L24</f>
        <v>0</v>
      </c>
      <c r="N202" s="274">
        <f>รายเดือน65!M24</f>
        <v>0</v>
      </c>
      <c r="O202" s="275">
        <f t="shared" si="40"/>
        <v>35</v>
      </c>
    </row>
    <row r="203" spans="1:16">
      <c r="A203" s="285"/>
      <c r="B203" s="277" t="s">
        <v>346</v>
      </c>
      <c r="C203" s="278">
        <f>C202</f>
        <v>0</v>
      </c>
      <c r="D203" s="278">
        <f>C202+D202</f>
        <v>0</v>
      </c>
      <c r="E203" s="278">
        <f>C202+D202+E202</f>
        <v>0</v>
      </c>
      <c r="F203" s="278">
        <f>C202+D202+E202+F202</f>
        <v>0</v>
      </c>
      <c r="G203" s="278">
        <f>C202+D202+E202+F202+G202</f>
        <v>0</v>
      </c>
      <c r="H203" s="278">
        <f>C202+D202+E202+F202+G202+H202</f>
        <v>17</v>
      </c>
      <c r="I203" s="278">
        <f>C202+D202+E202+F202+G202+H202+I202</f>
        <v>23</v>
      </c>
      <c r="J203" s="278">
        <f>C202+D202+E202+F202+G202+H202+I202+J202</f>
        <v>30</v>
      </c>
      <c r="K203" s="278">
        <f>C202+D202+E202+F202+G202+H202+I202+J202+K202</f>
        <v>35</v>
      </c>
      <c r="L203" s="278">
        <f>C202+D202+E202+F202+G202+H202+I202+J202+K202+L202</f>
        <v>35</v>
      </c>
      <c r="M203" s="278">
        <f>C202+D202+E202+F202+G202+H202+I202+J202+K202+L202+M202</f>
        <v>35</v>
      </c>
      <c r="N203" s="278">
        <f>C202+D202+E202+F202+G202+H202+I202+J202+K202+L202+M202+N202</f>
        <v>35</v>
      </c>
      <c r="O203" s="279"/>
    </row>
    <row r="204" spans="1:16">
      <c r="A204" s="280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3"/>
      <c r="B205" s="264" t="s">
        <v>330</v>
      </c>
      <c r="C205" s="308">
        <v>0</v>
      </c>
      <c r="D205" s="308">
        <v>0</v>
      </c>
      <c r="E205" s="308">
        <v>0</v>
      </c>
      <c r="F205" s="308">
        <v>1</v>
      </c>
      <c r="G205" s="308">
        <v>0</v>
      </c>
      <c r="H205" s="308">
        <v>4</v>
      </c>
      <c r="I205" s="308">
        <v>0</v>
      </c>
      <c r="J205" s="308">
        <v>0</v>
      </c>
      <c r="K205" s="308">
        <v>0</v>
      </c>
      <c r="L205" s="308">
        <v>0</v>
      </c>
      <c r="M205" s="308">
        <v>0</v>
      </c>
      <c r="N205" s="308">
        <v>0</v>
      </c>
      <c r="O205" s="266">
        <f t="shared" ref="O205:O212" si="42">SUM(C205:N205)</f>
        <v>5</v>
      </c>
    </row>
    <row r="206" spans="1:16">
      <c r="A206" s="263"/>
      <c r="B206" s="264" t="s">
        <v>152</v>
      </c>
      <c r="C206" s="308">
        <v>0</v>
      </c>
      <c r="D206" s="308">
        <v>0</v>
      </c>
      <c r="E206" s="308">
        <v>0</v>
      </c>
      <c r="F206" s="308">
        <v>1</v>
      </c>
      <c r="G206" s="308">
        <v>24</v>
      </c>
      <c r="H206" s="308">
        <v>6</v>
      </c>
      <c r="I206" s="308">
        <v>2</v>
      </c>
      <c r="J206" s="308">
        <v>19</v>
      </c>
      <c r="K206" s="308">
        <v>8</v>
      </c>
      <c r="L206" s="308">
        <v>0</v>
      </c>
      <c r="M206" s="308">
        <v>2</v>
      </c>
      <c r="N206" s="308">
        <v>0</v>
      </c>
      <c r="O206" s="266">
        <f t="shared" si="42"/>
        <v>62</v>
      </c>
    </row>
    <row r="207" spans="1:16">
      <c r="A207" s="263"/>
      <c r="B207" s="264" t="s">
        <v>153</v>
      </c>
      <c r="C207" s="308">
        <v>0</v>
      </c>
      <c r="D207" s="308">
        <v>0</v>
      </c>
      <c r="E207" s="308">
        <v>0</v>
      </c>
      <c r="F207" s="308">
        <v>0</v>
      </c>
      <c r="G207" s="308">
        <v>3</v>
      </c>
      <c r="H207" s="308">
        <v>5</v>
      </c>
      <c r="I207" s="308">
        <v>1</v>
      </c>
      <c r="J207" s="308">
        <v>3</v>
      </c>
      <c r="K207" s="308">
        <v>1</v>
      </c>
      <c r="L207" s="308">
        <v>1</v>
      </c>
      <c r="M207" s="308">
        <v>0</v>
      </c>
      <c r="N207" s="308">
        <v>1</v>
      </c>
      <c r="O207" s="266">
        <f t="shared" si="42"/>
        <v>15</v>
      </c>
    </row>
    <row r="208" spans="1:16">
      <c r="A208" s="263"/>
      <c r="B208" s="264" t="s">
        <v>189</v>
      </c>
      <c r="C208" s="308">
        <v>0</v>
      </c>
      <c r="D208" s="308">
        <v>0</v>
      </c>
      <c r="E208" s="308">
        <v>0</v>
      </c>
      <c r="F208" s="308">
        <v>0</v>
      </c>
      <c r="G208" s="308">
        <v>2</v>
      </c>
      <c r="H208" s="308">
        <v>6</v>
      </c>
      <c r="I208" s="308">
        <v>19</v>
      </c>
      <c r="J208" s="308">
        <v>5</v>
      </c>
      <c r="K208" s="308">
        <v>0</v>
      </c>
      <c r="L208" s="308">
        <v>1</v>
      </c>
      <c r="M208" s="308">
        <v>1</v>
      </c>
      <c r="N208" s="308">
        <v>0</v>
      </c>
      <c r="O208" s="266">
        <f t="shared" si="42"/>
        <v>34</v>
      </c>
    </row>
    <row r="209" spans="1:17">
      <c r="A209" s="263"/>
      <c r="B209" s="264" t="s">
        <v>329</v>
      </c>
      <c r="C209" s="308">
        <v>0</v>
      </c>
      <c r="D209" s="308">
        <v>0</v>
      </c>
      <c r="E209" s="308">
        <v>0</v>
      </c>
      <c r="F209" s="308">
        <v>0</v>
      </c>
      <c r="G209" s="308">
        <v>0</v>
      </c>
      <c r="H209" s="308">
        <v>0</v>
      </c>
      <c r="I209" s="308">
        <v>0</v>
      </c>
      <c r="J209" s="308">
        <v>1</v>
      </c>
      <c r="K209" s="308">
        <v>1</v>
      </c>
      <c r="L209" s="308">
        <v>0</v>
      </c>
      <c r="M209" s="308">
        <v>0</v>
      </c>
      <c r="N209" s="308">
        <v>0</v>
      </c>
      <c r="O209" s="266">
        <f t="shared" si="42"/>
        <v>2</v>
      </c>
    </row>
    <row r="210" spans="1:17">
      <c r="A210" s="268"/>
      <c r="B210" s="269" t="s">
        <v>345</v>
      </c>
      <c r="C210" s="284">
        <f t="shared" ref="C210:N210" si="43">MEDIAN(C205:C209)</f>
        <v>0</v>
      </c>
      <c r="D210" s="284">
        <f t="shared" si="43"/>
        <v>0</v>
      </c>
      <c r="E210" s="284">
        <f t="shared" si="43"/>
        <v>0</v>
      </c>
      <c r="F210" s="284">
        <f t="shared" si="43"/>
        <v>0</v>
      </c>
      <c r="G210" s="284">
        <f t="shared" si="43"/>
        <v>2</v>
      </c>
      <c r="H210" s="284">
        <f t="shared" si="43"/>
        <v>5</v>
      </c>
      <c r="I210" s="284">
        <f t="shared" si="43"/>
        <v>1</v>
      </c>
      <c r="J210" s="284">
        <f t="shared" si="43"/>
        <v>3</v>
      </c>
      <c r="K210" s="284">
        <f t="shared" si="43"/>
        <v>1</v>
      </c>
      <c r="L210" s="284">
        <f t="shared" si="43"/>
        <v>0</v>
      </c>
      <c r="M210" s="284">
        <f t="shared" si="43"/>
        <v>0</v>
      </c>
      <c r="N210" s="284">
        <f t="shared" si="43"/>
        <v>0</v>
      </c>
      <c r="O210" s="270">
        <f t="shared" si="42"/>
        <v>12</v>
      </c>
    </row>
    <row r="211" spans="1:17">
      <c r="A211" s="263"/>
      <c r="B211" s="271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2">
        <f>O210*80/100</f>
        <v>9.6</v>
      </c>
    </row>
    <row r="212" spans="1:17">
      <c r="A212" s="263"/>
      <c r="B212" s="273" t="s">
        <v>342</v>
      </c>
      <c r="C212" s="274">
        <f>รายเดือน65!B25</f>
        <v>0</v>
      </c>
      <c r="D212" s="274">
        <f>รายเดือน65!C25</f>
        <v>0</v>
      </c>
      <c r="E212" s="274">
        <f>รายเดือน65!D25</f>
        <v>0</v>
      </c>
      <c r="F212" s="274">
        <f>รายเดือน65!E25</f>
        <v>0</v>
      </c>
      <c r="G212" s="274">
        <f>รายเดือน65!F25</f>
        <v>17</v>
      </c>
      <c r="H212" s="274">
        <f>รายเดือน65!G25</f>
        <v>77</v>
      </c>
      <c r="I212" s="274">
        <f>รายเดือน65!H25</f>
        <v>16</v>
      </c>
      <c r="J212" s="274">
        <f>รายเดือน65!I25</f>
        <v>11</v>
      </c>
      <c r="K212" s="274">
        <f>รายเดือน65!J25</f>
        <v>3</v>
      </c>
      <c r="L212" s="274">
        <f>รายเดือน65!K25</f>
        <v>0</v>
      </c>
      <c r="M212" s="274">
        <f>รายเดือน65!L25</f>
        <v>0</v>
      </c>
      <c r="N212" s="274">
        <f>รายเดือน65!M25</f>
        <v>0</v>
      </c>
      <c r="O212" s="275">
        <f t="shared" si="42"/>
        <v>124</v>
      </c>
    </row>
    <row r="213" spans="1:17">
      <c r="A213" s="285"/>
      <c r="B213" s="277" t="s">
        <v>346</v>
      </c>
      <c r="C213" s="278">
        <f>C212</f>
        <v>0</v>
      </c>
      <c r="D213" s="278">
        <f>C212+D212</f>
        <v>0</v>
      </c>
      <c r="E213" s="278">
        <f>C212+D212+E212</f>
        <v>0</v>
      </c>
      <c r="F213" s="278">
        <f>C212+D212+E212+F212</f>
        <v>0</v>
      </c>
      <c r="G213" s="278">
        <f>C212+D212+E212+F212+G212</f>
        <v>17</v>
      </c>
      <c r="H213" s="278">
        <f>C212+D212+E212+F212+G212+H212</f>
        <v>94</v>
      </c>
      <c r="I213" s="278">
        <f>C212+D212+E212+F212+G212+H212+I212</f>
        <v>110</v>
      </c>
      <c r="J213" s="278">
        <f>C212+D212+E212+F212+G212+H212+I212+J212</f>
        <v>121</v>
      </c>
      <c r="K213" s="278">
        <f>C212+D212+E212+F212+G212+H212+I212+J212+K212</f>
        <v>124</v>
      </c>
      <c r="L213" s="278">
        <f>C212+D212+E212+F212+G212+H212+I212+J212+K212+L212</f>
        <v>124</v>
      </c>
      <c r="M213" s="278">
        <f>C212+D212+E212+F212+G212+H212+I212+J212+K212+L212+M212</f>
        <v>124</v>
      </c>
      <c r="N213" s="278">
        <f>C212+D212+E212+F212+G212+H212+I212+J212+K212+L212+M212+N212</f>
        <v>124</v>
      </c>
      <c r="O213" s="279"/>
    </row>
    <row r="214" spans="1:17">
      <c r="A214" s="280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3"/>
      <c r="B215" s="264" t="s">
        <v>330</v>
      </c>
      <c r="C215" s="309">
        <v>0</v>
      </c>
      <c r="D215" s="309">
        <v>0</v>
      </c>
      <c r="E215" s="309">
        <v>0</v>
      </c>
      <c r="F215" s="309">
        <v>0</v>
      </c>
      <c r="G215" s="309">
        <v>0</v>
      </c>
      <c r="H215" s="309">
        <v>0</v>
      </c>
      <c r="I215" s="309">
        <v>2</v>
      </c>
      <c r="J215" s="309">
        <v>1</v>
      </c>
      <c r="K215" s="309">
        <v>0</v>
      </c>
      <c r="L215" s="309">
        <v>0</v>
      </c>
      <c r="M215" s="309">
        <v>0</v>
      </c>
      <c r="N215" s="309">
        <v>0</v>
      </c>
      <c r="O215" s="266">
        <f t="shared" ref="O215:O222" si="44">SUM(C215:N215)</f>
        <v>3</v>
      </c>
    </row>
    <row r="216" spans="1:17">
      <c r="A216" s="263"/>
      <c r="B216" s="264" t="s">
        <v>152</v>
      </c>
      <c r="C216" s="309">
        <v>0</v>
      </c>
      <c r="D216" s="309">
        <v>0</v>
      </c>
      <c r="E216" s="309">
        <v>1</v>
      </c>
      <c r="F216" s="309">
        <v>0</v>
      </c>
      <c r="G216" s="309">
        <v>2</v>
      </c>
      <c r="H216" s="309">
        <v>8</v>
      </c>
      <c r="I216" s="309">
        <v>3</v>
      </c>
      <c r="J216" s="309">
        <v>3</v>
      </c>
      <c r="K216" s="309">
        <v>0</v>
      </c>
      <c r="L216" s="309">
        <v>1</v>
      </c>
      <c r="M216" s="309">
        <v>0</v>
      </c>
      <c r="N216" s="309">
        <v>1</v>
      </c>
      <c r="O216" s="266">
        <f t="shared" si="44"/>
        <v>19</v>
      </c>
    </row>
    <row r="217" spans="1:17">
      <c r="A217" s="263"/>
      <c r="B217" s="264" t="s">
        <v>153</v>
      </c>
      <c r="C217" s="309">
        <v>0</v>
      </c>
      <c r="D217" s="309">
        <v>0</v>
      </c>
      <c r="E217" s="309">
        <v>1</v>
      </c>
      <c r="F217" s="309">
        <v>2</v>
      </c>
      <c r="G217" s="309">
        <v>4</v>
      </c>
      <c r="H217" s="309">
        <v>18</v>
      </c>
      <c r="I217" s="309">
        <v>7</v>
      </c>
      <c r="J217" s="309">
        <v>7</v>
      </c>
      <c r="K217" s="309">
        <v>6</v>
      </c>
      <c r="L217" s="309">
        <v>5</v>
      </c>
      <c r="M217" s="309">
        <v>2</v>
      </c>
      <c r="N217" s="309">
        <v>0</v>
      </c>
      <c r="O217" s="266">
        <f t="shared" si="44"/>
        <v>52</v>
      </c>
    </row>
    <row r="218" spans="1:17">
      <c r="A218" s="263"/>
      <c r="B218" s="264" t="s">
        <v>189</v>
      </c>
      <c r="C218" s="309">
        <v>0</v>
      </c>
      <c r="D218" s="309">
        <v>1</v>
      </c>
      <c r="E218" s="309">
        <v>1</v>
      </c>
      <c r="F218" s="309">
        <v>1</v>
      </c>
      <c r="G218" s="309">
        <v>1</v>
      </c>
      <c r="H218" s="309">
        <v>9</v>
      </c>
      <c r="I218" s="309">
        <v>15</v>
      </c>
      <c r="J218" s="309">
        <v>5</v>
      </c>
      <c r="K218" s="309">
        <v>7</v>
      </c>
      <c r="L218" s="309">
        <v>0</v>
      </c>
      <c r="M218" s="309">
        <v>0</v>
      </c>
      <c r="N218" s="309">
        <v>0</v>
      </c>
      <c r="O218" s="266">
        <f t="shared" si="44"/>
        <v>40</v>
      </c>
    </row>
    <row r="219" spans="1:17">
      <c r="A219" s="263"/>
      <c r="B219" s="264" t="s">
        <v>329</v>
      </c>
      <c r="C219" s="309">
        <v>0</v>
      </c>
      <c r="D219" s="309">
        <v>0</v>
      </c>
      <c r="E219" s="309">
        <v>0</v>
      </c>
      <c r="F219" s="309">
        <v>0</v>
      </c>
      <c r="G219" s="309">
        <v>0</v>
      </c>
      <c r="H219" s="309">
        <v>0</v>
      </c>
      <c r="I219" s="309">
        <v>1</v>
      </c>
      <c r="J219" s="309">
        <v>0</v>
      </c>
      <c r="K219" s="309">
        <v>2</v>
      </c>
      <c r="L219" s="309">
        <v>1</v>
      </c>
      <c r="M219" s="309">
        <v>0</v>
      </c>
      <c r="N219" s="309">
        <v>0</v>
      </c>
      <c r="O219" s="266">
        <f t="shared" si="44"/>
        <v>4</v>
      </c>
    </row>
    <row r="220" spans="1:17">
      <c r="A220" s="268"/>
      <c r="B220" s="269" t="s">
        <v>345</v>
      </c>
      <c r="C220" s="284">
        <f>MEDIAN(C215:C219)</f>
        <v>0</v>
      </c>
      <c r="D220" s="284">
        <f t="shared" ref="D220:N220" si="45">MEDIAN(D215:D219)</f>
        <v>0</v>
      </c>
      <c r="E220" s="284">
        <f t="shared" si="45"/>
        <v>1</v>
      </c>
      <c r="F220" s="284">
        <f t="shared" si="45"/>
        <v>0</v>
      </c>
      <c r="G220" s="284">
        <f t="shared" si="45"/>
        <v>1</v>
      </c>
      <c r="H220" s="284">
        <f t="shared" si="45"/>
        <v>8</v>
      </c>
      <c r="I220" s="284">
        <f t="shared" si="45"/>
        <v>3</v>
      </c>
      <c r="J220" s="284">
        <f t="shared" si="45"/>
        <v>3</v>
      </c>
      <c r="K220" s="284">
        <f t="shared" si="45"/>
        <v>2</v>
      </c>
      <c r="L220" s="284">
        <f t="shared" si="45"/>
        <v>1</v>
      </c>
      <c r="M220" s="284">
        <f t="shared" si="45"/>
        <v>0</v>
      </c>
      <c r="N220" s="284">
        <f t="shared" si="45"/>
        <v>0</v>
      </c>
      <c r="O220" s="270">
        <f t="shared" si="44"/>
        <v>19</v>
      </c>
    </row>
    <row r="221" spans="1:17">
      <c r="A221" s="263"/>
      <c r="B221" s="271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2">
        <f>O220*80/100</f>
        <v>15.2</v>
      </c>
      <c r="Q221" s="310"/>
    </row>
    <row r="222" spans="1:17">
      <c r="A222" s="263"/>
      <c r="B222" s="273" t="s">
        <v>342</v>
      </c>
      <c r="C222" s="274">
        <f>รายเดือน65!B26</f>
        <v>0</v>
      </c>
      <c r="D222" s="274">
        <f>รายเดือน65!C26</f>
        <v>0</v>
      </c>
      <c r="E222" s="274">
        <f>รายเดือน65!D26</f>
        <v>0</v>
      </c>
      <c r="F222" s="274">
        <f>รายเดือน65!E26</f>
        <v>0</v>
      </c>
      <c r="G222" s="274">
        <f>รายเดือน65!F26</f>
        <v>0</v>
      </c>
      <c r="H222" s="274">
        <f>รายเดือน65!G26</f>
        <v>6</v>
      </c>
      <c r="I222" s="274">
        <f>รายเดือน65!H26</f>
        <v>7</v>
      </c>
      <c r="J222" s="274">
        <f>รายเดือน65!I26</f>
        <v>0</v>
      </c>
      <c r="K222" s="274">
        <f>รายเดือน65!J26</f>
        <v>5</v>
      </c>
      <c r="L222" s="274">
        <f>รายเดือน65!K26</f>
        <v>0</v>
      </c>
      <c r="M222" s="274">
        <f>รายเดือน65!L26</f>
        <v>0</v>
      </c>
      <c r="N222" s="274">
        <f>รายเดือน65!M26</f>
        <v>0</v>
      </c>
      <c r="O222" s="275">
        <f t="shared" si="44"/>
        <v>18</v>
      </c>
      <c r="Q222" s="310"/>
    </row>
    <row r="223" spans="1:17">
      <c r="A223" s="285"/>
      <c r="B223" s="277" t="s">
        <v>346</v>
      </c>
      <c r="C223" s="278">
        <f>C222</f>
        <v>0</v>
      </c>
      <c r="D223" s="278">
        <f>C222+D222</f>
        <v>0</v>
      </c>
      <c r="E223" s="278">
        <f>C222+D222+E222</f>
        <v>0</v>
      </c>
      <c r="F223" s="278">
        <f>C222+D222+E222+F222</f>
        <v>0</v>
      </c>
      <c r="G223" s="278">
        <f>C222+D222+E222+F222+G222</f>
        <v>0</v>
      </c>
      <c r="H223" s="278">
        <f>C222+D222+E222+F222+G222+H222</f>
        <v>6</v>
      </c>
      <c r="I223" s="278">
        <f>C222+D222+E222+F222+G222+H222+I222</f>
        <v>13</v>
      </c>
      <c r="J223" s="278">
        <f>C222+D222+E222+F222+G222+H222+I222+J222</f>
        <v>13</v>
      </c>
      <c r="K223" s="278">
        <f>C222+D222+E222+F222+G222+H222+I222+J222+K222</f>
        <v>18</v>
      </c>
      <c r="L223" s="278">
        <f>C222+D222+E222+F222+G222+H222+I222+J222+K222+L222</f>
        <v>18</v>
      </c>
      <c r="M223" s="278">
        <f>C222+D222+E222+F222+G222+H222+I222+J222+K222+L222+M222</f>
        <v>18</v>
      </c>
      <c r="N223" s="278">
        <f>C222+D222+E222+F222+G222+H222+I222+J222+K222+L222+M222+N222</f>
        <v>18</v>
      </c>
      <c r="O223" s="279"/>
    </row>
    <row r="224" spans="1:17">
      <c r="P224" s="312"/>
    </row>
    <row r="225" spans="16:16">
      <c r="P225" s="3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G4" workbookViewId="0">
      <selection activeCell="D3" sqref="D3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14" t="s">
        <v>62</v>
      </c>
      <c r="D3" s="1">
        <v>497.89198956032925</v>
      </c>
    </row>
    <row r="4" spans="3:4" ht="27.75">
      <c r="C4" s="124" t="s">
        <v>61</v>
      </c>
      <c r="D4" s="1">
        <v>125.89022372491188</v>
      </c>
    </row>
    <row r="5" spans="3:4" ht="27.75">
      <c r="C5" s="124" t="s">
        <v>63</v>
      </c>
      <c r="D5" s="1">
        <v>76.132470498667686</v>
      </c>
    </row>
    <row r="6" spans="3:4" ht="27.75">
      <c r="C6" s="120" t="s">
        <v>26</v>
      </c>
      <c r="D6" s="1">
        <v>74.938005831539357</v>
      </c>
    </row>
    <row r="7" spans="3:4" ht="27.75">
      <c r="C7" s="120" t="s">
        <v>21</v>
      </c>
      <c r="D7" s="1">
        <v>50.59788769830849</v>
      </c>
    </row>
    <row r="8" spans="3:4" ht="27.75">
      <c r="C8" s="120" t="s">
        <v>58</v>
      </c>
      <c r="D8" s="1">
        <v>35.707909301910377</v>
      </c>
    </row>
    <row r="9" spans="3:4" ht="27.75">
      <c r="C9" s="120" t="s">
        <v>24</v>
      </c>
      <c r="D9" s="1">
        <v>33.482973288027978</v>
      </c>
    </row>
    <row r="10" spans="3:4" ht="27.75">
      <c r="C10" s="120" t="s">
        <v>29</v>
      </c>
      <c r="D10" s="1">
        <v>32.63903800730084</v>
      </c>
    </row>
    <row r="11" spans="3:4" ht="27.75">
      <c r="C11" s="120" t="s">
        <v>31</v>
      </c>
      <c r="D11" s="1">
        <v>26.07999105828878</v>
      </c>
    </row>
    <row r="12" spans="3:4" ht="27.75">
      <c r="C12" s="124" t="s">
        <v>60</v>
      </c>
      <c r="D12" s="1">
        <v>25.485823510672187</v>
      </c>
    </row>
    <row r="13" spans="3:4" ht="27.75">
      <c r="C13" s="120" t="s">
        <v>34</v>
      </c>
      <c r="D13" s="1">
        <v>19.031141868512112</v>
      </c>
    </row>
    <row r="14" spans="3:4" ht="27.75">
      <c r="C14" s="120" t="s">
        <v>28</v>
      </c>
      <c r="D14" s="1">
        <v>18.927704398633914</v>
      </c>
    </row>
    <row r="15" spans="3:4" ht="27.75">
      <c r="C15" s="120" t="s">
        <v>32</v>
      </c>
      <c r="D15" s="1">
        <v>10.657247689660947</v>
      </c>
    </row>
    <row r="16" spans="3:4" ht="27.75">
      <c r="C16" s="120" t="s">
        <v>23</v>
      </c>
      <c r="D16" s="1">
        <v>9.1514566068432561</v>
      </c>
    </row>
    <row r="17" spans="3:4" ht="27.75">
      <c r="C17" s="120" t="s">
        <v>25</v>
      </c>
      <c r="D17" s="1">
        <v>8.7753937957965871</v>
      </c>
    </row>
    <row r="18" spans="3:4" ht="27.75">
      <c r="C18" s="124" t="s">
        <v>59</v>
      </c>
      <c r="D18" s="1">
        <v>8.1369171933060294</v>
      </c>
    </row>
    <row r="19" spans="3:4" ht="27.75">
      <c r="C19" s="120" t="s">
        <v>30</v>
      </c>
      <c r="D19" s="1">
        <v>8.0532588854289706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13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39 (อำเภอ)</vt:lpstr>
      <vt:lpstr>รายตำบล wk 39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2022-10-04T07:22:15Z</dcterms:modified>
</cp:coreProperties>
</file>