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36 (อำเภอ)" sheetId="33" r:id="rId4"/>
    <sheet name="รายตำบล wk 36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36'!$A$2:$Q$197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W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<sst xmlns="http://schemas.openxmlformats.org/spreadsheetml/2006/main" count="2818" uniqueCount="617">
  <si>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</si>
  <si>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</si>
  <si>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</si>
  <si>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</si>
  <si>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</si>
  <si>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</si>
  <si>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</si>
  <si>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</si>
  <si>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</si>
  <si>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</si>
  <si>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</si>
  <si>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</si>
  <si>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</si>
  <si>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</si>
  <si>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</si>
  <si>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</si>
  <si>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</si>
  <si>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</si>
  <si>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</si>
  <si>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</si>
  <si>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</si>
  <si>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</si>
  <si>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</si>
  <si>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</si>
  <si>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</si>
  <si>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</si>
  <si>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</si>
  <si>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</si>
  <si>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</si>
  <si>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</si>
  <si>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</si>
  <si>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</si>
  <si>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</si>
  <si>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</si>
  <si>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</si>
  <si>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</si>
  <si>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</si>
  <si>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</si>
  <si>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</si>
  <si>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</si>
  <si>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</si>
  <si>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</si>
  <si>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</si>
  <si>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</si>
  <si>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</si>
  <si>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</si>
  <si>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</si>
  <si>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</si>
  <si>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</si>
  <si>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</si>
  <si>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</si>
  <si>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</si>
  <si>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</si>
  <si>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</si>
  <si>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</si>
  <si>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</si>
  <si>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</si>
  <si>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</si>
  <si>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</si>
  <si>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</si>
  <si>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</si>
  <si>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</si>
  <si>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</si>
  <si>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</si>
  <si>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</si>
  <si>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</si>
  <si>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</si>
  <si>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</si>
  <si>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</si>
  <si>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</si>
  <si>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</si>
  <si>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</si>
  <si>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</si>
  <si>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</si>
  <si>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</si>
  <si>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</si>
  <si>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</si>
  <si>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</si>
  <si>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</si>
  <si>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</si>
  <si>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</si>
  <si>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</si>
  <si>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</si>
  <si>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</si>
  <si>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</si>
  <si>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</si>
  <si>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</si>
  <si>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</si>
  <si>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</si>
  <si>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</si>
  <si>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</si>
  <si>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</si>
  <si>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</si>
  <si>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</si>
  <si>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</si>
  <si>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</si>
  <si>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</si>
  <si>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</si>
  <si>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</si>
  <si>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</si>
  <si>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</si>
  <si>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</si>
  <si>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</si>
  <si>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</si>
  <si>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</si>
  <si>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</si>
  <si>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</si>
  <si>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</si>
  <si>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</si>
  <si>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</si>
  <si>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</si>
  <si>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</si>
  <si>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</si>
  <si>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</si>
  <si>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</si>
  <si>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</si>
  <si>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</si>
  <si>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</si>
  <si>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</si>
  <si>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</si>
  <si>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</si>
  <si>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</si>
  <si>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</si>
  <si>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</si>
  <si>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</si>
  <si>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</si>
  <si>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</si>
  <si>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</si>
  <si>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</si>
  <si>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</si>
  <si>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</si>
  <si>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</si>
  <si>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</si>
  <si>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</si>
  <si>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</si>
  <si>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</si>
  <si>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</si>
  <si>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</si>
  <si>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</si>
  <si>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</si>
  <si>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</si>
  <si>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</si>
  <si>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</si>
  <si>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</si>
  <si>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</si>
  <si>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</si>
  <si>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</si>
  <si>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</si>
  <si>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</si>
  <si>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</si>
  <si>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</si>
  <si>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</si>
  <si>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</si>
  <si>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</si>
  <si>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</si>
  <si>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</si>
  <si>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</si>
  <si>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</si>
  <si>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</si>
  <si>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</si>
  <si>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</si>
  <si>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</si>
  <si>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</si>
  <si>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</si>
  <si>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</si>
  <si>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</si>
  <si>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</si>
  <si>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</si>
  <si>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</si>
  <si>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</si>
  <si>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</si>
  <si>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</si>
  <si>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</si>
  <si>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</si>
  <si>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</si>
  <si>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</si>
  <si>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</si>
  <si>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</si>
  <si>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</si>
  <si>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</si>
  <si>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</si>
  <si>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</si>
  <si>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</si>
  <si>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</si>
  <si>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</si>
  <si>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</si>
  <si>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</si>
  <si>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</si>
  <si>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</si>
  <si>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</si>
  <si>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</si>
  <si>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</si>
  <si>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</si>
  <si>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</si>
  <si>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</si>
  <si>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</si>
  <si>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</si>
  <si>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</si>
  <si>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</si>
  <si>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</si>
  <si>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</si>
  <si>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</si>
  <si>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</si>
  <si>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</si>
  <si>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</si>
  <si>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</si>
  <si>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</si>
  <si>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</si>
  <si>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</si>
  <si>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</si>
  <si>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</si>
  <si>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</si>
  <si>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</si>
  <si>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</si>
  <si>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</si>
  <si>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</si>
  <si>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</si>
  <si>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</si>
  <si>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</si>
  <si>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</si>
  <si>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</si>
  <si>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</si>
  <si>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</si>
  <si>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</si>
  <si>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</si>
  <si>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</si>
  <si>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</si>
  <si>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</si>
  <si>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</si>
  <si>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</si>
  <si>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</si>
  <si>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</si>
  <si>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</si>
  <si>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</si>
  <si>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</si>
  <si>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</si>
  <si>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</si>
  <si>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</si>
  <si>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</si>
  <si>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</si>
  <si>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</si>
  <si>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</si>
  <si>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</si>
  <si>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</si>
  <si>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</si>
  <si>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</si>
  <si>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</si>
  <si>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</si>
  <si>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</si>
  <si>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</si>
  <si>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</si>
  <si>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</si>
  <si>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</si>
  <si>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</si>
  <si>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</si>
  <si>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</si>
  <si>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</si>
  <si>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</si>
  <si>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</si>
  <si>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</si>
  <si>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</si>
  <si>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</si>
  <si>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</si>
  <si>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</si>
  <si>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</si>
  <si>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</si>
  <si>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</si>
  <si>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</si>
  <si>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</si>
  <si>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</si>
  <si>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</si>
  <si>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</si>
  <si>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</si>
  <si>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</si>
  <si>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</si>
  <si>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</si>
  <si>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</si>
  <si>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</si>
  <si>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</si>
  <si>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</si>
  <si>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</si>
  <si>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</si>
  <si>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</si>
  <si>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</si>
  <si>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</si>
  <si>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</si>
  <si>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</si>
  <si>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</si>
  <si>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</si>
  <si>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</si>
  <si>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</si>
  <si>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</si>
  <si>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</si>
  <si>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</si>
  <si>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</si>
  <si>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</si>
  <si>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</si>
  <si>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</si>
  <si>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</si>
  <si>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</si>
  <si>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</si>
  <si>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</si>
  <si>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</si>
  <si>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</si>
  <si>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</si>
  <si>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</si>
  <si>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</si>
  <si>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</si>
  <si>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</si>
  <si>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</si>
  <si>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</si>
  <si>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</si>
  <si>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</si>
  <si>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</si>
  <si>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</si>
  <si>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</si>
  <si>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</si>
  <si>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</si>
  <si>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</si>
  <si>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</si>
  <si>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</si>
  <si>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</si>
  <si>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</si>
  <si>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</si>
  <si>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</si>
  <si>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</si>
  <si>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</si>
  <si>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</si>
  <si>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</si>
  <si>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</si>
  <si>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</si>
  <si>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</si>
  <si>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</si>
  <si>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2564</t>
  </si>
  <si>
    <t>2560</t>
  </si>
  <si>
    <t>เมือง ผลรวม</t>
  </si>
  <si>
    <t>ในเมือง ผลรวม</t>
  </si>
  <si>
    <t>สุวรรณภูมิ ผลรวม</t>
  </si>
  <si>
    <t>พนมไพร ผลรวม</t>
  </si>
  <si>
    <t>นาแซง ผลรวม</t>
  </si>
  <si>
    <t>เสลภูมิ ผลรวม</t>
  </si>
  <si>
    <t>น้ำใส ผลรวม</t>
  </si>
  <si>
    <t>ดอกล้ำ ผลรวม</t>
  </si>
  <si>
    <t>ขี้เหล็ก ผลรวม</t>
  </si>
  <si>
    <t>โพธิ์ชัย ผลรวม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</si>
  <si>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</si>
  <si>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</si>
  <si>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</si>
  <si>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</si>
  <si>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</si>
  <si>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</si>
  <si>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</si>
  <si>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</si>
  <si>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</si>
  <si>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</si>
  <si>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</si>
  <si>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</si>
  <si>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</si>
  <si>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</si>
  <si>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</si>
  <si>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</si>
  <si>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</si>
  <si>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</si>
  <si>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</si>
  <si>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</si>
  <si>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</si>
  <si>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</si>
  <si>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</si>
  <si>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วารีสวัสดิ์ ผลรวม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</si>
  <si>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</si>
  <si>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</si>
  <si>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</si>
  <si>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</si>
  <si>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</si>
  <si>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</si>
  <si>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</si>
  <si>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</si>
  <si>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กู่กาสิงห์ ผลรวม</t>
  </si>
  <si>
    <t>ตาหยวกน้อย</t>
  </si>
  <si>
    <t>เขวาโคก</t>
  </si>
  <si>
    <t>สระบัว ผลรวม</t>
  </si>
  <si>
    <t>หนองยาง</t>
  </si>
  <si>
    <t>บ่อพันขัน ผลรวม</t>
  </si>
  <si>
    <t>ทุ่งหลวง ผลรวม</t>
  </si>
  <si>
    <t>เป้าหมายปี 65  (ราย)</t>
  </si>
  <si>
    <t>สวนมอญ</t>
  </si>
  <si>
    <t>อีง่อง ผลรวม</t>
  </si>
  <si>
    <t>ผือฮี</t>
  </si>
  <si>
    <t>ดงแดง ผลรวม</t>
  </si>
  <si>
    <t>ท่าเยี่ยม</t>
  </si>
  <si>
    <t>วังหลวง ผลรวม</t>
  </si>
  <si>
    <t>ฮ่องแฮ่</t>
  </si>
  <si>
    <t>วารีสมบูรณ์</t>
  </si>
  <si>
    <t>ก่อ</t>
  </si>
  <si>
    <t>สุขสมบูรณ์</t>
  </si>
  <si>
    <t>โนนสวรรค์ ผลรวม</t>
  </si>
  <si>
    <t>คำนาดี ผลรวม</t>
  </si>
  <si>
    <t>โพนทอง ผลรวม</t>
  </si>
  <si>
    <t>ศรีสมเด็จ ผลรวม</t>
  </si>
  <si>
    <t>หนองฮี ผลรวม</t>
  </si>
  <si>
    <t>โนนเมือง</t>
  </si>
  <si>
    <t>เหนือเมือง ผลรวม</t>
  </si>
  <si>
    <t>หัวฝาย</t>
  </si>
  <si>
    <t>โคกทม</t>
  </si>
  <si>
    <t>บัวแดง ผลรวม</t>
  </si>
  <si>
    <t>หนองบัวบาน</t>
  </si>
  <si>
    <t>หนองแคน ผลรวม</t>
  </si>
  <si>
    <t>ศาลา</t>
  </si>
  <si>
    <t>ชานุวรรณ ผลรวม</t>
  </si>
  <si>
    <t>หนองบอน</t>
  </si>
  <si>
    <t>วังเข</t>
  </si>
  <si>
    <t>เหล่าน้อย ผลรวม</t>
  </si>
  <si>
    <t>หนองคูณ</t>
  </si>
  <si>
    <t>หนองฮางเหนือ</t>
  </si>
  <si>
    <t>หนองขาม ผลรวม</t>
  </si>
  <si>
    <t>อาจสามารถ ผลรวม</t>
  </si>
  <si>
    <t>หนองโตน</t>
  </si>
  <si>
    <t>หนองแวง ผลรวม</t>
  </si>
  <si>
    <t>หนองผือ ผลรวม</t>
  </si>
  <si>
    <t>ใหม่สามัคคี</t>
  </si>
  <si>
    <t>หนองใหญ่ ผลรวม</t>
  </si>
  <si>
    <t>หนองหญ้าม้า</t>
  </si>
  <si>
    <t>นาโพธิ์ ผลรวม</t>
  </si>
  <si>
    <t>กอกแก้ว</t>
  </si>
  <si>
    <t>ดงเย็น</t>
  </si>
  <si>
    <t>ผึ่ง</t>
  </si>
  <si>
    <t>เหล่ามุง</t>
  </si>
  <si>
    <t>เมืองหงส์ ผลรวม</t>
  </si>
  <si>
    <t>โนนสะอาด</t>
  </si>
  <si>
    <t>หมูม้น ผลรวม</t>
  </si>
  <si>
    <t>ดอนแดง</t>
  </si>
  <si>
    <t>เชียงขวัญ ผลรวม</t>
  </si>
  <si>
    <t>จานเหนือ</t>
  </si>
  <si>
    <t>ทุ่งเขาหลวง ผลรวม</t>
  </si>
  <si>
    <t>เชียงใหม่ ผลรวม</t>
  </si>
  <si>
    <t>สามแยก</t>
  </si>
  <si>
    <t>สันติภาพ</t>
  </si>
  <si>
    <t>รอบเมือง ผลรวม</t>
  </si>
  <si>
    <t>เมืองเก่า</t>
  </si>
  <si>
    <t>เมืองเปลือย ผลรวม</t>
  </si>
  <si>
    <t>ดอนแคน</t>
  </si>
  <si>
    <t>หว้างาม</t>
  </si>
  <si>
    <t>ส้มโฮง</t>
  </si>
  <si>
    <t>เมืองบัว ผลรวม</t>
  </si>
  <si>
    <t>โคกกลาง</t>
  </si>
  <si>
    <t>หนองกุง</t>
  </si>
  <si>
    <t>หัวช้าง ผลรวม</t>
  </si>
  <si>
    <t>หนองบัวรอง</t>
  </si>
  <si>
    <t>ดินดำ ผลรวม</t>
  </si>
  <si>
    <t>จังหาร ผลรวม</t>
  </si>
  <si>
    <t>ดงพิกุล</t>
  </si>
  <si>
    <t>พระเจ้า ผลรวม</t>
  </si>
  <si>
    <t>หวายหลึม</t>
  </si>
  <si>
    <t>มะบ้า ผลรวม</t>
  </si>
  <si>
    <t>คุยแต้</t>
  </si>
  <si>
    <t>หนองโสน</t>
  </si>
  <si>
    <t>โคกสว่าง ผลรวม</t>
  </si>
  <si>
    <t>โพธิ์ใหญ่ ผลรวม</t>
  </si>
  <si>
    <t>โพนทราย ผลรวม</t>
  </si>
  <si>
    <t>วัดบึง</t>
  </si>
  <si>
    <t>ไทยอุดม</t>
  </si>
  <si>
    <t>โนนรัง ผลรวม</t>
  </si>
  <si>
    <t>ดอนยาง</t>
  </si>
  <si>
    <t>สระคู ผลรวม</t>
  </si>
  <si>
    <t>บาก</t>
  </si>
  <si>
    <t>สะอาดนาดี</t>
  </si>
  <si>
    <t>พรสวรรค์ ผลรวม</t>
  </si>
  <si>
    <t>หนองเหล็ก</t>
  </si>
  <si>
    <t>พระธาตุ ผลรวม</t>
  </si>
  <si>
    <t>เหล่า ผลรวม</t>
  </si>
  <si>
    <t>คางฮุง</t>
  </si>
  <si>
    <t>ธวัชบุรี ผลรวม</t>
  </si>
  <si>
    <t>หนองนกเป็ดเหนือ</t>
  </si>
  <si>
    <t>สระนกแก้ว ผลรวม</t>
  </si>
  <si>
    <t>แดง</t>
  </si>
  <si>
    <t>น้อยในเมือง</t>
  </si>
  <si>
    <t>หนองขามพัฒนา</t>
  </si>
  <si>
    <t>เหนือ</t>
  </si>
  <si>
    <t>กลาง ผลรวม</t>
  </si>
  <si>
    <t>หนองแก้ว ผลรวม</t>
  </si>
  <si>
    <t>ดงยาง</t>
  </si>
  <si>
    <t>ดู่น้อย ผลรวม</t>
  </si>
  <si>
    <t>โนนก้านเหลือง</t>
  </si>
  <si>
    <t>จานใต้</t>
  </si>
  <si>
    <t>ดอนแก้ว</t>
  </si>
  <si>
    <t>บึงงาม ผลรวม</t>
  </si>
  <si>
    <t>มารินทร์</t>
  </si>
  <si>
    <t>คุ้มโรงพยาบาล</t>
  </si>
  <si>
    <t>ขวัญเมือง ผลรวม</t>
  </si>
  <si>
    <t>หนองคำน้อย</t>
  </si>
  <si>
    <t>ภูเขาทอง ผลรวม</t>
  </si>
  <si>
    <t>หนองพอก ผลรวม</t>
  </si>
  <si>
    <t>เหล่างาม</t>
  </si>
  <si>
    <t>เหล่าสามัคคี</t>
  </si>
  <si>
    <t>โคกสมบูรณ์</t>
  </si>
  <si>
    <t>คำพอุง ผลรวม</t>
  </si>
  <si>
    <t>วัดเหนือ</t>
  </si>
  <si>
    <t>ศรีอุดม</t>
  </si>
  <si>
    <t>หนองดง</t>
  </si>
  <si>
    <t>แคนใหญ่ ผลรวม</t>
  </si>
  <si>
    <t>หนองแสง</t>
  </si>
  <si>
    <t>แมต</t>
  </si>
  <si>
    <t>สะอาดสมบูรณ์ ผลรวม</t>
  </si>
  <si>
    <t>บูรพา</t>
  </si>
  <si>
    <t>ชูชาติ</t>
  </si>
  <si>
    <t>หนองคูบอน</t>
  </si>
  <si>
    <t>โคกล่าม ผลรวม</t>
  </si>
  <si>
    <t>ยางใหญ่ ผลรวม</t>
  </si>
  <si>
    <t>บ่อแก้ว</t>
  </si>
  <si>
    <t>โพธิ์ทอง ผลรวม</t>
  </si>
  <si>
    <t>นาเมือง ผลรวม</t>
  </si>
  <si>
    <t>ปลาโด</t>
  </si>
  <si>
    <t>ผาน้ำย้อย ผลรวม</t>
  </si>
  <si>
    <t>สนามชัย</t>
  </si>
  <si>
    <t>โพนเมือง ผลรวม</t>
  </si>
  <si>
    <t>หนองตอ</t>
  </si>
  <si>
    <t>หัวนายาง</t>
  </si>
  <si>
    <t>บึงโดน</t>
  </si>
  <si>
    <t>แสนชาติ ผลรวม</t>
  </si>
  <si>
    <t>เกษมสุข</t>
  </si>
  <si>
    <t>พลับพลา ผลรวม</t>
  </si>
  <si>
    <t>หนองตาใกล้</t>
  </si>
  <si>
    <t>เปลือย</t>
  </si>
  <si>
    <t>ศรีสว่าง ผลรวม</t>
  </si>
  <si>
    <t>เขวา</t>
  </si>
  <si>
    <t>ข่าใหญ่</t>
  </si>
  <si>
    <t>ท่าลาด</t>
  </si>
  <si>
    <t>แสนสุข ผลรวม</t>
  </si>
  <si>
    <t>คำไฮ ผลรวม</t>
  </si>
  <si>
    <t>โพธิ์ศรี ผลรวม</t>
  </si>
  <si>
    <t>แสงสว่าง</t>
  </si>
  <si>
    <t>หัวโนนตาล</t>
  </si>
  <si>
    <t>โนนตาล ผลรวม</t>
  </si>
  <si>
    <t>หนองแวงยาว</t>
  </si>
  <si>
    <t>สวนจิก ผลรวม</t>
  </si>
  <si>
    <t>คุ้มใต้</t>
  </si>
  <si>
    <t>สองชั้น</t>
  </si>
  <si>
    <t>หินกอง ผลรวม</t>
  </si>
  <si>
    <t>ยางเลิง</t>
  </si>
  <si>
    <t>ดอกไม้ ผลรวม</t>
  </si>
  <si>
    <t>หัวโทนเหนือ</t>
  </si>
  <si>
    <t>หัวโทน ผลรวม</t>
  </si>
  <si>
    <t>หนองเม็ก</t>
  </si>
  <si>
    <t>ทุ่งศรีเมือง ผลรวม</t>
  </si>
  <si>
    <t>wk 33</t>
  </si>
  <si>
    <t>เที่ยมแข้</t>
  </si>
  <si>
    <t>ดอนขี</t>
  </si>
  <si>
    <t>น้อยศรีจันทร์</t>
  </si>
  <si>
    <t>บ้านเขือง ผลรวม</t>
  </si>
  <si>
    <t>โพธิ์ราษฎร์</t>
  </si>
  <si>
    <t>ดอนกลาง</t>
  </si>
  <si>
    <t>ท่าเจริญ</t>
  </si>
  <si>
    <t>นาชม</t>
  </si>
  <si>
    <t>นานวล ผลรวม</t>
  </si>
  <si>
    <t>เทวาประสิทธิ์</t>
  </si>
  <si>
    <t>ท่านคร</t>
  </si>
  <si>
    <t>พระอารามหลวง</t>
  </si>
  <si>
    <t>ราษฎรอุทิศ</t>
  </si>
  <si>
    <t>วัดคุ้ม</t>
  </si>
  <si>
    <t>วัดเวฬุวัน</t>
  </si>
  <si>
    <t>หนองม่วง</t>
  </si>
  <si>
    <t>กาหลง</t>
  </si>
  <si>
    <t>อีเม้ง</t>
  </si>
  <si>
    <t>เหล่าสมบูรณ์</t>
  </si>
  <si>
    <t>ดงลาน ผลรวม</t>
  </si>
  <si>
    <t>สุขสวัสดิ์</t>
  </si>
  <si>
    <t>หนองพันมูล</t>
  </si>
  <si>
    <t>เมืองทุ่ง ผลรวม</t>
  </si>
  <si>
    <t>wk 34</t>
  </si>
  <si>
    <t>ดอนมะหรี่</t>
  </si>
  <si>
    <t>หนองแก</t>
  </si>
  <si>
    <t>ลิ้นฟ้า ผลรวม</t>
  </si>
  <si>
    <t>ดงหมากไฟ</t>
  </si>
  <si>
    <t>หัวดง</t>
  </si>
  <si>
    <t>พิพิธภัณฑ์</t>
  </si>
  <si>
    <t>โรงพยาบาล</t>
  </si>
  <si>
    <t>หนองนาสร้าง</t>
  </si>
  <si>
    <t>หว่าน</t>
  </si>
  <si>
    <t>คุ้มขี้เหล็กเหนือ</t>
  </si>
  <si>
    <t>ห้วยหินลาด ผลรวม</t>
  </si>
  <si>
    <t>จำปาขัน ผลรวม</t>
  </si>
  <si>
    <t>ท่าสีดา ผลรวม</t>
  </si>
  <si>
    <t>wk 35</t>
  </si>
  <si>
    <t>โพน</t>
  </si>
  <si>
    <t>ค้อชา</t>
  </si>
  <si>
    <t>หนองเต่า</t>
  </si>
  <si>
    <t>หนองไผ่ ผลรวม</t>
  </si>
  <si>
    <t>โนนสวรรค์พัฒนา</t>
  </si>
  <si>
    <t>หนองน้ำขุ่น</t>
  </si>
  <si>
    <t>พนัส</t>
  </si>
  <si>
    <t>เกษตรสมบูรณ์</t>
  </si>
  <si>
    <t>ดอนสามัคคี</t>
  </si>
  <si>
    <t>สะอาด ผลรวม</t>
  </si>
  <si>
    <t>สันติสุข</t>
  </si>
  <si>
    <t>ขอนแก่นเหนือ</t>
  </si>
  <si>
    <t>ขอนแก่น ผลรวม</t>
  </si>
  <si>
    <t>เด่นราษฎร์ ผลรวม</t>
  </si>
  <si>
    <t>สาวแห ผลรวม</t>
  </si>
  <si>
    <t>ดูกอึ่ง ผลรวม</t>
  </si>
  <si>
    <t>ข้อมูล  ณ  วันที่ 11 กันยายน 2565   (จากรายงาน 506)</t>
  </si>
  <si>
    <t>ข้อมูล  ณ  วันที่ 11 กันายน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</si>
  <si>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14 สิงหาคม - 11 กันยายน 2565</t>
  </si>
  <si>
    <t>wk 1-32</t>
  </si>
  <si>
    <t>wk 33-36</t>
  </si>
  <si>
    <t>wk 36</t>
  </si>
  <si>
    <t>รวมผู้ป่วยสะสม  wk 1-36  (ราย)</t>
  </si>
  <si>
    <t>ข้อมูล ณ วันที่ 11 กันยายน 2565 (จากรายงานเร่งด่วน)</t>
  </si>
  <si>
    <t>ไร่อ้อยพัฒนา</t>
  </si>
  <si>
    <t>ดงครั่งใหญ่ ผลรวม</t>
  </si>
  <si>
    <t>เขวาชี</t>
  </si>
  <si>
    <t>ท่าโพธิ์</t>
  </si>
  <si>
    <t>คุ้มกลาง</t>
  </si>
  <si>
    <t>สระแก้ว ผลรวม</t>
  </si>
  <si>
    <t>หนองพังคี</t>
  </si>
  <si>
    <t>มะหรี่</t>
  </si>
  <si>
    <t>ภูเงิน ผลรวม</t>
  </si>
  <si>
    <t>ข้อมูล  ณ  วันที่ 11 กันยายน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</si>
</sst>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0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7" borderId="9" xfId="0" applyNumberFormat="1" applyFont="1" applyFill="1" applyBorder="1" applyAlignment="1">
      <alignment horizontal="center"/>
    </xf>
    <xf numFmtId="0" fontId="58" fillId="17" borderId="9" xfId="16" applyFont="1" applyFill="1" applyBorder="1" applyAlignment="1">
      <alignment horizontal="center" wrapText="1"/>
    </xf>
    <xf numFmtId="3" fontId="12" fillId="17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/>
    </xf>
    <xf numFmtId="0" fontId="67" fillId="0" borderId="0" xfId="0" applyFont="1"/>
    <xf numFmtId="0" fontId="46" fillId="0" borderId="0" xfId="0" applyFont="1" applyFill="1" applyBorder="1" applyAlignment="1">
      <alignment horizontal="center"/>
    </xf>
    <xf numFmtId="0" fontId="66" fillId="0" borderId="2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9" fillId="0" borderId="8" xfId="0" applyFont="1" applyBorder="1"/>
    <xf numFmtId="0" fontId="54" fillId="20" borderId="9" xfId="14" applyFont="1" applyFill="1" applyBorder="1"/>
    <xf numFmtId="0" fontId="54" fillId="21" borderId="9" xfId="14" applyFont="1" applyFill="1" applyBorder="1"/>
    <xf numFmtId="0" fontId="54" fillId="22" borderId="9" xfId="14" applyFont="1" applyFill="1" applyBorder="1"/>
    <xf numFmtId="0" fontId="69" fillId="18" borderId="27" xfId="0" applyNumberFormat="1" applyFont="1" applyFill="1" applyBorder="1"/>
    <xf numFmtId="0" fontId="69" fillId="18" borderId="36" xfId="0" applyNumberFormat="1" applyFont="1" applyFill="1" applyBorder="1"/>
    <xf numFmtId="0" fontId="69" fillId="18" borderId="35" xfId="0" applyNumberFormat="1" applyFont="1" applyFill="1" applyBorder="1"/>
    <xf numFmtId="0" fontId="68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68" fillId="0" borderId="32" xfId="0" applyFont="1" applyBorder="1"/>
    <xf numFmtId="0" fontId="68" fillId="0" borderId="33" xfId="0" applyFont="1" applyBorder="1"/>
    <xf numFmtId="0" fontId="69" fillId="0" borderId="33" xfId="0" applyNumberFormat="1" applyFont="1" applyBorder="1"/>
    <xf numFmtId="0" fontId="69" fillId="0" borderId="0" xfId="0" applyNumberFormat="1" applyFont="1"/>
    <xf numFmtId="0" fontId="69" fillId="0" borderId="34" xfId="0" applyNumberFormat="1" applyFont="1" applyBorder="1"/>
    <xf numFmtId="0" fontId="69" fillId="18" borderId="27" xfId="0" applyFont="1" applyFill="1" applyBorder="1"/>
    <xf numFmtId="0" fontId="69" fillId="18" borderId="28" xfId="0" applyFont="1" applyFill="1" applyBorder="1"/>
    <xf numFmtId="0" fontId="68" fillId="16" borderId="24" xfId="0" applyFont="1" applyFill="1" applyBorder="1"/>
    <xf numFmtId="0" fontId="68" fillId="16" borderId="25" xfId="0" applyFont="1" applyFill="1" applyBorder="1"/>
    <xf numFmtId="0" fontId="68" fillId="16" borderId="26" xfId="0" applyFont="1" applyFill="1" applyBorder="1"/>
    <xf numFmtId="0" fontId="68" fillId="16" borderId="30" xfId="0" applyFont="1" applyFill="1" applyBorder="1"/>
    <xf numFmtId="0" fontId="68" fillId="16" borderId="31" xfId="0" applyFont="1" applyFill="1" applyBorder="1"/>
    <xf numFmtId="0" fontId="68" fillId="19" borderId="24" xfId="0" applyFont="1" applyFill="1" applyBorder="1"/>
    <xf numFmtId="0" fontId="68" fillId="19" borderId="25" xfId="0" applyFont="1" applyFill="1" applyBorder="1"/>
    <xf numFmtId="0" fontId="69" fillId="19" borderId="24" xfId="0" applyNumberFormat="1" applyFont="1" applyFill="1" applyBorder="1"/>
    <xf numFmtId="0" fontId="69" fillId="19" borderId="30" xfId="0" applyNumberFormat="1" applyFont="1" applyFill="1" applyBorder="1"/>
    <xf numFmtId="0" fontId="69" fillId="19" borderId="31" xfId="0" applyNumberFormat="1" applyFont="1" applyFill="1" applyBorder="1"/>
    <xf numFmtId="0" fontId="3" fillId="0" borderId="3" xfId="0" applyFont="1" applyBorder="1"/>
    <xf numFmtId="0" fontId="65" fillId="20" borderId="9" xfId="14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68" fillId="0" borderId="0" xfId="0" applyFont="1"/>
    <xf numFmtId="0" fontId="69" fillId="23" borderId="24" xfId="0" applyFont="1" applyFill="1" applyBorder="1"/>
    <xf numFmtId="0" fontId="69" fillId="23" borderId="25" xfId="0" applyFont="1" applyFill="1" applyBorder="1"/>
    <xf numFmtId="0" fontId="69" fillId="23" borderId="24" xfId="0" applyNumberFormat="1" applyFont="1" applyFill="1" applyBorder="1"/>
    <xf numFmtId="0" fontId="69" fillId="23" borderId="30" xfId="0" applyNumberFormat="1" applyFont="1" applyFill="1" applyBorder="1"/>
    <xf numFmtId="0" fontId="69" fillId="23" borderId="31" xfId="0" applyNumberFormat="1" applyFont="1" applyFill="1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5">
    <dxf>
      <fill>
        <patternFill>
          <bgColor theme="5" tint="0.59999389629810485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0000CC"/>
      <color rgb="FFFF33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526"/>
          <c:h val="0.67608144771377965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ทุ่งเขาหลวง</c:v>
                </c:pt>
                <c:pt idx="3">
                  <c:v>พนมไพร</c:v>
                </c:pt>
                <c:pt idx="4">
                  <c:v>เมือง</c:v>
                </c:pt>
                <c:pt idx="5">
                  <c:v>จตุรพักตรพิมาน</c:v>
                </c:pt>
                <c:pt idx="6">
                  <c:v>โพนทราย</c:v>
                </c:pt>
                <c:pt idx="7">
                  <c:v>ปทุมรัตต์</c:v>
                </c:pt>
                <c:pt idx="8">
                  <c:v>จังหาร</c:v>
                </c:pt>
                <c:pt idx="9">
                  <c:v>สุวรรณภูมิ</c:v>
                </c:pt>
                <c:pt idx="10">
                  <c:v>เสลภูมิ</c:v>
                </c:pt>
                <c:pt idx="11">
                  <c:v>โพธิ์ชัย</c:v>
                </c:pt>
                <c:pt idx="12">
                  <c:v>เกษตรวิสัย</c:v>
                </c:pt>
                <c:pt idx="13">
                  <c:v>หนองพอก</c:v>
                </c:pt>
                <c:pt idx="14">
                  <c:v>ศรีสมเด็จ</c:v>
                </c:pt>
                <c:pt idx="15">
                  <c:v>อาจสามารถ</c:v>
                </c:pt>
                <c:pt idx="16">
                  <c:v>ธวัชบุรี</c:v>
                </c:pt>
                <c:pt idx="17">
                  <c:v>โพนทอง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485.84621561935353</c:v>
                </c:pt>
                <c:pt idx="1">
                  <c:v>107.90590604992447</c:v>
                </c:pt>
                <c:pt idx="2">
                  <c:v>63.443725415556401</c:v>
                </c:pt>
                <c:pt idx="3">
                  <c:v>58.587895468294413</c:v>
                </c:pt>
                <c:pt idx="4">
                  <c:v>42.912132604894545</c:v>
                </c:pt>
                <c:pt idx="5">
                  <c:v>32.242863166249165</c:v>
                </c:pt>
                <c:pt idx="6">
                  <c:v>32.137118371719339</c:v>
                </c:pt>
                <c:pt idx="7">
                  <c:v>24.217134554125295</c:v>
                </c:pt>
                <c:pt idx="8">
                  <c:v>23.362004884782838</c:v>
                </c:pt>
                <c:pt idx="9">
                  <c:v>20.614129267768948</c:v>
                </c:pt>
                <c:pt idx="10">
                  <c:v>16.458873390116448</c:v>
                </c:pt>
                <c:pt idx="11">
                  <c:v>15.570934256055363</c:v>
                </c:pt>
                <c:pt idx="12">
                  <c:v>9.1514566068432561</c:v>
                </c:pt>
                <c:pt idx="13">
                  <c:v>9.1347837339950981</c:v>
                </c:pt>
                <c:pt idx="14">
                  <c:v>8.1369171933060294</c:v>
                </c:pt>
                <c:pt idx="15">
                  <c:v>6.7110490711908088</c:v>
                </c:pt>
                <c:pt idx="16">
                  <c:v>4.3876968978982935</c:v>
                </c:pt>
                <c:pt idx="17">
                  <c:v>2.7811512111913523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70184704"/>
        <c:axId val="170186240"/>
      </c:barChart>
      <c:catAx>
        <c:axId val="170184704"/>
        <c:scaling>
          <c:orientation val="minMax"/>
        </c:scaling>
        <c:axPos val="b"/>
        <c:tickLblPos val="nextTo"/>
        <c:crossAx val="170186240"/>
        <c:crosses val="autoZero"/>
        <c:auto val="1"/>
        <c:lblAlgn val="ctr"/>
        <c:lblOffset val="100"/>
      </c:catAx>
      <c:valAx>
        <c:axId val="170186240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70184704"/>
        <c:crosses val="autoZero"/>
        <c:crossBetween val="between"/>
      </c:valAx>
    </c:plotArea>
    <c:plotVisOnly val="1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104775</xdr:colOff>
      <xdr:row>33</xdr:row>
      <xdr:rowOff>219075</xdr:rowOff>
    </xdr:to>
    <xdr:pic>
      <xdr:nvPicPr>
        <xdr:cNvPr id="3" name="รูปภาพ 2" descr="1662967117505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6991350" cy="716280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816.597343865738" createdVersion="1" refreshedVersion="3" recordCount="417">
  <cacheSource type="worksheet">
    <worksheetSource ref="A1:T418" sheet="Sheet2" r:id="rId2"/>
  </cacheSource>
  <cacheFields count="20">
    <cacheField name="E0" numFmtId="0">
      <sharedItems containsSemiMixedTypes="0" containsString="0" containsNumber="1" containsInteger="1" minValue="138" maxValue="23272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7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20">
        <s v="06"/>
        <s v="11"/>
        <s v="05"/>
        <s v="02"/>
        <s v="10"/>
        <s v="15"/>
        <s v="01"/>
        <s v="17"/>
        <s v="03"/>
        <s v="04"/>
        <s v="13"/>
        <s v="12"/>
        <s v="08"/>
        <s v="16"/>
        <s v="18"/>
        <s v="09"/>
        <s v="07"/>
        <s v="20"/>
        <s v="00"/>
        <s v="14"/>
      </sharedItems>
    </cacheField>
    <cacheField name="ชื่อหมู่บ้าน" numFmtId="0">
      <sharedItems count="182">
        <s v="ดอนขี"/>
        <s v="บ่อแก้ว"/>
        <s v="ดงพิกุล"/>
        <s v="เด่นราษฎร์"/>
        <s v="เมืองหงส์"/>
        <s v="ดอนกลาง"/>
        <s v="เหล่ามุง"/>
        <s v="สระบัว"/>
        <s v="ศรีสว่าง"/>
        <s v="หนองนกเป็ดเหนือ"/>
        <s v="ไทยอุดม"/>
        <s v="สองชั้น"/>
        <s v="ดงเย็น"/>
        <s v="ดอนยาง"/>
        <s v="ดู่"/>
        <s v="แมต"/>
        <s v="พระอารามหลวง"/>
        <s v="เหล่าสามัคคี"/>
        <s v="ดงยาง"/>
        <s v="สุขสมบูรณ์"/>
        <s v="หัวโทนเหนือ"/>
        <s v="หว้างาม"/>
        <s v="ยางใหญ่"/>
        <s v="หวายหลึม"/>
        <s v="ขวาว"/>
        <s v="เปลือย"/>
        <s v="สุขสวัสดิ์"/>
        <s v="วัดคุ้ม"/>
        <s v="ก่อ"/>
        <s v="ผึ่ง"/>
        <s v="หนองฮางเหนือ"/>
        <s v="เปลือยน้อย"/>
        <s v="หัวนายาง"/>
        <s v="น้อยในเมือง"/>
        <s v="เหล่า"/>
        <s v="ศรีอุดม"/>
        <s v="โนนสะอาด"/>
        <s v="เหล่างาม"/>
        <s v="โนนสั้น"/>
        <s v="โนนหนามแท่ง"/>
        <s v="สันติภาพ"/>
        <s v="จังหาร"/>
        <s v="บึงโดน"/>
        <s v="ข่าใหญ่"/>
        <s v="ดอนแคน"/>
        <s v="จานเหนือ"/>
        <s v="ใหม่สามัคคี"/>
        <s v="โนนเมือง"/>
        <s v="วังเข"/>
        <s v="ดอนดู่"/>
        <s v="ดอนแก้ว"/>
        <s v="โนนก้านเหลือง"/>
        <s v="เทวาประสิทธิ์"/>
        <s v="หนองคำน้อย"/>
        <s v="หนองบัวรอง"/>
        <s v="จานใต้"/>
        <s v="ผือฮี"/>
        <s v="แสนสี"/>
        <s v="ราษฎรอุทิศ"/>
        <s v="หนองยาง"/>
        <s v="คุ้มโรงพยาบาล"/>
        <s v="หนองผือ"/>
        <s v="หนองสิม"/>
        <s v="สนามชัย"/>
        <s v="หนองฮี"/>
        <s v="เมืองทอง"/>
        <s v="หนองดง"/>
        <s v="ดอนแดง"/>
        <s v="กอกแก้ว"/>
        <s v="เชียงใหม่"/>
        <s v="ดงแดง"/>
        <s v="สามแยก"/>
        <s v="นาชม"/>
        <s v="ท่าเยี่ยม"/>
        <s v="สะอาดนาดี"/>
        <s v="หนองขามพัฒนา"/>
        <s v="โคกทม"/>
        <s v="หนองเหล็ก"/>
        <s v="วารีสมบูรณ์"/>
        <s v="บูรพา"/>
        <s v="โพธิ์ชัย"/>
        <s v="โคกสมบูรณ์"/>
        <s v="ดูกอึ่ง"/>
        <s v="หนองคูณ"/>
        <s v="หนองโสน"/>
        <s v="โคกสว่าง"/>
        <s v="ส้มโฮง"/>
        <s v="วัดบึง"/>
        <s v="หนองหิน"/>
        <s v="หนองตาใกล้"/>
        <s v="โพธิ์ใหญ่"/>
        <s v="ไม่ระบุหมู่บ้าน"/>
        <s v="หนองบัวบาน"/>
        <s v="มารินทร์"/>
        <s v="เมืองเก่า"/>
        <s v="หนองเม็ก"/>
        <s v="วัดเวฬุวัน"/>
        <s v="โนนสวรรค์"/>
        <s v="วารีอุดม"/>
        <s v="โนนชัยศรี"/>
        <s v="หนองสมบูรณ์"/>
        <s v="ฮ่องแฮ่"/>
        <s v="หนองบอน"/>
        <s v="คำไฮ"/>
        <s v="วัดเหนือ"/>
        <s v="สะแบง"/>
        <s v="ศาลา"/>
        <s v="หนองพันมูล"/>
        <s v="หัวฝาย"/>
        <s v="โคกกลาง"/>
        <s v="หนองตอ"/>
        <s v="สวนมอญ"/>
        <s v="แดง"/>
        <s v="ดอนแหน"/>
        <s v="โพธิ์ศรี"/>
        <s v="นาเมือง"/>
        <s v="หนองแสง"/>
        <s v="เขวาโคก"/>
        <s v="คุ้มใต้"/>
        <s v="หนองหญ้าม้า"/>
        <s v="หนองอีดำ"/>
        <s v="หนองโตน"/>
        <s v="บาก"/>
        <s v="หนองคูบอน"/>
        <s v="หนองแวงยาว"/>
        <s v="เหนือ"/>
        <s v="เมืองแสน"/>
        <s v="หัวโนนตาล"/>
        <s v="ชูชาติ"/>
        <s v="เขวา"/>
        <s v="ตาหยวกน้อย"/>
        <s v="ท่าลาด"/>
        <s v="คางฮุง"/>
        <s v="คุยแต้"/>
        <s v="ท่านคร"/>
        <s v="แสงสว่าง"/>
        <s v="เกษมสุข"/>
        <s v="ยางเลิง"/>
        <s v="หนองกุง"/>
        <s v="ปลาโด"/>
        <s v="อีเม้ง"/>
        <s v="กาหลง"/>
        <s v="หนองม่วง"/>
        <s v="เที่ยมแข้"/>
        <s v="นานวล"/>
        <s v="ท่าเจริญ"/>
        <s v="เหล่าสมบูรณ์"/>
        <s v="โพธิ์ราษฎร์"/>
        <s v="หมูม้น"/>
        <s v="น้อยศรีจันทร์"/>
        <s v="สาวแห"/>
        <s v="หนองแก"/>
        <s v="ดอนมะหรี่"/>
        <s v="ท่าสีดา"/>
        <s v="คุ้มขี้เหล็กเหนือ"/>
        <s v="หัวดง"/>
        <s v="หว่าน"/>
        <s v="ดงหมากไฟ"/>
        <s v="หนองนาสร้าง"/>
        <s v="หนองขาม"/>
        <s v="พิพิธภัณฑ์"/>
        <s v="โรงพยาบาล"/>
        <s v="เกษตรสมบูรณ์"/>
        <s v="ดอนสามัคคี"/>
        <s v="โพน"/>
        <s v="หนองเต่า"/>
        <s v="สันติสุข"/>
        <s v="หนองไผ่"/>
        <s v="โนนสวรรค์พัฒนา"/>
        <s v="หนองน้ำขุ่น"/>
        <s v="ค้อชา"/>
        <s v="พนัส"/>
        <s v="ขอนแก่นเหนือ"/>
        <s v="เขวาชี"/>
        <s v="หนองพังคี"/>
        <s v="หัวช้าง"/>
        <s v="คุ้มกลาง"/>
        <s v="ท่าโพธิ์"/>
        <s v="ดู่น้อย"/>
        <s v="สระแก้ว"/>
        <s v="มะหรี่"/>
        <s v="ไร่อ้อยพัฒนา"/>
      </sharedItems>
    </cacheField>
    <cacheField name="ตำบล" numFmtId="0">
      <sharedItems count="98">
        <s v="พระเจ้า"/>
        <s v="ศรีสว่าง"/>
        <s v="เด่นราษฎร์"/>
        <s v="เมืองหงส์"/>
        <s v="แสนสุข"/>
        <s v="หนองฮี"/>
        <s v="สระบัว"/>
        <s v="สระนกแก้ว"/>
        <s v="เหนือเมือง"/>
        <s v="หินกอง"/>
        <s v="สระคู"/>
        <s v="หนองแวง"/>
        <s v="สะอาดสมบูรณ์"/>
        <s v="ในเมือง"/>
        <s v="ดู่น้อย"/>
        <s v="คำนาดี"/>
        <s v="หัวโทน"/>
        <s v="เกษตรวิสัย"/>
        <s v="ยางใหญ่"/>
        <s v="มะบ้า"/>
        <s v="ขี้เหล็ก"/>
        <s v="บ่อพันขัน"/>
        <s v="ศรีสมเด็จ"/>
        <s v="หนองขาม"/>
        <s v="พระธาตุ"/>
        <s v="เหล่า"/>
        <s v="หมูม้น"/>
        <s v="เมืองบัว"/>
        <s v="ดอกล้ำ"/>
        <s v="รอบเมือง"/>
        <s v="จังหาร"/>
        <s v="แสนชาติ"/>
        <s v="หนองผือ"/>
        <s v="ทุ่งเขาหลวง"/>
        <s v="หนองใหญ่"/>
        <s v="เหล่าน้อย"/>
        <s v="วารีสวัสดิ์"/>
        <s v="บึงงาม"/>
        <s v="เชียงใหม่"/>
        <s v="ภูเขาทอง"/>
        <s v="ดินดำ"/>
        <s v="ดงแดง"/>
        <s v="ขวัญเมือง"/>
        <s v="นาแซง"/>
        <s v="โพธิ์ทอง"/>
        <s v="โพนเมือง"/>
        <s v="นาเมือง"/>
        <s v="แคนใหญ่"/>
        <s v="วังหลวง"/>
        <s v="พรสวรรค์"/>
        <s v="บัวแดง"/>
        <s v="เชียงขวัญ"/>
        <s v="โพธิ์ชัย"/>
        <s v="คำพอุง"/>
        <s v="ดูกอึ่ง"/>
        <s v="โคกสว่าง"/>
        <s v="ชานุวรรณ"/>
        <s v="โพธิ์ใหญ่"/>
        <s v="หนองแคน"/>
        <s v="เมืองเปลือย"/>
        <s v="ทุ่งศรีเมือง"/>
        <s v="โนนรัง"/>
        <s v="โนนสวรรค์"/>
        <s v="หนองแก้ว"/>
        <s v="คำไฮ"/>
        <s v="เมืองทุ่ง"/>
        <s v="นาโพธิ์"/>
        <s v="หัวช้าง"/>
        <s v="อีง่อง"/>
        <s v="น้ำใส"/>
        <s v="โพธิ์ศรี"/>
        <s v="กู่กาสิงห์"/>
        <s v="โคกล่าม"/>
        <s v="สวนจิก"/>
        <s v="กลาง"/>
        <s v="โนนตาล"/>
        <s v="อาจสามารถ"/>
        <s v="ทุ่งหลวง"/>
        <s v="ผาน้ำย้อย"/>
        <s v="ธวัชบุรี"/>
        <s v="พลับพลา"/>
        <s v="ดอกไม้"/>
        <s v="หนองพอก"/>
        <s v="นานวล"/>
        <s v="ดงลาน"/>
        <s v="บ้านเขือง"/>
        <s v="สาวแห"/>
        <s v="ลิ้นฟ้า"/>
        <s v="ท่าสีดา"/>
        <s v="ห้วยหินลาด"/>
        <s v="จำปาขัน"/>
        <s v="พนมไพร"/>
        <s v="สะอาด"/>
        <s v="หนองไผ่"/>
        <s v="ขอนแก่น"/>
        <s v="สระแก้ว"/>
        <s v="ภูเงิน"/>
        <s v="ดงครั่งใหญ่"/>
      </sharedItems>
    </cacheField>
    <cacheField name="อำเภอ" numFmtId="0">
      <sharedItems count="18">
        <s v="เชียงขวัญ"/>
        <s v="โพนทราย"/>
        <s v="หนองฮี"/>
        <s v="จตุรพักตรพิมาน"/>
        <s v="พนมไพร"/>
        <s v="ปทุมรัตต์"/>
        <s v="โพนทอง"/>
        <s v="เมือง"/>
        <s v="สุวรรณภูมิ"/>
        <s v="เกษตรวิสัย"/>
        <s v="จังหาร"/>
        <s v="ทุ่งเขาหลวง"/>
        <s v="อาจสามารถ"/>
        <s v="ศรีสมเด็จ"/>
        <s v="เสลภูมิ"/>
        <s v="โพธิ์ชัย"/>
        <s v="หนองพอก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09-07T00:00:00"/>
    </cacheField>
    <cacheField name="วันพบผป" numFmtId="14">
      <sharedItems containsSemiMixedTypes="0" containsNonDate="0" containsDate="1" containsString="0" minDate="2022-01-04T00:00:00" maxDate="2022-09-09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36" count="30">
        <n v="30"/>
        <n v="29"/>
        <n v="25"/>
        <n v="21"/>
        <n v="24"/>
        <n v="32"/>
        <n v="22"/>
        <n v="14"/>
        <n v="31"/>
        <n v="28"/>
        <n v="26"/>
        <n v="27"/>
        <n v="20"/>
        <n v="23"/>
        <n v="19"/>
        <n v="16"/>
        <n v="4"/>
        <n v="3"/>
        <n v="5"/>
        <n v="18"/>
        <n v="6"/>
        <n v="8"/>
        <n v="33"/>
        <n v="13"/>
        <n v="2"/>
        <n v="9"/>
        <n v="1"/>
        <n v="34"/>
        <n v="35"/>
        <n v="36"/>
      </sharedItems>
    </cacheField>
    <cacheField name="Wkdatesick" numFmtId="0">
      <sharedItems containsSemiMixedTypes="0" containsString="0" containsNumber="1" containsInteger="1" minValue="1" maxValue="3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7">
  <r>
    <n v="18466"/>
    <s v="26.D.H.F."/>
    <s v="กฤตเมธ มะลานันท์"/>
    <s v="1287214"/>
    <s v="ชาย"/>
    <n v="8"/>
    <n v="5"/>
    <s v="นักเรียน"/>
    <s v="85"/>
    <x v="0"/>
    <x v="0"/>
    <x v="0"/>
    <x v="0"/>
    <s v="ร้อยเอ็ด"/>
    <d v="2022-07-24T00:00:00"/>
    <d v="2022-07-29T00:00:00"/>
    <m/>
    <d v="2022-01-02T00:00:00"/>
    <x v="0"/>
    <n v="30"/>
  </r>
  <r>
    <n v="16283"/>
    <s v="26.D.H.F."/>
    <s v="แก้วกลิกา คำหวล"/>
    <s v="000042943"/>
    <s v="หญิง"/>
    <n v="7"/>
    <n v="5"/>
    <s v="นักเรียน"/>
    <s v="78"/>
    <x v="1"/>
    <x v="1"/>
    <x v="1"/>
    <x v="1"/>
    <s v="โพนทราย"/>
    <d v="2022-07-13T00:00:00"/>
    <d v="2022-07-18T00:00:00"/>
    <m/>
    <d v="2022-01-02T00:00:00"/>
    <x v="1"/>
    <n v="28"/>
  </r>
  <r>
    <n v="14477"/>
    <s v="26.D.H.F."/>
    <s v="ขนิษฐา คำภักดี"/>
    <s v="840206"/>
    <s v="หญิง"/>
    <n v="26"/>
    <n v="10"/>
    <s v="เกษตร"/>
    <s v="3"/>
    <x v="2"/>
    <x v="2"/>
    <x v="0"/>
    <x v="0"/>
    <s v="ร้อยเอ็ด"/>
    <d v="2022-06-22T00:00:00"/>
    <d v="2022-06-25T00:00:00"/>
    <m/>
    <d v="2022-01-02T00:00:00"/>
    <x v="2"/>
    <n v="25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1"/>
    <x v="3"/>
    <x v="2"/>
    <x v="2"/>
    <s v="หนองฮี"/>
    <d v="2022-05-21T00:00:00"/>
    <d v="2022-05-23T00:00:00"/>
    <m/>
    <d v="2022-01-02T00:00:00"/>
    <x v="3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3"/>
    <x v="4"/>
    <x v="3"/>
    <x v="3"/>
    <s v="จตุรพักตรพิมาน"/>
    <d v="2022-06-13T00:00:00"/>
    <d v="2022-06-13T00:00:00"/>
    <m/>
    <d v="2022-01-02T00:00:00"/>
    <x v="4"/>
    <n v="24"/>
  </r>
  <r>
    <n v="18322"/>
    <s v="26.D.H.F."/>
    <s v="จุฬาลักษณ์  อินทสีดา"/>
    <s v="500002267"/>
    <s v="หญิง"/>
    <n v="15"/>
    <n v="2"/>
    <s v="นักเรียน"/>
    <s v="57"/>
    <x v="2"/>
    <x v="5"/>
    <x v="4"/>
    <x v="4"/>
    <s v="พนมไพร"/>
    <d v="2022-08-03T00:00:00"/>
    <d v="2022-08-09T00:00:00"/>
    <m/>
    <d v="2022-01-02T00:00:00"/>
    <x v="5"/>
    <n v="31"/>
  </r>
  <r>
    <n v="12232"/>
    <s v="26.D.H.F."/>
    <s v="เจนจิรา อุ่นสมัย"/>
    <s v="480022175"/>
    <s v="หญิง"/>
    <n v="16"/>
    <n v="11"/>
    <s v="นักเรียน"/>
    <s v="30"/>
    <x v="4"/>
    <x v="6"/>
    <x v="5"/>
    <x v="2"/>
    <s v="หนองฮี"/>
    <d v="2022-05-30T00:00:00"/>
    <d v="2022-05-30T00:00:00"/>
    <m/>
    <d v="2022-01-02T00:00:00"/>
    <x v="6"/>
    <n v="22"/>
  </r>
  <r>
    <n v="7910"/>
    <s v="26.D.H.F."/>
    <s v="ฉัตรชัย สมานมิตร"/>
    <s v="5700566"/>
    <s v="ชาย"/>
    <n v="19"/>
    <n v="0"/>
    <s v="นักเรียน"/>
    <s v="41"/>
    <x v="5"/>
    <x v="7"/>
    <x v="6"/>
    <x v="5"/>
    <s v="ปทุมรัตต์"/>
    <d v="2022-04-02T00:00:00"/>
    <d v="2022-04-06T00:00:00"/>
    <m/>
    <d v="2022-01-02T00:00:00"/>
    <x v="7"/>
    <n v="13"/>
  </r>
  <r>
    <n v="13565"/>
    <s v="26.D.H.F."/>
    <s v="ชัยมงคล ยังศรี"/>
    <s v="000020503"/>
    <s v="ชาย"/>
    <n v="16"/>
    <n v="8"/>
    <s v="นักเรียน"/>
    <s v="32"/>
    <x v="4"/>
    <x v="8"/>
    <x v="1"/>
    <x v="1"/>
    <s v="โพนทราย"/>
    <d v="2022-06-22T00:00:00"/>
    <d v="2022-06-22T00:00:00"/>
    <m/>
    <d v="2022-01-02T00:00:00"/>
    <x v="2"/>
    <n v="25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6"/>
    <x v="9"/>
    <x v="7"/>
    <x v="6"/>
    <s v="โพนทอง"/>
    <d v="2022-06-20T00:00:00"/>
    <d v="2022-06-24T00:00:00"/>
    <m/>
    <d v="2022-01-02T00:00:00"/>
    <x v="2"/>
    <n v="25"/>
  </r>
  <r>
    <n v="12233"/>
    <s v="26.D.H.F."/>
    <s v="ฐปนี จันทะกาว"/>
    <s v="480021728"/>
    <s v="หญิง"/>
    <n v="17"/>
    <n v="0"/>
    <s v="นักเรียน"/>
    <s v="100"/>
    <x v="1"/>
    <x v="3"/>
    <x v="2"/>
    <x v="2"/>
    <s v="หนองฮี"/>
    <d v="2022-06-03T00:00:00"/>
    <d v="2022-06-03T00:00:00"/>
    <m/>
    <d v="2022-01-02T00:00:00"/>
    <x v="6"/>
    <n v="22"/>
  </r>
  <r>
    <n v="13515"/>
    <s v="26.D.H.F."/>
    <s v="ฐิตาภา เวียงธรรม"/>
    <s v="222919"/>
    <s v="หญิง"/>
    <n v="29"/>
    <n v="3"/>
    <s v="รับจ้าง,กรรมกร"/>
    <s v="417"/>
    <x v="7"/>
    <x v="10"/>
    <x v="8"/>
    <x v="7"/>
    <s v="ร้อยเอ็ด"/>
    <d v="2022-06-15T00:00:00"/>
    <d v="2022-06-16T00:00:00"/>
    <m/>
    <d v="2022-01-02T00:00:00"/>
    <x v="4"/>
    <n v="24"/>
  </r>
  <r>
    <n v="18633"/>
    <s v="26.D.H.F."/>
    <s v="ณัฐฐาพร ทองเงิน"/>
    <s v="550168945"/>
    <s v="หญิง"/>
    <n v="12"/>
    <n v="0"/>
    <s v="นักเรียน"/>
    <s v="231"/>
    <x v="8"/>
    <x v="11"/>
    <x v="9"/>
    <x v="8"/>
    <s v="สุวรรณภูมิ"/>
    <d v="2022-07-28T00:00:00"/>
    <d v="2022-08-04T00:00:00"/>
    <m/>
    <d v="2022-01-02T00:00:00"/>
    <x v="8"/>
    <n v="30"/>
  </r>
  <r>
    <n v="15785"/>
    <s v="26.D.H.F."/>
    <s v="ณัฐพงค์ คำสงฆ์"/>
    <s v="580000075"/>
    <s v="ชาย"/>
    <n v="9"/>
    <n v="10"/>
    <s v="นักเรียน"/>
    <s v="87"/>
    <x v="9"/>
    <x v="12"/>
    <x v="2"/>
    <x v="2"/>
    <s v="หนองฮี"/>
    <d v="2022-07-11T00:00:00"/>
    <d v="2022-07-11T00:00:00"/>
    <m/>
    <d v="2022-01-02T00:00:00"/>
    <x v="9"/>
    <n v="28"/>
  </r>
  <r>
    <n v="13517"/>
    <s v="26.D.H.F."/>
    <s v="ดนุนันท์ โพธิ์น้อย"/>
    <s v="1282578"/>
    <s v="ชาย"/>
    <n v="11"/>
    <n v="3"/>
    <s v="นักเรียน"/>
    <s v="72"/>
    <x v="10"/>
    <x v="13"/>
    <x v="10"/>
    <x v="8"/>
    <s v="ร้อยเอ็ด"/>
    <d v="2022-06-13T00:00:00"/>
    <d v="2022-06-15T00:00:00"/>
    <m/>
    <d v="2022-01-02T00:00:00"/>
    <x v="4"/>
    <n v="24"/>
  </r>
  <r>
    <n v="16282"/>
    <s v="26.D.H.F."/>
    <s v="ดารารัศมี สุขประเสริฐ"/>
    <s v="000033354"/>
    <s v="หญิง"/>
    <n v="16"/>
    <n v="6"/>
    <s v="นักเรียน"/>
    <s v="75"/>
    <x v="4"/>
    <x v="8"/>
    <x v="1"/>
    <x v="1"/>
    <s v="โพนทราย"/>
    <d v="2022-07-12T00:00:00"/>
    <d v="2022-07-17T00:00:00"/>
    <m/>
    <d v="2022-01-02T00:00:00"/>
    <x v="1"/>
    <n v="28"/>
  </r>
  <r>
    <n v="15028"/>
    <s v="26.D.H.F."/>
    <s v="ทฤษฎี ม่วงลอด"/>
    <s v="668627"/>
    <s v="ชาย"/>
    <n v="14"/>
    <n v="8"/>
    <s v="นักเรียน"/>
    <s v="วัดบ้านดู่"/>
    <x v="2"/>
    <x v="14"/>
    <x v="11"/>
    <x v="7"/>
    <s v="ร้อยเอ็ด"/>
    <d v="2022-06-26T00:00:00"/>
    <d v="2022-06-30T00:00:00"/>
    <m/>
    <d v="2022-01-02T00:00:00"/>
    <x v="10"/>
    <n v="26"/>
  </r>
  <r>
    <n v="15252"/>
    <s v="26.D.H.F."/>
    <s v="ธนากรณ์ ขระณีย์"/>
    <s v="451542"/>
    <s v="ชาย"/>
    <n v="20"/>
    <n v="8"/>
    <s v="นักเรียน"/>
    <s v="73"/>
    <x v="9"/>
    <x v="15"/>
    <x v="12"/>
    <x v="7"/>
    <s v="ร้อยเอ็ด"/>
    <d v="2022-06-29T00:00:00"/>
    <d v="2022-07-04T00:00:00"/>
    <m/>
    <d v="2022-01-02T00:00:00"/>
    <x v="11"/>
    <n v="26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5"/>
    <x v="16"/>
    <x v="13"/>
    <x v="7"/>
    <s v="ร้อยเอ็ด"/>
    <d v="2022-05-20T00:00:00"/>
    <d v="2022-05-20T00:00:00"/>
    <m/>
    <d v="2022-01-02T00:00:00"/>
    <x v="12"/>
    <n v="20"/>
  </r>
  <r>
    <n v="15615"/>
    <s v="26.D.H.F."/>
    <s v="นพเกตุน์ โขงรัมย์"/>
    <s v="978442"/>
    <s v="หญิง"/>
    <n v="7"/>
    <n v="7"/>
    <s v="นักเรียน"/>
    <s v="38"/>
    <x v="4"/>
    <x v="17"/>
    <x v="0"/>
    <x v="0"/>
    <s v="ร้อยเอ็ด"/>
    <d v="2022-07-04T00:00:00"/>
    <d v="2022-07-08T00:00:00"/>
    <m/>
    <d v="2022-01-02T00:00:00"/>
    <x v="11"/>
    <n v="27"/>
  </r>
  <r>
    <n v="15426"/>
    <s v="26.D.H.F."/>
    <s v="นราวิชญ์ ทิพย์ดนตรี"/>
    <s v="6001354"/>
    <s v="ชาย"/>
    <n v="7"/>
    <n v="8"/>
    <s v="นักเรียน"/>
    <s v="34/1"/>
    <x v="8"/>
    <x v="18"/>
    <x v="14"/>
    <x v="3"/>
    <s v="จตุรพักตรพิมาน"/>
    <d v="2022-07-06T00:00:00"/>
    <d v="2022-07-06T00:00:00"/>
    <m/>
    <d v="2022-01-02T00:00:00"/>
    <x v="11"/>
    <n v="27"/>
  </r>
  <r>
    <n v="10792"/>
    <s v="26.D.H.F."/>
    <s v="นายสุริยา บุตรนาแพง"/>
    <s v="00001480"/>
    <s v="ชาย"/>
    <n v="48"/>
    <n v="4"/>
    <s v="เกษตร"/>
    <s v="24"/>
    <x v="1"/>
    <x v="19"/>
    <x v="15"/>
    <x v="6"/>
    <s v="โพนทอง"/>
    <d v="2022-05-19T00:00:00"/>
    <d v="2022-05-21T00:00:00"/>
    <m/>
    <d v="2022-01-02T00:00:00"/>
    <x v="12"/>
    <n v="20"/>
  </r>
  <r>
    <n v="17691"/>
    <s v="26.D.H.F."/>
    <s v="นารากร อุปวงค์ษา"/>
    <s v="530158608"/>
    <s v="หญิง"/>
    <n v="12"/>
    <n v="1"/>
    <s v="นักเรียน"/>
    <s v="34"/>
    <x v="6"/>
    <x v="20"/>
    <x v="16"/>
    <x v="8"/>
    <s v="สุวรรณภูมิ"/>
    <d v="2022-06-24T00:00:00"/>
    <d v="2022-06-26T00:00:00"/>
    <m/>
    <d v="2022-01-02T00:00:00"/>
    <x v="10"/>
    <n v="25"/>
  </r>
  <r>
    <n v="13383"/>
    <s v="26.D.H.F."/>
    <s v="นิภาภรณ์ ชั้นพรหมงาม"/>
    <s v="0015955"/>
    <s v="หญิง"/>
    <n v="38"/>
    <n v="0"/>
    <s v="ข้าราชการ"/>
    <s v="75"/>
    <x v="11"/>
    <x v="21"/>
    <x v="17"/>
    <x v="9"/>
    <s v="เกษตรวิสัย"/>
    <d v="2022-06-02T00:00:00"/>
    <d v="2022-06-07T00:00:00"/>
    <m/>
    <d v="2022-01-02T00:00:00"/>
    <x v="13"/>
    <n v="22"/>
  </r>
  <r>
    <n v="16198"/>
    <s v="26.D.H.F."/>
    <s v="เนตรนภา อารีเอื้อ"/>
    <s v="559830"/>
    <s v="หญิง"/>
    <n v="16"/>
    <n v="9"/>
    <s v="นักเรียน"/>
    <s v="79"/>
    <x v="9"/>
    <x v="22"/>
    <x v="18"/>
    <x v="10"/>
    <s v="ร้อยเอ็ด"/>
    <d v="2022-07-10T00:00:00"/>
    <d v="2022-07-16T00:00:00"/>
    <m/>
    <d v="2022-01-02T00:00:00"/>
    <x v="9"/>
    <n v="28"/>
  </r>
  <r>
    <n v="13449"/>
    <s v="26.D.H.F."/>
    <s v="บรรจง แหล่งสนาม"/>
    <s v="000016751"/>
    <s v="ชาย"/>
    <n v="43"/>
    <n v="10"/>
    <s v="รับจ้าง,กรรมกร"/>
    <s v="125"/>
    <x v="0"/>
    <x v="23"/>
    <x v="19"/>
    <x v="11"/>
    <s v="ทุ่งเขาหลวง"/>
    <d v="2022-06-15T00:00:00"/>
    <d v="2022-06-20T00:00:00"/>
    <m/>
    <d v="2022-01-02T00:00:00"/>
    <x v="2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4"/>
    <x v="8"/>
    <x v="1"/>
    <x v="1"/>
    <s v="โพนทราย"/>
    <d v="2022-06-25T00:00:00"/>
    <d v="2022-06-25T00:00:00"/>
    <m/>
    <d v="2022-01-02T00:00:00"/>
    <x v="2"/>
    <n v="25"/>
  </r>
  <r>
    <n v="14737"/>
    <s v="26.D.H.F."/>
    <s v="ปัญฑิตา ฤกษ์ยาม"/>
    <s v="540000148"/>
    <s v="หญิง"/>
    <n v="12"/>
    <n v="4"/>
    <s v="นักเรียน"/>
    <s v="14"/>
    <x v="2"/>
    <x v="24"/>
    <x v="5"/>
    <x v="2"/>
    <s v="หนองฮี"/>
    <d v="2022-07-01T00:00:00"/>
    <d v="2022-07-01T00:00:00"/>
    <m/>
    <d v="2022-01-02T00:00:00"/>
    <x v="10"/>
    <n v="26"/>
  </r>
  <r>
    <n v="16558"/>
    <s v="26.D.H.F."/>
    <s v="ปัณฑิตา โมกขรัตน์"/>
    <m/>
    <s v="หญิง"/>
    <n v="1"/>
    <n v="0"/>
    <s v="ไม่ทราบอาชีพ/ในปกครอง"/>
    <s v="38"/>
    <x v="12"/>
    <x v="25"/>
    <x v="20"/>
    <x v="12"/>
    <s v="ร้อยเอ็ดธนบุรี"/>
    <d v="2022-06-15T00:00:00"/>
    <d v="2022-06-16T00:00:00"/>
    <m/>
    <d v="2022-01-02T00:00:00"/>
    <x v="4"/>
    <n v="24"/>
  </r>
  <r>
    <n v="18718"/>
    <s v="26.D.H.F."/>
    <s v="ปารวี วัฒโน"/>
    <s v="650002449"/>
    <s v="ชาย"/>
    <n v="6"/>
    <n v="11"/>
    <s v="นักเรียน"/>
    <s v="240"/>
    <x v="12"/>
    <x v="26"/>
    <x v="21"/>
    <x v="8"/>
    <s v="พนมไพร"/>
    <d v="2022-08-07T00:00:00"/>
    <d v="2022-08-10T00:00:00"/>
    <m/>
    <d v="2022-01-02T00:00:00"/>
    <x v="5"/>
    <n v="32"/>
  </r>
  <r>
    <n v="13894"/>
    <s v="26.D.H.F."/>
    <s v="ปาริษา จันทะมงคล"/>
    <s v="902915"/>
    <s v="หญิง"/>
    <n v="12"/>
    <n v="3"/>
    <s v="นักเรียน"/>
    <s v="57"/>
    <x v="2"/>
    <x v="14"/>
    <x v="11"/>
    <x v="7"/>
    <s v="ร้อยเอ็ด"/>
    <d v="2022-06-19T00:00:00"/>
    <d v="2022-06-22T00:00:00"/>
    <m/>
    <d v="2022-01-02T00:00:00"/>
    <x v="2"/>
    <n v="25"/>
  </r>
  <r>
    <n v="12871"/>
    <s v="26.D.H.F."/>
    <s v="พงศกรณ์ เกษมสุข"/>
    <s v="651681"/>
    <s v="ชาย"/>
    <n v="14"/>
    <n v="11"/>
    <s v="นักเรียน"/>
    <s v="559/1"/>
    <x v="13"/>
    <x v="27"/>
    <x v="13"/>
    <x v="7"/>
    <s v="ร้อยเอ็ด"/>
    <d v="2022-06-03T00:00:00"/>
    <d v="2022-06-07T00:00:00"/>
    <m/>
    <d v="2022-01-02T00:00:00"/>
    <x v="13"/>
    <n v="22"/>
  </r>
  <r>
    <n v="10353"/>
    <s v="26.D.H.F."/>
    <s v="พงศธร เจริญสุข"/>
    <s v="1278425"/>
    <s v="ชาย"/>
    <n v="21"/>
    <n v="2"/>
    <s v="นักเรียน"/>
    <s v="167"/>
    <x v="10"/>
    <x v="28"/>
    <x v="22"/>
    <x v="13"/>
    <s v="ร้อยเอ็ด"/>
    <d v="2022-05-06T00:00:00"/>
    <d v="2022-05-08T00:00:00"/>
    <m/>
    <d v="2022-01-02T00:00:00"/>
    <x v="14"/>
    <n v="18"/>
  </r>
  <r>
    <n v="15253"/>
    <s v="26.D.H.F."/>
    <s v="พรนภา แสงสวัสดิ์"/>
    <s v="1114596"/>
    <s v="หญิง"/>
    <n v="6"/>
    <n v="7"/>
    <s v="นักเรียน"/>
    <s v="18"/>
    <x v="2"/>
    <x v="2"/>
    <x v="0"/>
    <x v="0"/>
    <s v="ร้อยเอ็ด"/>
    <d v="2022-06-30T00:00:00"/>
    <d v="2022-07-04T00:00:00"/>
    <m/>
    <d v="2022-01-02T00:00:00"/>
    <x v="11"/>
    <n v="26"/>
  </r>
  <r>
    <n v="12608"/>
    <s v="26.D.H.F."/>
    <s v="พัชรภรณ์ งอมสระคู"/>
    <s v="1281678"/>
    <s v="หญิง"/>
    <n v="11"/>
    <n v="11"/>
    <s v="นักเรียน"/>
    <s v="43"/>
    <x v="8"/>
    <x v="29"/>
    <x v="2"/>
    <x v="2"/>
    <s v="ร้อยเอ็ด"/>
    <d v="2022-06-03T00:00:00"/>
    <d v="2022-06-07T00:00:00"/>
    <m/>
    <d v="2022-01-02T00:00:00"/>
    <x v="13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7"/>
    <x v="10"/>
    <x v="8"/>
    <x v="7"/>
    <s v="ร้อยเอ็ด"/>
    <d v="2022-04-19T00:00:00"/>
    <d v="2022-04-19T00:00:00"/>
    <m/>
    <d v="2022-01-02T00:00:00"/>
    <x v="15"/>
    <n v="16"/>
  </r>
  <r>
    <n v="11657"/>
    <s v="26.D.H.F."/>
    <s v="พิชญธิดา  คำเสียง"/>
    <s v="104169"/>
    <s v="หญิง"/>
    <n v="9"/>
    <n v="0"/>
    <s v="นักเรียน"/>
    <s v="423"/>
    <x v="14"/>
    <x v="30"/>
    <x v="23"/>
    <x v="12"/>
    <s v="อาจสามารถ"/>
    <d v="2022-04-20T00:00:00"/>
    <d v="2022-04-22T00:00:00"/>
    <m/>
    <d v="2022-01-02T00:00:00"/>
    <x v="15"/>
    <n v="16"/>
  </r>
  <r>
    <n v="2762"/>
    <s v="26.D.H.F."/>
    <s v="พิชญาภรณ์ พลขันธ์"/>
    <s v="950736"/>
    <s v="หญิง"/>
    <n v="7"/>
    <n v="10"/>
    <s v="นักเรียน"/>
    <s v="14"/>
    <x v="6"/>
    <x v="31"/>
    <x v="21"/>
    <x v="8"/>
    <s v="ร้อยเอ็ด"/>
    <d v="2022-01-18T00:00:00"/>
    <d v="2022-01-23T00:00:00"/>
    <m/>
    <d v="2022-01-02T00:00:00"/>
    <x v="16"/>
    <n v="3"/>
  </r>
  <r>
    <n v="13997"/>
    <s v="26.D.H.F."/>
    <s v="พิพัฒน์พงศ์ เมาะราศี"/>
    <s v="973813"/>
    <s v="ชาย"/>
    <n v="7"/>
    <n v="8"/>
    <s v="นักเรียน"/>
    <s v="44"/>
    <x v="3"/>
    <x v="13"/>
    <x v="24"/>
    <x v="0"/>
    <s v="ร้อยเอ็ด"/>
    <d v="2022-06-20T00:00:00"/>
    <d v="2022-06-24T00:00:00"/>
    <m/>
    <d v="2022-01-02T00:00:00"/>
    <x v="2"/>
    <n v="25"/>
  </r>
  <r>
    <n v="16998"/>
    <s v="26.D.H.F."/>
    <s v="พิมพิดา แน่นอุดร"/>
    <s v="5804013"/>
    <s v="หญิง"/>
    <n v="13"/>
    <n v="10"/>
    <s v="นักเรียน"/>
    <m/>
    <x v="2"/>
    <x v="32"/>
    <x v="18"/>
    <x v="10"/>
    <s v="จังหาร"/>
    <d v="2022-07-26T00:00:00"/>
    <d v="2022-07-27T00:00:00"/>
    <m/>
    <d v="2022-01-02T00:00:00"/>
    <x v="0"/>
    <n v="30"/>
  </r>
  <r>
    <n v="12793"/>
    <s v="26.D.H.F."/>
    <s v="ภัทรเดช สุทธิประภา"/>
    <s v="510004397"/>
    <s v="ชาย"/>
    <n v="13"/>
    <n v="6"/>
    <s v="นักเรียน"/>
    <s v="2"/>
    <x v="0"/>
    <x v="3"/>
    <x v="2"/>
    <x v="2"/>
    <s v="หนองฮี"/>
    <d v="2022-06-07T00:00:00"/>
    <d v="2022-06-07T00:00:00"/>
    <m/>
    <d v="2022-01-02T00:00:00"/>
    <x v="13"/>
    <n v="23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6"/>
    <x v="33"/>
    <x v="8"/>
    <x v="7"/>
    <s v="ร้อยเอ็ด"/>
    <d v="2022-06-18T00:00:00"/>
    <d v="2022-06-22T00:00:00"/>
    <m/>
    <d v="2022-01-02T00:00:00"/>
    <x v="2"/>
    <n v="24"/>
  </r>
  <r>
    <n v="14037"/>
    <s v="26.D.H.F."/>
    <s v="ภานุวัฒน์ ศรีคำภา"/>
    <s v="000016366"/>
    <s v="ชาย"/>
    <n v="32"/>
    <n v="10"/>
    <s v="รับจ้าง,กรรมกร"/>
    <s v="190"/>
    <x v="9"/>
    <x v="34"/>
    <x v="25"/>
    <x v="11"/>
    <s v="ทุ่งเขาหลวง"/>
    <d v="2022-06-25T00:00:00"/>
    <d v="2022-06-28T00:00:00"/>
    <m/>
    <d v="2022-01-02T00:00:00"/>
    <x v="10"/>
    <n v="25"/>
  </r>
  <r>
    <n v="18469"/>
    <s v="26.D.H.F."/>
    <s v="ภิญโญ ชัยมงคล"/>
    <s v="933090"/>
    <s v="ชาย"/>
    <n v="13"/>
    <n v="2"/>
    <s v="นักเรียน"/>
    <s v="356/2 26 รณชัยชาญยุทธ"/>
    <x v="15"/>
    <x v="35"/>
    <x v="13"/>
    <x v="7"/>
    <s v="ร้อยเอ็ด"/>
    <d v="2022-07-31T00:00:00"/>
    <d v="2022-08-04T00:00:00"/>
    <m/>
    <d v="2022-01-02T00:00:00"/>
    <x v="8"/>
    <n v="31"/>
  </r>
  <r>
    <n v="12869"/>
    <s v="26.D.H.F."/>
    <s v="ภูรินทร์ บุรำพา"/>
    <s v="922290"/>
    <s v="ชาย"/>
    <n v="13"/>
    <n v="2"/>
    <s v="นักเรียน"/>
    <s v="95/1"/>
    <x v="16"/>
    <x v="36"/>
    <x v="26"/>
    <x v="0"/>
    <s v="ร้อยเอ็ด"/>
    <d v="2022-06-06T00:00:00"/>
    <d v="2022-06-10T00:00:00"/>
    <m/>
    <d v="2022-01-02T00:00:00"/>
    <x v="13"/>
    <n v="23"/>
  </r>
  <r>
    <n v="15247"/>
    <s v="26.D.H.F."/>
    <s v="ภูริวัฒน์ เพียงกระโทก"/>
    <s v="1284591"/>
    <s v="ชาย"/>
    <n v="0"/>
    <n v="9"/>
    <s v="ไม่ทราบอาชีพ/ในปกครอง"/>
    <s v="28"/>
    <x v="15"/>
    <x v="37"/>
    <x v="27"/>
    <x v="9"/>
    <s v="ร้อยเอ็ด"/>
    <d v="2022-06-30T00:00:00"/>
    <d v="2022-07-05T00:00:00"/>
    <m/>
    <d v="2022-01-02T00:00:00"/>
    <x v="11"/>
    <n v="26"/>
  </r>
  <r>
    <n v="1825"/>
    <s v="26.D.H.F."/>
    <s v="มานิต วดีศิริศักดิ์"/>
    <s v="6000168"/>
    <s v="หญิง"/>
    <n v="46"/>
    <n v="0"/>
    <s v="เกษตร"/>
    <s v="22"/>
    <x v="4"/>
    <x v="38"/>
    <x v="28"/>
    <x v="5"/>
    <s v="ปทุมรัตต์"/>
    <d v="2022-01-17T00:00:00"/>
    <d v="2022-01-20T00:00:00"/>
    <m/>
    <d v="2022-01-02T00:00:00"/>
    <x v="17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2"/>
    <x v="39"/>
    <x v="20"/>
    <x v="5"/>
    <s v="ปทุมรัตต์"/>
    <d v="2022-01-18T00:00:00"/>
    <d v="2022-01-21T00:00:00"/>
    <m/>
    <d v="2022-01-02T00:00:00"/>
    <x v="17"/>
    <n v="3"/>
  </r>
  <r>
    <n v="13266"/>
    <s v="26.D.H.F."/>
    <s v="รัฐวิชญ์ วงศ์พิมล"/>
    <s v="828887"/>
    <s v="ชาย"/>
    <n v="11"/>
    <n v="2"/>
    <s v="นักเรียน"/>
    <s v="34"/>
    <x v="17"/>
    <x v="40"/>
    <x v="29"/>
    <x v="7"/>
    <s v="ร้อยเอ็ด"/>
    <d v="2022-06-07T00:00:00"/>
    <d v="2022-06-11T00:00:00"/>
    <m/>
    <d v="2022-01-02T00:00:00"/>
    <x v="13"/>
    <n v="23"/>
  </r>
  <r>
    <n v="17194"/>
    <s v="26.D.H.F."/>
    <s v="ฤทธิพล ทองเกษม"/>
    <s v="209548"/>
    <s v="ชาย"/>
    <n v="23"/>
    <n v="5"/>
    <s v="รับจ้าง,กรรมกร"/>
    <s v="121"/>
    <x v="8"/>
    <x v="41"/>
    <x v="30"/>
    <x v="10"/>
    <s v="ร้อยเอ็ด"/>
    <d v="2022-07-22T00:00:00"/>
    <d v="2022-07-27T00:00:00"/>
    <m/>
    <d v="2022-01-02T00:00:00"/>
    <x v="0"/>
    <n v="29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5"/>
    <x v="16"/>
    <x v="13"/>
    <x v="7"/>
    <s v="ร้อยเอ็ด"/>
    <d v="2022-04-19T00:00:00"/>
    <d v="2022-04-22T00:00:00"/>
    <m/>
    <d v="2022-01-02T00:00:00"/>
    <x v="15"/>
    <n v="16"/>
  </r>
  <r>
    <n v="18834"/>
    <s v="26.D.H.F."/>
    <s v="วีระพงษ์ สุริยา"/>
    <s v="5403098"/>
    <s v="ชาย"/>
    <n v="11"/>
    <n v="5"/>
    <s v="นักเรียน"/>
    <s v="14/1"/>
    <x v="8"/>
    <x v="18"/>
    <x v="14"/>
    <x v="3"/>
    <s v="จตุรพักตรพิมาน"/>
    <d v="2022-08-10T00:00:00"/>
    <d v="2022-08-10T00:00:00"/>
    <m/>
    <d v="2022-01-02T00:00:00"/>
    <x v="5"/>
    <n v="32"/>
  </r>
  <r>
    <n v="16999"/>
    <s v="26.D.H.F."/>
    <s v="ศิรวรรณ แน่นอุดร"/>
    <s v="6004378"/>
    <s v="หญิง"/>
    <n v="33"/>
    <n v="0"/>
    <s v="รับจ้าง,กรรมกร"/>
    <s v="5"/>
    <x v="15"/>
    <x v="42"/>
    <x v="31"/>
    <x v="10"/>
    <s v="จังหาร"/>
    <d v="2022-07-25T00:00:00"/>
    <d v="2022-07-27T00:00:00"/>
    <m/>
    <d v="2022-01-02T00:00:00"/>
    <x v="0"/>
    <n v="30"/>
  </r>
  <r>
    <n v="17939"/>
    <s v="26.D.H.F."/>
    <s v="ศุภดา โคตรวงษา"/>
    <s v="5713041"/>
    <s v="หญิง"/>
    <n v="7"/>
    <n v="10"/>
    <s v="นักเรียน"/>
    <s v="128/1"/>
    <x v="4"/>
    <x v="43"/>
    <x v="32"/>
    <x v="3"/>
    <s v="จตุรพักตรพิมาน"/>
    <d v="2022-08-04T00:00:00"/>
    <d v="2022-08-04T00:00:00"/>
    <m/>
    <d v="2022-01-02T00:00:00"/>
    <x v="8"/>
    <n v="31"/>
  </r>
  <r>
    <n v="13315"/>
    <s v="26.D.H.F."/>
    <s v="ศุภวิชญ์ บุดสนิท"/>
    <s v="550003499"/>
    <s v="ชาย"/>
    <n v="9"/>
    <n v="5"/>
    <s v="นักเรียน"/>
    <s v="75"/>
    <x v="0"/>
    <x v="3"/>
    <x v="2"/>
    <x v="2"/>
    <s v="หนองฮี"/>
    <d v="2022-06-16T00:00:00"/>
    <d v="2022-06-16T00:00:00"/>
    <m/>
    <d v="2022-01-02T00:00:00"/>
    <x v="4"/>
    <n v="24"/>
  </r>
  <r>
    <n v="13852"/>
    <s v="26.D.H.F."/>
    <s v="สมลิสา ศรีบัว"/>
    <s v="470002428"/>
    <s v="หญิง"/>
    <n v="28"/>
    <n v="3"/>
    <s v="เกษตร"/>
    <s v="37"/>
    <x v="15"/>
    <x v="44"/>
    <x v="2"/>
    <x v="2"/>
    <s v="หนองฮี"/>
    <d v="2022-06-21T00:00:00"/>
    <d v="2022-06-21T00:00:00"/>
    <m/>
    <d v="2022-01-02T00:00:00"/>
    <x v="2"/>
    <n v="25"/>
  </r>
  <r>
    <n v="15096"/>
    <s v="26.D.H.F."/>
    <s v="สมหวัง มั่นแม้น"/>
    <s v="000021202"/>
    <s v="ชาย"/>
    <n v="51"/>
    <n v="3"/>
    <s v="รับจ้าง,กรรมกร"/>
    <s v="36"/>
    <x v="3"/>
    <x v="45"/>
    <x v="33"/>
    <x v="11"/>
    <s v="ทุ่งเขาหลวง"/>
    <d v="2022-07-01T00:00:00"/>
    <d v="2022-07-08T00:00:00"/>
    <m/>
    <d v="2022-01-02T00:00:00"/>
    <x v="11"/>
    <n v="26"/>
  </r>
  <r>
    <n v="12387"/>
    <s v="26.D.H.F."/>
    <s v="สมัย พลเยี่ยม"/>
    <s v="000081600"/>
    <s v="ชาย"/>
    <n v="65"/>
    <n v="4"/>
    <s v="เกษตร"/>
    <s v="81"/>
    <x v="10"/>
    <x v="46"/>
    <x v="34"/>
    <x v="6"/>
    <s v="โพนทอง"/>
    <d v="2022-06-01T00:00:00"/>
    <d v="2022-06-08T00:00:00"/>
    <m/>
    <d v="2022-01-02T00:00:00"/>
    <x v="13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3"/>
    <x v="47"/>
    <x v="8"/>
    <x v="7"/>
    <s v="ร้อยเอ็ด"/>
    <d v="2022-06-03T00:00:00"/>
    <d v="2022-06-07T00:00:00"/>
    <m/>
    <d v="2022-01-02T00:00:00"/>
    <x v="13"/>
    <n v="22"/>
  </r>
  <r>
    <n v="16386"/>
    <s v="26.D.H.F."/>
    <s v="สังเวียน เลไธสง"/>
    <s v="000031041"/>
    <s v="หญิง"/>
    <n v="62"/>
    <n v="9"/>
    <s v="เกษตร"/>
    <s v="180"/>
    <x v="9"/>
    <x v="34"/>
    <x v="25"/>
    <x v="11"/>
    <s v="ทุ่งเขาหลวง"/>
    <d v="2022-07-22T00:00:00"/>
    <d v="2022-07-22T00:00:00"/>
    <m/>
    <d v="2022-01-02T00:00:00"/>
    <x v="1"/>
    <n v="29"/>
  </r>
  <r>
    <n v="11622"/>
    <s v="26.D.H.F."/>
    <s v="สันติ ใจดำ"/>
    <s v="510002829"/>
    <s v="ชาย"/>
    <n v="13"/>
    <n v="9"/>
    <s v="นักเรียน"/>
    <s v="94"/>
    <x v="1"/>
    <x v="3"/>
    <x v="2"/>
    <x v="2"/>
    <s v="หนองฮี"/>
    <d v="2022-05-28T00:00:00"/>
    <d v="2022-05-28T00:00:00"/>
    <m/>
    <d v="2022-01-02T00:00:00"/>
    <x v="3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9"/>
    <x v="48"/>
    <x v="35"/>
    <x v="14"/>
    <s v="จุรีเวช"/>
    <d v="2022-06-03T00:00:00"/>
    <d v="2022-06-03T00:00:00"/>
    <m/>
    <d v="2022-01-02T00:00:00"/>
    <x v="6"/>
    <n v="22"/>
  </r>
  <r>
    <n v="3000"/>
    <s v="26.D.H.F."/>
    <s v="สิริมา โพธิ์ไพร"/>
    <s v="450063701"/>
    <s v="หญิง"/>
    <n v="63"/>
    <n v="8"/>
    <s v="เกษตร"/>
    <s v="21"/>
    <x v="9"/>
    <x v="49"/>
    <x v="36"/>
    <x v="4"/>
    <s v="พนมไพร"/>
    <d v="2022-01-31T00:00:00"/>
    <d v="2022-01-31T00:00:00"/>
    <m/>
    <d v="2022-01-02T00:00:00"/>
    <x v="18"/>
    <n v="5"/>
  </r>
  <r>
    <n v="14478"/>
    <s v="26.D.H.F."/>
    <s v="สิริวรรณ วงศ์คำจันทร์"/>
    <s v="1043791"/>
    <s v="หญิง"/>
    <n v="17"/>
    <n v="0"/>
    <s v="นักเรียน"/>
    <s v="90"/>
    <x v="2"/>
    <x v="2"/>
    <x v="0"/>
    <x v="0"/>
    <s v="ร้อยเอ็ด"/>
    <d v="2022-06-18T00:00:00"/>
    <d v="2022-06-19T00:00:00"/>
    <m/>
    <d v="2022-01-02T00:00:00"/>
    <x v="2"/>
    <n v="24"/>
  </r>
  <r>
    <n v="15162"/>
    <s v="26.D.H.F."/>
    <s v="หลอด คำสีเขียว"/>
    <s v="450045307"/>
    <s v="หญิง"/>
    <n v="72"/>
    <n v="6"/>
    <s v="เกษตร"/>
    <s v="7"/>
    <x v="9"/>
    <x v="49"/>
    <x v="36"/>
    <x v="4"/>
    <s v="พนมไพร"/>
    <d v="2022-07-09T00:00:00"/>
    <d v="2022-07-09T00:00:00"/>
    <m/>
    <d v="2022-01-02T00:00:00"/>
    <x v="11"/>
    <n v="27"/>
  </r>
  <r>
    <n v="12231"/>
    <s v="26.D.H.F."/>
    <s v="อัญชรี แผลงฤทธิ์"/>
    <s v="500005557"/>
    <s v="หญิง"/>
    <n v="18"/>
    <n v="9"/>
    <s v="นักเรียน"/>
    <s v="160"/>
    <x v="9"/>
    <x v="12"/>
    <x v="2"/>
    <x v="2"/>
    <s v="หนองฮี"/>
    <d v="2022-06-02T00:00:00"/>
    <d v="2022-06-02T00:00:00"/>
    <m/>
    <d v="2022-01-02T00:00:00"/>
    <x v="6"/>
    <n v="22"/>
  </r>
  <r>
    <n v="14759"/>
    <s v="26.D.H.F."/>
    <s v="อัษฏา สีลารัตน์"/>
    <s v="000001955"/>
    <s v="ชาย"/>
    <n v="25"/>
    <n v="1"/>
    <s v="รับจ้าง,กรรมกร"/>
    <s v="58"/>
    <x v="0"/>
    <x v="50"/>
    <x v="37"/>
    <x v="11"/>
    <s v="ทุ่งเขาหลวง"/>
    <d v="2022-06-27T00:00:00"/>
    <d v="2022-07-03T00:00:00"/>
    <m/>
    <d v="2022-01-02T00:00:00"/>
    <x v="11"/>
    <n v="26"/>
  </r>
  <r>
    <n v="15744"/>
    <s v="26.D.H.F."/>
    <s v="อาธิ สารรัตน์"/>
    <s v="679876"/>
    <s v="ชาย"/>
    <n v="14"/>
    <n v="4"/>
    <s v="นักเรียน"/>
    <s v="101"/>
    <x v="2"/>
    <x v="2"/>
    <x v="0"/>
    <x v="0"/>
    <s v="ร้อยเอ็ด"/>
    <d v="2022-07-03T00:00:00"/>
    <d v="2022-07-08T00:00:00"/>
    <m/>
    <d v="2022-01-02T00:00:00"/>
    <x v="11"/>
    <n v="27"/>
  </r>
  <r>
    <n v="15026"/>
    <s v="26.D.H.F."/>
    <s v="อุดม มะลาไสย"/>
    <s v="822707"/>
    <s v="ชาย"/>
    <n v="23"/>
    <n v="6"/>
    <s v="รับจ้าง,กรรมกร"/>
    <s v="28"/>
    <x v="2"/>
    <x v="51"/>
    <x v="24"/>
    <x v="0"/>
    <s v="ร้อยเอ็ด"/>
    <d v="2022-06-29T00:00:00"/>
    <d v="2022-07-01T00:00:00"/>
    <m/>
    <d v="2022-01-02T00:00:00"/>
    <x v="10"/>
    <n v="26"/>
  </r>
  <r>
    <n v="18391"/>
    <s v="26.D.H.F."/>
    <s v="อุบลวรรณ ปัญจมาตย์"/>
    <s v="5700013"/>
    <s v="หญิง"/>
    <n v="22"/>
    <n v="4"/>
    <s v="รับจ้าง,กรรมกร"/>
    <s v="49"/>
    <x v="0"/>
    <x v="52"/>
    <x v="38"/>
    <x v="15"/>
    <s v="โพธิ์ชัย"/>
    <d v="2022-08-02T00:00:00"/>
    <d v="2022-08-02T00:00:00"/>
    <m/>
    <d v="2022-01-02T00:00:00"/>
    <x v="8"/>
    <n v="31"/>
  </r>
  <r>
    <n v="14927"/>
    <s v="26.D.H.F."/>
    <s v="เอกลักษ์ ศิริทร"/>
    <s v="5400652"/>
    <s v="ชาย"/>
    <n v="16"/>
    <n v="3"/>
    <s v="นักเรียน"/>
    <s v="79"/>
    <x v="8"/>
    <x v="53"/>
    <x v="39"/>
    <x v="16"/>
    <s v="หนองพอก"/>
    <d v="2022-07-02T00:00:00"/>
    <d v="2022-07-05T00:00:00"/>
    <m/>
    <d v="2022-01-02T00:00:00"/>
    <x v="11"/>
    <n v="26"/>
  </r>
  <r>
    <n v="14757"/>
    <s v="26.D.H.F."/>
    <s v="เอนก ลำเภา"/>
    <s v="000022128"/>
    <s v="ชาย"/>
    <n v="16"/>
    <n v="7"/>
    <s v="นักเรียน"/>
    <s v="224"/>
    <x v="4"/>
    <x v="8"/>
    <x v="1"/>
    <x v="1"/>
    <s v="โพนทราย"/>
    <d v="2022-07-04T00:00:00"/>
    <d v="2022-07-04T00:00:00"/>
    <m/>
    <d v="2022-01-02T00:00:00"/>
    <x v="11"/>
    <n v="27"/>
  </r>
  <r>
    <n v="13518"/>
    <s v="66.Dengue fever"/>
    <s v="ALBERT VAV GOG"/>
    <s v="1282976"/>
    <s v="ชาย"/>
    <n v="54"/>
    <n v="11"/>
    <s v="รับจ้าง,กรรมกร"/>
    <s v="22/1"/>
    <x v="4"/>
    <x v="54"/>
    <x v="40"/>
    <x v="10"/>
    <s v="ร้อยเอ็ด"/>
    <d v="2022-06-16T00:00:00"/>
    <d v="2022-06-19T00:00:00"/>
    <m/>
    <d v="2022-01-02T00:00:00"/>
    <x v="2"/>
    <n v="24"/>
  </r>
  <r>
    <n v="17918"/>
    <s v="66.Dengue fever"/>
    <s v="ARISA HENGSTLER"/>
    <s v="650007235"/>
    <s v="หญิง"/>
    <n v="12"/>
    <n v="0"/>
    <s v="นักเรียน"/>
    <s v="124"/>
    <x v="9"/>
    <x v="55"/>
    <x v="33"/>
    <x v="11"/>
    <s v="จุรีเวช"/>
    <d v="2022-07-27T00:00:00"/>
    <d v="2022-07-27T00:00:00"/>
    <m/>
    <d v="2022-01-02T00:00:00"/>
    <x v="0"/>
    <n v="30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1"/>
    <x v="3"/>
    <x v="2"/>
    <x v="2"/>
    <s v="หนองฮี"/>
    <d v="2022-06-06T00:00:00"/>
    <d v="2022-06-06T00:00:00"/>
    <m/>
    <d v="2022-01-02T00:00:00"/>
    <x v="13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1"/>
    <x v="56"/>
    <x v="41"/>
    <x v="3"/>
    <s v="จตุรพักตรพิมาน"/>
    <d v="2022-05-05T00:00:00"/>
    <d v="2022-05-05T00:00:00"/>
    <m/>
    <d v="2022-01-02T00:00:00"/>
    <x v="19"/>
    <n v="18"/>
  </r>
  <r>
    <n v="2944"/>
    <s v="66.Dengue fever"/>
    <s v="กนกกร  สุทธิดี"/>
    <s v="4453253"/>
    <s v="หญิง"/>
    <n v="33"/>
    <n v="0"/>
    <s v="ข้าราชการ"/>
    <s v="57"/>
    <x v="1"/>
    <x v="57"/>
    <x v="28"/>
    <x v="5"/>
    <s v="ปทุมรัตต์"/>
    <d v="2022-01-25T00:00:00"/>
    <d v="2022-01-29T00:00:00"/>
    <m/>
    <d v="2022-01-02T00:00:00"/>
    <x v="16"/>
    <n v="4"/>
  </r>
  <r>
    <n v="15600"/>
    <s v="66.Dengue fever"/>
    <s v="กนิษฐา สุวะรักษ์"/>
    <s v="888144"/>
    <s v="หญิง"/>
    <n v="10"/>
    <n v="5"/>
    <s v="นักเรียน"/>
    <s v="11"/>
    <x v="15"/>
    <x v="35"/>
    <x v="13"/>
    <x v="7"/>
    <s v="ร้อยเอ็ด"/>
    <d v="2022-06-27T00:00:00"/>
    <d v="2022-06-29T00:00:00"/>
    <m/>
    <d v="2022-01-02T00:00:00"/>
    <x v="10"/>
    <n v="26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6"/>
    <x v="31"/>
    <x v="21"/>
    <x v="8"/>
    <s v="สุวรรณภูมิ"/>
    <d v="2022-02-08T00:00:00"/>
    <d v="2022-02-08T00:00:00"/>
    <m/>
    <d v="2022-01-02T00:00:00"/>
    <x v="20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0"/>
    <x v="3"/>
    <x v="2"/>
    <x v="2"/>
    <s v="หนองฮี"/>
    <d v="2022-06-12T00:00:00"/>
    <d v="2022-06-12T00:00:00"/>
    <m/>
    <d v="2022-01-02T00:00:00"/>
    <x v="4"/>
    <n v="24"/>
  </r>
  <r>
    <n v="18462"/>
    <s v="66.Dengue fever"/>
    <s v="กฤษฎากรณ์ แน่นอุดร"/>
    <s v="1114761"/>
    <s v="ชาย"/>
    <n v="11"/>
    <n v="1"/>
    <s v="นักเรียน"/>
    <s v="125 9"/>
    <x v="15"/>
    <x v="32"/>
    <x v="18"/>
    <x v="10"/>
    <s v="ร้อยเอ็ด"/>
    <d v="2022-07-27T00:00:00"/>
    <d v="2022-07-28T00:00:00"/>
    <m/>
    <d v="2022-01-02T00:00:00"/>
    <x v="0"/>
    <n v="30"/>
  </r>
  <r>
    <n v="7774"/>
    <s v="66.Dengue fever"/>
    <s v="กฤษดา รัตนภักดี"/>
    <s v="460094436"/>
    <s v="ชาย"/>
    <n v="20"/>
    <n v="8"/>
    <s v="นักเรียน"/>
    <s v="161"/>
    <x v="6"/>
    <x v="31"/>
    <x v="21"/>
    <x v="8"/>
    <s v="สุวรรณภูมิ"/>
    <d v="2022-02-01T00:00:00"/>
    <d v="2022-02-02T00:00:00"/>
    <m/>
    <d v="2022-01-02T00:00:00"/>
    <x v="18"/>
    <n v="5"/>
  </r>
  <r>
    <n v="17197"/>
    <s v="66.Dengue fever"/>
    <s v="กวินธิดา เวียงกมล"/>
    <s v="498826"/>
    <s v="หญิง"/>
    <n v="18"/>
    <n v="0"/>
    <s v="นักเรียน"/>
    <s v="6 วัดราษฎร์อุทิศ ปัทมานนท์"/>
    <x v="9"/>
    <x v="58"/>
    <x v="13"/>
    <x v="7"/>
    <s v="ร้อยเอ็ด"/>
    <d v="2022-07-22T00:00:00"/>
    <d v="2022-07-23T00:00:00"/>
    <m/>
    <d v="2022-01-02T00:00:00"/>
    <x v="1"/>
    <n v="29"/>
  </r>
  <r>
    <n v="18719"/>
    <s v="66.Dengue fever"/>
    <s v="กวินนา แก้วสุวรรณ"/>
    <s v="610000587"/>
    <s v="หญิง"/>
    <n v="7"/>
    <n v="8"/>
    <s v="นักเรียน"/>
    <s v="1"/>
    <x v="2"/>
    <x v="5"/>
    <x v="4"/>
    <x v="4"/>
    <s v="พนมไพร"/>
    <d v="2022-08-06T00:00:00"/>
    <d v="2022-08-10T00:00:00"/>
    <m/>
    <d v="2022-01-02T00:00:00"/>
    <x v="5"/>
    <n v="31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15"/>
    <x v="44"/>
    <x v="2"/>
    <x v="2"/>
    <s v="หนองฮี"/>
    <d v="2022-06-21T00:00:00"/>
    <d v="2022-06-21T00:00:00"/>
    <m/>
    <d v="2022-01-02T00:00:00"/>
    <x v="2"/>
    <n v="25"/>
  </r>
  <r>
    <n v="7775"/>
    <s v="66.Dengue fever"/>
    <s v="กันต์ณภัทร กาญจนศร"/>
    <s v="540160814"/>
    <s v="ชาย"/>
    <n v="11"/>
    <n v="2"/>
    <s v="นักเรียน"/>
    <s v="84"/>
    <x v="3"/>
    <x v="59"/>
    <x v="21"/>
    <x v="8"/>
    <s v="สุวรรณภูมิ"/>
    <d v="2022-02-18T00:00:00"/>
    <d v="2022-02-20T00:00:00"/>
    <m/>
    <d v="2022-01-02T00:00:00"/>
    <x v="21"/>
    <n v="7"/>
  </r>
  <r>
    <n v="14839"/>
    <s v="66.Dengue fever"/>
    <s v="กันตพร ชมพูเขา"/>
    <m/>
    <s v="หญิง"/>
    <n v="7"/>
    <n v="0"/>
    <s v="นักเรียน"/>
    <s v="279"/>
    <x v="16"/>
    <x v="60"/>
    <x v="42"/>
    <x v="14"/>
    <s v="เสลภูมิ"/>
    <d v="2022-06-29T00:00:00"/>
    <d v="2022-07-01T00:00:00"/>
    <m/>
    <d v="2022-01-02T00:00:00"/>
    <x v="10"/>
    <n v="26"/>
  </r>
  <r>
    <n v="15025"/>
    <s v="66.Dengue fever"/>
    <s v="กัลยา ไกรสุธา"/>
    <s v="813486"/>
    <s v="หญิง"/>
    <n v="11"/>
    <n v="7"/>
    <s v="นักเรียน"/>
    <s v="67"/>
    <x v="2"/>
    <x v="14"/>
    <x v="11"/>
    <x v="7"/>
    <s v="ร้อยเอ็ด"/>
    <d v="2022-06-30T00:00:00"/>
    <d v="2022-07-03T00:00:00"/>
    <m/>
    <d v="2022-01-02T00:00:00"/>
    <x v="11"/>
    <n v="26"/>
  </r>
  <r>
    <n v="12798"/>
    <s v="66.Dengue fever"/>
    <s v="กาญจนา จันครา"/>
    <s v="490002364"/>
    <s v="หญิง"/>
    <n v="30"/>
    <n v="7"/>
    <s v="เกษตร"/>
    <s v="43"/>
    <x v="1"/>
    <x v="3"/>
    <x v="2"/>
    <x v="2"/>
    <s v="หนองฮี"/>
    <d v="2022-06-05T00:00:00"/>
    <d v="2022-06-05T00:00:00"/>
    <m/>
    <d v="2022-01-02T00:00:00"/>
    <x v="13"/>
    <n v="2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5"/>
    <x v="61"/>
    <x v="32"/>
    <x v="3"/>
    <s v="ร้อยเอ็ดธนบุรี"/>
    <d v="2022-05-30T00:00:00"/>
    <d v="2022-06-02T00:00:00"/>
    <m/>
    <d v="2022-01-02T00:00:00"/>
    <x v="6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0"/>
    <x v="62"/>
    <x v="43"/>
    <x v="14"/>
    <s v="เสลภูมิ"/>
    <d v="2022-01-17T00:00:00"/>
    <d v="2022-01-17T00:00:00"/>
    <m/>
    <d v="2022-01-02T00:00:00"/>
    <x v="17"/>
    <n v="3"/>
  </r>
  <r>
    <n v="18579"/>
    <s v="66.Dengue fever"/>
    <s v="กิตติภพ มณีเสวตร"/>
    <m/>
    <s v="ชาย"/>
    <n v="15"/>
    <n v="0"/>
    <s v="นักเรียน"/>
    <s v="9"/>
    <x v="12"/>
    <x v="62"/>
    <x v="44"/>
    <x v="14"/>
    <s v="เสลภูมิ"/>
    <d v="2022-08-05T00:00:00"/>
    <d v="2022-08-09T00:00:00"/>
    <m/>
    <d v="2022-01-02T00:00:00"/>
    <x v="5"/>
    <n v="31"/>
  </r>
  <r>
    <n v="10235"/>
    <s v="66.Dengue fever"/>
    <s v="กิตติภูมิ แสนวัง"/>
    <s v="520003809"/>
    <s v="ชาย"/>
    <n v="12"/>
    <n v="6"/>
    <s v="นักเรียน"/>
    <s v="85"/>
    <x v="1"/>
    <x v="3"/>
    <x v="2"/>
    <x v="2"/>
    <s v="หนองฮี"/>
    <d v="2022-05-01T00:00:00"/>
    <d v="2022-05-01T00:00:00"/>
    <m/>
    <d v="2022-01-02T00:00:00"/>
    <x v="19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6"/>
    <x v="31"/>
    <x v="21"/>
    <x v="8"/>
    <s v="ร้อยเอ็ด"/>
    <d v="2022-01-22T00:00:00"/>
    <d v="2022-01-23T00:00:00"/>
    <m/>
    <d v="2022-01-02T00:00:00"/>
    <x v="16"/>
    <n v="3"/>
  </r>
  <r>
    <n v="19096"/>
    <s v="66.Dengue fever"/>
    <s v="กุลโรจน์ ชลาชัย"/>
    <s v="560003013"/>
    <s v="ชาย"/>
    <n v="8"/>
    <n v="9"/>
    <s v="นักเรียน"/>
    <s v="52"/>
    <x v="2"/>
    <x v="5"/>
    <x v="4"/>
    <x v="4"/>
    <s v="พนมไพร"/>
    <d v="2022-08-12T00:00:00"/>
    <d v="2022-08-14T00:00:00"/>
    <m/>
    <d v="2022-01-02T00:00:00"/>
    <x v="22"/>
    <n v="32"/>
  </r>
  <r>
    <n v="11616"/>
    <s v="66.Dengue fever"/>
    <s v="เกวลิน คูณศรี"/>
    <s v="500003999"/>
    <s v="หญิง"/>
    <n v="14"/>
    <n v="8"/>
    <s v="นักเรียน"/>
    <s v="125"/>
    <x v="1"/>
    <x v="3"/>
    <x v="2"/>
    <x v="2"/>
    <s v="หนองฮี"/>
    <d v="2022-05-24T00:00:00"/>
    <d v="2022-05-24T00:00:00"/>
    <m/>
    <d v="2022-01-02T00:00:00"/>
    <x v="3"/>
    <n v="21"/>
  </r>
  <r>
    <n v="16274"/>
    <s v="66.Dengue fever"/>
    <s v="เกวลิน ประกอบแก้ว"/>
    <s v="131089"/>
    <s v="หญิง"/>
    <n v="22"/>
    <n v="0"/>
    <s v="เกษตร"/>
    <s v="227"/>
    <x v="7"/>
    <x v="63"/>
    <x v="45"/>
    <x v="12"/>
    <s v="อาจสามารถ"/>
    <d v="2022-06-27T00:00:00"/>
    <d v="2022-06-30T00:00:00"/>
    <m/>
    <d v="2022-01-02T00:00:00"/>
    <x v="10"/>
    <n v="26"/>
  </r>
  <r>
    <n v="16640"/>
    <s v="66.Dengue fever"/>
    <s v="เกียรติพัฒน์ ภูมิเรศสุนทร"/>
    <s v="580000914"/>
    <s v="ชาย"/>
    <n v="6"/>
    <n v="8"/>
    <s v="นักเรียน"/>
    <s v="041"/>
    <x v="9"/>
    <x v="64"/>
    <x v="5"/>
    <x v="2"/>
    <s v="หนองฮี"/>
    <d v="2022-07-23T00:00:00"/>
    <d v="2022-07-24T00:00:00"/>
    <m/>
    <d v="2022-01-02T00:00:00"/>
    <x v="0"/>
    <n v="29"/>
  </r>
  <r>
    <n v="13336"/>
    <s v="66.Dengue fever"/>
    <s v="เกียรติยศ ผดาวัลย์"/>
    <s v="540002372"/>
    <s v="ชาย"/>
    <n v="10"/>
    <n v="10"/>
    <s v="นักเรียน"/>
    <s v="79"/>
    <x v="0"/>
    <x v="3"/>
    <x v="2"/>
    <x v="2"/>
    <s v="หนองฮี"/>
    <d v="2022-06-15T00:00:00"/>
    <d v="2022-06-15T00:00:00"/>
    <m/>
    <d v="2022-01-02T00:00:00"/>
    <x v="4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6"/>
    <x v="31"/>
    <x v="21"/>
    <x v="8"/>
    <s v="สุวรรณภูมิ"/>
    <d v="2022-02-08T00:00:00"/>
    <d v="2022-02-08T00:00:00"/>
    <m/>
    <d v="2022-01-02T00:00:00"/>
    <x v="20"/>
    <n v="6"/>
  </r>
  <r>
    <n v="17905"/>
    <s v="66.Dengue fever"/>
    <s v="คำพันธ์ แว่นใหญ่"/>
    <s v="650007113"/>
    <s v="หญิง"/>
    <n v="66"/>
    <n v="4"/>
    <s v="เกษตร"/>
    <s v="191"/>
    <x v="14"/>
    <x v="65"/>
    <x v="46"/>
    <x v="14"/>
    <s v="จุรีเวช"/>
    <d v="2022-07-23T00:00:00"/>
    <d v="2022-07-23T00:00:00"/>
    <m/>
    <d v="2022-01-02T00:00:00"/>
    <x v="1"/>
    <n v="29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2"/>
    <x v="2"/>
    <x v="0"/>
    <x v="0"/>
    <s v="ร้อยเอ็ด"/>
    <d v="2022-06-23T00:00:00"/>
    <d v="2022-06-27T00:00:00"/>
    <m/>
    <d v="2022-01-02T00:00:00"/>
    <x v="10"/>
    <n v="25"/>
  </r>
  <r>
    <n v="15621"/>
    <s v="66.Dengue fever"/>
    <s v="จอมขวัญ ประพาศพงษ์"/>
    <s v="1071806"/>
    <s v="หญิง"/>
    <n v="6"/>
    <n v="1"/>
    <s v="นักเรียน"/>
    <s v="4/1"/>
    <x v="8"/>
    <x v="66"/>
    <x v="47"/>
    <x v="7"/>
    <s v="ร้อยเอ็ด"/>
    <d v="2022-07-04T00:00:00"/>
    <d v="2022-07-05T00:00:00"/>
    <m/>
    <d v="2022-01-02T00:00:00"/>
    <x v="11"/>
    <n v="27"/>
  </r>
  <r>
    <n v="18321"/>
    <s v="66.Dengue fever"/>
    <s v="จันทกานต์ ปาละทา"/>
    <s v="630000409"/>
    <s v="หญิง"/>
    <n v="11"/>
    <n v="2"/>
    <s v="นักเรียน"/>
    <s v="37"/>
    <x v="10"/>
    <x v="67"/>
    <x v="4"/>
    <x v="4"/>
    <s v="พนมไพร"/>
    <d v="2022-08-03T00:00:00"/>
    <d v="2022-08-08T00:00:00"/>
    <m/>
    <d v="2022-01-02T00:00:00"/>
    <x v="5"/>
    <n v="31"/>
  </r>
  <r>
    <n v="19102"/>
    <s v="66.Dengue fever"/>
    <s v="จันทร์ประดับ  หลงทัพไทย"/>
    <s v="490003299"/>
    <s v="หญิง"/>
    <n v="27"/>
    <n v="8"/>
    <s v="เกษตร"/>
    <s v="43"/>
    <x v="10"/>
    <x v="67"/>
    <x v="4"/>
    <x v="4"/>
    <s v="พนมไพร"/>
    <d v="2022-08-11T00:00:00"/>
    <d v="2022-08-14T00:00:00"/>
    <m/>
    <d v="2022-01-02T00:00:00"/>
    <x v="22"/>
    <n v="32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6"/>
    <x v="68"/>
    <x v="2"/>
    <x v="2"/>
    <s v="หนองฮี"/>
    <d v="2022-06-03T00:00:00"/>
    <d v="2022-06-03T00:00:00"/>
    <m/>
    <d v="2022-01-02T00:00:00"/>
    <x v="6"/>
    <n v="22"/>
  </r>
  <r>
    <n v="15599"/>
    <s v="66.Dengue fever"/>
    <s v="จันทิมา มูลมณี"/>
    <s v="900523"/>
    <s v="หญิง"/>
    <n v="9"/>
    <n v="7"/>
    <s v="นักเรียน"/>
    <s v="30"/>
    <x v="8"/>
    <x v="66"/>
    <x v="47"/>
    <x v="7"/>
    <s v="ร้อยเอ็ด"/>
    <d v="2022-06-27T00:00:00"/>
    <d v="2022-06-29T00:00:00"/>
    <m/>
    <d v="2022-01-02T00:00:00"/>
    <x v="10"/>
    <n v="26"/>
  </r>
  <r>
    <n v="13074"/>
    <s v="66.Dengue fever"/>
    <s v="จำรัส พลคาม"/>
    <s v="000022618"/>
    <s v="หญิง"/>
    <n v="58"/>
    <n v="5"/>
    <s v="รับจ้าง,กรรมกร"/>
    <s v="80"/>
    <x v="3"/>
    <x v="45"/>
    <x v="33"/>
    <x v="11"/>
    <s v="ทุ่งเขาหลวง"/>
    <d v="2022-06-09T00:00:00"/>
    <d v="2022-06-15T00:00:00"/>
    <m/>
    <d v="2022-01-02T00:00:00"/>
    <x v="4"/>
    <n v="23"/>
  </r>
  <r>
    <n v="17693"/>
    <s v="66.Dengue fever"/>
    <s v="จิณัฐตา จันทร์หลอด"/>
    <s v="630000451"/>
    <s v="หญิง"/>
    <n v="3"/>
    <n v="2"/>
    <s v="ไม่ทราบอาชีพ/ในปกครอง"/>
    <s v="69"/>
    <x v="0"/>
    <x v="3"/>
    <x v="2"/>
    <x v="2"/>
    <s v="สุวรรณภูมิ"/>
    <d v="2022-06-10T00:00:00"/>
    <d v="2022-06-12T00:00:00"/>
    <m/>
    <d v="2022-01-02T00:00:00"/>
    <x v="4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1"/>
    <x v="3"/>
    <x v="2"/>
    <x v="2"/>
    <s v="หนองฮี"/>
    <d v="2022-05-31T00:00:00"/>
    <d v="2022-05-31T00:00:00"/>
    <m/>
    <d v="2022-01-02T00:00:00"/>
    <x v="6"/>
    <n v="22"/>
  </r>
  <r>
    <n v="18393"/>
    <s v="66.Dengue fever"/>
    <s v="จิรบดี พูลประเสริฐ"/>
    <s v="5306379"/>
    <s v="ชาย"/>
    <n v="13"/>
    <n v="1"/>
    <s v="นักเรียน"/>
    <s v="46"/>
    <x v="12"/>
    <x v="69"/>
    <x v="38"/>
    <x v="15"/>
    <s v="โพธิ์ชัย"/>
    <d v="2022-08-05T00:00:00"/>
    <d v="2022-08-08T00:00:00"/>
    <m/>
    <d v="2022-01-02T00:00:00"/>
    <x v="5"/>
    <n v="31"/>
  </r>
  <r>
    <n v="12810"/>
    <s v="66.Dengue fever"/>
    <s v="จิรพัฒน์ สีคงเพชร์"/>
    <s v="580000213"/>
    <s v="ชาย"/>
    <n v="7"/>
    <n v="3"/>
    <s v="นักเรียน"/>
    <s v="2"/>
    <x v="1"/>
    <x v="3"/>
    <x v="2"/>
    <x v="2"/>
    <s v="หนองฮี"/>
    <d v="2022-06-07T00:00:00"/>
    <d v="2022-06-07T00:00:00"/>
    <m/>
    <d v="2022-01-02T00:00:00"/>
    <x v="13"/>
    <n v="23"/>
  </r>
  <r>
    <n v="14482"/>
    <s v="66.Dengue fever"/>
    <s v="จิรากร เทพจันทร์"/>
    <s v="1085663"/>
    <s v="ชาย"/>
    <n v="49"/>
    <n v="4"/>
    <s v="ข้าราชการ"/>
    <s v="285"/>
    <x v="6"/>
    <x v="33"/>
    <x v="8"/>
    <x v="7"/>
    <s v="ร้อยเอ็ด"/>
    <d v="2022-06-18T00:00:00"/>
    <d v="2022-06-28T00:00:00"/>
    <m/>
    <d v="2022-01-02T00:00:00"/>
    <x v="10"/>
    <n v="24"/>
  </r>
  <r>
    <n v="16337"/>
    <s v="66.Dengue fever"/>
    <s v="จีรนันทฺ มาโยธา"/>
    <m/>
    <s v="หญิง"/>
    <n v="6"/>
    <n v="0"/>
    <s v="นักเรียน"/>
    <s v="145"/>
    <x v="12"/>
    <x v="62"/>
    <x v="44"/>
    <x v="14"/>
    <s v="เสลภูมิ"/>
    <d v="2022-07-15T00:00:00"/>
    <d v="2022-07-20T00:00:00"/>
    <m/>
    <d v="2022-01-02T00:00:00"/>
    <x v="1"/>
    <n v="28"/>
  </r>
  <r>
    <n v="16031"/>
    <s v="66.Dengue fever"/>
    <s v="จุฬารัตน์ บุญแสนรัญ"/>
    <s v="5810773"/>
    <s v="หญิง"/>
    <n v="6"/>
    <n v="7"/>
    <s v="นักเรียน"/>
    <s v="95/1"/>
    <x v="12"/>
    <x v="70"/>
    <x v="41"/>
    <x v="3"/>
    <s v="จตุรพักตรพิมาน"/>
    <d v="2022-07-18T00:00:00"/>
    <d v="2022-07-18T00:00:00"/>
    <m/>
    <d v="2022-01-02T00:00:00"/>
    <x v="1"/>
    <n v="29"/>
  </r>
  <r>
    <n v="13865"/>
    <s v="66.Dengue fever"/>
    <s v="เจนยุธนา พงษ์สุระ"/>
    <s v="590000735"/>
    <s v="ชาย"/>
    <n v="6"/>
    <n v="5"/>
    <s v="นักเรียน"/>
    <s v="182"/>
    <x v="9"/>
    <x v="12"/>
    <x v="2"/>
    <x v="2"/>
    <s v="หนองฮี"/>
    <d v="2022-06-25T00:00:00"/>
    <d v="2022-06-25T00:00:00"/>
    <m/>
    <d v="2022-01-02T00:00:00"/>
    <x v="2"/>
    <n v="25"/>
  </r>
  <r>
    <n v="12726"/>
    <s v="66.Dengue fever"/>
    <s v="ชญานนท์ ทวีบูลย์"/>
    <s v="971831"/>
    <s v="ชาย"/>
    <n v="8"/>
    <n v="3"/>
    <s v="นักเรียน"/>
    <s v="294"/>
    <x v="3"/>
    <x v="71"/>
    <x v="8"/>
    <x v="7"/>
    <s v="ร้อยเอ็ด"/>
    <d v="2022-06-08T00:00:00"/>
    <d v="2022-06-12T00:00:00"/>
    <m/>
    <d v="2022-01-02T00:00:00"/>
    <x v="4"/>
    <n v="23"/>
  </r>
  <r>
    <n v="18100"/>
    <s v="66.Dengue fever"/>
    <s v="ชญานิศ ศรีละวรรณ"/>
    <s v="550002232"/>
    <s v="หญิง"/>
    <n v="10"/>
    <n v="5"/>
    <s v="นักเรียน"/>
    <s v="100"/>
    <x v="15"/>
    <x v="72"/>
    <x v="4"/>
    <x v="4"/>
    <s v="พนมไพร"/>
    <d v="2022-08-05T00:00:00"/>
    <d v="2022-08-08T00:00:00"/>
    <m/>
    <d v="2022-01-02T00:00:00"/>
    <x v="5"/>
    <n v="31"/>
  </r>
  <r>
    <n v="9836"/>
    <s v="66.Dengue fever"/>
    <s v="ชนันภรณ์ ศิริสุวรรณ"/>
    <s v="000160308"/>
    <s v="หญิง"/>
    <n v="16"/>
    <n v="9"/>
    <s v="นักเรียน"/>
    <s v="6"/>
    <x v="2"/>
    <x v="73"/>
    <x v="48"/>
    <x v="14"/>
    <s v="เสลภูมิ"/>
    <d v="2022-05-05T00:00:00"/>
    <d v="2022-05-05T00:00:00"/>
    <m/>
    <d v="2022-01-02T00:00:00"/>
    <x v="19"/>
    <n v="18"/>
  </r>
  <r>
    <n v="13779"/>
    <s v="66.Dengue fever"/>
    <s v="ชนิสรา คมขำ"/>
    <m/>
    <s v="หญิง"/>
    <n v="9"/>
    <n v="0"/>
    <s v="นักเรียน"/>
    <s v="48"/>
    <x v="6"/>
    <x v="74"/>
    <x v="49"/>
    <x v="14"/>
    <s v="เสลภูมิ"/>
    <d v="2022-06-19T00:00:00"/>
    <d v="2022-06-22T00:00:00"/>
    <m/>
    <d v="2022-01-02T00:00:00"/>
    <x v="2"/>
    <n v="25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1"/>
    <x v="3"/>
    <x v="2"/>
    <x v="2"/>
    <s v="หนองฮี"/>
    <d v="2022-05-25T00:00:00"/>
    <d v="2022-05-25T00:00:00"/>
    <m/>
    <d v="2022-01-02T00:00:00"/>
    <x v="3"/>
    <n v="21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9"/>
    <x v="12"/>
    <x v="2"/>
    <x v="2"/>
    <s v="หนองฮี"/>
    <d v="2022-06-13T00:00:00"/>
    <d v="2022-06-13T00:00:00"/>
    <m/>
    <d v="2022-01-02T00:00:00"/>
    <x v="4"/>
    <n v="24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14"/>
    <x v="75"/>
    <x v="48"/>
    <x v="14"/>
    <s v="เสลภูมิ"/>
    <d v="2022-06-29T00:00:00"/>
    <d v="2022-06-30T00:00:00"/>
    <m/>
    <d v="2022-01-02T00:00:00"/>
    <x v="10"/>
    <n v="26"/>
  </r>
  <r>
    <n v="11656"/>
    <s v="66.Dengue fever"/>
    <s v="ชัยชนะ ยอดประทุม"/>
    <s v="6103747"/>
    <s v="ชาย"/>
    <n v="32"/>
    <n v="0"/>
    <s v="เกษตร"/>
    <s v="167"/>
    <x v="3"/>
    <x v="76"/>
    <x v="50"/>
    <x v="5"/>
    <s v="ปทุมรัตต์"/>
    <d v="2022-05-26T00:00:00"/>
    <d v="2022-05-30T00:00:00"/>
    <m/>
    <d v="2022-01-02T00:00:00"/>
    <x v="6"/>
    <n v="21"/>
  </r>
  <r>
    <n v="12813"/>
    <s v="66.Dengue fever"/>
    <s v="ชาลินี บุญเย็น"/>
    <s v="590001001"/>
    <s v="หญิง"/>
    <n v="7"/>
    <n v="6"/>
    <s v="นักเรียน"/>
    <s v="158"/>
    <x v="9"/>
    <x v="12"/>
    <x v="2"/>
    <x v="2"/>
    <s v="หนองฮี"/>
    <d v="2022-06-09T00:00:00"/>
    <d v="2022-06-09T00:00:00"/>
    <m/>
    <d v="2022-01-02T00:00:00"/>
    <x v="13"/>
    <n v="23"/>
  </r>
  <r>
    <n v="14938"/>
    <s v="66.Dengue fever"/>
    <s v="ชีวกิตติ์ ภูมิเลิศ"/>
    <s v="000024941"/>
    <s v="ชาย"/>
    <n v="8"/>
    <n v="7"/>
    <s v="นักเรียน"/>
    <s v="16"/>
    <x v="9"/>
    <x v="55"/>
    <x v="33"/>
    <x v="11"/>
    <s v="ทุ่งเขาหลวง"/>
    <d v="2022-07-03T00:00:00"/>
    <d v="2022-07-06T00:00:00"/>
    <m/>
    <d v="2022-01-02T00:00:00"/>
    <x v="11"/>
    <n v="27"/>
  </r>
  <r>
    <n v="17268"/>
    <s v="66.Dengue fever"/>
    <s v="ชูศักดิ์ แสนสุข"/>
    <s v="480025113"/>
    <s v="ชาย"/>
    <n v="16"/>
    <n v="9"/>
    <s v="นักเรียน"/>
    <s v="72"/>
    <x v="9"/>
    <x v="64"/>
    <x v="5"/>
    <x v="2"/>
    <s v="หนองฮี"/>
    <d v="2022-07-25T00:00:00"/>
    <d v="2022-07-25T00:00:00"/>
    <m/>
    <d v="2022-01-02T00:00:00"/>
    <x v="0"/>
    <n v="30"/>
  </r>
  <r>
    <n v="13969"/>
    <s v="66.Dengue fever"/>
    <s v="เชิดศักดิ์ ศรีวรรณะ"/>
    <s v="4904138"/>
    <s v="ชาย"/>
    <n v="15"/>
    <n v="0"/>
    <s v="นักเรียน"/>
    <s v="106"/>
    <x v="12"/>
    <x v="49"/>
    <x v="50"/>
    <x v="5"/>
    <s v="ปทุมรัตต์"/>
    <d v="2022-06-24T00:00:00"/>
    <d v="2022-06-27T00:00:00"/>
    <m/>
    <d v="2022-01-02T00:00:00"/>
    <x v="10"/>
    <n v="25"/>
  </r>
  <r>
    <n v="14481"/>
    <s v="66.Dengue fever"/>
    <s v="โชติกา ไกรสุธา"/>
    <s v="973553"/>
    <s v="หญิง"/>
    <n v="7"/>
    <n v="9"/>
    <s v="นักเรียน"/>
    <s v="67"/>
    <x v="2"/>
    <x v="14"/>
    <x v="11"/>
    <x v="7"/>
    <s v="ร้อยเอ็ด"/>
    <d v="2022-06-25T00:00:00"/>
    <d v="2022-06-27T00:00:00"/>
    <m/>
    <d v="2022-01-02T00:00:00"/>
    <x v="10"/>
    <n v="25"/>
  </r>
  <r>
    <n v="16886"/>
    <s v="66.Dengue fever"/>
    <s v="ฎาณัฐฌพรรณ สวัสดิผล"/>
    <s v="6203444"/>
    <s v="หญิง"/>
    <n v="2"/>
    <n v="11"/>
    <s v="ไม่ทราบอาชีพ/ในปกครอง"/>
    <s v="169"/>
    <x v="6"/>
    <x v="4"/>
    <x v="3"/>
    <x v="3"/>
    <s v="จตุรพักตรพิมาน"/>
    <d v="2022-07-25T00:00:00"/>
    <d v="2022-07-25T00:00:00"/>
    <m/>
    <d v="2022-01-02T00:00:00"/>
    <x v="0"/>
    <n v="30"/>
  </r>
  <r>
    <n v="13333"/>
    <s v="66.Dengue fever"/>
    <s v="ฐีรวัฒน์ สุดกันหา"/>
    <s v="600000173"/>
    <s v="ชาย"/>
    <n v="6"/>
    <n v="2"/>
    <s v="นักเรียน"/>
    <s v="53"/>
    <x v="0"/>
    <x v="3"/>
    <x v="2"/>
    <x v="2"/>
    <s v="หนองฮี"/>
    <d v="2022-06-14T00:00:00"/>
    <d v="2022-06-14T00:00:00"/>
    <m/>
    <d v="2022-01-02T00:00:00"/>
    <x v="4"/>
    <n v="24"/>
  </r>
  <r>
    <n v="14749"/>
    <s v="66.Dengue fever"/>
    <s v="ณัฐชยา รอดเรือง"/>
    <s v="520001392"/>
    <s v="หญิง"/>
    <n v="13"/>
    <n v="1"/>
    <s v="นักเรียน"/>
    <s v="45"/>
    <x v="2"/>
    <x v="77"/>
    <x v="2"/>
    <x v="2"/>
    <s v="หนองฮี"/>
    <d v="2022-06-27T00:00:00"/>
    <d v="2022-06-27T00:00:00"/>
    <m/>
    <d v="2022-01-02T00:00:00"/>
    <x v="10"/>
    <n v="26"/>
  </r>
  <r>
    <n v="17692"/>
    <s v="66.Dengue fever"/>
    <s v="ณัฐชานนท์ จันทร์หลอด"/>
    <s v="580187860"/>
    <s v="ชาย"/>
    <n v="7"/>
    <n v="0"/>
    <s v="นักเรียน"/>
    <s v="69"/>
    <x v="0"/>
    <x v="3"/>
    <x v="2"/>
    <x v="2"/>
    <s v="สุวรรณภูมิ"/>
    <d v="2022-06-10T00:00:00"/>
    <d v="2022-06-12T00:00:00"/>
    <m/>
    <d v="2022-01-02T00:00:00"/>
    <x v="4"/>
    <n v="23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0"/>
    <x v="3"/>
    <x v="2"/>
    <x v="2"/>
    <s v="หนองฮี"/>
    <d v="2022-06-09T00:00:00"/>
    <d v="2022-06-09T00:00:00"/>
    <m/>
    <d v="2022-01-02T00:00:00"/>
    <x v="13"/>
    <n v="23"/>
  </r>
  <r>
    <n v="13267"/>
    <s v="66.Dengue fever"/>
    <s v="ณัฐณิชา ศิลายศ"/>
    <s v="1282363"/>
    <s v="หญิง"/>
    <n v="9"/>
    <n v="4"/>
    <s v="นักเรียน"/>
    <s v="49"/>
    <x v="9"/>
    <x v="67"/>
    <x v="51"/>
    <x v="0"/>
    <s v="ร้อยเอ็ด"/>
    <d v="2022-06-10T00:00:00"/>
    <d v="2022-06-13T00:00:00"/>
    <m/>
    <d v="2022-01-02T00:00:00"/>
    <x v="4"/>
    <n v="23"/>
  </r>
  <r>
    <n v="12806"/>
    <s v="66.Dengue fever"/>
    <s v="ณัฐธิดา ขันสัมฤทธิ์"/>
    <s v="550002508"/>
    <s v="หญิง"/>
    <n v="9"/>
    <n v="8"/>
    <s v="นักเรียน"/>
    <s v="138"/>
    <x v="0"/>
    <x v="3"/>
    <x v="2"/>
    <x v="2"/>
    <s v="หนองฮี"/>
    <d v="2022-06-06T00:00:00"/>
    <d v="2022-06-06T00:00:00"/>
    <m/>
    <d v="2022-01-02T00:00:00"/>
    <x v="13"/>
    <n v="23"/>
  </r>
  <r>
    <n v="16560"/>
    <s v="66.Dengue fever"/>
    <s v="ณัฐนันท์ เพชรมี"/>
    <m/>
    <s v="ชาย"/>
    <n v="7"/>
    <n v="0"/>
    <s v="นักเรียน"/>
    <s v="1"/>
    <x v="2"/>
    <x v="14"/>
    <x v="11"/>
    <x v="7"/>
    <s v="ร้อยเอ็ดธนบุรี"/>
    <d v="2022-07-03T00:00:00"/>
    <d v="2022-07-04T00:00:00"/>
    <m/>
    <d v="2022-01-02T00:00:00"/>
    <x v="11"/>
    <n v="27"/>
  </r>
  <r>
    <n v="10188"/>
    <s v="66.Dengue fever"/>
    <s v="ณัฐพงษ์ จริยาวณิชย์"/>
    <s v="620002386"/>
    <s v="ชาย"/>
    <n v="10"/>
    <n v="7"/>
    <s v="นักเรียน"/>
    <s v="112"/>
    <x v="4"/>
    <x v="78"/>
    <x v="36"/>
    <x v="4"/>
    <s v="สุวรรณภูมิ"/>
    <d v="2022-04-29T00:00:00"/>
    <d v="2022-05-03T00:00:00"/>
    <m/>
    <d v="2022-01-02T00:00:00"/>
    <x v="19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0"/>
    <x v="3"/>
    <x v="2"/>
    <x v="2"/>
    <s v="หนองฮี"/>
    <d v="2022-06-07T00:00:00"/>
    <d v="2022-06-07T00:00:00"/>
    <m/>
    <d v="2022-01-02T00:00:00"/>
    <x v="13"/>
    <n v="23"/>
  </r>
  <r>
    <n v="15395"/>
    <s v="66.Dengue fever"/>
    <s v="ณิชากานต์ วงค์ไชยยา"/>
    <s v="5302693"/>
    <s v="หญิง"/>
    <n v="14"/>
    <n v="8"/>
    <s v="นักเรียน"/>
    <s v="166"/>
    <x v="10"/>
    <x v="79"/>
    <x v="39"/>
    <x v="16"/>
    <s v="หนองพอก"/>
    <d v="2022-07-06T00:00:00"/>
    <d v="2022-07-10T00:00:00"/>
    <m/>
    <d v="2022-01-02T00:00:00"/>
    <x v="9"/>
    <n v="27"/>
  </r>
  <r>
    <n v="12821"/>
    <s v="66.Dengue fever"/>
    <s v="ณีรนุช บรรยง"/>
    <s v="590000441"/>
    <s v="หญิง"/>
    <n v="6"/>
    <n v="1"/>
    <s v="นักเรียน"/>
    <s v="48"/>
    <x v="8"/>
    <x v="29"/>
    <x v="2"/>
    <x v="2"/>
    <s v="หนองฮี"/>
    <d v="2022-06-10T00:00:00"/>
    <d v="2022-06-10T00:00:00"/>
    <m/>
    <d v="2022-01-02T00:00:00"/>
    <x v="13"/>
    <n v="23"/>
  </r>
  <r>
    <n v="13876"/>
    <s v="66.Dengue fever"/>
    <s v="ดรุณี วังอ่อน"/>
    <s v="450057499"/>
    <s v="หญิง"/>
    <n v="22"/>
    <n v="0"/>
    <s v="รับจ้าง,กรรมกร"/>
    <s v="152"/>
    <x v="11"/>
    <x v="80"/>
    <x v="52"/>
    <x v="4"/>
    <s v="พนมไพร"/>
    <d v="2022-06-27T00:00:00"/>
    <d v="2022-06-27T00:00:00"/>
    <m/>
    <d v="2022-01-02T00:00:00"/>
    <x v="10"/>
    <n v="26"/>
  </r>
  <r>
    <n v="15248"/>
    <s v="66.Dengue fever"/>
    <s v="ดวงใจ พลเยี่ยม"/>
    <s v="1284337"/>
    <s v="หญิง"/>
    <n v="54"/>
    <n v="6"/>
    <s v="รับจ้าง,กรรมกร"/>
    <s v="94"/>
    <x v="11"/>
    <x v="81"/>
    <x v="53"/>
    <x v="15"/>
    <s v="ร้อยเอ็ด"/>
    <d v="2022-06-30T00:00:00"/>
    <d v="2022-07-03T00:00:00"/>
    <m/>
    <d v="2022-01-02T00:00:00"/>
    <x v="11"/>
    <n v="26"/>
  </r>
  <r>
    <n v="14754"/>
    <s v="66.Dengue fever"/>
    <s v="เดช เมรัตน์"/>
    <s v="450063961"/>
    <s v="ชาย"/>
    <n v="75"/>
    <n v="1"/>
    <s v="เกษตร"/>
    <s v="118"/>
    <x v="6"/>
    <x v="82"/>
    <x v="54"/>
    <x v="2"/>
    <s v="หนองฮี"/>
    <d v="2022-07-01T00:00:00"/>
    <d v="2022-07-01T00:00:00"/>
    <m/>
    <d v="2022-01-02T00:00:00"/>
    <x v="10"/>
    <n v="26"/>
  </r>
  <r>
    <n v="12239"/>
    <s v="66.Dengue fever"/>
    <s v="เดชาวัต สาผาย"/>
    <s v="570000933"/>
    <s v="ชาย"/>
    <n v="15"/>
    <n v="8"/>
    <s v="นักเรียน"/>
    <s v="76"/>
    <x v="0"/>
    <x v="3"/>
    <x v="2"/>
    <x v="2"/>
    <s v="หนองฮี"/>
    <d v="2022-06-03T00:00:00"/>
    <d v="2022-06-03T00:00:00"/>
    <m/>
    <d v="2022-01-02T00:00:00"/>
    <x v="6"/>
    <n v="22"/>
  </r>
  <r>
    <n v="15169"/>
    <s v="66.Dengue fever"/>
    <s v="ตรัยคุณ ในเวียง"/>
    <s v="600000344"/>
    <s v="ชาย"/>
    <n v="5"/>
    <n v="3"/>
    <s v="ไม่ทราบอาชีพ/ในปกครอง"/>
    <s v="91"/>
    <x v="0"/>
    <x v="3"/>
    <x v="2"/>
    <x v="2"/>
    <s v="หนองฮี"/>
    <d v="2022-07-03T00:00:00"/>
    <d v="2022-07-03T00:00:00"/>
    <m/>
    <d v="2022-01-02T00:00:00"/>
    <x v="11"/>
    <n v="27"/>
  </r>
  <r>
    <n v="13337"/>
    <s v="66.Dengue fever"/>
    <s v="ตรีวิชย์ พานิช"/>
    <s v="520002361"/>
    <s v="ชาย"/>
    <n v="12"/>
    <n v="11"/>
    <s v="นักเรียน"/>
    <s v="105"/>
    <x v="0"/>
    <x v="3"/>
    <x v="2"/>
    <x v="2"/>
    <s v="หนองฮี"/>
    <d v="2022-06-15T00:00:00"/>
    <d v="2022-06-15T00:00:00"/>
    <m/>
    <d v="2022-01-02T00:00:00"/>
    <x v="4"/>
    <n v="24"/>
  </r>
  <r>
    <n v="16559"/>
    <s v="66.Dengue fever"/>
    <s v="เตชิต ทิพประมวล"/>
    <m/>
    <s v="ชาย"/>
    <n v="6"/>
    <n v="0"/>
    <s v="นักเรียน"/>
    <s v="101"/>
    <x v="1"/>
    <x v="69"/>
    <x v="38"/>
    <x v="15"/>
    <s v="ร้อยเอ็ดธนบุรี"/>
    <d v="2022-06-23T00:00:00"/>
    <d v="2022-06-26T00:00:00"/>
    <m/>
    <d v="2022-01-02T00:00:00"/>
    <x v="10"/>
    <n v="25"/>
  </r>
  <r>
    <n v="15789"/>
    <s v="66.Dengue fever"/>
    <s v="ทนุขวัญ ฮวดสกุล"/>
    <s v="630000099"/>
    <s v="หญิง"/>
    <n v="4"/>
    <n v="8"/>
    <s v="ไม่ทราบอาชีพ/ในปกครอง"/>
    <s v="88"/>
    <x v="11"/>
    <x v="83"/>
    <x v="2"/>
    <x v="2"/>
    <s v="หนองฮี"/>
    <d v="2022-07-11T00:00:00"/>
    <d v="2022-07-11T00:00:00"/>
    <m/>
    <d v="2022-01-02T00:00:00"/>
    <x v="9"/>
    <n v="28"/>
  </r>
  <r>
    <n v="14751"/>
    <s v="66.Dengue fever"/>
    <s v="ทยากร มหาสีทะเนตร"/>
    <s v="490000262"/>
    <s v="ชาย"/>
    <n v="16"/>
    <n v="5"/>
    <s v="นักเรียน"/>
    <s v="1"/>
    <x v="0"/>
    <x v="3"/>
    <x v="2"/>
    <x v="2"/>
    <s v="หนองฮี"/>
    <d v="2022-06-28T00:00:00"/>
    <d v="2022-06-28T00:00:00"/>
    <m/>
    <d v="2022-01-02T00:00:00"/>
    <x v="10"/>
    <n v="26"/>
  </r>
  <r>
    <n v="4746"/>
    <s v="66.Dengue fever"/>
    <s v="ทยากร โสรถาวร"/>
    <s v="420016025"/>
    <s v="ชาย"/>
    <n v="25"/>
    <n v="3"/>
    <s v="เกษตร"/>
    <s v="81"/>
    <x v="6"/>
    <x v="31"/>
    <x v="21"/>
    <x v="8"/>
    <s v="สุวรรณภูมิ"/>
    <d v="2022-01-24T00:00:00"/>
    <d v="2022-01-27T00:00:00"/>
    <m/>
    <d v="2022-01-02T00:00:00"/>
    <x v="16"/>
    <n v="4"/>
  </r>
  <r>
    <n v="13789"/>
    <s v="66.Dengue fever"/>
    <s v="ทรัพย์ศิริโชค ทองปาน"/>
    <s v="520001026"/>
    <s v="ชาย"/>
    <n v="13"/>
    <n v="4"/>
    <s v="นักเรียน"/>
    <s v="4"/>
    <x v="15"/>
    <x v="84"/>
    <x v="55"/>
    <x v="4"/>
    <s v="พนมไพร"/>
    <d v="2022-06-22T00:00:00"/>
    <d v="2022-06-24T00:00:00"/>
    <m/>
    <d v="2022-01-02T00:00:00"/>
    <x v="2"/>
    <n v="25"/>
  </r>
  <r>
    <n v="12816"/>
    <s v="66.Dengue fever"/>
    <s v="ทัศนวรรณ บิณศรี"/>
    <s v="590000937"/>
    <s v="หญิง"/>
    <n v="7"/>
    <n v="4"/>
    <s v="นักเรียน"/>
    <s v="12"/>
    <x v="8"/>
    <x v="29"/>
    <x v="2"/>
    <x v="2"/>
    <s v="หนองฮี"/>
    <d v="2022-06-09T00:00:00"/>
    <d v="2022-06-09T00:00:00"/>
    <m/>
    <d v="2022-01-02T00:00:00"/>
    <x v="13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0"/>
    <x v="3"/>
    <x v="2"/>
    <x v="2"/>
    <s v="หนองฮี"/>
    <d v="2022-06-06T00:00:00"/>
    <d v="2022-06-06T00:00:00"/>
    <m/>
    <d v="2022-01-02T00:00:00"/>
    <x v="13"/>
    <n v="23"/>
  </r>
  <r>
    <n v="18238"/>
    <s v="66.Dengue fever"/>
    <s v="ธนกร ฮวดสกุล"/>
    <s v="600000847"/>
    <s v="ชาย"/>
    <n v="7"/>
    <n v="8"/>
    <s v="นักเรียน"/>
    <s v="88"/>
    <x v="11"/>
    <x v="83"/>
    <x v="2"/>
    <x v="2"/>
    <s v="หนองฮี"/>
    <d v="2022-08-01T00:00:00"/>
    <d v="2022-08-01T00:00:00"/>
    <m/>
    <d v="2022-01-02T00:00:00"/>
    <x v="8"/>
    <n v="31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0"/>
    <x v="3"/>
    <x v="2"/>
    <x v="2"/>
    <s v="หนองฮี"/>
    <d v="2022-06-12T00:00:00"/>
    <d v="2022-06-12T00:00:00"/>
    <m/>
    <d v="2022-01-02T00:00:00"/>
    <x v="4"/>
    <n v="24"/>
  </r>
  <r>
    <n v="19095"/>
    <s v="66.Dengue fever"/>
    <s v="ธนธรณ์ จุฬาคำ"/>
    <s v="520000148"/>
    <s v="ชาย"/>
    <n v="13"/>
    <n v="7"/>
    <s v="นักเรียน"/>
    <s v="6"/>
    <x v="8"/>
    <x v="85"/>
    <x v="55"/>
    <x v="4"/>
    <s v="พนมไพร"/>
    <d v="2022-08-13T00:00:00"/>
    <d v="2022-08-14T00:00:00"/>
    <m/>
    <d v="2022-01-02T00:00:00"/>
    <x v="22"/>
    <n v="32"/>
  </r>
  <r>
    <n v="13859"/>
    <s v="66.Dengue fever"/>
    <s v="ธนพนธ์ โคโตสี"/>
    <s v="520003202"/>
    <s v="ชาย"/>
    <n v="12"/>
    <n v="9"/>
    <s v="นักเรียน"/>
    <s v="126"/>
    <x v="0"/>
    <x v="3"/>
    <x v="2"/>
    <x v="2"/>
    <s v="หนองฮี"/>
    <d v="2022-06-19T00:00:00"/>
    <d v="2022-06-19T00:00:00"/>
    <m/>
    <d v="2022-01-02T00:00:00"/>
    <x v="2"/>
    <n v="25"/>
  </r>
  <r>
    <n v="12811"/>
    <s v="66.Dengue fever"/>
    <s v="ธนพล นากอก"/>
    <s v="580000601"/>
    <s v="ชาย"/>
    <n v="20"/>
    <n v="2"/>
    <s v="รับจ้าง,กรรมกร"/>
    <s v="29"/>
    <x v="8"/>
    <x v="29"/>
    <x v="2"/>
    <x v="2"/>
    <s v="หนองฮี"/>
    <d v="2022-06-08T00:00:00"/>
    <d v="2022-06-08T00:00:00"/>
    <m/>
    <d v="2022-01-02T00:00:00"/>
    <x v="13"/>
    <n v="23"/>
  </r>
  <r>
    <n v="11617"/>
    <s v="66.Dengue fever"/>
    <s v="ธนภัทร คำสอน"/>
    <s v="530004634"/>
    <s v="ชาย"/>
    <n v="11"/>
    <n v="5"/>
    <s v="นักเรียน"/>
    <s v="5"/>
    <x v="1"/>
    <x v="3"/>
    <x v="2"/>
    <x v="2"/>
    <s v="หนองฮี"/>
    <d v="2022-05-24T00:00:00"/>
    <d v="2022-05-24T00:00:00"/>
    <m/>
    <d v="2022-01-02T00:00:00"/>
    <x v="3"/>
    <n v="21"/>
  </r>
  <r>
    <n v="13384"/>
    <s v="66.Dengue fever"/>
    <s v="ธนวัฒน์ หินซุย"/>
    <s v="5704670"/>
    <s v="ชาย"/>
    <n v="8"/>
    <n v="0"/>
    <s v="นักเรียน"/>
    <s v="103"/>
    <x v="3"/>
    <x v="86"/>
    <x v="27"/>
    <x v="9"/>
    <s v="เกษตรวิสัย"/>
    <d v="2022-06-14T00:00:00"/>
    <d v="2022-06-17T00:00:00"/>
    <m/>
    <d v="2022-01-02T00:00:00"/>
    <x v="4"/>
    <n v="24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8"/>
    <x v="29"/>
    <x v="2"/>
    <x v="2"/>
    <s v="หนองฮี"/>
    <d v="2022-06-10T00:00:00"/>
    <d v="2022-06-10T00:00:00"/>
    <m/>
    <d v="2022-01-02T00:00:00"/>
    <x v="13"/>
    <n v="23"/>
  </r>
  <r>
    <n v="13268"/>
    <s v="66.Dengue fever"/>
    <s v="ธนะทัต อารีเอื้อ"/>
    <s v="770158"/>
    <s v="ชาย"/>
    <n v="12"/>
    <n v="5"/>
    <s v="นักเรียน"/>
    <s v="10"/>
    <x v="16"/>
    <x v="36"/>
    <x v="26"/>
    <x v="0"/>
    <s v="ร้อยเอ็ด"/>
    <d v="2022-06-10T00:00:00"/>
    <d v="2022-06-15T00:00:00"/>
    <m/>
    <d v="2022-01-02T00:00:00"/>
    <x v="4"/>
    <n v="23"/>
  </r>
  <r>
    <n v="15172"/>
    <s v="66.Dengue fever"/>
    <s v="ธนัญญา บุตรหนองหว้า"/>
    <s v="580000643"/>
    <s v="หญิง"/>
    <n v="7"/>
    <n v="3"/>
    <s v="นักเรียน"/>
    <s v="7"/>
    <x v="2"/>
    <x v="77"/>
    <x v="2"/>
    <x v="2"/>
    <s v="หนองฮี"/>
    <d v="2022-07-06T00:00:00"/>
    <d v="2022-07-06T00:00:00"/>
    <m/>
    <d v="2022-01-02T00:00:00"/>
    <x v="11"/>
    <n v="27"/>
  </r>
  <r>
    <n v="12814"/>
    <s v="66.Dengue fever"/>
    <s v="ธนากร วันจันทร์"/>
    <s v="560002026"/>
    <s v="ชาย"/>
    <n v="9"/>
    <n v="4"/>
    <s v="นักเรียน"/>
    <s v="8"/>
    <x v="15"/>
    <x v="44"/>
    <x v="2"/>
    <x v="2"/>
    <s v="หนองฮี"/>
    <d v="2022-06-09T00:00:00"/>
    <d v="2022-06-09T00:00:00"/>
    <m/>
    <d v="2022-01-02T00:00:00"/>
    <x v="13"/>
    <n v="23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1"/>
    <x v="69"/>
    <x v="38"/>
    <x v="15"/>
    <s v="จุรีเวช"/>
    <d v="2022-06-21T00:00:00"/>
    <d v="2022-06-21T00:00:00"/>
    <m/>
    <d v="2022-01-02T00:00:00"/>
    <x v="2"/>
    <n v="25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0"/>
    <x v="87"/>
    <x v="13"/>
    <x v="7"/>
    <s v="ร้อยเอ็ด"/>
    <d v="2022-06-13T00:00:00"/>
    <d v="2022-06-15T00:00:00"/>
    <m/>
    <d v="2022-01-02T00:00:00"/>
    <x v="4"/>
    <n v="24"/>
  </r>
  <r>
    <n v="12803"/>
    <s v="66.Dengue fever"/>
    <s v="ธัญชนก ไชยโคตร"/>
    <s v="550002512"/>
    <s v="หญิง"/>
    <n v="9"/>
    <n v="8"/>
    <s v="นักเรียน"/>
    <s v="82"/>
    <x v="0"/>
    <x v="3"/>
    <x v="2"/>
    <x v="2"/>
    <s v="หนองฮี"/>
    <d v="2022-06-06T00:00:00"/>
    <d v="2022-06-06T00:00:00"/>
    <m/>
    <d v="2022-01-02T00:00:00"/>
    <x v="13"/>
    <n v="23"/>
  </r>
  <r>
    <n v="12822"/>
    <s v="66.Dengue fever"/>
    <s v="ธัญชนก แสนปาง"/>
    <s v="570000484"/>
    <s v="หญิง"/>
    <n v="8"/>
    <n v="3"/>
    <s v="นักเรียน"/>
    <s v="29"/>
    <x v="1"/>
    <x v="3"/>
    <x v="2"/>
    <x v="2"/>
    <s v="หนองฮี"/>
    <d v="2022-06-10T00:00:00"/>
    <d v="2022-06-10T00:00:00"/>
    <m/>
    <d v="2022-01-02T00:00:00"/>
    <x v="13"/>
    <n v="23"/>
  </r>
  <r>
    <n v="14858"/>
    <s v="66.Dengue fever"/>
    <s v="ธัญญาภรณ์ ดงยางวัน"/>
    <s v="5606243"/>
    <s v="หญิง"/>
    <n v="9"/>
    <n v="9"/>
    <s v="นักเรียน"/>
    <s v="34"/>
    <x v="8"/>
    <x v="18"/>
    <x v="14"/>
    <x v="3"/>
    <s v="จตุรพักตรพิมาน"/>
    <d v="2022-07-04T00:00:00"/>
    <d v="2022-07-04T00:00:00"/>
    <m/>
    <d v="2022-01-02T00:00:00"/>
    <x v="11"/>
    <n v="27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0"/>
    <x v="3"/>
    <x v="2"/>
    <x v="2"/>
    <s v="หนองฮี"/>
    <d v="2022-06-10T00:00:00"/>
    <d v="2022-06-10T00:00:00"/>
    <m/>
    <d v="2022-01-02T00:00:00"/>
    <x v="13"/>
    <n v="23"/>
  </r>
  <r>
    <n v="14755"/>
    <s v="66.Dengue fever"/>
    <s v="ธันยพร คำสอน"/>
    <s v="490006480"/>
    <s v="หญิง"/>
    <n v="15"/>
    <n v="6"/>
    <s v="นักเรียน"/>
    <s v="11"/>
    <x v="0"/>
    <x v="3"/>
    <x v="2"/>
    <x v="2"/>
    <s v="หนองฮี"/>
    <d v="2022-07-02T00:00:00"/>
    <d v="2022-07-02T00:00:00"/>
    <m/>
    <d v="2022-01-02T00:00:00"/>
    <x v="10"/>
    <n v="26"/>
  </r>
  <r>
    <n v="12805"/>
    <s v="66.Dengue fever"/>
    <s v="ธันยพร โคตรสุวรรณ"/>
    <s v="510002395"/>
    <s v="หญิง"/>
    <n v="13"/>
    <n v="11"/>
    <s v="นักเรียน"/>
    <s v="4"/>
    <x v="0"/>
    <x v="3"/>
    <x v="2"/>
    <x v="2"/>
    <s v="หนองฮี"/>
    <d v="2022-06-06T00:00:00"/>
    <d v="2022-06-06T00:00:00"/>
    <m/>
    <d v="2022-01-02T00:00:00"/>
    <x v="13"/>
    <n v="23"/>
  </r>
  <r>
    <n v="14750"/>
    <s v="66.Dengue fever"/>
    <s v="ธันยพร พลอยพะเนาว์"/>
    <s v="520000053"/>
    <s v="หญิง"/>
    <n v="16"/>
    <n v="5"/>
    <s v="นักเรียน"/>
    <s v="118"/>
    <x v="6"/>
    <x v="68"/>
    <x v="2"/>
    <x v="2"/>
    <s v="หนองฮี"/>
    <d v="2022-06-28T00:00:00"/>
    <d v="2022-06-28T00:00:00"/>
    <m/>
    <d v="2022-01-02T00:00:00"/>
    <x v="10"/>
    <n v="26"/>
  </r>
  <r>
    <n v="12148"/>
    <s v="66.Dengue fever"/>
    <s v="ธิชาฎา โอวาท"/>
    <m/>
    <s v="หญิง"/>
    <n v="10"/>
    <n v="0"/>
    <s v="นักเรียน"/>
    <s v="119"/>
    <x v="3"/>
    <x v="88"/>
    <x v="56"/>
    <x v="4"/>
    <s v="ร้อยเอ็ดธนบุรี"/>
    <d v="2022-06-05T00:00:00"/>
    <d v="2022-06-09T00:00:00"/>
    <m/>
    <d v="2022-01-02T00:00:00"/>
    <x v="13"/>
    <n v="23"/>
  </r>
  <r>
    <n v="16389"/>
    <s v="66.Dengue fever"/>
    <s v="ธิญาดา ปัดทุม"/>
    <s v="000015802"/>
    <s v="หญิง"/>
    <n v="23"/>
    <n v="1"/>
    <s v="รับจ้าง,กรรมกร"/>
    <s v="1"/>
    <x v="9"/>
    <x v="34"/>
    <x v="25"/>
    <x v="11"/>
    <s v="ทุ่งเขาหลวง"/>
    <d v="2022-07-18T00:00:00"/>
    <d v="2022-07-18T00:00:00"/>
    <m/>
    <d v="2022-01-02T00:00:00"/>
    <x v="1"/>
    <n v="29"/>
  </r>
  <r>
    <n v="16721"/>
    <s v="66.Dengue fever"/>
    <s v="ธีรภัทร พรมบุตร"/>
    <m/>
    <s v="ชาย"/>
    <n v="11"/>
    <n v="0"/>
    <s v="นักเรียน"/>
    <s v="81"/>
    <x v="12"/>
    <x v="62"/>
    <x v="44"/>
    <x v="14"/>
    <s v="เสลภูมิ"/>
    <d v="2022-07-21T00:00:00"/>
    <d v="2022-07-24T00:00:00"/>
    <m/>
    <d v="2022-01-02T00:00:00"/>
    <x v="0"/>
    <n v="29"/>
  </r>
  <r>
    <n v="16639"/>
    <s v="66.Dengue fever"/>
    <s v="ธีรภัทร์ วันนู"/>
    <s v="500006068"/>
    <s v="ชาย"/>
    <n v="15"/>
    <n v="3"/>
    <s v="นักเรียน"/>
    <s v="73"/>
    <x v="7"/>
    <x v="89"/>
    <x v="5"/>
    <x v="2"/>
    <s v="หนองฮี"/>
    <d v="2022-07-20T00:00:00"/>
    <d v="2022-07-20T00:00:00"/>
    <m/>
    <d v="2022-01-02T00:00:00"/>
    <x v="1"/>
    <n v="29"/>
  </r>
  <r>
    <n v="15175"/>
    <s v="66.Dengue fever"/>
    <s v="ธีรภัทร์ สัตย์ซ้ำ"/>
    <s v="490002383"/>
    <s v="ชาย"/>
    <n v="16"/>
    <n v="2"/>
    <s v="นักเรียน"/>
    <s v="62"/>
    <x v="2"/>
    <x v="77"/>
    <x v="2"/>
    <x v="2"/>
    <s v="หนองฮี"/>
    <d v="2022-07-09T00:00:00"/>
    <d v="2022-07-09T00:00:00"/>
    <m/>
    <d v="2022-01-02T00:00:00"/>
    <x v="11"/>
    <n v="27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1"/>
    <x v="3"/>
    <x v="2"/>
    <x v="2"/>
    <s v="หนองฮี"/>
    <d v="2022-06-16T00:00:00"/>
    <d v="2022-06-16T00:00:00"/>
    <m/>
    <d v="2022-01-02T00:00:00"/>
    <x v="4"/>
    <n v="24"/>
  </r>
  <r>
    <n v="14866"/>
    <s v="66.Dengue fever"/>
    <s v="ธีรวัฒน์ สมศรี"/>
    <s v="000020797"/>
    <s v="ชาย"/>
    <n v="10"/>
    <n v="11"/>
    <s v="นักเรียน"/>
    <s v="167"/>
    <x v="9"/>
    <x v="34"/>
    <x v="25"/>
    <x v="11"/>
    <s v="ทุ่งเขาหลวง"/>
    <d v="2022-07-02T00:00:00"/>
    <d v="2022-07-05T00:00:00"/>
    <m/>
    <d v="2022-01-02T00:00:00"/>
    <x v="11"/>
    <n v="26"/>
  </r>
  <r>
    <n v="15097"/>
    <s v="66.Dengue fever"/>
    <s v="ธีรวิทย์ ภูมิเลิศ"/>
    <s v="000023107"/>
    <s v="ชาย"/>
    <n v="16"/>
    <n v="9"/>
    <s v="นักเรียน"/>
    <s v="16"/>
    <x v="9"/>
    <x v="55"/>
    <x v="33"/>
    <x v="11"/>
    <s v="ทุ่งเขาหลวง"/>
    <d v="2022-07-06T00:00:00"/>
    <d v="2022-07-08T00:00:00"/>
    <m/>
    <d v="2022-01-02T00:00:00"/>
    <x v="11"/>
    <n v="27"/>
  </r>
  <r>
    <n v="18101"/>
    <s v="66.Dengue fever"/>
    <s v="ธีรศักดิ์ ราษี"/>
    <s v="530000459"/>
    <s v="ชาย"/>
    <n v="12"/>
    <n v="6"/>
    <s v="นักเรียน"/>
    <s v="108"/>
    <x v="6"/>
    <x v="90"/>
    <x v="57"/>
    <x v="4"/>
    <s v="พนมไพร"/>
    <d v="2022-08-06T00:00:00"/>
    <d v="2022-08-08T00:00:00"/>
    <m/>
    <d v="2022-01-02T00:00:00"/>
    <x v="5"/>
    <n v="31"/>
  </r>
  <r>
    <n v="14405"/>
    <s v="66.Dengue fever"/>
    <s v="ธีระนุช ปั้นมูล"/>
    <s v="620004479"/>
    <s v="หญิง"/>
    <n v="8"/>
    <n v="3"/>
    <s v="นักเรียน"/>
    <s v="2/3"/>
    <x v="18"/>
    <x v="91"/>
    <x v="13"/>
    <x v="7"/>
    <s v="จุรีเวช"/>
    <d v="2022-06-26T00:00:00"/>
    <d v="2022-06-26T00:00:00"/>
    <m/>
    <d v="2022-01-02T00:00:00"/>
    <x v="10"/>
    <n v="26"/>
  </r>
  <r>
    <n v="11516"/>
    <s v="66.Dengue fever"/>
    <s v="นงนภัส เกตุสอน"/>
    <s v="4804488"/>
    <s v="หญิง"/>
    <n v="16"/>
    <n v="0"/>
    <s v="นักเรียน"/>
    <s v="82"/>
    <x v="3"/>
    <x v="92"/>
    <x v="58"/>
    <x v="5"/>
    <s v="ปทุมรัตต์"/>
    <d v="2022-05-27T00:00:00"/>
    <d v="2022-05-30T00:00:00"/>
    <m/>
    <d v="2022-01-02T00:00:00"/>
    <x v="6"/>
    <n v="21"/>
  </r>
  <r>
    <n v="15029"/>
    <s v="66.Dengue fever"/>
    <s v="นภคสิริ เฉวียงวาศ"/>
    <s v="330459"/>
    <s v="หญิง"/>
    <n v="30"/>
    <n v="4"/>
    <s v="รับจ้าง,กรรมกร"/>
    <s v="562 หมู่บ้านมารินทร์ 4"/>
    <x v="14"/>
    <x v="93"/>
    <x v="29"/>
    <x v="7"/>
    <s v="ร้อยเอ็ด"/>
    <d v="2022-06-28T00:00:00"/>
    <d v="2022-06-29T00:00:00"/>
    <m/>
    <d v="2022-01-02T00:00:00"/>
    <x v="10"/>
    <n v="26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0"/>
    <x v="3"/>
    <x v="2"/>
    <x v="2"/>
    <s v="หนองฮี"/>
    <d v="2022-06-02T00:00:00"/>
    <d v="2022-06-02T00:00:00"/>
    <m/>
    <d v="2022-01-02T00:00:00"/>
    <x v="6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6"/>
    <x v="94"/>
    <x v="59"/>
    <x v="13"/>
    <s v="ร้อยเอ็ด"/>
    <d v="2022-06-10T00:00:00"/>
    <d v="2022-06-14T00:00:00"/>
    <m/>
    <d v="2022-01-02T00:00:00"/>
    <x v="4"/>
    <n v="23"/>
  </r>
  <r>
    <n v="12819"/>
    <s v="66.Dengue fever"/>
    <s v="นฤสรณ์ สุขมณี"/>
    <s v="490006379"/>
    <s v="ชาย"/>
    <n v="15"/>
    <n v="5"/>
    <s v="นักเรียน"/>
    <s v="63"/>
    <x v="0"/>
    <x v="3"/>
    <x v="2"/>
    <x v="2"/>
    <s v="หนองฮี"/>
    <d v="2022-06-10T00:00:00"/>
    <d v="2022-06-10T00:00:00"/>
    <m/>
    <d v="2022-01-02T00:00:00"/>
    <x v="13"/>
    <n v="23"/>
  </r>
  <r>
    <n v="17690"/>
    <s v="66.Dengue fever"/>
    <s v="น้อม คำอ่อนศรี"/>
    <s v="480119005"/>
    <s v="หญิง"/>
    <n v="70"/>
    <n v="3"/>
    <s v="เกษตร"/>
    <s v="252"/>
    <x v="6"/>
    <x v="95"/>
    <x v="60"/>
    <x v="8"/>
    <s v="สุวรรณภูมิ"/>
    <d v="2022-06-15T00:00:00"/>
    <d v="2022-06-20T00:00:00"/>
    <m/>
    <d v="2022-01-02T00:00:00"/>
    <x v="2"/>
    <n v="24"/>
  </r>
  <r>
    <n v="17195"/>
    <s v="66.Dengue fever"/>
    <s v="นัทธพงศ์ จันทราศ"/>
    <s v="714698"/>
    <s v="ชาย"/>
    <n v="27"/>
    <n v="7"/>
    <s v="รับจ้าง,กรรมกร"/>
    <s v="324  เทวาภิบาล"/>
    <x v="11"/>
    <x v="96"/>
    <x v="13"/>
    <x v="7"/>
    <s v="ร้อยเอ็ด"/>
    <d v="2022-07-19T00:00:00"/>
    <d v="2022-07-24T00:00:00"/>
    <m/>
    <d v="2022-01-02T00:00:00"/>
    <x v="0"/>
    <n v="29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0"/>
    <x v="3"/>
    <x v="2"/>
    <x v="2"/>
    <s v="หนองฮี"/>
    <d v="2022-06-07T00:00:00"/>
    <d v="2022-06-07T00:00:00"/>
    <m/>
    <d v="2022-01-02T00:00:00"/>
    <x v="13"/>
    <n v="23"/>
  </r>
  <r>
    <n v="13810"/>
    <s v="66.Dengue fever"/>
    <s v="นาคิน บรรณโคตร"/>
    <s v="927871"/>
    <s v="ชาย"/>
    <n v="8"/>
    <n v="10"/>
    <s v="นักเรียน"/>
    <s v="292"/>
    <x v="15"/>
    <x v="97"/>
    <x v="61"/>
    <x v="7"/>
    <s v="ร้อยเอ็ด"/>
    <d v="2022-06-20T00:00:00"/>
    <d v="2022-06-21T00:00:00"/>
    <m/>
    <d v="2022-01-02T00:00:00"/>
    <x v="2"/>
    <n v="25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5"/>
    <x v="98"/>
    <x v="36"/>
    <x v="4"/>
    <s v="พนมไพร"/>
    <d v="2022-01-22T00:00:00"/>
    <d v="2022-01-24T00:00:00"/>
    <m/>
    <d v="2022-01-02T00:00:00"/>
    <x v="16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0"/>
    <x v="99"/>
    <x v="57"/>
    <x v="4"/>
    <s v="พนมไพร"/>
    <d v="2022-05-14T00:00:00"/>
    <d v="2022-05-19T00:00:00"/>
    <m/>
    <d v="2022-01-02T00:00:00"/>
    <x v="12"/>
    <n v="19"/>
  </r>
  <r>
    <n v="1834"/>
    <s v="66.Dengue fever"/>
    <s v="นายวิชัย  ตีระมัด"/>
    <s v="450053869"/>
    <s v="ชาย"/>
    <n v="33"/>
    <n v="10"/>
    <s v="เกษตร"/>
    <s v="53"/>
    <x v="2"/>
    <x v="100"/>
    <x v="52"/>
    <x v="4"/>
    <s v="พนมไพร"/>
    <d v="2022-01-16T00:00:00"/>
    <d v="2022-01-20T00:00:00"/>
    <m/>
    <d v="2022-01-02T00:00:00"/>
    <x v="17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2"/>
    <x v="77"/>
    <x v="2"/>
    <x v="2"/>
    <s v="หนองฮี"/>
    <d v="2022-06-23T00:00:00"/>
    <d v="2022-06-23T00:00:00"/>
    <m/>
    <d v="2022-01-02T00:00:00"/>
    <x v="2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9"/>
    <x v="101"/>
    <x v="62"/>
    <x v="5"/>
    <s v="ร้อยเอ็ดธนบุรี"/>
    <d v="2022-05-15T00:00:00"/>
    <d v="2022-05-16T00:00:00"/>
    <m/>
    <d v="2022-01-02T00:00:00"/>
    <x v="12"/>
    <n v="20"/>
  </r>
  <r>
    <n v="12868"/>
    <s v="66.Dengue fever"/>
    <s v="นิรชา แน่นอุดร"/>
    <s v="894965"/>
    <s v="หญิง"/>
    <n v="9"/>
    <n v="8"/>
    <s v="นักเรียน"/>
    <s v="1"/>
    <x v="12"/>
    <x v="102"/>
    <x v="63"/>
    <x v="7"/>
    <s v="ร้อยเอ็ด"/>
    <d v="2022-06-09T00:00:00"/>
    <d v="2022-06-11T00:00:00"/>
    <m/>
    <d v="2022-01-02T00:00:00"/>
    <x v="13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6"/>
    <x v="68"/>
    <x v="2"/>
    <x v="2"/>
    <s v="หนองฮี"/>
    <d v="2022-06-10T00:00:00"/>
    <d v="2022-06-10T00:00:00"/>
    <m/>
    <d v="2022-01-02T00:00:00"/>
    <x v="13"/>
    <n v="23"/>
  </r>
  <r>
    <n v="18011"/>
    <s v="66.Dengue fever"/>
    <s v="เนตรประไพร ชัยคณารักษ์กูล"/>
    <s v="650000190"/>
    <s v="หญิง"/>
    <n v="12"/>
    <n v="8"/>
    <s v="นักเรียน"/>
    <s v="26/1-2-3"/>
    <x v="18"/>
    <x v="91"/>
    <x v="13"/>
    <x v="7"/>
    <s v="จุรีเวช"/>
    <d v="2022-08-01T00:00:00"/>
    <d v="2022-08-01T00:00:00"/>
    <m/>
    <d v="2022-01-02T00:00:00"/>
    <x v="8"/>
    <n v="31"/>
  </r>
  <r>
    <n v="17592"/>
    <s v="66.Dengue fever"/>
    <s v="บรรจง เรืองคำไฮ"/>
    <s v="610001783"/>
    <s v="หญิง"/>
    <n v="52"/>
    <n v="0"/>
    <s v="รับจ้าง,กรรมกร"/>
    <s v="111"/>
    <x v="4"/>
    <x v="103"/>
    <x v="64"/>
    <x v="4"/>
    <s v="พนมไพร"/>
    <d v="2022-07-31T00:00:00"/>
    <d v="2022-08-03T00:00:00"/>
    <m/>
    <d v="2022-01-02T00:00:00"/>
    <x v="8"/>
    <n v="31"/>
  </r>
  <r>
    <n v="12225"/>
    <s v="66.Dengue fever"/>
    <s v="เบญญาณี เอมดี"/>
    <s v="590000373"/>
    <s v="หญิง"/>
    <n v="6"/>
    <n v="1"/>
    <s v="นักเรียน"/>
    <s v="22"/>
    <x v="0"/>
    <x v="3"/>
    <x v="2"/>
    <x v="2"/>
    <s v="หนองฮี"/>
    <d v="2022-06-03T00:00:00"/>
    <d v="2022-06-03T00:00:00"/>
    <m/>
    <d v="2022-01-02T00:00:00"/>
    <x v="6"/>
    <n v="22"/>
  </r>
  <r>
    <n v="15616"/>
    <s v="66.Dengue fever"/>
    <s v="ปพิชญา ขระณีย์"/>
    <s v="1085551"/>
    <s v="หญิง"/>
    <n v="4"/>
    <n v="8"/>
    <s v="ไม่ทราบอาชีพ/ในปกครอง"/>
    <s v="73"/>
    <x v="9"/>
    <x v="15"/>
    <x v="12"/>
    <x v="7"/>
    <s v="ร้อยเอ็ด"/>
    <d v="2022-07-04T00:00:00"/>
    <d v="2022-07-07T00:00:00"/>
    <m/>
    <d v="2022-01-02T00:00:00"/>
    <x v="11"/>
    <n v="27"/>
  </r>
  <r>
    <n v="15742"/>
    <s v="66.Dengue fever"/>
    <s v="ปพิชญา ศรีพนา"/>
    <s v="1082954"/>
    <s v="หญิง"/>
    <n v="7"/>
    <n v="3"/>
    <s v="นักเรียน"/>
    <s v="39/4  ผดุงพานิช"/>
    <x v="2"/>
    <x v="104"/>
    <x v="13"/>
    <x v="7"/>
    <s v="ร้อยเอ็ด"/>
    <d v="2022-07-10T00:00:00"/>
    <d v="2022-07-14T00:00:00"/>
    <m/>
    <d v="2022-01-02T00:00:00"/>
    <x v="9"/>
    <n v="28"/>
  </r>
  <r>
    <n v="17779"/>
    <s v="66.Dengue fever"/>
    <s v="ประนอม อามาตย์เสนา"/>
    <s v="586583"/>
    <s v="หญิง"/>
    <n v="67"/>
    <n v="2"/>
    <s v="เกษตร"/>
    <s v="20"/>
    <x v="3"/>
    <x v="105"/>
    <x v="6"/>
    <x v="5"/>
    <s v="ร้อยเอ็ด"/>
    <d v="2022-07-12T00:00:00"/>
    <d v="2022-07-14T00:00:00"/>
    <m/>
    <d v="2022-01-02T00:00:00"/>
    <x v="9"/>
    <n v="28"/>
  </r>
  <r>
    <n v="18439"/>
    <s v="66.Dengue fever"/>
    <s v="ปราโมทย์ ปาละทา"/>
    <s v="470000016"/>
    <s v="ชาย"/>
    <n v="18"/>
    <n v="7"/>
    <s v="นักเรียน"/>
    <s v="37"/>
    <x v="10"/>
    <x v="67"/>
    <x v="4"/>
    <x v="4"/>
    <s v="พนมไพร"/>
    <d v="2022-08-07T00:00:00"/>
    <d v="2022-08-10T00:00:00"/>
    <m/>
    <d v="2022-01-02T00:00:00"/>
    <x v="5"/>
    <n v="32"/>
  </r>
  <r>
    <n v="11515"/>
    <s v="66.Dengue fever"/>
    <s v="ปรียาภรณ์ ขาวสุข"/>
    <s v="502348"/>
    <s v="หญิง"/>
    <n v="14"/>
    <n v="0"/>
    <s v="นักเรียน"/>
    <s v="1"/>
    <x v="3"/>
    <x v="76"/>
    <x v="50"/>
    <x v="5"/>
    <s v="ปทุมรัตต์"/>
    <d v="2022-05-26T00:00:00"/>
    <d v="2022-05-29T00:00:00"/>
    <m/>
    <d v="2022-01-02T00:00:00"/>
    <x v="6"/>
    <n v="21"/>
  </r>
  <r>
    <n v="12804"/>
    <s v="66.Dengue fever"/>
    <s v="ปวริศ กันภูมิ"/>
    <s v="610000197"/>
    <s v="ชาย"/>
    <n v="7"/>
    <n v="7"/>
    <s v="นักเรียน"/>
    <s v="2"/>
    <x v="0"/>
    <x v="3"/>
    <x v="2"/>
    <x v="2"/>
    <s v="หนองฮี"/>
    <d v="2022-06-06T00:00:00"/>
    <d v="2022-06-06T00:00:00"/>
    <m/>
    <d v="2022-01-02T00:00:00"/>
    <x v="13"/>
    <n v="23"/>
  </r>
  <r>
    <n v="13331"/>
    <s v="66.Dengue fever"/>
    <s v="ปวริศ บัวชุม"/>
    <s v="580000668"/>
    <s v="ชาย"/>
    <n v="7"/>
    <n v="5"/>
    <s v="นักเรียน"/>
    <s v="21"/>
    <x v="0"/>
    <x v="3"/>
    <x v="2"/>
    <x v="2"/>
    <s v="หนองฮี"/>
    <d v="2022-06-14T00:00:00"/>
    <d v="2022-06-14T00:00:00"/>
    <m/>
    <d v="2022-01-02T00:00:00"/>
    <x v="4"/>
    <n v="24"/>
  </r>
  <r>
    <n v="15174"/>
    <s v="66.Dengue fever"/>
    <s v="ปวิชญา ผิวพรรณ์"/>
    <s v="600000538"/>
    <s v="หญิง"/>
    <n v="6"/>
    <n v="7"/>
    <s v="นักเรียน"/>
    <s v="123"/>
    <x v="11"/>
    <x v="83"/>
    <x v="2"/>
    <x v="2"/>
    <s v="หนองฮี"/>
    <d v="2022-07-08T00:00:00"/>
    <d v="2022-07-08T00:00:00"/>
    <m/>
    <d v="2022-01-02T00:00:00"/>
    <x v="11"/>
    <n v="27"/>
  </r>
  <r>
    <n v="15622"/>
    <s v="66.Dengue fever"/>
    <s v="ปวิศชา ทับทิมศรี"/>
    <s v="394850"/>
    <s v="หญิง"/>
    <n v="32"/>
    <n v="7"/>
    <s v="รับจ้าง,กรรมกร"/>
    <s v="31"/>
    <x v="15"/>
    <x v="35"/>
    <x v="13"/>
    <x v="7"/>
    <s v="ร้อยเอ็ด"/>
    <d v="2022-07-01T00:00:00"/>
    <d v="2022-07-02T00:00:00"/>
    <m/>
    <d v="2022-01-02T00:00:00"/>
    <x v="10"/>
    <n v="26"/>
  </r>
  <r>
    <n v="11465"/>
    <s v="66.Dengue fever"/>
    <s v="ปัญญาคุณ รัตนพรมริญ"/>
    <s v="1008688"/>
    <s v="ชาย"/>
    <n v="6"/>
    <n v="8"/>
    <s v="นักเรียน"/>
    <s v="12"/>
    <x v="13"/>
    <x v="47"/>
    <x v="8"/>
    <x v="7"/>
    <s v="ร้อยเอ็ด"/>
    <d v="2022-05-23T00:00:00"/>
    <d v="2022-05-24T00:00:00"/>
    <m/>
    <d v="2022-01-02T00:00:00"/>
    <x v="3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9"/>
    <x v="106"/>
    <x v="56"/>
    <x v="4"/>
    <s v="พนมไพร"/>
    <d v="2022-06-02T00:00:00"/>
    <d v="2022-06-03T00:00:00"/>
    <m/>
    <d v="2022-01-02T00:00:00"/>
    <x v="6"/>
    <n v="22"/>
  </r>
  <r>
    <n v="14752"/>
    <s v="66.Dengue fever"/>
    <s v="ปุญญิสา คูณศรี"/>
    <s v="530004845"/>
    <s v="หญิง"/>
    <n v="11"/>
    <n v="6"/>
    <s v="นักเรียน"/>
    <s v="77"/>
    <x v="0"/>
    <x v="3"/>
    <x v="2"/>
    <x v="2"/>
    <s v="หนองฮี"/>
    <d v="2022-06-29T00:00:00"/>
    <d v="2022-06-29T00:00:00"/>
    <m/>
    <d v="2022-01-02T00:00:00"/>
    <x v="10"/>
    <n v="26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18"/>
    <x v="91"/>
    <x v="13"/>
    <x v="7"/>
    <s v="ร้อยเอ็ด"/>
    <d v="2022-06-05T00:00:00"/>
    <d v="2022-06-07T00:00:00"/>
    <m/>
    <d v="2022-01-02T00:00:00"/>
    <x v="13"/>
    <n v="23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0"/>
    <x v="87"/>
    <x v="13"/>
    <x v="7"/>
    <s v="ร้อยเอ็ด"/>
    <d v="2022-06-17T00:00:00"/>
    <d v="2022-06-19T00:00:00"/>
    <m/>
    <d v="2022-01-02T00:00:00"/>
    <x v="2"/>
    <n v="24"/>
  </r>
  <r>
    <n v="18993"/>
    <s v="66.Dengue fever"/>
    <s v="พงศกร เชาวลิต"/>
    <s v="540003666"/>
    <s v="ชาย"/>
    <n v="10"/>
    <n v="8"/>
    <s v="นักเรียน"/>
    <s v="152"/>
    <x v="2"/>
    <x v="5"/>
    <x v="4"/>
    <x v="4"/>
    <s v="พนมไพร"/>
    <d v="2022-08-05T00:00:00"/>
    <d v="2022-08-12T00:00:00"/>
    <m/>
    <d v="2022-01-02T00:00:00"/>
    <x v="5"/>
    <n v="31"/>
  </r>
  <r>
    <n v="18648"/>
    <s v="66.Dengue fever"/>
    <s v="พนาพร เมืองสนาม"/>
    <s v="510145714"/>
    <s v="ชาย"/>
    <n v="15"/>
    <n v="0"/>
    <s v="นักเรียน"/>
    <s v="7"/>
    <x v="0"/>
    <x v="107"/>
    <x v="65"/>
    <x v="8"/>
    <s v="สุวรรณภูมิ"/>
    <d v="2022-08-10T00:00:00"/>
    <d v="2022-08-10T00:00:00"/>
    <m/>
    <d v="2022-01-02T00:00:00"/>
    <x v="5"/>
    <n v="32"/>
  </r>
  <r>
    <n v="15743"/>
    <s v="66.Dengue fever"/>
    <s v="พรนิภา ปทุมวัน"/>
    <s v="956456"/>
    <s v="หญิง"/>
    <n v="8"/>
    <n v="2"/>
    <s v="นักเรียน"/>
    <s v="24/1"/>
    <x v="2"/>
    <x v="14"/>
    <x v="11"/>
    <x v="7"/>
    <s v="ร้อยเอ็ด"/>
    <d v="2022-07-07T00:00:00"/>
    <d v="2022-07-11T00:00:00"/>
    <m/>
    <d v="2022-01-02T00:00:00"/>
    <x v="9"/>
    <n v="27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6"/>
    <x v="108"/>
    <x v="66"/>
    <x v="7"/>
    <s v="ร้อยเอ็ด"/>
    <d v="2022-05-22T00:00:00"/>
    <d v="2022-05-25T00:00:00"/>
    <m/>
    <d v="2022-01-02T00:00:00"/>
    <x v="3"/>
    <n v="21"/>
  </r>
  <r>
    <n v="18471"/>
    <s v="66.Dengue fever"/>
    <s v="พรพิมล น้อยอามาตย์"/>
    <s v="777272"/>
    <s v="หญิง"/>
    <n v="12"/>
    <n v="4"/>
    <s v="นักเรียน"/>
    <s v="91"/>
    <x v="0"/>
    <x v="0"/>
    <x v="0"/>
    <x v="0"/>
    <s v="ร้อยเอ็ด"/>
    <d v="2022-08-02T00:00:00"/>
    <d v="2022-08-03T00:00:00"/>
    <m/>
    <d v="2022-01-02T00:00:00"/>
    <x v="8"/>
    <n v="31"/>
  </r>
  <r>
    <n v="13341"/>
    <s v="66.Dengue fever"/>
    <s v="พรรณนิภา ผดาวัลย์"/>
    <s v="510000572"/>
    <s v="หญิง"/>
    <n v="14"/>
    <n v="4"/>
    <s v="นักเรียน"/>
    <s v="79"/>
    <x v="0"/>
    <x v="3"/>
    <x v="2"/>
    <x v="2"/>
    <s v="หนองฮี"/>
    <d v="2022-06-15T00:00:00"/>
    <d v="2022-06-15T00:00:00"/>
    <m/>
    <d v="2022-01-02T00:00:00"/>
    <x v="4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2"/>
    <x v="109"/>
    <x v="3"/>
    <x v="3"/>
    <s v="จตุรพักตรพิมาน"/>
    <d v="2022-06-23T00:00:00"/>
    <d v="2022-06-23T00:00:00"/>
    <m/>
    <d v="2022-01-02T00:00:00"/>
    <x v="2"/>
    <n v="25"/>
  </r>
  <r>
    <n v="16561"/>
    <s v="66.Dengue fever"/>
    <s v="พลกฤต จิตไทย"/>
    <m/>
    <s v="ชาย"/>
    <n v="0"/>
    <n v="5"/>
    <s v="ไม่ทราบอาชีพ/ในปกครอง"/>
    <s v="10"/>
    <x v="1"/>
    <x v="110"/>
    <x v="67"/>
    <x v="3"/>
    <s v="ร้อยเอ็ดธนบุรี"/>
    <d v="2022-07-22T00:00:00"/>
    <d v="2022-07-25T00:00:00"/>
    <m/>
    <d v="2022-01-02T00:00:00"/>
    <x v="0"/>
    <n v="29"/>
  </r>
  <r>
    <n v="15619"/>
    <s v="66.Dengue fever"/>
    <s v="พลอยชมพู ผ่าผล"/>
    <s v="661973"/>
    <s v="หญิง"/>
    <n v="14"/>
    <n v="0"/>
    <s v="นักเรียน"/>
    <s v="4/1"/>
    <x v="8"/>
    <x v="66"/>
    <x v="47"/>
    <x v="7"/>
    <s v="ร้อยเอ็ด"/>
    <d v="2022-07-01T00:00:00"/>
    <d v="2022-07-04T00:00:00"/>
    <m/>
    <d v="2022-01-02T00:00:00"/>
    <x v="11"/>
    <n v="26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9"/>
    <x v="111"/>
    <x v="68"/>
    <x v="3"/>
    <s v="ร้อยเอ็ดธนบุรี"/>
    <d v="2022-04-18T00:00:00"/>
    <d v="2022-04-21T00:00:00"/>
    <m/>
    <d v="2022-01-02T00:00:00"/>
    <x v="15"/>
    <n v="16"/>
  </r>
  <r>
    <n v="12802"/>
    <s v="66.Dengue fever"/>
    <s v="พิชชาพร สุนทรวารี"/>
    <s v="550000717"/>
    <s v="หญิง"/>
    <n v="11"/>
    <n v="0"/>
    <s v="นักเรียน"/>
    <s v="82"/>
    <x v="0"/>
    <x v="3"/>
    <x v="2"/>
    <x v="2"/>
    <s v="หนองฮี"/>
    <d v="2022-06-06T00:00:00"/>
    <d v="2022-06-06T00:00:00"/>
    <m/>
    <d v="2022-01-02T00:00:00"/>
    <x v="13"/>
    <n v="23"/>
  </r>
  <r>
    <n v="13328"/>
    <s v="66.Dengue fever"/>
    <s v="พิมพ์ชนก ใจดำ"/>
    <s v="560001186"/>
    <s v="หญิง"/>
    <n v="9"/>
    <n v="7"/>
    <s v="นักเรียน"/>
    <s v="10"/>
    <x v="8"/>
    <x v="29"/>
    <x v="2"/>
    <x v="2"/>
    <s v="หนองฮี"/>
    <d v="2022-06-13T00:00:00"/>
    <d v="2022-06-13T00:00:00"/>
    <m/>
    <d v="2022-01-02T00:00:00"/>
    <x v="4"/>
    <n v="24"/>
  </r>
  <r>
    <n v="14476"/>
    <s v="66.Dengue fever"/>
    <s v="พิสิทธิ์ มันละกา"/>
    <s v="504566"/>
    <s v="ชาย"/>
    <n v="17"/>
    <n v="9"/>
    <s v="นักเรียน"/>
    <s v="115"/>
    <x v="12"/>
    <x v="112"/>
    <x v="8"/>
    <x v="7"/>
    <s v="ร้อยเอ็ด"/>
    <d v="2022-06-21T00:00:00"/>
    <d v="2022-06-23T00:00:00"/>
    <m/>
    <d v="2022-01-02T00:00:00"/>
    <x v="2"/>
    <n v="25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2"/>
    <x v="113"/>
    <x v="69"/>
    <x v="3"/>
    <s v="จตุรพักตรพิมาน"/>
    <d v="2022-03-27T00:00:00"/>
    <d v="2022-03-27T00:00:00"/>
    <m/>
    <d v="2022-01-02T00:00:00"/>
    <x v="23"/>
    <n v="13"/>
  </r>
  <r>
    <n v="17250"/>
    <s v="66.Dengue fever"/>
    <s v="พูกฤชฏิกาญจน์ เฉลิมศาสตร์"/>
    <s v="5900874"/>
    <s v="หญิง"/>
    <n v="11"/>
    <n v="3"/>
    <s v="นักเรียน"/>
    <s v="18"/>
    <x v="0"/>
    <x v="114"/>
    <x v="70"/>
    <x v="15"/>
    <s v="โพธิ์ชัย"/>
    <d v="2022-07-29T00:00:00"/>
    <d v="2022-07-29T00:00:00"/>
    <m/>
    <d v="2022-01-02T00:00:00"/>
    <x v="0"/>
    <n v="30"/>
  </r>
  <r>
    <n v="16336"/>
    <s v="66.Dengue fever"/>
    <s v="พูลทรัพย์ นาเมืองรักษ์"/>
    <m/>
    <s v="ชาย"/>
    <n v="12"/>
    <n v="0"/>
    <s v="นักเรียน"/>
    <s v="2"/>
    <x v="16"/>
    <x v="115"/>
    <x v="46"/>
    <x v="14"/>
    <s v="เสลภูมิ"/>
    <d v="2022-07-15T00:00:00"/>
    <d v="2022-07-18T00:00:00"/>
    <m/>
    <d v="2022-01-02T00:00:00"/>
    <x v="1"/>
    <n v="28"/>
  </r>
  <r>
    <n v="15741"/>
    <s v="66.Dengue fever"/>
    <s v="เฟื่องรัตน์ โพธิ์พุ่ม"/>
    <s v="1153969"/>
    <s v="หญิง"/>
    <n v="2"/>
    <n v="7"/>
    <s v="ไม่ทราบอาชีพ/ในปกครอง"/>
    <s v="64"/>
    <x v="16"/>
    <x v="108"/>
    <x v="66"/>
    <x v="7"/>
    <s v="ร้อยเอ็ด"/>
    <d v="2022-07-10T00:00:00"/>
    <d v="2022-07-13T00:00:00"/>
    <m/>
    <d v="2022-01-02T00:00:00"/>
    <x v="9"/>
    <n v="28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9"/>
    <x v="12"/>
    <x v="2"/>
    <x v="2"/>
    <s v="หนองฮี"/>
    <d v="2022-06-14T00:00:00"/>
    <d v="2022-06-14T00:00:00"/>
    <m/>
    <d v="2022-01-02T00:00:00"/>
    <x v="4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6"/>
    <x v="68"/>
    <x v="2"/>
    <x v="2"/>
    <s v="หนองฮี"/>
    <d v="2022-06-09T00:00:00"/>
    <d v="2022-06-09T00:00:00"/>
    <m/>
    <d v="2022-01-02T00:00:00"/>
    <x v="13"/>
    <n v="23"/>
  </r>
  <r>
    <n v="15623"/>
    <s v="66.Dengue fever"/>
    <s v="ภารดี ทองลา"/>
    <s v="16908"/>
    <s v="หญิง"/>
    <n v="26"/>
    <n v="3"/>
    <s v="รับจ้าง,กรรมกร"/>
    <s v="82"/>
    <x v="0"/>
    <x v="116"/>
    <x v="66"/>
    <x v="7"/>
    <s v="ร้อยเอ็ด"/>
    <d v="2022-07-06T00:00:00"/>
    <d v="2022-07-07T00:00:00"/>
    <m/>
    <d v="2022-01-02T00:00:00"/>
    <x v="11"/>
    <n v="27"/>
  </r>
  <r>
    <n v="12234"/>
    <s v="66.Dengue fever"/>
    <s v="ภารวี คำสอน"/>
    <s v="520003706"/>
    <s v="หญิง"/>
    <n v="12"/>
    <n v="7"/>
    <s v="นักเรียน"/>
    <s v="84"/>
    <x v="1"/>
    <x v="3"/>
    <x v="2"/>
    <x v="2"/>
    <s v="หนองฮี"/>
    <d v="2022-05-29T00:00:00"/>
    <d v="2022-05-29T00:00:00"/>
    <m/>
    <d v="2022-01-02T00:00:00"/>
    <x v="6"/>
    <n v="22"/>
  </r>
  <r>
    <n v="15280"/>
    <s v="66.Dengue fever"/>
    <s v="ภิญญามาศ สีตา"/>
    <m/>
    <s v="หญิง"/>
    <n v="3"/>
    <n v="0"/>
    <s v="ไม่ทราบอาชีพ/ในปกครอง"/>
    <s v="55"/>
    <x v="3"/>
    <x v="74"/>
    <x v="49"/>
    <x v="14"/>
    <s v="เสลภูมิ"/>
    <d v="2022-07-04T00:00:00"/>
    <d v="2022-07-09T00:00:00"/>
    <m/>
    <d v="2022-01-02T00:00:00"/>
    <x v="11"/>
    <n v="27"/>
  </r>
  <r>
    <n v="12237"/>
    <s v="66.Dengue fever"/>
    <s v="ภูพิพัฒน์ พละสาร"/>
    <s v="570000857"/>
    <s v="ชาย"/>
    <n v="8"/>
    <n v="11"/>
    <s v="นักเรียน"/>
    <s v="52"/>
    <x v="0"/>
    <x v="3"/>
    <x v="2"/>
    <x v="2"/>
    <s v="หนองฮี"/>
    <d v="2022-06-01T00:00:00"/>
    <d v="2022-06-01T00:00:00"/>
    <m/>
    <d v="2022-01-02T00:00:00"/>
    <x v="6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6"/>
    <x v="117"/>
    <x v="6"/>
    <x v="5"/>
    <s v="ปทุมรัตต์"/>
    <d v="2022-04-04T00:00:00"/>
    <d v="2022-04-05T00:00:00"/>
    <m/>
    <d v="2022-01-02T00:00:00"/>
    <x v="7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1"/>
    <x v="3"/>
    <x v="2"/>
    <x v="2"/>
    <s v="หนองฮี"/>
    <d v="2022-05-18T00:00:00"/>
    <d v="2022-05-18T00:00:00"/>
    <m/>
    <d v="2022-01-02T00:00:00"/>
    <x v="12"/>
    <n v="20"/>
  </r>
  <r>
    <n v="17595"/>
    <s v="66.Dengue fever"/>
    <s v="มลฤดี ชมชื่น"/>
    <s v="480025746"/>
    <s v="หญิง"/>
    <n v="16"/>
    <n v="9"/>
    <s v="นักเรียน"/>
    <s v="69"/>
    <x v="10"/>
    <x v="67"/>
    <x v="4"/>
    <x v="4"/>
    <s v="พนมไพร"/>
    <d v="2022-07-31T00:00:00"/>
    <d v="2022-08-02T00:00:00"/>
    <m/>
    <d v="2022-01-02T00:00:00"/>
    <x v="8"/>
    <n v="31"/>
  </r>
  <r>
    <n v="18465"/>
    <s v="66.Dengue fever"/>
    <s v="มหารัตน์ ปัตตะศรี"/>
    <s v="1287281"/>
    <s v="ชาย"/>
    <n v="11"/>
    <n v="0"/>
    <s v="นักเรียน"/>
    <s v="88"/>
    <x v="2"/>
    <x v="2"/>
    <x v="0"/>
    <x v="0"/>
    <s v="ร้อยเอ็ด"/>
    <d v="2022-07-26T00:00:00"/>
    <d v="2022-07-30T00:00:00"/>
    <m/>
    <d v="2022-01-02T00:00:00"/>
    <x v="0"/>
    <n v="30"/>
  </r>
  <r>
    <n v="18470"/>
    <s v="66.Dengue fever"/>
    <s v="มังกร ไสสนิท"/>
    <s v="907463"/>
    <s v="ชาย"/>
    <n v="12"/>
    <n v="4"/>
    <s v="นักเรียน"/>
    <s v="94"/>
    <x v="0"/>
    <x v="0"/>
    <x v="0"/>
    <x v="0"/>
    <s v="ร้อยเอ็ด"/>
    <d v="2022-07-30T00:00:00"/>
    <d v="2022-08-01T00:00:00"/>
    <m/>
    <d v="2022-01-02T00:00:00"/>
    <x v="8"/>
    <n v="30"/>
  </r>
  <r>
    <n v="15027"/>
    <s v="66.Dengue fever"/>
    <s v="มัญชุพร ประทุมดวง"/>
    <s v="818066"/>
    <s v="หญิง"/>
    <n v="12"/>
    <n v="3"/>
    <s v="นักเรียน"/>
    <s v="102"/>
    <x v="2"/>
    <x v="2"/>
    <x v="0"/>
    <x v="0"/>
    <s v="ร้อยเอ็ด"/>
    <d v="2022-06-26T00:00:00"/>
    <d v="2022-06-30T00:00:00"/>
    <m/>
    <d v="2022-01-02T00:00:00"/>
    <x v="10"/>
    <n v="26"/>
  </r>
  <r>
    <n v="15618"/>
    <s v="66.Dengue fever"/>
    <s v="มัยมูน่า นูรีน ตุนการ่า"/>
    <s v="1035484"/>
    <s v="หญิง"/>
    <n v="6"/>
    <n v="0"/>
    <s v="นักเรียน"/>
    <s v="123"/>
    <x v="2"/>
    <x v="2"/>
    <x v="0"/>
    <x v="0"/>
    <s v="ร้อยเอ็ด"/>
    <d v="2022-06-26T00:00:00"/>
    <d v="2022-06-27T00:00:00"/>
    <m/>
    <d v="2022-01-02T00:00:00"/>
    <x v="10"/>
    <n v="26"/>
  </r>
  <r>
    <n v="15170"/>
    <s v="66.Dengue fever"/>
    <s v="มานพ น่วมหนู"/>
    <s v="520000431"/>
    <s v="ชาย"/>
    <n v="13"/>
    <n v="4"/>
    <s v="นักเรียน"/>
    <s v="26"/>
    <x v="2"/>
    <x v="77"/>
    <x v="2"/>
    <x v="2"/>
    <s v="หนองฮี"/>
    <d v="2022-07-05T00:00:00"/>
    <d v="2022-07-05T00:00:00"/>
    <m/>
    <d v="2022-01-02T00:00:00"/>
    <x v="11"/>
    <n v="27"/>
  </r>
  <r>
    <n v="13863"/>
    <s v="66.Dengue fever"/>
    <s v="มาลิณี สีงาม"/>
    <s v="560001584"/>
    <s v="หญิง"/>
    <n v="12"/>
    <n v="0"/>
    <s v="นักเรียน"/>
    <s v="68"/>
    <x v="2"/>
    <x v="77"/>
    <x v="2"/>
    <x v="2"/>
    <s v="หนองฮี"/>
    <d v="2022-06-22T00:00:00"/>
    <d v="2022-06-22T00:00:00"/>
    <m/>
    <d v="2022-01-02T00:00:00"/>
    <x v="2"/>
    <n v="25"/>
  </r>
  <r>
    <n v="11621"/>
    <s v="66.Dengue fever"/>
    <s v="มินทิตา นามเคน"/>
    <s v="540002227"/>
    <s v="หญิง"/>
    <n v="10"/>
    <n v="10"/>
    <s v="นักเรียน"/>
    <s v="39"/>
    <x v="1"/>
    <x v="3"/>
    <x v="2"/>
    <x v="2"/>
    <s v="หนองฮี"/>
    <d v="2022-05-27T00:00:00"/>
    <d v="2022-05-27T00:00:00"/>
    <m/>
    <d v="2022-01-02T00:00:00"/>
    <x v="3"/>
    <n v="21"/>
  </r>
  <r>
    <n v="17696"/>
    <s v="66.Dengue fever"/>
    <s v="ยศวริต ยอดแก้วขาว"/>
    <s v="510146847"/>
    <s v="ชาย"/>
    <n v="13"/>
    <n v="8"/>
    <s v="นักเรียน"/>
    <s v="412"/>
    <x v="2"/>
    <x v="118"/>
    <x v="10"/>
    <x v="8"/>
    <s v="สุวรรณภูมิ"/>
    <d v="2022-07-12T00:00:00"/>
    <d v="2022-07-16T00:00:00"/>
    <m/>
    <d v="2022-01-02T00:00:00"/>
    <x v="9"/>
    <n v="28"/>
  </r>
  <r>
    <n v="12606"/>
    <s v="66.Dengue fever"/>
    <s v="รชต เหมไธสง"/>
    <s v="773522"/>
    <s v="ชาย"/>
    <n v="12"/>
    <n v="11"/>
    <s v="นักเรียน"/>
    <s v="21/8"/>
    <x v="3"/>
    <x v="119"/>
    <x v="13"/>
    <x v="7"/>
    <s v="ร้อยเอ็ด"/>
    <d v="2022-06-02T00:00:00"/>
    <d v="2022-06-04T00:00:00"/>
    <m/>
    <d v="2022-01-02T00:00:00"/>
    <x v="6"/>
    <n v="22"/>
  </r>
  <r>
    <n v="18392"/>
    <s v="66.Dengue fever"/>
    <s v="รพีภัทร นารถสีทา"/>
    <s v="5702963"/>
    <s v="ชาย"/>
    <n v="9"/>
    <n v="9"/>
    <s v="นักเรียน"/>
    <s v="44"/>
    <x v="12"/>
    <x v="69"/>
    <x v="38"/>
    <x v="15"/>
    <s v="โพธิ์ชัย"/>
    <d v="2022-08-04T00:00:00"/>
    <d v="2022-08-07T00:00:00"/>
    <m/>
    <d v="2022-01-02T00:00:00"/>
    <x v="5"/>
    <n v="31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0"/>
    <x v="105"/>
    <x v="17"/>
    <x v="9"/>
    <s v="ร้อยเอ็ดธนบุรี"/>
    <d v="2022-01-08T00:00:00"/>
    <d v="2022-01-09T00:00:00"/>
    <m/>
    <d v="2022-01-02T00:00:00"/>
    <x v="24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2"/>
    <x v="73"/>
    <x v="48"/>
    <x v="14"/>
    <s v="เสลภูมิ"/>
    <d v="2022-05-05T00:00:00"/>
    <d v="2022-05-05T00:00:00"/>
    <m/>
    <d v="2022-01-02T00:00:00"/>
    <x v="19"/>
    <n v="18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2"/>
    <x v="104"/>
    <x v="13"/>
    <x v="7"/>
    <s v="ร้อยเอ็ด"/>
    <d v="2022-06-20T00:00:00"/>
    <d v="2022-06-21T00:00:00"/>
    <m/>
    <d v="2022-01-02T00:00:00"/>
    <x v="2"/>
    <n v="25"/>
  </r>
  <r>
    <n v="14859"/>
    <s v="66.Dengue fever"/>
    <s v="รัฐภูมิ บุตราช"/>
    <s v="5712053"/>
    <s v="ชาย"/>
    <n v="13"/>
    <n v="2"/>
    <s v="นักเรียน"/>
    <s v="210"/>
    <x v="12"/>
    <x v="70"/>
    <x v="41"/>
    <x v="3"/>
    <s v="จตุรพักตรพิมาน"/>
    <d v="2022-07-02T00:00:00"/>
    <d v="2022-07-02T00:00:00"/>
    <m/>
    <d v="2022-01-02T00:00:00"/>
    <x v="10"/>
    <n v="26"/>
  </r>
  <r>
    <n v="14271"/>
    <s v="66.Dengue fever"/>
    <s v="รุ่งนิยม ปัดทุม"/>
    <s v="000013096"/>
    <s v="ชาย"/>
    <n v="52"/>
    <n v="0"/>
    <s v="เกษตร"/>
    <s v="1"/>
    <x v="9"/>
    <x v="34"/>
    <x v="25"/>
    <x v="11"/>
    <s v="ทุ่งเขาหลวง"/>
    <d v="2022-06-27T00:00:00"/>
    <d v="2022-06-30T00:00:00"/>
    <m/>
    <d v="2022-01-02T00:00:00"/>
    <x v="10"/>
    <n v="26"/>
  </r>
  <r>
    <n v="5554"/>
    <s v="66.Dengue fever"/>
    <s v="รุจิรา สินสุพรรณ์"/>
    <s v="6204639"/>
    <s v="หญิง"/>
    <n v="8"/>
    <n v="8"/>
    <s v="นักเรียน"/>
    <s v="130"/>
    <x v="9"/>
    <x v="120"/>
    <x v="71"/>
    <x v="9"/>
    <s v="เกษตรวิสัย"/>
    <d v="2022-02-25T00:00:00"/>
    <d v="2022-02-28T00:00:00"/>
    <m/>
    <d v="2022-01-02T00:00:00"/>
    <x v="25"/>
    <n v="8"/>
  </r>
  <r>
    <n v="10234"/>
    <s v="66.Dengue fever"/>
    <s v="ฤทธิ์ชวี บัวที"/>
    <s v="560000053"/>
    <s v="ชาย"/>
    <n v="9"/>
    <n v="3"/>
    <s v="นักเรียน"/>
    <s v="89"/>
    <x v="1"/>
    <x v="3"/>
    <x v="2"/>
    <x v="2"/>
    <s v="หนองฮี"/>
    <d v="2022-05-01T00:00:00"/>
    <d v="2022-05-01T00:00:00"/>
    <m/>
    <d v="2022-01-02T00:00:00"/>
    <x v="19"/>
    <n v="18"/>
  </r>
  <r>
    <n v="13338"/>
    <s v="66.Dengue fever"/>
    <s v="ลัภย์ยศ ไชยา"/>
    <s v="550002650"/>
    <s v="ชาย"/>
    <n v="9"/>
    <n v="8"/>
    <s v="นักเรียน"/>
    <s v="127"/>
    <x v="0"/>
    <x v="3"/>
    <x v="2"/>
    <x v="2"/>
    <s v="หนองฮี"/>
    <d v="2022-06-15T00:00:00"/>
    <d v="2022-06-15T00:00:00"/>
    <m/>
    <d v="2022-01-02T00:00:00"/>
    <x v="4"/>
    <n v="24"/>
  </r>
  <r>
    <n v="12537"/>
    <s v="66.Dengue fever"/>
    <s v="วชิรญา พลสว่าง"/>
    <s v="5603355"/>
    <s v="หญิง"/>
    <n v="8"/>
    <n v="11"/>
    <s v="นักเรียน"/>
    <s v="64"/>
    <x v="12"/>
    <x v="121"/>
    <x v="11"/>
    <x v="9"/>
    <s v="เกษตรวิสัย"/>
    <d v="2022-06-05T00:00:00"/>
    <d v="2022-06-10T00:00:00"/>
    <m/>
    <d v="2022-01-02T00:00:00"/>
    <x v="13"/>
    <n v="23"/>
  </r>
  <r>
    <n v="15620"/>
    <s v="66.Dengue fever"/>
    <s v="วรกานต์ จันทร์ภักดี"/>
    <s v="1191896"/>
    <s v="หญิง"/>
    <n v="8"/>
    <n v="10"/>
    <s v="นักเรียน"/>
    <s v="146/1  ผดุงพานิช"/>
    <x v="2"/>
    <x v="104"/>
    <x v="13"/>
    <x v="7"/>
    <s v="ร้อยเอ็ด"/>
    <d v="2022-06-30T00:00:00"/>
    <d v="2022-07-01T00:00:00"/>
    <m/>
    <d v="2022-01-02T00:00:00"/>
    <x v="10"/>
    <n v="26"/>
  </r>
  <r>
    <n v="10853"/>
    <s v="66.Dengue fever"/>
    <s v="วรชิต สัตย์ซ้ำ"/>
    <s v="500001956"/>
    <s v="ชาย"/>
    <n v="15"/>
    <n v="0"/>
    <s v="นักเรียน"/>
    <s v="118"/>
    <x v="0"/>
    <x v="3"/>
    <x v="2"/>
    <x v="2"/>
    <s v="หนองฮี"/>
    <d v="2022-05-20T00:00:00"/>
    <d v="2022-05-20T00:00:00"/>
    <m/>
    <d v="2022-01-02T00:00:00"/>
    <x v="12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8"/>
    <x v="29"/>
    <x v="2"/>
    <x v="2"/>
    <s v="หนองฮี"/>
    <d v="2022-06-13T00:00:00"/>
    <d v="2022-06-13T00:00:00"/>
    <m/>
    <d v="2022-01-02T00:00:00"/>
    <x v="4"/>
    <n v="24"/>
  </r>
  <r>
    <n v="14753"/>
    <s v="66.Dengue fever"/>
    <s v="วรรณิดา สัตย์ซ้ำ"/>
    <s v="600000223"/>
    <s v="หญิง"/>
    <n v="5"/>
    <n v="10"/>
    <s v="ไม่ทราบอาชีพ/ในปกครอง"/>
    <s v="58"/>
    <x v="2"/>
    <x v="77"/>
    <x v="2"/>
    <x v="2"/>
    <s v="หนองฮี"/>
    <d v="2022-06-30T00:00:00"/>
    <d v="2022-06-30T00:00:00"/>
    <m/>
    <d v="2022-01-02T00:00:00"/>
    <x v="10"/>
    <n v="26"/>
  </r>
  <r>
    <n v="18464"/>
    <s v="66.Dengue fever"/>
    <s v="วรรณิษา ไชยแหม่ง"/>
    <s v="1287496"/>
    <s v="หญิง"/>
    <n v="6"/>
    <n v="10"/>
    <s v="นักเรียน"/>
    <s v="9/4  เนื่องประดิษฐ์"/>
    <x v="2"/>
    <x v="104"/>
    <x v="13"/>
    <x v="7"/>
    <s v="ร้อยเอ็ด"/>
    <d v="2022-07-30T00:00:00"/>
    <d v="2022-08-02T00:00:00"/>
    <m/>
    <d v="2022-01-02T00:00:00"/>
    <x v="8"/>
    <n v="30"/>
  </r>
  <r>
    <n v="13780"/>
    <s v="66.Dengue fever"/>
    <s v="วรวิช บุญนาดี"/>
    <m/>
    <s v="ชาย"/>
    <n v="13"/>
    <n v="0"/>
    <s v="นักเรียน"/>
    <s v="92"/>
    <x v="19"/>
    <x v="122"/>
    <x v="48"/>
    <x v="14"/>
    <s v="เสลภูมิ"/>
    <d v="2022-06-21T00:00:00"/>
    <d v="2022-06-23T00:00:00"/>
    <m/>
    <d v="2022-01-02T00:00:00"/>
    <x v="2"/>
    <n v="25"/>
  </r>
  <r>
    <n v="13335"/>
    <s v="66.Dengue fever"/>
    <s v="วรัญญา คำสอน"/>
    <s v="530002304"/>
    <s v="หญิง"/>
    <n v="12"/>
    <n v="0"/>
    <s v="นักเรียน"/>
    <s v="11"/>
    <x v="0"/>
    <x v="3"/>
    <x v="2"/>
    <x v="2"/>
    <s v="หนองฮี"/>
    <d v="2022-06-14T00:00:00"/>
    <d v="2022-06-14T00:00:00"/>
    <m/>
    <d v="2022-01-02T00:00:00"/>
    <x v="4"/>
    <n v="24"/>
  </r>
  <r>
    <n v="15434"/>
    <s v="66.Dengue fever"/>
    <s v="วรัญญา นาโสพิน"/>
    <s v="6406115"/>
    <s v="หญิง"/>
    <n v="14"/>
    <n v="0"/>
    <s v="นักเรียน"/>
    <s v="53"/>
    <x v="8"/>
    <x v="18"/>
    <x v="14"/>
    <x v="3"/>
    <s v="จตุรพักตรพิมาน"/>
    <d v="2022-07-07T00:00:00"/>
    <d v="2022-07-07T00:00:00"/>
    <m/>
    <d v="2022-01-02T00:00:00"/>
    <x v="11"/>
    <n v="27"/>
  </r>
  <r>
    <n v="11679"/>
    <s v="66.Dengue fever"/>
    <s v="วรัญญา ลำพาย"/>
    <s v="1158441"/>
    <s v="หญิง"/>
    <n v="11"/>
    <n v="3"/>
    <s v="นักเรียน"/>
    <s v="00"/>
    <x v="12"/>
    <x v="102"/>
    <x v="63"/>
    <x v="7"/>
    <s v="ร้อยเอ็ด"/>
    <d v="2022-05-23T00:00:00"/>
    <d v="2022-05-28T00:00:00"/>
    <m/>
    <d v="2022-01-02T00:00:00"/>
    <x v="3"/>
    <n v="21"/>
  </r>
  <r>
    <n v="15894"/>
    <s v="66.Dengue fever"/>
    <s v="วสัน สมดา"/>
    <m/>
    <s v="ชาย"/>
    <n v="7"/>
    <n v="0"/>
    <s v="นักเรียน"/>
    <s v="20"/>
    <x v="12"/>
    <x v="62"/>
    <x v="44"/>
    <x v="14"/>
    <s v="เสลภูมิ"/>
    <d v="2022-07-12T00:00:00"/>
    <d v="2022-07-14T00:00:00"/>
    <m/>
    <d v="2022-01-02T00:00:00"/>
    <x v="9"/>
    <n v="28"/>
  </r>
  <r>
    <n v="16385"/>
    <s v="66.Dengue fever"/>
    <s v="วัฒนศักดิ์ สังฆะมณี"/>
    <s v="5900363"/>
    <s v="ชาย"/>
    <n v="10"/>
    <n v="3"/>
    <s v="นักเรียน"/>
    <s v="154"/>
    <x v="5"/>
    <x v="123"/>
    <x v="72"/>
    <x v="3"/>
    <s v="จตุรพักตรพิมาน"/>
    <d v="2022-07-22T00:00:00"/>
    <d v="2022-07-22T00:00:00"/>
    <m/>
    <d v="2022-01-02T00:00:00"/>
    <x v="1"/>
    <n v="29"/>
  </r>
  <r>
    <n v="14756"/>
    <s v="66.Dengue fever"/>
    <s v="วันวิสา กองทอง"/>
    <s v="580000074"/>
    <s v="หญิง"/>
    <n v="10"/>
    <n v="8"/>
    <s v="นักเรียน"/>
    <s v="87"/>
    <x v="9"/>
    <x v="12"/>
    <x v="2"/>
    <x v="2"/>
    <s v="หนองฮี"/>
    <d v="2022-07-02T00:00:00"/>
    <d v="2022-07-02T00:00:00"/>
    <m/>
    <d v="2022-01-02T00:00:00"/>
    <x v="10"/>
    <n v="26"/>
  </r>
  <r>
    <n v="17719"/>
    <s v="66.Dengue fever"/>
    <s v="วิชัย ภูจูมแก้ว"/>
    <s v="5700927"/>
    <s v="ชาย"/>
    <n v="48"/>
    <n v="7"/>
    <s v="เกษตร"/>
    <s v="100"/>
    <x v="3"/>
    <x v="124"/>
    <x v="73"/>
    <x v="13"/>
    <s v="ศรีสมเด็จ"/>
    <d v="2022-07-21T00:00:00"/>
    <d v="2022-07-25T00:00:00"/>
    <m/>
    <d v="2022-01-02T00:00:00"/>
    <x v="0"/>
    <n v="29"/>
  </r>
  <r>
    <n v="138"/>
    <s v="66.Dengue fever"/>
    <s v="วิไลพร เชื้อดี"/>
    <s v="540000730"/>
    <s v="หญิง"/>
    <n v="27"/>
    <n v="4"/>
    <s v="รับจ้าง,กรรมกร"/>
    <s v="104"/>
    <x v="4"/>
    <x v="61"/>
    <x v="52"/>
    <x v="4"/>
    <s v="พนมไพร"/>
    <d v="2022-01-04T00:00:00"/>
    <d v="2022-01-04T00:00:00"/>
    <m/>
    <d v="2022-01-02T00:00:00"/>
    <x v="26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8"/>
    <x v="29"/>
    <x v="2"/>
    <x v="2"/>
    <s v="หนองฮี"/>
    <d v="2022-06-17T00:00:00"/>
    <d v="2022-06-17T00:00:00"/>
    <m/>
    <d v="2022-01-02T00:00:00"/>
    <x v="4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0"/>
    <x v="3"/>
    <x v="2"/>
    <x v="2"/>
    <s v="หนองฮี"/>
    <d v="2022-06-16T00:00:00"/>
    <d v="2022-06-16T00:00:00"/>
    <m/>
    <d v="2022-01-02T00:00:00"/>
    <x v="4"/>
    <n v="24"/>
  </r>
  <r>
    <n v="13343"/>
    <s v="66.Dengue fever"/>
    <s v="ศศิกร บุญปัญญา"/>
    <s v="560002438"/>
    <s v="ชาย"/>
    <n v="8"/>
    <n v="10"/>
    <s v="นักเรียน"/>
    <s v="24"/>
    <x v="0"/>
    <x v="3"/>
    <x v="2"/>
    <x v="2"/>
    <s v="หนองฮี"/>
    <d v="2022-06-16T00:00:00"/>
    <d v="2022-06-16T00:00:00"/>
    <m/>
    <d v="2022-01-02T00:00:00"/>
    <x v="4"/>
    <n v="24"/>
  </r>
  <r>
    <n v="17695"/>
    <s v="66.Dengue fever"/>
    <s v="ศศิสุภา สมบัติ"/>
    <s v="580185649"/>
    <s v="หญิง"/>
    <n v="9"/>
    <n v="5"/>
    <s v="นักเรียน"/>
    <s v="1"/>
    <x v="8"/>
    <x v="11"/>
    <x v="9"/>
    <x v="8"/>
    <s v="สุวรรณภูมิ"/>
    <d v="2022-07-11T00:00:00"/>
    <d v="2022-07-15T00:00:00"/>
    <m/>
    <d v="2022-01-02T00:00:00"/>
    <x v="9"/>
    <n v="28"/>
  </r>
  <r>
    <n v="14169"/>
    <s v="66.Dengue fever"/>
    <s v="ศิรัญธร ศรีจุลฮาด"/>
    <m/>
    <s v="หญิง"/>
    <n v="17"/>
    <n v="0"/>
    <s v="นักเรียน"/>
    <s v="117"/>
    <x v="8"/>
    <x v="125"/>
    <x v="74"/>
    <x v="14"/>
    <s v="เสลภูมิ"/>
    <d v="2022-06-24T00:00:00"/>
    <d v="2022-06-26T00:00:00"/>
    <m/>
    <d v="2022-01-02T00:00:00"/>
    <x v="10"/>
    <n v="25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3"/>
    <x v="126"/>
    <x v="71"/>
    <x v="9"/>
    <s v="เกษตรวิสัย"/>
    <d v="2022-01-15T00:00:00"/>
    <d v="2022-01-18T00:00:00"/>
    <m/>
    <d v="2022-01-02T00:00:00"/>
    <x v="17"/>
    <n v="2"/>
  </r>
  <r>
    <n v="15617"/>
    <s v="66.Dengue fever"/>
    <s v="ศิริวรรณ ธรรมสอน"/>
    <s v="998316"/>
    <s v="หญิง"/>
    <n v="9"/>
    <n v="8"/>
    <s v="นักเรียน"/>
    <s v="28"/>
    <x v="8"/>
    <x v="66"/>
    <x v="47"/>
    <x v="7"/>
    <s v="ร้อยเอ็ด"/>
    <d v="2022-07-02T00:00:00"/>
    <d v="2022-07-03T00:00:00"/>
    <m/>
    <d v="2022-01-02T00:00:00"/>
    <x v="11"/>
    <n v="26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1"/>
    <x v="3"/>
    <x v="2"/>
    <x v="2"/>
    <s v="หนองฮี"/>
    <d v="2022-05-30T00:00:00"/>
    <d v="2022-05-30T00:00:00"/>
    <m/>
    <d v="2022-01-02T00:00:00"/>
    <x v="6"/>
    <n v="22"/>
  </r>
  <r>
    <n v="14838"/>
    <s v="66.Dengue fever"/>
    <s v="ศุภชิต สิมชมภู"/>
    <m/>
    <s v="ชาย"/>
    <n v="31"/>
    <n v="0"/>
    <s v="รับจ้าง,กรรมกร"/>
    <s v="219"/>
    <x v="3"/>
    <x v="74"/>
    <x v="49"/>
    <x v="14"/>
    <s v="เสลภูมิ"/>
    <d v="2022-06-29T00:00:00"/>
    <d v="2022-07-02T00:00:00"/>
    <m/>
    <d v="2022-01-02T00:00:00"/>
    <x v="10"/>
    <n v="26"/>
  </r>
  <r>
    <n v="17599"/>
    <s v="66.Dengue fever"/>
    <s v="ศุภณัฐ จันทวงษ์"/>
    <s v="732667"/>
    <s v="ชาย"/>
    <n v="13"/>
    <n v="3"/>
    <s v="นักเรียน"/>
    <s v="14"/>
    <x v="3"/>
    <x v="127"/>
    <x v="75"/>
    <x v="7"/>
    <s v="ร้อยเอ็ด"/>
    <d v="2022-07-21T00:00:00"/>
    <d v="2022-07-26T00:00:00"/>
    <m/>
    <d v="2022-01-02T00:00:00"/>
    <x v="0"/>
    <n v="29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1"/>
    <x v="3"/>
    <x v="2"/>
    <x v="2"/>
    <s v="หนองฮี"/>
    <d v="2022-05-21T00:00:00"/>
    <d v="2022-05-21T00:00:00"/>
    <m/>
    <d v="2022-01-02T00:00:00"/>
    <x v="12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9"/>
    <x v="120"/>
    <x v="71"/>
    <x v="9"/>
    <s v="เกษตรวิสัย"/>
    <d v="2022-02-26T00:00:00"/>
    <d v="2022-02-28T00:00:00"/>
    <m/>
    <d v="2022-01-02T00:00:00"/>
    <x v="25"/>
    <n v="8"/>
  </r>
  <r>
    <n v="15233"/>
    <s v="66.Dengue fever"/>
    <s v="สมาน วิชารักษ์"/>
    <s v="51714"/>
    <s v="ชาย"/>
    <n v="52"/>
    <n v="0"/>
    <s v="เกษตร"/>
    <s v="202"/>
    <x v="16"/>
    <x v="128"/>
    <x v="76"/>
    <x v="12"/>
    <s v="อาจสามารถ"/>
    <d v="2022-06-05T00:00:00"/>
    <d v="2022-06-07T00:00:00"/>
    <m/>
    <d v="2022-01-02T00:00:00"/>
    <x v="13"/>
    <n v="23"/>
  </r>
  <r>
    <n v="15173"/>
    <s v="66.Dengue fever"/>
    <s v="สรภพ สัตย์ซ้ำ"/>
    <s v="520002612"/>
    <s v="ชาย"/>
    <n v="12"/>
    <n v="11"/>
    <s v="นักเรียน"/>
    <s v="44"/>
    <x v="2"/>
    <x v="77"/>
    <x v="2"/>
    <x v="2"/>
    <s v="หนองฮี"/>
    <d v="2022-07-06T00:00:00"/>
    <d v="2022-07-06T00:00:00"/>
    <m/>
    <d v="2022-01-02T00:00:00"/>
    <x v="11"/>
    <n v="27"/>
  </r>
  <r>
    <n v="13326"/>
    <s v="66.Dengue fever"/>
    <s v="สรวิชญ์ คำสอน"/>
    <s v="500003623"/>
    <s v="ชาย"/>
    <n v="14"/>
    <n v="10"/>
    <s v="นักเรียน"/>
    <s v="70"/>
    <x v="0"/>
    <x v="3"/>
    <x v="2"/>
    <x v="2"/>
    <s v="หนองฮี"/>
    <d v="2022-06-13T00:00:00"/>
    <d v="2022-06-13T00:00:00"/>
    <m/>
    <d v="2022-01-02T00:00:00"/>
    <x v="4"/>
    <n v="24"/>
  </r>
  <r>
    <n v="17307"/>
    <s v="66.Dengue fever"/>
    <s v="สรวิศ สีลาดเลา"/>
    <s v="5510717"/>
    <s v="ชาย"/>
    <n v="9"/>
    <n v="7"/>
    <s v="นักเรียน"/>
    <s v="10"/>
    <x v="4"/>
    <x v="129"/>
    <x v="41"/>
    <x v="3"/>
    <s v="จตุรพักตรพิมาน"/>
    <d v="2022-07-30T00:00:00"/>
    <d v="2022-07-30T00:00:00"/>
    <m/>
    <d v="2022-01-02T00:00:00"/>
    <x v="0"/>
    <n v="30"/>
  </r>
  <r>
    <n v="4954"/>
    <s v="66.Dengue fever"/>
    <s v="สัมฤทธิ์ กะการดี"/>
    <s v="430041101"/>
    <s v="ชาย"/>
    <n v="56"/>
    <n v="0"/>
    <s v="เกษตร"/>
    <s v="85"/>
    <x v="10"/>
    <x v="130"/>
    <x v="77"/>
    <x v="8"/>
    <s v="สุวรรณภูมิ"/>
    <d v="2022-01-24T00:00:00"/>
    <d v="2022-02-25T00:00:00"/>
    <m/>
    <d v="2022-01-02T00:00:00"/>
    <x v="21"/>
    <n v="4"/>
  </r>
  <r>
    <n v="13860"/>
    <s v="66.Dengue fever"/>
    <s v="สิทธา กู้พิมาย"/>
    <s v="520000571"/>
    <s v="ชาย"/>
    <n v="13"/>
    <n v="4"/>
    <s v="นักเรียน"/>
    <s v="50"/>
    <x v="0"/>
    <x v="3"/>
    <x v="2"/>
    <x v="2"/>
    <s v="หนองฮี"/>
    <d v="2022-06-21T00:00:00"/>
    <d v="2022-06-21T00:00:00"/>
    <m/>
    <d v="2022-01-02T00:00:00"/>
    <x v="2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9"/>
    <x v="34"/>
    <x v="25"/>
    <x v="11"/>
    <s v="ทุ่งเขาหลวง"/>
    <d v="2022-06-16T00:00:00"/>
    <d v="2022-06-20T00:00:00"/>
    <m/>
    <d v="2022-01-02T00:00:00"/>
    <x v="2"/>
    <n v="24"/>
  </r>
  <r>
    <n v="18463"/>
    <s v="66.Dengue fever"/>
    <s v="สิทธิโชติ อินอุ่นโชติ"/>
    <s v="935491"/>
    <s v="ชาย"/>
    <n v="8"/>
    <n v="9"/>
    <s v="นักเรียน"/>
    <s v="1/1"/>
    <x v="13"/>
    <x v="47"/>
    <x v="8"/>
    <x v="7"/>
    <s v="ร้อยเอ็ด"/>
    <d v="2022-07-28T00:00:00"/>
    <d v="2022-07-31T00:00:00"/>
    <m/>
    <d v="2022-01-02T00:00:00"/>
    <x v="8"/>
    <n v="30"/>
  </r>
  <r>
    <n v="13339"/>
    <s v="66.Dengue fever"/>
    <s v="สิรินธร เชื้อจิตร"/>
    <s v="470002137"/>
    <s v="หญิง"/>
    <n v="18"/>
    <n v="2"/>
    <s v="นักเรียน"/>
    <s v="74"/>
    <x v="0"/>
    <x v="3"/>
    <x v="2"/>
    <x v="2"/>
    <s v="หนองฮี"/>
    <d v="2022-06-15T00:00:00"/>
    <d v="2022-06-15T00:00:00"/>
    <m/>
    <d v="2022-01-02T00:00:00"/>
    <x v="4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9"/>
    <x v="12"/>
    <x v="2"/>
    <x v="2"/>
    <s v="หนองฮี"/>
    <d v="2022-06-14T00:00:00"/>
    <d v="2022-06-14T00:00:00"/>
    <m/>
    <d v="2022-01-02T00:00:00"/>
    <x v="4"/>
    <n v="24"/>
  </r>
  <r>
    <n v="12812"/>
    <s v="66.Dengue fever"/>
    <s v="สุกฤตา เทียมคำ"/>
    <s v="600000141"/>
    <s v="หญิง"/>
    <n v="6"/>
    <n v="10"/>
    <s v="นักเรียน"/>
    <s v="12"/>
    <x v="8"/>
    <x v="29"/>
    <x v="2"/>
    <x v="2"/>
    <s v="หนองฮี"/>
    <d v="2022-06-08T00:00:00"/>
    <d v="2022-06-08T00:00:00"/>
    <m/>
    <d v="2022-01-02T00:00:00"/>
    <x v="13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6"/>
    <x v="108"/>
    <x v="66"/>
    <x v="7"/>
    <s v="ร้อยเอ็ด"/>
    <d v="2022-06-05T00:00:00"/>
    <d v="2022-06-06T00:00:00"/>
    <m/>
    <d v="2022-01-02T00:00:00"/>
    <x v="13"/>
    <n v="23"/>
  </r>
  <r>
    <n v="17650"/>
    <s v="66.Dengue fever"/>
    <s v="สุชาริณี ศรีแดงก่ำ"/>
    <s v="490005086"/>
    <s v="หญิง"/>
    <n v="15"/>
    <n v="10"/>
    <s v="นักเรียน"/>
    <s v="85"/>
    <x v="3"/>
    <x v="131"/>
    <x v="4"/>
    <x v="4"/>
    <s v="พนมไพร"/>
    <d v="2022-08-04T00:00:00"/>
    <d v="2022-08-04T00:00:00"/>
    <m/>
    <d v="2022-01-02T00:00:00"/>
    <x v="8"/>
    <n v="31"/>
  </r>
  <r>
    <n v="13809"/>
    <s v="66.Dengue fever"/>
    <s v="สุธิดา ชื่นตา"/>
    <s v="1075112"/>
    <s v="หญิง"/>
    <n v="6"/>
    <n v="4"/>
    <s v="นักเรียน"/>
    <s v="123"/>
    <x v="2"/>
    <x v="2"/>
    <x v="0"/>
    <x v="0"/>
    <s v="ร้อยเอ็ด"/>
    <d v="2022-06-16T00:00:00"/>
    <d v="2022-06-21T00:00:00"/>
    <m/>
    <d v="2022-01-02T00:00:00"/>
    <x v="2"/>
    <n v="24"/>
  </r>
  <r>
    <n v="13340"/>
    <s v="66.Dengue fever"/>
    <s v="สุนิสา ดงบัง"/>
    <s v="560002644"/>
    <s v="หญิง"/>
    <n v="29"/>
    <n v="0"/>
    <s v="รับจ้าง,กรรมกร"/>
    <s v="2"/>
    <x v="1"/>
    <x v="3"/>
    <x v="2"/>
    <x v="2"/>
    <s v="หนองฮี"/>
    <d v="2022-06-15T00:00:00"/>
    <d v="2022-06-15T00:00:00"/>
    <m/>
    <d v="2022-01-02T00:00:00"/>
    <x v="4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6"/>
    <x v="36"/>
    <x v="26"/>
    <x v="0"/>
    <s v="ร้อยเอ็ด"/>
    <d v="2022-06-08T00:00:00"/>
    <d v="2022-06-11T00:00:00"/>
    <m/>
    <d v="2022-01-02T00:00:00"/>
    <x v="13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6"/>
    <x v="83"/>
    <x v="2"/>
    <x v="2"/>
    <s v="หนองฮี"/>
    <d v="2022-05-25T00:00:00"/>
    <d v="2022-05-25T00:00:00"/>
    <m/>
    <d v="2022-01-02T00:00:00"/>
    <x v="3"/>
    <n v="21"/>
  </r>
  <r>
    <n v="2755"/>
    <s v="66.Dengue fever"/>
    <s v="สุพิชชา จันทัง"/>
    <s v="5904147"/>
    <s v="หญิง"/>
    <n v="8"/>
    <n v="0"/>
    <s v="นักเรียน"/>
    <s v="22"/>
    <x v="12"/>
    <x v="113"/>
    <x v="69"/>
    <x v="3"/>
    <s v="จตุรพักตรพิมาน"/>
    <d v="2022-01-24T00:00:00"/>
    <d v="2022-01-28T00:00:00"/>
    <m/>
    <d v="2022-01-02T00:00:00"/>
    <x v="16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6"/>
    <x v="36"/>
    <x v="26"/>
    <x v="0"/>
    <s v="ร้อยเอ็ด"/>
    <d v="2022-06-10T00:00:00"/>
    <d v="2022-06-10T00:00:00"/>
    <m/>
    <d v="2022-01-02T00:00:00"/>
    <x v="13"/>
    <n v="23"/>
  </r>
  <r>
    <n v="16329"/>
    <s v="66.Dengue fever"/>
    <s v="สุรพล พืชศรี"/>
    <s v="5204066"/>
    <s v="ชาย"/>
    <n v="13"/>
    <n v="7"/>
    <s v="นักเรียน"/>
    <s v="217"/>
    <x v="6"/>
    <x v="109"/>
    <x v="78"/>
    <x v="16"/>
    <s v="หนองพอก"/>
    <d v="2022-07-17T00:00:00"/>
    <d v="2022-07-22T00:00:00"/>
    <m/>
    <d v="2022-01-02T00:00:00"/>
    <x v="1"/>
    <n v="29"/>
  </r>
  <r>
    <n v="13996"/>
    <s v="66.Dengue fever"/>
    <s v="สูน อักษร"/>
    <s v="124963"/>
    <s v="หญิง"/>
    <n v="61"/>
    <n v="8"/>
    <s v="เกษตร"/>
    <s v="41"/>
    <x v="2"/>
    <x v="132"/>
    <x v="79"/>
    <x v="17"/>
    <s v="ร้อยเอ็ด"/>
    <d v="2022-06-20T00:00:00"/>
    <d v="2022-06-22T00:00:00"/>
    <m/>
    <d v="2022-01-02T00:00:00"/>
    <x v="2"/>
    <n v="25"/>
  </r>
  <r>
    <n v="12867"/>
    <s v="66.Dengue fever"/>
    <s v="เสกสรร อารีเอื้อ"/>
    <s v="756307"/>
    <s v="ชาย"/>
    <n v="12"/>
    <n v="8"/>
    <s v="นักเรียน"/>
    <s v="10/2"/>
    <x v="16"/>
    <x v="36"/>
    <x v="26"/>
    <x v="0"/>
    <s v="ร้อยเอ็ด"/>
    <d v="2022-06-10T00:00:00"/>
    <d v="2022-06-10T00:00:00"/>
    <m/>
    <d v="2022-01-02T00:00:00"/>
    <x v="13"/>
    <n v="23"/>
  </r>
  <r>
    <n v="13351"/>
    <s v="66.Dengue fever"/>
    <s v="เสมียน นะสูโฮ"/>
    <s v="4503770"/>
    <s v="ชาย"/>
    <n v="69"/>
    <n v="0"/>
    <s v="เกษตร"/>
    <s v="140"/>
    <x v="2"/>
    <x v="133"/>
    <x v="50"/>
    <x v="5"/>
    <s v="ปทุมรัตต์"/>
    <d v="2022-06-14T00:00:00"/>
    <d v="2022-06-17T00:00:00"/>
    <m/>
    <d v="2022-01-02T00:00:00"/>
    <x v="4"/>
    <n v="24"/>
  </r>
  <r>
    <n v="13058"/>
    <s v="66.Dengue fever"/>
    <s v="หทัยชนก ทิพประมวล"/>
    <s v="640007553"/>
    <s v="หญิง"/>
    <n v="12"/>
    <n v="3"/>
    <s v="นักเรียน"/>
    <s v="101"/>
    <x v="1"/>
    <x v="69"/>
    <x v="38"/>
    <x v="15"/>
    <s v="จุรีเวช"/>
    <d v="2022-06-15T00:00:00"/>
    <d v="2022-06-15T00:00:00"/>
    <m/>
    <d v="2022-01-02T00:00:00"/>
    <x v="4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2"/>
    <x v="14"/>
    <x v="11"/>
    <x v="7"/>
    <s v="ร้อยเอ็ด"/>
    <d v="2022-06-25T00:00:00"/>
    <d v="2022-06-27T00:00:00"/>
    <m/>
    <d v="2022-01-02T00:00:00"/>
    <x v="10"/>
    <n v="25"/>
  </r>
  <r>
    <n v="2761"/>
    <s v="66.Dengue fever"/>
    <s v="ใหม่ จำปี"/>
    <s v="1249550"/>
    <s v="ชาย"/>
    <n v="25"/>
    <n v="1"/>
    <s v="รับจ้าง,กรรมกร"/>
    <s v="3"/>
    <x v="12"/>
    <x v="134"/>
    <x v="13"/>
    <x v="7"/>
    <s v="ร้อยเอ็ด"/>
    <d v="2022-01-14T00:00:00"/>
    <d v="2022-01-18T00:00:00"/>
    <m/>
    <d v="2022-01-02T00:00:00"/>
    <x v="17"/>
    <n v="2"/>
  </r>
  <r>
    <n v="12817"/>
    <s v="66.Dengue fever"/>
    <s v="อดิศร สีงาม"/>
    <s v="550002842"/>
    <s v="ชาย"/>
    <n v="9"/>
    <n v="8"/>
    <s v="นักเรียน"/>
    <s v="72"/>
    <x v="1"/>
    <x v="3"/>
    <x v="2"/>
    <x v="2"/>
    <s v="หนองฮี"/>
    <d v="2022-06-09T00:00:00"/>
    <d v="2022-06-09T00:00:00"/>
    <m/>
    <d v="2022-01-02T00:00:00"/>
    <x v="13"/>
    <n v="23"/>
  </r>
  <r>
    <n v="12799"/>
    <s v="66.Dengue fever"/>
    <s v="อดิศักดิ์ วิชัย"/>
    <s v="580000330"/>
    <s v="ชาย"/>
    <n v="7"/>
    <n v="5"/>
    <s v="นักเรียน"/>
    <s v="26"/>
    <x v="0"/>
    <x v="3"/>
    <x v="2"/>
    <x v="2"/>
    <s v="หนองฮี"/>
    <d v="2022-06-06T00:00:00"/>
    <d v="2022-06-06T00:00:00"/>
    <m/>
    <d v="2022-01-02T00:00:00"/>
    <x v="13"/>
    <n v="23"/>
  </r>
  <r>
    <n v="17697"/>
    <s v="66.Dengue fever"/>
    <s v="อนันต์ จักรแก้ว"/>
    <s v="570181182"/>
    <s v="ชาย"/>
    <n v="7"/>
    <n v="11"/>
    <s v="นักเรียน"/>
    <s v="275"/>
    <x v="5"/>
    <x v="135"/>
    <x v="1"/>
    <x v="1"/>
    <s v="สุวรรณภูมิ"/>
    <d v="2022-07-12T00:00:00"/>
    <d v="2022-07-16T00:00:00"/>
    <m/>
    <d v="2022-01-02T00:00:00"/>
    <x v="9"/>
    <n v="28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1"/>
    <x v="3"/>
    <x v="2"/>
    <x v="2"/>
    <s v="หนองฮี"/>
    <d v="2022-06-07T00:00:00"/>
    <d v="2022-06-07T00:00:00"/>
    <m/>
    <d v="2022-01-02T00:00:00"/>
    <x v="13"/>
    <n v="23"/>
  </r>
  <r>
    <n v="14748"/>
    <s v="66.Dengue fever"/>
    <s v="อนุวัฒน์ ประภายนต์"/>
    <s v="580000855"/>
    <s v="ชาย"/>
    <n v="7"/>
    <n v="1"/>
    <s v="นักเรียน"/>
    <s v="3"/>
    <x v="8"/>
    <x v="29"/>
    <x v="2"/>
    <x v="2"/>
    <s v="หนองฮี"/>
    <d v="2022-06-27T00:00:00"/>
    <d v="2022-06-27T00:00:00"/>
    <m/>
    <d v="2022-01-02T00:00:00"/>
    <x v="10"/>
    <n v="26"/>
  </r>
  <r>
    <n v="12725"/>
    <s v="66.Dengue fever"/>
    <s v="อนุสรณ์ กำมะชัยคำ"/>
    <s v="929532"/>
    <s v="ชาย"/>
    <n v="8"/>
    <n v="9"/>
    <s v="นักเรียน"/>
    <s v="79"/>
    <x v="12"/>
    <x v="102"/>
    <x v="63"/>
    <x v="7"/>
    <s v="ร้อยเอ็ด"/>
    <d v="2022-06-09T00:00:00"/>
    <d v="2022-06-10T00:00:00"/>
    <m/>
    <d v="2022-01-02T00:00:00"/>
    <x v="13"/>
    <n v="23"/>
  </r>
  <r>
    <n v="14483"/>
    <s v="66.Dengue fever"/>
    <s v="อภัสนันท์ จันทนะ"/>
    <s v="857331"/>
    <s v="หญิง"/>
    <n v="10"/>
    <n v="8"/>
    <s v="นักเรียน"/>
    <s v="40/1"/>
    <x v="16"/>
    <x v="36"/>
    <x v="26"/>
    <x v="0"/>
    <s v="ร้อยเอ็ด"/>
    <d v="2022-06-24T00:00:00"/>
    <d v="2022-06-28T00:00:00"/>
    <m/>
    <d v="2022-01-02T00:00:00"/>
    <x v="10"/>
    <n v="25"/>
  </r>
  <r>
    <n v="13330"/>
    <s v="66.Dengue fever"/>
    <s v="อภิชาติ ใจดี"/>
    <s v="580000284"/>
    <s v="ชาย"/>
    <n v="7"/>
    <n v="8"/>
    <s v="นักเรียน"/>
    <s v="84"/>
    <x v="0"/>
    <x v="3"/>
    <x v="2"/>
    <x v="2"/>
    <s v="หนองฮี"/>
    <d v="2022-06-14T00:00:00"/>
    <d v="2022-06-14T00:00:00"/>
    <m/>
    <d v="2022-01-02T00:00:00"/>
    <x v="4"/>
    <n v="24"/>
  </r>
  <r>
    <n v="15171"/>
    <s v="66.Dengue fever"/>
    <s v="อภิสร พิศเพ็ง"/>
    <s v="560001784"/>
    <s v="ชาย"/>
    <n v="11"/>
    <n v="4"/>
    <s v="นักเรียน"/>
    <s v="93"/>
    <x v="0"/>
    <x v="3"/>
    <x v="2"/>
    <x v="2"/>
    <s v="หนองฮี"/>
    <d v="2022-07-05T00:00:00"/>
    <d v="2022-07-05T00:00:00"/>
    <m/>
    <d v="2022-01-02T00:00:00"/>
    <x v="11"/>
    <n v="27"/>
  </r>
  <r>
    <n v="13858"/>
    <s v="66.Dengue fever"/>
    <s v="อรชร คำสอน"/>
    <s v="450012688"/>
    <s v="หญิง"/>
    <n v="23"/>
    <n v="11"/>
    <s v="รับจ้าง,กรรมกร"/>
    <s v="100"/>
    <x v="0"/>
    <x v="3"/>
    <x v="2"/>
    <x v="2"/>
    <s v="หนองฮี"/>
    <d v="2022-06-19T00:00:00"/>
    <d v="2022-06-19T00:00:00"/>
    <m/>
    <d v="2022-01-02T00:00:00"/>
    <x v="2"/>
    <n v="25"/>
  </r>
  <r>
    <n v="16676"/>
    <s v="66.Dengue fever"/>
    <s v="อังคณา พันนา"/>
    <s v="141622"/>
    <s v="หญิง"/>
    <n v="24"/>
    <n v="2"/>
    <s v="เกษตร"/>
    <s v="8"/>
    <x v="1"/>
    <x v="136"/>
    <x v="80"/>
    <x v="0"/>
    <s v="ร้อยเอ็ด"/>
    <d v="2022-07-17T00:00:00"/>
    <d v="2022-07-21T00:00:00"/>
    <m/>
    <d v="2022-01-02T00:00:00"/>
    <x v="1"/>
    <n v="29"/>
  </r>
  <r>
    <n v="17694"/>
    <s v="66.Dengue fever"/>
    <s v="อัศนี แก้วเหล่ายูง"/>
    <s v="540160888"/>
    <s v="ชาย"/>
    <n v="12"/>
    <n v="10"/>
    <s v="นักเรียน"/>
    <s v="160"/>
    <x v="19"/>
    <x v="137"/>
    <x v="81"/>
    <x v="8"/>
    <s v="สุวรรณภูมิ"/>
    <d v="2022-07-01T00:00:00"/>
    <d v="2022-07-05T00:00:00"/>
    <m/>
    <d v="2022-01-02T00:00:00"/>
    <x v="11"/>
    <n v="26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2"/>
    <x v="138"/>
    <x v="67"/>
    <x v="3"/>
    <s v="จตุรพักตรพิมาน"/>
    <d v="2022-06-23T00:00:00"/>
    <d v="2022-06-23T00:00:00"/>
    <m/>
    <d v="2022-01-02T00:00:00"/>
    <x v="2"/>
    <n v="25"/>
  </r>
  <r>
    <n v="14965"/>
    <s v="66.Dengue fever"/>
    <s v="อาทิตย์ การิสุข"/>
    <s v="495065"/>
    <s v="ชาย"/>
    <n v="18"/>
    <n v="0"/>
    <s v="นักเรียน"/>
    <s v="129"/>
    <x v="2"/>
    <x v="2"/>
    <x v="0"/>
    <x v="0"/>
    <s v="ร้อยเอ็ด"/>
    <d v="2022-06-28T00:00:00"/>
    <d v="2022-07-01T00:00:00"/>
    <m/>
    <d v="2022-01-02T00:00:00"/>
    <x v="10"/>
    <n v="26"/>
  </r>
  <r>
    <n v="12226"/>
    <s v="66.Dengue fever"/>
    <s v="อารดา คำสอน"/>
    <s v="590000963"/>
    <s v="หญิง"/>
    <n v="7"/>
    <n v="6"/>
    <s v="นักเรียน"/>
    <s v="84"/>
    <x v="1"/>
    <x v="3"/>
    <x v="2"/>
    <x v="2"/>
    <s v="หนองฮี"/>
    <d v="2022-06-04T00:00:00"/>
    <d v="2022-06-04T00:00:00"/>
    <m/>
    <d v="2022-01-02T00:00:00"/>
    <x v="6"/>
    <n v="22"/>
  </r>
  <r>
    <n v="11619"/>
    <s v="66.Dengue fever"/>
    <s v="อารดา บ่อชล"/>
    <s v="540002358"/>
    <s v="หญิง"/>
    <n v="10"/>
    <n v="9"/>
    <s v="นักเรียน"/>
    <s v="6"/>
    <x v="0"/>
    <x v="3"/>
    <x v="2"/>
    <x v="2"/>
    <s v="หนองฮี"/>
    <d v="2022-05-25T00:00:00"/>
    <d v="2022-05-25T00:00:00"/>
    <m/>
    <d v="2022-01-02T00:00:00"/>
    <x v="3"/>
    <n v="21"/>
  </r>
  <r>
    <n v="16240"/>
    <s v="66.Dengue fever"/>
    <s v="เอกชัย ผิวเหลือง"/>
    <s v="5702590"/>
    <s v="ชาย"/>
    <n v="33"/>
    <n v="7"/>
    <s v="เกษตร"/>
    <s v="68"/>
    <x v="8"/>
    <x v="139"/>
    <x v="82"/>
    <x v="16"/>
    <s v="หนองพอก"/>
    <d v="2022-07-13T00:00:00"/>
    <d v="2022-07-14T00:00:00"/>
    <m/>
    <d v="2022-01-02T00:00:00"/>
    <x v="9"/>
    <n v="28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9"/>
    <x v="12"/>
    <x v="2"/>
    <x v="2"/>
    <s v="หนองฮี"/>
    <d v="2022-06-22T00:00:00"/>
    <d v="2022-06-22T00:00:00"/>
    <m/>
    <d v="2022-01-02T00:00:00"/>
    <x v="2"/>
    <n v="25"/>
  </r>
  <r>
    <n v="19190"/>
    <s v="66.Dengue fever"/>
    <s v="กวินธิดา ปรีวาสนา"/>
    <s v="560003209"/>
    <s v="หญิง"/>
    <n v="8"/>
    <n v="8"/>
    <s v="นักเรียน"/>
    <s v="39"/>
    <x v="2"/>
    <x v="5"/>
    <x v="4"/>
    <x v="4"/>
    <s v="พนมไพร"/>
    <d v="2022-08-11T00:00:00"/>
    <d v="2022-08-15T00:00:00"/>
    <m/>
    <d v="2022-01-02T00:00:00"/>
    <x v="22"/>
    <n v="32"/>
  </r>
  <r>
    <n v="19229"/>
    <s v="26.D.H.F."/>
    <s v="สวพงษ์ สุมังฆะเศษ"/>
    <s v="785694"/>
    <s v="ชาย"/>
    <n v="14"/>
    <n v="2"/>
    <s v="นักเรียน"/>
    <s v="54"/>
    <x v="16"/>
    <x v="140"/>
    <x v="75"/>
    <x v="7"/>
    <s v="ร้อยเอ็ด"/>
    <d v="2022-08-02T00:00:00"/>
    <d v="2022-08-06T00:00:00"/>
    <m/>
    <d v="2022-01-02T00:00:00"/>
    <x v="8"/>
    <n v="31"/>
  </r>
  <r>
    <n v="19341"/>
    <s v="26.D.H.F."/>
    <s v="ชาลิสา ศรพิมาย"/>
    <s v="540000686"/>
    <s v="หญิง"/>
    <n v="11"/>
    <n v="4"/>
    <s v="นักเรียน"/>
    <s v="20"/>
    <x v="8"/>
    <x v="29"/>
    <x v="2"/>
    <x v="2"/>
    <s v="หนองฮี"/>
    <d v="2022-08-08T00:00:00"/>
    <d v="2022-08-08T00:00:00"/>
    <m/>
    <d v="2022-01-02T00:00:00"/>
    <x v="5"/>
    <n v="32"/>
  </r>
  <r>
    <n v="19501"/>
    <s v="66.Dengue fever"/>
    <s v="เอกชัย โพนชัด"/>
    <s v="934356"/>
    <s v="ชาย"/>
    <n v="8"/>
    <n v="10"/>
    <s v="นักเรียน"/>
    <s v="101"/>
    <x v="3"/>
    <x v="141"/>
    <x v="12"/>
    <x v="7"/>
    <s v="ร้อยเอ็ด"/>
    <d v="2022-08-08T00:00:00"/>
    <d v="2022-08-13T00:00:00"/>
    <m/>
    <d v="2022-01-02T00:00:00"/>
    <x v="5"/>
    <n v="32"/>
  </r>
  <r>
    <n v="19502"/>
    <s v="66.Dengue fever"/>
    <s v="ณัฐวุฒิ พันอะนุ"/>
    <s v="99497"/>
    <s v="ชาย"/>
    <n v="24"/>
    <n v="9"/>
    <s v="รับจ้าง,กรรมกร"/>
    <s v="103"/>
    <x v="11"/>
    <x v="142"/>
    <x v="8"/>
    <x v="7"/>
    <s v="ร้อยเอ็ด"/>
    <d v="2022-08-01T00:00:00"/>
    <d v="2022-08-04T00:00:00"/>
    <m/>
    <d v="2022-01-02T00:00:00"/>
    <x v="8"/>
    <n v="31"/>
  </r>
  <r>
    <n v="19635"/>
    <s v="66.Dengue fever"/>
    <s v="วุฒธิชัย เทืองช้าง"/>
    <s v="5403775"/>
    <s v="ชาย"/>
    <n v="18"/>
    <n v="7"/>
    <s v="นักเรียน"/>
    <s v="15"/>
    <x v="3"/>
    <x v="143"/>
    <x v="69"/>
    <x v="3"/>
    <s v="จตุรพักตรพิมาน"/>
    <d v="2022-08-16T00:00:00"/>
    <d v="2022-08-16T00:00:00"/>
    <m/>
    <d v="2022-01-02T00:00:00"/>
    <x v="22"/>
    <n v="33"/>
  </r>
  <r>
    <n v="19687"/>
    <s v="66.Dengue fever"/>
    <s v="จรรภัทร มงคลวัลณ์"/>
    <s v="480020832"/>
    <s v="หญิง"/>
    <n v="48"/>
    <n v="8"/>
    <s v="รับจ้าง,กรรมกร"/>
    <s v="9"/>
    <x v="11"/>
    <x v="144"/>
    <x v="83"/>
    <x v="4"/>
    <s v="พนมไพร"/>
    <d v="2022-08-15T00:00:00"/>
    <d v="2022-08-18T00:00:00"/>
    <m/>
    <d v="2022-01-02T00:00:00"/>
    <x v="22"/>
    <n v="33"/>
  </r>
  <r>
    <n v="19688"/>
    <s v="66.Dengue fever"/>
    <s v="ณัฐชยา กลทิพย์"/>
    <s v="550002571"/>
    <s v="หญิง"/>
    <n v="13"/>
    <n v="7"/>
    <s v="นักเรียน"/>
    <s v="2"/>
    <x v="10"/>
    <x v="67"/>
    <x v="4"/>
    <x v="4"/>
    <s v="พนมไพร"/>
    <d v="2022-08-13T00:00:00"/>
    <d v="2022-08-17T00:00:00"/>
    <m/>
    <d v="2022-01-02T00:00:00"/>
    <x v="22"/>
    <n v="32"/>
  </r>
  <r>
    <n v="19689"/>
    <s v="66.Dengue fever"/>
    <s v="ณฐิกา นันทะใส"/>
    <s v="510001483"/>
    <s v="หญิง"/>
    <n v="14"/>
    <n v="3"/>
    <s v="นักเรียน"/>
    <s v="56"/>
    <x v="7"/>
    <x v="145"/>
    <x v="4"/>
    <x v="4"/>
    <s v="พนมไพร"/>
    <d v="2022-08-15T00:00:00"/>
    <d v="2022-08-17T00:00:00"/>
    <m/>
    <d v="2022-01-02T00:00:00"/>
    <x v="22"/>
    <n v="33"/>
  </r>
  <r>
    <n v="19859"/>
    <s v="26.D.H.F."/>
    <s v="ธีรเดช อเนกนวล"/>
    <s v="522823"/>
    <s v="ชาย"/>
    <n v="18"/>
    <n v="2"/>
    <s v="นักเรียน"/>
    <s v="94"/>
    <x v="0"/>
    <x v="0"/>
    <x v="0"/>
    <x v="0"/>
    <s v="ร้อยเอ็ด"/>
    <d v="2022-08-01T00:00:00"/>
    <d v="2022-08-02T00:00:00"/>
    <m/>
    <d v="2022-01-02T00:00:00"/>
    <x v="8"/>
    <n v="31"/>
  </r>
  <r>
    <n v="19860"/>
    <s v="66.Dengue fever"/>
    <s v="ธาษตรี กาไชย"/>
    <s v="832788"/>
    <s v="หญิง"/>
    <n v="24"/>
    <n v="7"/>
    <s v="อื่นๆ"/>
    <s v="293/123"/>
    <x v="16"/>
    <x v="146"/>
    <x v="84"/>
    <x v="7"/>
    <s v="ร้อยเอ็ด"/>
    <d v="2022-08-02T00:00:00"/>
    <d v="2022-08-06T00:00:00"/>
    <m/>
    <d v="2022-01-02T00:00:00"/>
    <x v="8"/>
    <n v="31"/>
  </r>
  <r>
    <n v="19861"/>
    <s v="66.Dengue fever"/>
    <s v="หัสดี วรฉัตร"/>
    <s v="576795"/>
    <s v="หญิง"/>
    <n v="22"/>
    <n v="6"/>
    <s v="รับจ้าง,กรรมกร"/>
    <s v="136"/>
    <x v="16"/>
    <x v="147"/>
    <x v="79"/>
    <x v="17"/>
    <s v="ร้อยเอ็ด"/>
    <d v="2022-07-27T00:00:00"/>
    <d v="2022-07-27T00:00:00"/>
    <m/>
    <d v="2022-01-02T00:00:00"/>
    <x v="0"/>
    <n v="30"/>
  </r>
  <r>
    <n v="19862"/>
    <s v="66.Dengue fever"/>
    <s v="พรประภา โพธิ์เงิน"/>
    <s v="1035693"/>
    <s v="หญิง"/>
    <n v="6"/>
    <n v="1"/>
    <s v="นักเรียน"/>
    <s v="94"/>
    <x v="15"/>
    <x v="148"/>
    <x v="26"/>
    <x v="0"/>
    <s v="ร้อยเอ็ด"/>
    <d v="2022-08-13T00:00:00"/>
    <d v="2022-08-16T00:00:00"/>
    <m/>
    <d v="2022-01-02T00:00:00"/>
    <x v="22"/>
    <n v="32"/>
  </r>
  <r>
    <n v="19863"/>
    <s v="26.D.H.F."/>
    <s v="พรกนก ไพบูลย์"/>
    <s v="1167658"/>
    <s v="หญิง"/>
    <n v="19"/>
    <n v="1"/>
    <s v="นักเรียน"/>
    <s v="74"/>
    <x v="4"/>
    <x v="149"/>
    <x v="85"/>
    <x v="0"/>
    <s v="ร้อยเอ็ด"/>
    <d v="2022-08-10T00:00:00"/>
    <d v="2022-08-13T00:00:00"/>
    <m/>
    <d v="2022-01-02T00:00:00"/>
    <x v="5"/>
    <n v="32"/>
  </r>
  <r>
    <n v="19901"/>
    <s v="66.Dengue fever"/>
    <s v="ชินดนัย จันทร์มหา"/>
    <s v="753880"/>
    <s v="ชาย"/>
    <n v="28"/>
    <n v="3"/>
    <s v="เกษตร"/>
    <s v="15"/>
    <x v="8"/>
    <x v="125"/>
    <x v="74"/>
    <x v="14"/>
    <s v="ร้อยเอ็ด"/>
    <d v="2022-08-08T00:00:00"/>
    <d v="2022-08-12T00:00:00"/>
    <m/>
    <d v="2022-01-02T00:00:00"/>
    <x v="5"/>
    <n v="32"/>
  </r>
  <r>
    <n v="20466"/>
    <s v="66.Dengue fever"/>
    <s v="ธันวาภรณ์ โพธิบุตร"/>
    <s v="520004820"/>
    <s v="หญิง"/>
    <n v="12"/>
    <n v="7"/>
    <s v="นักเรียน"/>
    <s v="77"/>
    <x v="6"/>
    <x v="150"/>
    <x v="86"/>
    <x v="2"/>
    <s v="หนองฮี"/>
    <d v="2022-08-15T00:00:00"/>
    <d v="2022-08-15T00:00:00"/>
    <m/>
    <d v="2022-01-02T00:00:00"/>
    <x v="22"/>
    <n v="33"/>
  </r>
  <r>
    <n v="20467"/>
    <s v="66.Dengue fever"/>
    <s v="รวิพล แสนปาง"/>
    <s v="520001622"/>
    <s v="ชาย"/>
    <n v="13"/>
    <n v="2"/>
    <s v="นักเรียน"/>
    <s v="48"/>
    <x v="4"/>
    <x v="6"/>
    <x v="5"/>
    <x v="2"/>
    <s v="หนองฮี"/>
    <d v="2022-08-17T00:00:00"/>
    <d v="2022-08-17T00:00:00"/>
    <m/>
    <d v="2022-01-02T00:00:00"/>
    <x v="22"/>
    <n v="33"/>
  </r>
  <r>
    <n v="20525"/>
    <s v="26.D.H.F."/>
    <s v="กฤษณพล บุตรโชติ"/>
    <s v="5502683"/>
    <s v="ชาย"/>
    <n v="15"/>
    <n v="8"/>
    <s v="นักเรียน"/>
    <s v="9"/>
    <x v="15"/>
    <x v="151"/>
    <x v="87"/>
    <x v="3"/>
    <s v="จตุรพักตรพิมาน"/>
    <d v="2022-08-21T00:00:00"/>
    <d v="2022-08-21T00:00:00"/>
    <m/>
    <d v="2022-01-02T00:00:00"/>
    <x v="27"/>
    <n v="34"/>
  </r>
  <r>
    <n v="20526"/>
    <s v="26.D.H.F."/>
    <s v="จันทิพย์ ปัญจขัน"/>
    <s v="5700350"/>
    <s v="หญิง"/>
    <n v="44"/>
    <n v="6"/>
    <s v="เกษตร"/>
    <s v="89"/>
    <x v="16"/>
    <x v="152"/>
    <x v="3"/>
    <x v="3"/>
    <s v="จตุรพักตรพิมาน"/>
    <d v="2022-08-20T00:00:00"/>
    <d v="2022-08-20T00:00:00"/>
    <m/>
    <d v="2022-01-02T00:00:00"/>
    <x v="22"/>
    <n v="33"/>
  </r>
  <r>
    <n v="20530"/>
    <s v="66.Dengue fever"/>
    <s v="เจษฎา สืบสุนทร"/>
    <s v="5606557"/>
    <s v="ชาย"/>
    <n v="15"/>
    <n v="6"/>
    <s v="นักเรียน"/>
    <s v="2"/>
    <x v="15"/>
    <x v="151"/>
    <x v="87"/>
    <x v="3"/>
    <s v="จตุรพักตรพิมาน"/>
    <d v="2022-08-18T00:00:00"/>
    <d v="2022-08-18T00:00:00"/>
    <m/>
    <d v="2022-01-02T00:00:00"/>
    <x v="22"/>
    <n v="33"/>
  </r>
  <r>
    <n v="20618"/>
    <s v="66.Dengue fever"/>
    <s v="อุบลรัก คูณศรี"/>
    <s v="380568"/>
    <s v="หญิง"/>
    <n v="52"/>
    <n v="3"/>
    <s v="เกษตร"/>
    <s v="154"/>
    <x v="6"/>
    <x v="68"/>
    <x v="2"/>
    <x v="2"/>
    <s v="ร้อยเอ็ด"/>
    <d v="2022-08-13T00:00:00"/>
    <d v="2022-08-14T00:00:00"/>
    <m/>
    <d v="2022-01-02T00:00:00"/>
    <x v="22"/>
    <n v="32"/>
  </r>
  <r>
    <n v="20619"/>
    <s v="26.D.H.F."/>
    <s v="สมชาย แสงเงิน"/>
    <s v="1235607"/>
    <s v="ชาย"/>
    <n v="44"/>
    <n v="0"/>
    <s v="รับจ้าง,กรรมกร"/>
    <s v="75"/>
    <x v="12"/>
    <x v="102"/>
    <x v="63"/>
    <x v="7"/>
    <s v="ร้อยเอ็ด"/>
    <d v="2022-08-15T00:00:00"/>
    <d v="2022-08-17T00:00:00"/>
    <m/>
    <d v="2022-01-02T00:00:00"/>
    <x v="22"/>
    <n v="33"/>
  </r>
  <r>
    <n v="20620"/>
    <s v="26.D.H.F."/>
    <s v="ชญาณ์นันท์ เวียงนนท์"/>
    <s v="908843"/>
    <s v="หญิง"/>
    <n v="9"/>
    <n v="6"/>
    <s v="นักเรียน"/>
    <s v="84"/>
    <x v="9"/>
    <x v="15"/>
    <x v="12"/>
    <x v="7"/>
    <s v="ร้อยเอ็ด"/>
    <d v="2022-08-10T00:00:00"/>
    <d v="2022-08-14T00:00:00"/>
    <m/>
    <d v="2022-01-02T00:00:00"/>
    <x v="22"/>
    <n v="32"/>
  </r>
  <r>
    <n v="20661"/>
    <s v="26.D.H.F."/>
    <s v="สุภัชญา หอมจันทร์"/>
    <s v="5309212"/>
    <s v="หญิง"/>
    <n v="11"/>
    <n v="7"/>
    <s v="นักเรียน"/>
    <s v="84"/>
    <x v="2"/>
    <x v="153"/>
    <x v="88"/>
    <x v="16"/>
    <s v="หนองพอก"/>
    <d v="2022-08-18T00:00:00"/>
    <d v="2022-08-20T00:00:00"/>
    <m/>
    <d v="2022-01-02T00:00:00"/>
    <x v="22"/>
    <n v="33"/>
  </r>
  <r>
    <n v="20734"/>
    <s v="66.Dengue fever"/>
    <s v="ณัฐพล โกกะบูรณ์"/>
    <s v="530002124"/>
    <s v="ชาย"/>
    <n v="12"/>
    <n v="3"/>
    <s v="นักเรียน"/>
    <s v="114"/>
    <x v="6"/>
    <x v="90"/>
    <x v="57"/>
    <x v="4"/>
    <s v="พนมไพร"/>
    <d v="2022-08-22T00:00:00"/>
    <d v="2022-08-23T00:00:00"/>
    <m/>
    <d v="2022-01-02T00:00:00"/>
    <x v="27"/>
    <n v="34"/>
  </r>
  <r>
    <n v="20735"/>
    <s v="66.Dengue fever"/>
    <s v="กิตตินันท์ รัตนพืช"/>
    <s v="580002068"/>
    <s v="ชาย"/>
    <n v="7"/>
    <n v="9"/>
    <s v="นักเรียน"/>
    <s v="100"/>
    <x v="3"/>
    <x v="131"/>
    <x v="4"/>
    <x v="4"/>
    <s v="พนมไพร"/>
    <d v="2022-08-19T00:00:00"/>
    <d v="2022-08-23T00:00:00"/>
    <m/>
    <d v="2022-01-02T00:00:00"/>
    <x v="27"/>
    <n v="33"/>
  </r>
  <r>
    <n v="20736"/>
    <s v="66.Dengue fever"/>
    <s v="กนกวรรณ นันทะใส"/>
    <s v="560002825"/>
    <s v="หญิง"/>
    <n v="11"/>
    <n v="4"/>
    <s v="นักเรียน"/>
    <s v="54"/>
    <x v="7"/>
    <x v="145"/>
    <x v="4"/>
    <x v="4"/>
    <s v="พนมไพร"/>
    <d v="2022-08-21T00:00:00"/>
    <d v="2022-08-23T00:00:00"/>
    <m/>
    <d v="2022-01-02T00:00:00"/>
    <x v="27"/>
    <n v="34"/>
  </r>
  <r>
    <n v="20768"/>
    <s v="66.Dengue fever"/>
    <s v="ฤภาวดี สมทรง"/>
    <s v="5904009"/>
    <s v="หญิง"/>
    <n v="31"/>
    <n v="1"/>
    <s v="รับจ้าง,กรรมกร"/>
    <s v="75"/>
    <x v="19"/>
    <x v="18"/>
    <x v="40"/>
    <x v="10"/>
    <s v="จังหาร"/>
    <d v="2022-08-20T00:00:00"/>
    <d v="2022-08-24T00:00:00"/>
    <m/>
    <d v="2022-01-02T00:00:00"/>
    <x v="27"/>
    <n v="33"/>
  </r>
  <r>
    <n v="20824"/>
    <s v="66.Dengue fever"/>
    <s v="ปภาวิชญ์ วิระศักดิ์"/>
    <s v="630000548"/>
    <s v="ชาย"/>
    <n v="2"/>
    <n v="5"/>
    <s v="ไม่ทราบอาชีพ/ในปกครอง"/>
    <s v="86"/>
    <x v="4"/>
    <x v="8"/>
    <x v="1"/>
    <x v="1"/>
    <s v="สุวรรณภูมิ"/>
    <d v="2022-06-26T00:00:00"/>
    <d v="2022-07-01T00:00:00"/>
    <m/>
    <d v="2022-01-02T00:00:00"/>
    <x v="10"/>
    <n v="26"/>
  </r>
  <r>
    <n v="20825"/>
    <s v="66.Dengue fever"/>
    <s v="อัษฎาวุธ สวนมอญ"/>
    <s v="470106601"/>
    <s v="ชาย"/>
    <n v="18"/>
    <n v="0"/>
    <s v="นักเรียน"/>
    <s v="52"/>
    <x v="1"/>
    <x v="154"/>
    <x v="89"/>
    <x v="8"/>
    <s v="สุวรรณภูมิ"/>
    <d v="2022-07-31T00:00:00"/>
    <d v="2022-08-03T00:00:00"/>
    <m/>
    <d v="2022-01-02T00:00:00"/>
    <x v="8"/>
    <n v="31"/>
  </r>
  <r>
    <n v="20826"/>
    <s v="66.Dengue fever"/>
    <s v="ปรวรรตน์ คำสงค์"/>
    <s v="590194327"/>
    <s v="ชาย"/>
    <n v="15"/>
    <n v="7"/>
    <s v="นักเรียน"/>
    <s v="53"/>
    <x v="11"/>
    <x v="155"/>
    <x v="1"/>
    <x v="1"/>
    <s v="สุวรรณภูมิ"/>
    <d v="2022-08-04T00:00:00"/>
    <d v="2022-08-06T00:00:00"/>
    <m/>
    <d v="2022-01-02T00:00:00"/>
    <x v="8"/>
    <n v="31"/>
  </r>
  <r>
    <n v="20827"/>
    <s v="66.Dengue fever"/>
    <s v="กฤษ ไชยภูริสกุล"/>
    <s v="570181294"/>
    <s v="ชาย"/>
    <n v="10"/>
    <n v="7"/>
    <s v="นักเรียน"/>
    <s v="219"/>
    <x v="12"/>
    <x v="26"/>
    <x v="21"/>
    <x v="8"/>
    <s v="สุวรรณภูมิ"/>
    <d v="2022-08-16T00:00:00"/>
    <d v="2022-08-19T00:00:00"/>
    <m/>
    <d v="2022-01-02T00:00:00"/>
    <x v="22"/>
    <n v="33"/>
  </r>
  <r>
    <n v="20828"/>
    <s v="66.Dengue fever"/>
    <s v="ธนกร ทองเทียม"/>
    <s v="620001289"/>
    <s v="ชาย"/>
    <n v="3"/>
    <n v="6"/>
    <s v="ไม่ทราบอาชีพ/ในปกครอง"/>
    <s v="112"/>
    <x v="1"/>
    <x v="155"/>
    <x v="90"/>
    <x v="8"/>
    <s v="สุวรรณภูมิ"/>
    <d v="2022-08-16T00:00:00"/>
    <d v="2022-08-19T00:00:00"/>
    <m/>
    <d v="2022-01-02T00:00:00"/>
    <x v="22"/>
    <n v="33"/>
  </r>
  <r>
    <n v="20829"/>
    <s v="66.Dengue fever"/>
    <s v="ญาณเทพ ขานน้ำคำ"/>
    <s v="560173695"/>
    <s v="ชาย"/>
    <n v="9"/>
    <n v="11"/>
    <s v="นักเรียน"/>
    <s v="59"/>
    <x v="2"/>
    <x v="62"/>
    <x v="65"/>
    <x v="8"/>
    <s v="สุวรรณภูมิ"/>
    <d v="2022-08-16T00:00:00"/>
    <d v="2022-08-19T00:00:00"/>
    <m/>
    <d v="2022-01-02T00:00:00"/>
    <x v="22"/>
    <n v="33"/>
  </r>
  <r>
    <n v="20830"/>
    <s v="66.Dengue fever"/>
    <s v="ลำดวน เชื้อจีน"/>
    <s v="430045154"/>
    <s v="หญิง"/>
    <n v="42"/>
    <n v="8"/>
    <s v="เกษตร"/>
    <s v="73"/>
    <x v="9"/>
    <x v="156"/>
    <x v="60"/>
    <x v="8"/>
    <s v="สุวรรณภูมิ"/>
    <d v="2022-08-02T00:00:00"/>
    <d v="2022-08-05T00:00:00"/>
    <m/>
    <d v="2022-01-02T00:00:00"/>
    <x v="8"/>
    <n v="31"/>
  </r>
  <r>
    <n v="20831"/>
    <s v="66.Dengue fever"/>
    <s v="สุนันท์ มวลศรี"/>
    <s v="440064098"/>
    <s v="ชาย"/>
    <n v="42"/>
    <n v="2"/>
    <s v="เกษตร"/>
    <s v="138"/>
    <x v="2"/>
    <x v="62"/>
    <x v="65"/>
    <x v="8"/>
    <s v="สุวรรณภูมิ"/>
    <d v="2022-08-04T00:00:00"/>
    <d v="2022-08-06T00:00:00"/>
    <m/>
    <d v="2022-01-02T00:00:00"/>
    <x v="8"/>
    <n v="31"/>
  </r>
  <r>
    <n v="20863"/>
    <s v="26.D.H.F."/>
    <s v="ยุทธชัย วังอ่อน"/>
    <s v="000029322"/>
    <s v="ชาย"/>
    <n v="14"/>
    <n v="2"/>
    <s v="นักเรียน"/>
    <s v="66"/>
    <x v="2"/>
    <x v="157"/>
    <x v="1"/>
    <x v="1"/>
    <s v="โพนทราย"/>
    <d v="2022-08-24T00:00:00"/>
    <d v="2022-08-24T00:00:00"/>
    <m/>
    <d v="2022-01-02T00:00:00"/>
    <x v="27"/>
    <n v="34"/>
  </r>
  <r>
    <n v="20925"/>
    <s v="26.D.H.F."/>
    <s v="จักรกฤษณ์ โภคาเทพ"/>
    <s v="1063541"/>
    <s v="ชาย"/>
    <n v="5"/>
    <n v="4"/>
    <s v="ไม่ทราบอาชีพ/ในปกครอง"/>
    <s v="13/1"/>
    <x v="4"/>
    <x v="158"/>
    <x v="8"/>
    <x v="7"/>
    <s v="ร้อยเอ็ด"/>
    <d v="2022-08-11T00:00:00"/>
    <d v="2022-08-15T00:00:00"/>
    <m/>
    <d v="2022-01-02T00:00:00"/>
    <x v="22"/>
    <n v="32"/>
  </r>
  <r>
    <n v="21101"/>
    <s v="66.Dengue fever"/>
    <s v="ภูมินทร์ เพ็งพันธ์"/>
    <m/>
    <s v="ชาย"/>
    <n v="14"/>
    <n v="0"/>
    <s v="นักเรียน"/>
    <s v="105"/>
    <x v="4"/>
    <x v="159"/>
    <x v="48"/>
    <x v="14"/>
    <s v="เสลภูมิ"/>
    <d v="2022-08-19T00:00:00"/>
    <d v="2022-08-24T00:00:00"/>
    <m/>
    <d v="2022-01-02T00:00:00"/>
    <x v="27"/>
    <n v="33"/>
  </r>
  <r>
    <n v="21106"/>
    <s v="66.Dengue fever"/>
    <s v="ศักดิ์ธวุธ ชัยวงษ์"/>
    <s v="570004946"/>
    <s v="ชาย"/>
    <n v="12"/>
    <n v="4"/>
    <s v="นักเรียน"/>
    <s v="317/2"/>
    <x v="8"/>
    <x v="160"/>
    <x v="13"/>
    <x v="7"/>
    <s v="จุรีเวช"/>
    <d v="2022-08-17T00:00:00"/>
    <d v="2022-08-17T00:00:00"/>
    <m/>
    <d v="2022-01-02T00:00:00"/>
    <x v="22"/>
    <n v="33"/>
  </r>
  <r>
    <n v="21173"/>
    <s v="66.Dengue fever"/>
    <s v="สุทธิกานต์ บุตะกะ"/>
    <s v="5507437"/>
    <s v="หญิง"/>
    <n v="10"/>
    <n v="0"/>
    <s v="นักเรียน"/>
    <s v="3"/>
    <x v="15"/>
    <x v="151"/>
    <x v="87"/>
    <x v="3"/>
    <s v="จตุรพักตรพิมาน"/>
    <d v="2022-08-23T00:00:00"/>
    <d v="2022-08-23T00:00:00"/>
    <m/>
    <d v="2022-01-02T00:00:00"/>
    <x v="27"/>
    <n v="34"/>
  </r>
  <r>
    <n v="21334"/>
    <s v="26.D.H.F."/>
    <s v="ธนพงษ์ ศรีโยธี"/>
    <s v="656439"/>
    <s v="ชาย"/>
    <n v="21"/>
    <n v="7"/>
    <s v="รับจ้าง,กรรมกร"/>
    <s v="356/12"/>
    <x v="16"/>
    <x v="161"/>
    <x v="13"/>
    <x v="7"/>
    <s v="ร้อยเอ็ด"/>
    <d v="2022-08-16T00:00:00"/>
    <d v="2022-08-18T00:00:00"/>
    <m/>
    <d v="2022-01-02T00:00:00"/>
    <x v="22"/>
    <n v="33"/>
  </r>
  <r>
    <n v="21335"/>
    <s v="26.D.H.F."/>
    <s v="วีรดา ชุมสิทธิ์"/>
    <s v="943656"/>
    <s v="หญิง"/>
    <n v="8"/>
    <n v="7"/>
    <s v="นักเรียน"/>
    <s v="17/7  ราชการดำเนิน"/>
    <x v="18"/>
    <x v="91"/>
    <x v="13"/>
    <x v="7"/>
    <s v="ร้อยเอ็ด"/>
    <d v="2022-08-14T00:00:00"/>
    <d v="2022-08-20T00:00:00"/>
    <m/>
    <d v="2022-01-02T00:00:00"/>
    <x v="22"/>
    <n v="33"/>
  </r>
  <r>
    <n v="21437"/>
    <s v="26.D.H.F."/>
    <s v="ไข  ชวนอาจ"/>
    <s v="500000998"/>
    <s v="หญิง"/>
    <n v="68"/>
    <n v="9"/>
    <s v="เกษตร"/>
    <s v="78"/>
    <x v="7"/>
    <x v="162"/>
    <x v="91"/>
    <x v="4"/>
    <s v="พนมไพร"/>
    <d v="2022-08-26T00:00:00"/>
    <d v="2022-08-29T00:00:00"/>
    <m/>
    <d v="2022-01-02T00:00:00"/>
    <x v="28"/>
    <n v="34"/>
  </r>
  <r>
    <n v="21527"/>
    <s v="26.D.H.F."/>
    <s v="ภูริพัฒน์ อุ่นอุดม"/>
    <s v="5405781"/>
    <s v="ชาย"/>
    <n v="16"/>
    <n v="4"/>
    <s v="นักเรียน"/>
    <s v="28"/>
    <x v="4"/>
    <x v="163"/>
    <x v="92"/>
    <x v="15"/>
    <s v="โพธิ์ชัย"/>
    <d v="2022-08-22T00:00:00"/>
    <d v="2022-08-22T00:00:00"/>
    <m/>
    <d v="2022-01-02T00:00:00"/>
    <x v="27"/>
    <n v="34"/>
  </r>
  <r>
    <n v="21561"/>
    <s v="66.Dengue fever"/>
    <s v="อารยา ดวงทอง"/>
    <s v="580000097"/>
    <s v="หญิง"/>
    <n v="7"/>
    <n v="9"/>
    <s v="นักเรียน"/>
    <s v="9"/>
    <x v="11"/>
    <x v="83"/>
    <x v="2"/>
    <x v="2"/>
    <s v="หนองฮี"/>
    <d v="2022-08-22T00:00:00"/>
    <d v="2022-08-22T00:00:00"/>
    <m/>
    <d v="2022-01-02T00:00:00"/>
    <x v="27"/>
    <n v="34"/>
  </r>
  <r>
    <n v="21562"/>
    <s v="66.Dengue fever"/>
    <s v="ปาลิตา ศรพิมาย"/>
    <s v="500005782"/>
    <s v="หญิง"/>
    <n v="14"/>
    <n v="8"/>
    <s v="นักเรียน"/>
    <s v="20"/>
    <x v="8"/>
    <x v="29"/>
    <x v="2"/>
    <x v="2"/>
    <s v="หนองฮี"/>
    <d v="2022-08-22T00:00:00"/>
    <d v="2022-08-22T00:00:00"/>
    <m/>
    <d v="2022-01-02T00:00:00"/>
    <x v="27"/>
    <n v="34"/>
  </r>
  <r>
    <n v="21563"/>
    <s v="66.Dengue fever"/>
    <s v="ธนณัฏฐ์ ภักดีเจริญ"/>
    <s v="520004850"/>
    <s v="ชาย"/>
    <n v="12"/>
    <n v="7"/>
    <s v="นักเรียน"/>
    <s v="146"/>
    <x v="11"/>
    <x v="83"/>
    <x v="2"/>
    <x v="2"/>
    <s v="หนองฮี"/>
    <d v="2022-08-26T00:00:00"/>
    <d v="2022-08-26T00:00:00"/>
    <m/>
    <d v="2022-01-02T00:00:00"/>
    <x v="27"/>
    <n v="34"/>
  </r>
  <r>
    <n v="21619"/>
    <s v="26.D.H.F."/>
    <s v="ณัฐรินีย์ คุณประโยชน์"/>
    <s v="6201860"/>
    <s v="หญิง"/>
    <n v="2"/>
    <n v="9"/>
    <s v="ไม่ทราบอาชีพ/ในปกครอง"/>
    <s v="112"/>
    <x v="9"/>
    <x v="22"/>
    <x v="18"/>
    <x v="10"/>
    <s v="จังหาร"/>
    <d v="2022-08-27T00:00:00"/>
    <d v="2022-08-28T00:00:00"/>
    <m/>
    <d v="2022-01-02T00:00:00"/>
    <x v="28"/>
    <n v="34"/>
  </r>
  <r>
    <n v="21699"/>
    <s v="66.Dengue fever"/>
    <s v="ปุณยพร เทียนมา"/>
    <s v="534322"/>
    <s v="หญิง"/>
    <n v="17"/>
    <n v="4"/>
    <s v="นักเรียน"/>
    <s v="78"/>
    <x v="9"/>
    <x v="22"/>
    <x v="18"/>
    <x v="10"/>
    <s v="ร้อยเอ็ด"/>
    <d v="2022-08-21T00:00:00"/>
    <d v="2022-08-25T00:00:00"/>
    <m/>
    <d v="2022-01-02T00:00:00"/>
    <x v="27"/>
    <n v="34"/>
  </r>
  <r>
    <n v="21700"/>
    <s v="66.Dengue fever"/>
    <s v="ธนาภรณ์ จันทคัด"/>
    <s v="864894"/>
    <s v="หญิง"/>
    <n v="12"/>
    <n v="2"/>
    <s v="นักเรียน"/>
    <s v="103"/>
    <x v="2"/>
    <x v="2"/>
    <x v="0"/>
    <x v="0"/>
    <s v="ร้อยเอ็ด"/>
    <d v="2022-08-18T00:00:00"/>
    <d v="2022-08-20T00:00:00"/>
    <m/>
    <d v="2022-01-02T00:00:00"/>
    <x v="22"/>
    <n v="33"/>
  </r>
  <r>
    <n v="21701"/>
    <s v="66.Dengue fever"/>
    <s v="ณัฏฐกิตติ์ วินทะไชย"/>
    <s v="1043239"/>
    <s v="ชาย"/>
    <n v="5"/>
    <n v="11"/>
    <s v="ไม่ทราบอาชีพ/ในปกครอง"/>
    <s v="141"/>
    <x v="3"/>
    <x v="164"/>
    <x v="18"/>
    <x v="10"/>
    <s v="ร้อยเอ็ด"/>
    <d v="2022-08-18T00:00:00"/>
    <d v="2022-08-21T00:00:00"/>
    <m/>
    <d v="2022-01-02T00:00:00"/>
    <x v="27"/>
    <n v="33"/>
  </r>
  <r>
    <n v="21790"/>
    <s v="66.Dengue fever"/>
    <s v="กฤษาณภัค พันอาด"/>
    <s v="1104334"/>
    <s v="ชาย"/>
    <n v="4"/>
    <n v="4"/>
    <s v="ไม่ทราบอาชีพ/ในปกครอง"/>
    <s v="53"/>
    <x v="3"/>
    <x v="141"/>
    <x v="12"/>
    <x v="7"/>
    <s v="ร้อยเอ็ด"/>
    <d v="2022-08-21T00:00:00"/>
    <d v="2022-08-24T00:00:00"/>
    <m/>
    <d v="2022-01-02T00:00:00"/>
    <x v="27"/>
    <n v="34"/>
  </r>
  <r>
    <n v="21791"/>
    <s v="66.Dengue fever"/>
    <s v="จิรภัทร ชะลอ"/>
    <s v="983095"/>
    <s v="ชาย"/>
    <n v="7"/>
    <n v="7"/>
    <s v="นักเรียน"/>
    <s v="83"/>
    <x v="12"/>
    <x v="165"/>
    <x v="93"/>
    <x v="17"/>
    <s v="ร้อยเอ็ด"/>
    <d v="2022-08-23T00:00:00"/>
    <d v="2022-08-26T00:00:00"/>
    <m/>
    <d v="2022-01-02T00:00:00"/>
    <x v="27"/>
    <n v="34"/>
  </r>
  <r>
    <n v="21792"/>
    <s v="66.Dengue fever"/>
    <s v="ณัฐวศา สีงาม"/>
    <s v="961611"/>
    <s v="หญิง"/>
    <n v="8"/>
    <n v="2"/>
    <s v="นักเรียน"/>
    <s v="58/4"/>
    <x v="4"/>
    <x v="166"/>
    <x v="84"/>
    <x v="7"/>
    <s v="ร้อยเอ็ด"/>
    <d v="2022-08-21T00:00:00"/>
    <d v="2022-08-24T00:00:00"/>
    <m/>
    <d v="2022-01-02T00:00:00"/>
    <x v="27"/>
    <n v="34"/>
  </r>
  <r>
    <n v="21836"/>
    <s v="26.D.H.F."/>
    <s v="ณภัทร มณีกัญญ์"/>
    <s v="1061095"/>
    <s v="หญิง"/>
    <n v="13"/>
    <n v="4"/>
    <s v="นักเรียน"/>
    <s v="130/1"/>
    <x v="14"/>
    <x v="167"/>
    <x v="8"/>
    <x v="7"/>
    <s v="ร้อยเอ็ด"/>
    <d v="2022-08-17T00:00:00"/>
    <d v="2022-08-22T00:00:00"/>
    <m/>
    <d v="2022-01-02T00:00:00"/>
    <x v="27"/>
    <n v="33"/>
  </r>
  <r>
    <n v="22130"/>
    <s v="66.Dengue fever"/>
    <s v="อัฐภิญญา จอกลอย"/>
    <s v="6500766"/>
    <s v="หญิง"/>
    <n v="6"/>
    <n v="7"/>
    <s v="นักเรียน"/>
    <s v="9"/>
    <x v="16"/>
    <x v="152"/>
    <x v="3"/>
    <x v="3"/>
    <s v="จตุรพักตรพิมาน"/>
    <d v="2022-08-29T00:00:00"/>
    <d v="2022-08-29T00:00:00"/>
    <m/>
    <d v="2022-01-02T00:00:00"/>
    <x v="28"/>
    <n v="35"/>
  </r>
  <r>
    <n v="22153"/>
    <s v="26.D.H.F."/>
    <s v="ธีรวัฒน์ เจริญดี"/>
    <s v="5902112"/>
    <s v="ชาย"/>
    <n v="8"/>
    <n v="0"/>
    <s v="นักเรียน"/>
    <s v="140"/>
    <x v="13"/>
    <x v="168"/>
    <x v="62"/>
    <x v="5"/>
    <s v="ปทุมรัตต์"/>
    <d v="2022-08-28T00:00:00"/>
    <d v="2022-09-01T00:00:00"/>
    <m/>
    <d v="2022-01-02T00:00:00"/>
    <x v="28"/>
    <n v="35"/>
  </r>
  <r>
    <n v="22154"/>
    <s v="66.Dengue fever"/>
    <s v="อาริญา อุปสาร"/>
    <s v="560001601"/>
    <s v="หญิง"/>
    <n v="9"/>
    <n v="2"/>
    <s v="นักเรียน"/>
    <s v="15"/>
    <x v="2"/>
    <x v="169"/>
    <x v="36"/>
    <x v="4"/>
    <s v="พนมไพร"/>
    <d v="2022-09-01T00:00:00"/>
    <d v="2022-09-01T00:00:00"/>
    <m/>
    <d v="2022-01-02T00:00:00"/>
    <x v="28"/>
    <n v="35"/>
  </r>
  <r>
    <n v="22155"/>
    <s v="66.Dengue fever"/>
    <s v="ตรีสรา ศรีพรม"/>
    <s v="510000513"/>
    <s v="หญิง"/>
    <n v="15"/>
    <n v="2"/>
    <s v="นักเรียน"/>
    <s v="111"/>
    <x v="3"/>
    <x v="131"/>
    <x v="4"/>
    <x v="4"/>
    <s v="พนมไพร"/>
    <d v="2022-09-01T00:00:00"/>
    <d v="2022-09-01T00:00:00"/>
    <m/>
    <d v="2022-01-02T00:00:00"/>
    <x v="28"/>
    <n v="35"/>
  </r>
  <r>
    <n v="22156"/>
    <s v="26.D.H.F."/>
    <s v="ณัฐนิชา สุภษร"/>
    <s v="530000405"/>
    <s v="หญิง"/>
    <n v="14"/>
    <n v="3"/>
    <s v="นักเรียน"/>
    <s v="59"/>
    <x v="3"/>
    <x v="131"/>
    <x v="4"/>
    <x v="4"/>
    <s v="พนมไพร"/>
    <d v="2022-09-02T00:00:00"/>
    <d v="2022-09-02T00:00:00"/>
    <m/>
    <d v="2022-01-02T00:00:00"/>
    <x v="28"/>
    <n v="35"/>
  </r>
  <r>
    <n v="22258"/>
    <s v="26.D.H.F."/>
    <s v="วรินทร ศรีพิทักษ์"/>
    <s v="5406159"/>
    <s v="หญิง"/>
    <n v="10"/>
    <n v="11"/>
    <s v="นักเรียน"/>
    <s v="85"/>
    <x v="2"/>
    <x v="153"/>
    <x v="88"/>
    <x v="16"/>
    <s v="หนองพอก"/>
    <d v="2022-08-26T00:00:00"/>
    <d v="2022-09-01T00:00:00"/>
    <m/>
    <d v="2022-01-02T00:00:00"/>
    <x v="28"/>
    <n v="34"/>
  </r>
  <r>
    <n v="22274"/>
    <s v="66.Dengue fever"/>
    <s v="สุพัฒตา สุดาทิพย์"/>
    <s v="000017422"/>
    <s v="หญิง"/>
    <n v="12"/>
    <n v="2"/>
    <s v="นักเรียน"/>
    <s v="55/2"/>
    <x v="1"/>
    <x v="170"/>
    <x v="37"/>
    <x v="11"/>
    <s v="ทุ่งเขาหลวง"/>
    <d v="2022-09-01T00:00:00"/>
    <d v="2022-09-01T00:00:00"/>
    <m/>
    <d v="2022-01-02T00:00:00"/>
    <x v="28"/>
    <n v="35"/>
  </r>
  <r>
    <n v="22277"/>
    <s v="66.Dengue fever"/>
    <s v="กัญญาวีร์ ศรีพรม"/>
    <s v="520002751"/>
    <s v="หญิง"/>
    <n v="13"/>
    <n v="1"/>
    <s v="นักเรียน"/>
    <s v="111"/>
    <x v="3"/>
    <x v="131"/>
    <x v="4"/>
    <x v="4"/>
    <s v="พนมไพร"/>
    <d v="2022-09-03T00:00:00"/>
    <d v="2022-09-03T00:00:00"/>
    <m/>
    <d v="2022-01-02T00:00:00"/>
    <x v="28"/>
    <n v="35"/>
  </r>
  <r>
    <n v="22278"/>
    <s v="66.Dengue fever"/>
    <s v="จีรนันต์ จำปาหอม"/>
    <s v="540000203"/>
    <s v="หญิง"/>
    <n v="14"/>
    <n v="1"/>
    <s v="นักเรียน"/>
    <s v="65"/>
    <x v="0"/>
    <x v="171"/>
    <x v="56"/>
    <x v="4"/>
    <s v="พนมไพร"/>
    <d v="2022-09-03T00:00:00"/>
    <d v="2022-09-03T00:00:00"/>
    <m/>
    <d v="2022-01-02T00:00:00"/>
    <x v="28"/>
    <n v="35"/>
  </r>
  <r>
    <n v="22280"/>
    <s v="66.Dengue fever"/>
    <s v="เบญญาพร อุ่นสำโรง"/>
    <s v="640003649"/>
    <s v="หญิง"/>
    <n v="12"/>
    <n v="8"/>
    <s v="นักเรียน"/>
    <s v="179"/>
    <x v="3"/>
    <x v="131"/>
    <x v="4"/>
    <x v="4"/>
    <s v="พนมไพร"/>
    <d v="2022-09-03T00:00:00"/>
    <d v="2022-09-03T00:00:00"/>
    <m/>
    <d v="2022-01-02T00:00:00"/>
    <x v="28"/>
    <n v="35"/>
  </r>
  <r>
    <n v="22283"/>
    <s v="26.D.H.F."/>
    <s v="นัยนา มนตรีพิลา"/>
    <s v="92150"/>
    <s v="หญิง"/>
    <n v="35"/>
    <n v="6"/>
    <s v="รับจ้าง,กรรมกร"/>
    <s v="2/1"/>
    <x v="0"/>
    <x v="0"/>
    <x v="0"/>
    <x v="0"/>
    <s v="ร้อยเอ็ด"/>
    <d v="2022-08-22T00:00:00"/>
    <d v="2022-08-25T00:00:00"/>
    <m/>
    <d v="2022-01-02T00:00:00"/>
    <x v="27"/>
    <n v="34"/>
  </r>
  <r>
    <n v="22405"/>
    <s v="66.Dengue fever"/>
    <s v="ปิยะณัฐ พิมูลมี"/>
    <s v="594278"/>
    <s v="ชาย"/>
    <n v="33"/>
    <n v="7"/>
    <s v="รับจ้าง,กรรมกร"/>
    <s v="10/1"/>
    <x v="8"/>
    <x v="172"/>
    <x v="94"/>
    <x v="7"/>
    <s v="ร้อยเอ็ด"/>
    <d v="2022-08-27T00:00:00"/>
    <d v="2022-09-01T00:00:00"/>
    <m/>
    <d v="2022-01-02T00:00:00"/>
    <x v="28"/>
    <n v="34"/>
  </r>
  <r>
    <n v="22406"/>
    <s v="66.Dengue fever"/>
    <s v="ละมุล ศิริพานิช"/>
    <s v="494502"/>
    <s v="หญิง"/>
    <n v="65"/>
    <n v="5"/>
    <s v="อื่นๆ"/>
    <s v="58/8"/>
    <x v="8"/>
    <x v="160"/>
    <x v="13"/>
    <x v="7"/>
    <s v="ร้อยเอ็ด"/>
    <d v="2022-08-29T00:00:00"/>
    <d v="2022-08-31T00:00:00"/>
    <m/>
    <d v="2022-01-02T00:00:00"/>
    <x v="28"/>
    <n v="35"/>
  </r>
  <r>
    <n v="22470"/>
    <s v="66.Dengue fever"/>
    <s v="สุกัญญา ผมงาม"/>
    <s v="530004139"/>
    <s v="หญิง"/>
    <n v="11"/>
    <n v="11"/>
    <s v="นักเรียน"/>
    <s v="203"/>
    <x v="7"/>
    <x v="145"/>
    <x v="4"/>
    <x v="4"/>
    <s v="พนมไพร"/>
    <d v="2022-09-04T00:00:00"/>
    <d v="2022-09-04T00:00:00"/>
    <m/>
    <d v="2022-01-02T00:00:00"/>
    <x v="29"/>
    <n v="36"/>
  </r>
  <r>
    <n v="22471"/>
    <s v="66.Dengue fever"/>
    <s v="ยุทธภูมิ หดกระโทก"/>
    <s v="630001178"/>
    <s v="ชาย"/>
    <n v="19"/>
    <n v="7"/>
    <s v="นักเรียน"/>
    <s v="23"/>
    <x v="7"/>
    <x v="145"/>
    <x v="4"/>
    <x v="4"/>
    <s v="พนมไพร"/>
    <d v="2022-09-05T00:00:00"/>
    <d v="2022-09-05T00:00:00"/>
    <m/>
    <d v="2022-01-02T00:00:00"/>
    <x v="29"/>
    <n v="36"/>
  </r>
  <r>
    <n v="22557"/>
    <s v="26.D.H.F."/>
    <s v="สังวาล แน่นอุดร"/>
    <s v="618475"/>
    <s v="หญิง"/>
    <n v="48"/>
    <n v="3"/>
    <s v="เกษตร"/>
    <s v="15"/>
    <x v="3"/>
    <x v="173"/>
    <x v="31"/>
    <x v="10"/>
    <s v="ร้อยเอ็ด"/>
    <d v="2022-08-26T00:00:00"/>
    <d v="2022-08-30T00:00:00"/>
    <m/>
    <d v="2022-01-02T00:00:00"/>
    <x v="28"/>
    <n v="34"/>
  </r>
  <r>
    <n v="22620"/>
    <s v="26.D.H.F."/>
    <s v="อัศนัย ลามี"/>
    <s v="530001905"/>
    <s v="ชาย"/>
    <n v="12"/>
    <n v="4"/>
    <s v="นักเรียน"/>
    <s v="125"/>
    <x v="8"/>
    <x v="174"/>
    <x v="16"/>
    <x v="8"/>
    <s v="หนองฮี"/>
    <d v="2022-09-03T00:00:00"/>
    <d v="2022-09-03T00:00:00"/>
    <m/>
    <d v="2022-01-02T00:00:00"/>
    <x v="28"/>
    <n v="35"/>
  </r>
  <r>
    <n v="22628"/>
    <s v="66.Dengue fever"/>
    <s v="สิทธิศักดิ์ วิเศษวงษา"/>
    <s v="540000063"/>
    <s v="ชาย"/>
    <n v="11"/>
    <n v="7"/>
    <s v="นักเรียน"/>
    <s v="29"/>
    <x v="11"/>
    <x v="175"/>
    <x v="5"/>
    <x v="2"/>
    <s v="หนองฮี"/>
    <d v="2022-08-29T00:00:00"/>
    <d v="2022-08-29T00:00:00"/>
    <m/>
    <d v="2022-01-02T00:00:00"/>
    <x v="28"/>
    <n v="35"/>
  </r>
  <r>
    <n v="22629"/>
    <s v="66.Dengue fever"/>
    <s v="อนัญญา วิเศษวงษา"/>
    <s v="520002420"/>
    <s v="หญิง"/>
    <n v="14"/>
    <n v="0"/>
    <s v="นักเรียน"/>
    <s v="5"/>
    <x v="9"/>
    <x v="64"/>
    <x v="5"/>
    <x v="2"/>
    <s v="หนองฮี"/>
    <d v="2022-08-29T00:00:00"/>
    <d v="2022-08-29T00:00:00"/>
    <m/>
    <d v="2022-01-02T00:00:00"/>
    <x v="28"/>
    <n v="35"/>
  </r>
  <r>
    <n v="22630"/>
    <s v="66.Dengue fever"/>
    <s v="ชินดนัย วงศ์ณรัตน์"/>
    <s v="580000612"/>
    <s v="ชาย"/>
    <n v="7"/>
    <n v="0"/>
    <s v="นักเรียน"/>
    <s v="109"/>
    <x v="9"/>
    <x v="64"/>
    <x v="5"/>
    <x v="2"/>
    <s v="หนองฮี"/>
    <d v="2022-08-30T00:00:00"/>
    <d v="2022-08-30T00:00:00"/>
    <m/>
    <d v="2022-01-02T00:00:00"/>
    <x v="28"/>
    <n v="35"/>
  </r>
  <r>
    <n v="22665"/>
    <s v="66.Dengue fever"/>
    <s v="ธนคุณ บัวศิริ"/>
    <s v="550002109"/>
    <s v="ชาย"/>
    <n v="10"/>
    <n v="1"/>
    <s v="นักเรียน"/>
    <s v="77"/>
    <x v="0"/>
    <x v="176"/>
    <x v="91"/>
    <x v="4"/>
    <s v="พนมไพร"/>
    <d v="2022-09-01T00:00:00"/>
    <d v="2022-09-06T00:00:00"/>
    <m/>
    <d v="2022-01-02T00:00:00"/>
    <x v="29"/>
    <n v="35"/>
  </r>
  <r>
    <n v="22868"/>
    <s v="66.Dengue fever"/>
    <s v="ดาวิทย์ รัตนภักดี"/>
    <s v="000013793"/>
    <s v="ชาย"/>
    <n v="14"/>
    <n v="4"/>
    <s v="นักเรียน"/>
    <s v="52"/>
    <x v="16"/>
    <x v="177"/>
    <x v="33"/>
    <x v="11"/>
    <s v="ทุ่งเขาหลวง"/>
    <d v="2022-09-05T00:00:00"/>
    <d v="2022-09-05T00:00:00"/>
    <m/>
    <d v="2022-01-02T00:00:00"/>
    <x v="29"/>
    <n v="36"/>
  </r>
  <r>
    <n v="22843"/>
    <s v="66.Dengue fever"/>
    <s v="อนุรักษ์ นิลเขตร์"/>
    <s v="5810419"/>
    <s v="ชาย"/>
    <n v="18"/>
    <n v="0"/>
    <s v="นักเรียน"/>
    <s v="92"/>
    <x v="16"/>
    <x v="178"/>
    <x v="14"/>
    <x v="3"/>
    <s v="จตุรพักตรพิมาน"/>
    <d v="2022-09-06T00:00:00"/>
    <d v="2022-09-06T00:00:00"/>
    <m/>
    <d v="2022-01-02T00:00:00"/>
    <x v="29"/>
    <n v="36"/>
  </r>
  <r>
    <n v="22882"/>
    <s v="66.Dengue fever"/>
    <s v="พัชริดา เลาะหะนะ"/>
    <s v="560002855"/>
    <s v="หญิง"/>
    <n v="8"/>
    <n v="10"/>
    <s v="นักเรียน"/>
    <s v="104"/>
    <x v="2"/>
    <x v="5"/>
    <x v="4"/>
    <x v="4"/>
    <s v="พนมไพร"/>
    <d v="2022-09-06T00:00:00"/>
    <d v="2022-09-07T00:00:00"/>
    <m/>
    <d v="2022-01-02T00:00:00"/>
    <x v="29"/>
    <n v="36"/>
  </r>
  <r>
    <n v="22956"/>
    <s v="66.Dengue fever"/>
    <s v="นันท์ณภัทร ศรีชนะ"/>
    <s v="1023231"/>
    <s v="หญิง"/>
    <n v="6"/>
    <n v="10"/>
    <s v="นักเรียน"/>
    <s v="102"/>
    <x v="15"/>
    <x v="148"/>
    <x v="26"/>
    <x v="0"/>
    <s v="ร้อยเอ็ด"/>
    <d v="2022-09-01T00:00:00"/>
    <d v="2022-09-05T00:00:00"/>
    <m/>
    <d v="2022-01-02T00:00:00"/>
    <x v="29"/>
    <n v="35"/>
  </r>
  <r>
    <n v="23036"/>
    <s v="66.Dengue fever"/>
    <s v="ภาวิณีย์ บุสดี"/>
    <s v="590000902"/>
    <s v="หญิง"/>
    <n v="6"/>
    <n v="6"/>
    <s v="นักเรียน"/>
    <s v="49"/>
    <x v="8"/>
    <x v="179"/>
    <x v="95"/>
    <x v="4"/>
    <s v="พนมไพร"/>
    <d v="2022-09-03T00:00:00"/>
    <d v="2022-09-08T00:00:00"/>
    <m/>
    <d v="2022-01-02T00:00:00"/>
    <x v="29"/>
    <n v="35"/>
  </r>
  <r>
    <n v="23047"/>
    <s v="66.Dengue fever"/>
    <s v="เบญจวรรณ  แสนเลิง"/>
    <s v="105153"/>
    <s v="หญิง"/>
    <n v="9"/>
    <n v="0"/>
    <s v="นักเรียน"/>
    <s v="125"/>
    <x v="14"/>
    <x v="30"/>
    <x v="23"/>
    <x v="12"/>
    <s v="อาจสามารถ"/>
    <d v="2022-09-01T00:00:00"/>
    <d v="2022-09-08T00:00:00"/>
    <m/>
    <d v="2022-01-02T00:00:00"/>
    <x v="29"/>
    <n v="35"/>
  </r>
  <r>
    <n v="23110"/>
    <s v="66.Dengue fever"/>
    <s v="พิมวิภา วรรณดร"/>
    <m/>
    <s v="หญิง"/>
    <n v="11"/>
    <n v="0"/>
    <s v="นักเรียน"/>
    <s v="138"/>
    <x v="7"/>
    <x v="180"/>
    <x v="96"/>
    <x v="14"/>
    <s v="เสลภูมิ"/>
    <d v="2022-09-04T00:00:00"/>
    <d v="2022-09-06T00:00:00"/>
    <m/>
    <d v="2022-01-02T00:00:00"/>
    <x v="29"/>
    <n v="36"/>
  </r>
  <r>
    <n v="23272"/>
    <s v="66.Dengue fever"/>
    <s v="พัชรพล มาหาร"/>
    <s v="6400028"/>
    <s v="ชาย"/>
    <n v="1"/>
    <n v="7"/>
    <s v="ไม่ทราบอาชีพ/ในปกครอง"/>
    <s v="11"/>
    <x v="1"/>
    <x v="181"/>
    <x v="97"/>
    <x v="9"/>
    <s v="เกษตรวิสัย"/>
    <d v="2022-08-31T00:00:00"/>
    <d v="2022-09-01T00:00:00"/>
    <m/>
    <d v="2022-01-02T00:00:00"/>
    <x v="28"/>
    <n v="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H316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8"/>
        <item x="6"/>
        <item x="3"/>
        <item x="8"/>
        <item x="9"/>
        <item sd="0" x="2"/>
        <item sd="0" x="0"/>
        <item x="16"/>
        <item x="12"/>
        <item x="15"/>
        <item sd="0" x="4"/>
        <item x="1"/>
        <item x="11"/>
        <item x="10"/>
        <item x="19"/>
        <item x="5"/>
        <item x="13"/>
        <item x="7"/>
        <item x="14"/>
        <item x="17"/>
        <item t="default"/>
      </items>
    </pivotField>
    <pivotField axis="axisRow" compact="0" outline="0" subtotalTop="0" showAll="0" includeNewItemsInFilter="1" sortType="ascending">
      <items count="183">
        <item x="28"/>
        <item x="68"/>
        <item x="141"/>
        <item x="162"/>
        <item x="136"/>
        <item x="24"/>
        <item x="172"/>
        <item x="43"/>
        <item x="129"/>
        <item x="117"/>
        <item x="173"/>
        <item x="170"/>
        <item x="132"/>
        <item x="103"/>
        <item x="176"/>
        <item x="154"/>
        <item x="118"/>
        <item x="60"/>
        <item x="133"/>
        <item x="109"/>
        <item x="76"/>
        <item x="81"/>
        <item x="85"/>
        <item x="41"/>
        <item x="55"/>
        <item x="45"/>
        <item x="128"/>
        <item x="69"/>
        <item x="70"/>
        <item x="2"/>
        <item x="18"/>
        <item x="12"/>
        <item x="157"/>
        <item x="5"/>
        <item x="50"/>
        <item x="0"/>
        <item x="44"/>
        <item x="49"/>
        <item x="67"/>
        <item x="152"/>
        <item x="13"/>
        <item x="163"/>
        <item x="113"/>
        <item x="14"/>
        <item x="82"/>
        <item x="178"/>
        <item x="3"/>
        <item x="112"/>
        <item x="130"/>
        <item x="145"/>
        <item x="134"/>
        <item x="177"/>
        <item x="73"/>
        <item x="131"/>
        <item x="153"/>
        <item x="52"/>
        <item x="143"/>
        <item x="10"/>
        <item x="33"/>
        <item x="149"/>
        <item x="72"/>
        <item x="144"/>
        <item x="115"/>
        <item x="51"/>
        <item x="99"/>
        <item x="47"/>
        <item x="97"/>
        <item x="168"/>
        <item x="36"/>
        <item x="38"/>
        <item x="39"/>
        <item x="1"/>
        <item x="122"/>
        <item x="42"/>
        <item x="79"/>
        <item x="139"/>
        <item x="25"/>
        <item x="31"/>
        <item x="29"/>
        <item x="56"/>
        <item x="171"/>
        <item x="16"/>
        <item x="160"/>
        <item x="80"/>
        <item x="147"/>
        <item x="114"/>
        <item x="90"/>
        <item x="164"/>
        <item x="180"/>
        <item x="93"/>
        <item x="94"/>
        <item x="65"/>
        <item x="126"/>
        <item x="4"/>
        <item x="15"/>
        <item x="91"/>
        <item x="137"/>
        <item x="22"/>
        <item x="58"/>
        <item x="161"/>
        <item x="181"/>
        <item x="48"/>
        <item x="27"/>
        <item x="87"/>
        <item x="96"/>
        <item x="104"/>
        <item x="78"/>
        <item x="98"/>
        <item x="8"/>
        <item x="35"/>
        <item x="106"/>
        <item x="63"/>
        <item x="86"/>
        <item x="179"/>
        <item x="7"/>
        <item x="111"/>
        <item x="11"/>
        <item x="105"/>
        <item x="74"/>
        <item x="40"/>
        <item x="166"/>
        <item x="71"/>
        <item x="150"/>
        <item x="19"/>
        <item x="26"/>
        <item x="135"/>
        <item x="57"/>
        <item x="138"/>
        <item x="151"/>
        <item x="159"/>
        <item x="75"/>
        <item x="53"/>
        <item x="83"/>
        <item x="123"/>
        <item x="66"/>
        <item x="110"/>
        <item x="89"/>
        <item x="165"/>
        <item x="121"/>
        <item x="9"/>
        <item x="158"/>
        <item x="169"/>
        <item x="102"/>
        <item x="92"/>
        <item x="54"/>
        <item x="61"/>
        <item x="167"/>
        <item x="174"/>
        <item x="107"/>
        <item x="142"/>
        <item x="95"/>
        <item x="59"/>
        <item x="124"/>
        <item x="100"/>
        <item x="62"/>
        <item x="116"/>
        <item x="84"/>
        <item x="119"/>
        <item x="88"/>
        <item x="77"/>
        <item x="120"/>
        <item x="30"/>
        <item x="64"/>
        <item x="148"/>
        <item x="21"/>
        <item x="156"/>
        <item x="23"/>
        <item x="175"/>
        <item x="155"/>
        <item x="20"/>
        <item x="32"/>
        <item x="127"/>
        <item x="108"/>
        <item x="125"/>
        <item x="34"/>
        <item x="37"/>
        <item x="6"/>
        <item x="146"/>
        <item x="17"/>
        <item x="46"/>
        <item x="140"/>
        <item x="101"/>
        <item t="default"/>
      </items>
    </pivotField>
    <pivotField axis="axisRow" compact="0" outline="0" subtotalTop="0" showAll="0" includeNewItemsInFilter="1" sortType="descending">
      <items count="99">
        <item x="0"/>
        <item x="26"/>
        <item x="24"/>
        <item x="51"/>
        <item x="85"/>
        <item x="80"/>
        <item x="13"/>
        <item x="8"/>
        <item x="11"/>
        <item x="12"/>
        <item x="47"/>
        <item x="66"/>
        <item x="63"/>
        <item x="84"/>
        <item x="75"/>
        <item x="29"/>
        <item x="94"/>
        <item x="61"/>
        <item x="1"/>
        <item x="2"/>
        <item x="3"/>
        <item x="4"/>
        <item x="5"/>
        <item x="6"/>
        <item x="7"/>
        <item x="9"/>
        <item x="10"/>
        <item x="14"/>
        <item x="15"/>
        <item x="16"/>
        <item x="17"/>
        <item x="18"/>
        <item x="19"/>
        <item x="20"/>
        <item x="21"/>
        <item x="22"/>
        <item x="23"/>
        <item x="25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8"/>
        <item x="49"/>
        <item x="50"/>
        <item x="52"/>
        <item x="53"/>
        <item x="54"/>
        <item x="55"/>
        <item x="56"/>
        <item x="57"/>
        <item x="58"/>
        <item x="59"/>
        <item x="60"/>
        <item x="62"/>
        <item x="64"/>
        <item x="65"/>
        <item x="67"/>
        <item x="68"/>
        <item x="69"/>
        <item x="70"/>
        <item x="71"/>
        <item x="72"/>
        <item x="73"/>
        <item x="74"/>
        <item x="76"/>
        <item x="77"/>
        <item x="78"/>
        <item x="79"/>
        <item x="81"/>
        <item x="82"/>
        <item x="83"/>
        <item x="86"/>
        <item x="87"/>
        <item x="88"/>
        <item x="89"/>
        <item x="90"/>
        <item x="91"/>
        <item x="92"/>
        <item x="93"/>
        <item x="95"/>
        <item x="96"/>
        <item x="9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9"/>
        <item x="3"/>
        <item x="10"/>
        <item x="0"/>
        <item x="11"/>
        <item x="17"/>
        <item x="5"/>
        <item x="4"/>
        <item x="15"/>
        <item x="1"/>
        <item x="6"/>
        <item x="7"/>
        <item x="13"/>
        <item x="8"/>
        <item x="14"/>
        <item x="16"/>
        <item x="2"/>
        <item x="12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31">
        <item x="26"/>
        <item x="24"/>
        <item x="17"/>
        <item x="16"/>
        <item x="18"/>
        <item x="20"/>
        <item x="21"/>
        <item x="25"/>
        <item x="23"/>
        <item x="7"/>
        <item x="15"/>
        <item x="19"/>
        <item x="14"/>
        <item x="12"/>
        <item x="3"/>
        <item x="6"/>
        <item x="13"/>
        <item x="4"/>
        <item x="2"/>
        <item x="10"/>
        <item x="11"/>
        <item x="9"/>
        <item x="1"/>
        <item x="0"/>
        <item x="8"/>
        <item x="5"/>
        <item x="22"/>
        <item x="27"/>
        <item x="28"/>
        <item x="29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311">
    <i>
      <x/>
      <x v="76"/>
      <x v="92"/>
    </i>
    <i r="2">
      <x v="160"/>
    </i>
    <i t="default" r="1">
      <x v="76"/>
    </i>
    <i r="1">
      <x v="30"/>
      <x v="117"/>
    </i>
    <i r="2">
      <x v="164"/>
    </i>
    <i t="default" r="1">
      <x v="30"/>
    </i>
    <i r="1">
      <x v="38"/>
      <x v="112"/>
    </i>
    <i r="2">
      <x v="175"/>
    </i>
    <i t="default" r="1">
      <x v="38"/>
    </i>
    <i r="1">
      <x v="97"/>
      <x v="100"/>
    </i>
    <i t="default" r="1">
      <x v="97"/>
    </i>
    <i r="1">
      <x v="8"/>
      <x v="138"/>
    </i>
    <i t="default" r="1">
      <x v="8"/>
    </i>
    <i t="default">
      <x/>
    </i>
    <i>
      <x v="1"/>
      <x v="20"/>
      <x v="19"/>
    </i>
    <i r="2">
      <x v="39"/>
    </i>
    <i r="2">
      <x v="93"/>
    </i>
    <i t="default" r="1">
      <x v="20"/>
    </i>
    <i r="1">
      <x v="27"/>
      <x v="30"/>
    </i>
    <i r="2">
      <x v="45"/>
    </i>
    <i t="default" r="1">
      <x v="27"/>
    </i>
    <i r="1">
      <x v="51"/>
      <x v="8"/>
    </i>
    <i r="2">
      <x v="28"/>
    </i>
    <i r="2">
      <x v="79"/>
    </i>
    <i t="default" r="1">
      <x v="51"/>
    </i>
    <i r="1">
      <x v="74"/>
      <x v="42"/>
    </i>
    <i r="2">
      <x v="56"/>
    </i>
    <i t="default" r="1">
      <x v="74"/>
    </i>
    <i r="1">
      <x v="88"/>
      <x v="128"/>
    </i>
    <i t="default" r="1">
      <x v="88"/>
    </i>
    <i r="1">
      <x v="42"/>
      <x v="7"/>
    </i>
    <i r="2">
      <x v="145"/>
    </i>
    <i t="default" r="1">
      <x v="42"/>
    </i>
    <i r="1">
      <x v="72"/>
      <x v="127"/>
    </i>
    <i r="2">
      <x v="135"/>
    </i>
    <i t="default" r="1">
      <x v="72"/>
    </i>
    <i r="1">
      <x v="73"/>
      <x v="115"/>
    </i>
    <i t="default" r="1">
      <x v="73"/>
    </i>
    <i r="1">
      <x v="77"/>
      <x v="133"/>
    </i>
    <i t="default" r="1">
      <x v="77"/>
    </i>
    <i t="default">
      <x v="1"/>
    </i>
    <i>
      <x v="2"/>
      <x v="31"/>
      <x v="87"/>
    </i>
    <i r="2">
      <x v="97"/>
    </i>
    <i r="2">
      <x v="170"/>
    </i>
    <i t="default" r="1">
      <x v="31"/>
    </i>
    <i r="1">
      <x v="41"/>
      <x v="10"/>
    </i>
    <i r="2">
      <x v="73"/>
    </i>
    <i t="default" r="1">
      <x v="41"/>
    </i>
    <i r="1">
      <x v="50"/>
      <x v="30"/>
    </i>
    <i r="2">
      <x v="144"/>
    </i>
    <i t="default" r="1">
      <x v="50"/>
    </i>
    <i r="1">
      <x v="40"/>
      <x v="23"/>
    </i>
    <i t="default" r="1">
      <x v="40"/>
    </i>
    <i t="default">
      <x v="2"/>
    </i>
    <i>
      <x v="3"/>
      <x/>
      <x v="29"/>
    </i>
    <i r="2">
      <x v="35"/>
    </i>
    <i r="2">
      <x v="178"/>
    </i>
    <i t="default" r="1">
      <x/>
    </i>
    <i r="1">
      <x v="1"/>
      <x v="68"/>
    </i>
    <i r="2">
      <x v="163"/>
    </i>
    <i t="default" r="1">
      <x v="1"/>
    </i>
    <i r="1">
      <x v="2"/>
      <x v="40"/>
    </i>
    <i r="2">
      <x v="63"/>
    </i>
    <i t="default" r="1">
      <x v="2"/>
    </i>
    <i r="1">
      <x v="3"/>
      <x v="38"/>
    </i>
    <i t="default" r="1">
      <x v="3"/>
    </i>
    <i r="1">
      <x v="5"/>
      <x v="4"/>
    </i>
    <i t="default" r="1">
      <x v="5"/>
    </i>
    <i r="1">
      <x v="4"/>
      <x v="59"/>
    </i>
    <i t="default" r="1">
      <x v="4"/>
    </i>
    <i t="default">
      <x v="3"/>
    </i>
    <i>
      <x v="4"/>
      <x v="43"/>
      <x v="24"/>
    </i>
    <i r="2">
      <x v="25"/>
    </i>
    <i r="2">
      <x v="51"/>
    </i>
    <i t="default" r="1">
      <x v="43"/>
    </i>
    <i r="1">
      <x v="37"/>
      <x v="174"/>
    </i>
    <i t="default" r="1">
      <x v="37"/>
    </i>
    <i r="1">
      <x v="47"/>
      <x v="11"/>
    </i>
    <i r="2">
      <x v="34"/>
    </i>
    <i t="default" r="1">
      <x v="47"/>
    </i>
    <i r="1">
      <x v="32"/>
      <x v="166"/>
    </i>
    <i t="default" r="1">
      <x v="32"/>
    </i>
    <i t="default">
      <x v="4"/>
    </i>
    <i>
      <x v="5"/>
      <x v="83"/>
      <x v="12"/>
    </i>
    <i r="2">
      <x v="84"/>
    </i>
    <i t="default" r="1">
      <x v="83"/>
    </i>
    <i r="1">
      <x v="94"/>
      <x v="137"/>
    </i>
    <i t="default" r="1">
      <x v="94"/>
    </i>
    <i t="default">
      <x v="5"/>
    </i>
    <i>
      <x v="6"/>
      <x v="59"/>
      <x v="18"/>
    </i>
    <i r="2">
      <x v="20"/>
    </i>
    <i r="2">
      <x v="37"/>
    </i>
    <i t="default" r="1">
      <x v="59"/>
    </i>
    <i r="1">
      <x v="23"/>
      <x v="9"/>
    </i>
    <i r="2">
      <x v="114"/>
    </i>
    <i r="2">
      <x v="117"/>
    </i>
    <i t="default" r="1">
      <x v="23"/>
    </i>
    <i r="1">
      <x v="69"/>
      <x v="67"/>
    </i>
    <i r="2">
      <x v="181"/>
    </i>
    <i t="default" r="1">
      <x v="69"/>
    </i>
    <i r="1">
      <x v="39"/>
      <x v="69"/>
    </i>
    <i r="2">
      <x v="126"/>
    </i>
    <i t="default" r="1">
      <x v="39"/>
    </i>
    <i r="1">
      <x v="33"/>
      <x v="70"/>
    </i>
    <i t="default" r="1">
      <x v="33"/>
    </i>
    <i r="1">
      <x v="66"/>
      <x v="143"/>
    </i>
    <i t="default" r="1">
      <x v="66"/>
    </i>
    <i t="default">
      <x v="6"/>
    </i>
    <i>
      <x v="7"/>
      <x v="21"/>
      <x v="33"/>
    </i>
    <i r="2">
      <x v="38"/>
    </i>
    <i r="2">
      <x v="49"/>
    </i>
    <i r="2">
      <x v="53"/>
    </i>
    <i r="2">
      <x v="60"/>
    </i>
    <i t="default" r="1">
      <x v="21"/>
    </i>
    <i r="1">
      <x v="46"/>
      <x v="37"/>
    </i>
    <i r="2">
      <x v="106"/>
    </i>
    <i r="2">
      <x v="107"/>
    </i>
    <i r="2">
      <x v="141"/>
    </i>
    <i t="default" r="1">
      <x v="46"/>
    </i>
    <i r="1">
      <x v="65"/>
      <x v="64"/>
    </i>
    <i r="2">
      <x v="86"/>
    </i>
    <i t="default" r="1">
      <x v="65"/>
    </i>
    <i r="1">
      <x v="60"/>
      <x v="83"/>
    </i>
    <i r="2">
      <x v="145"/>
    </i>
    <i r="2">
      <x v="153"/>
    </i>
    <i t="default" r="1">
      <x v="60"/>
    </i>
    <i r="1">
      <x v="64"/>
      <x v="80"/>
    </i>
    <i r="2">
      <x v="110"/>
    </i>
    <i r="2">
      <x v="158"/>
    </i>
    <i t="default" r="1">
      <x v="64"/>
    </i>
    <i r="1">
      <x v="92"/>
      <x v="3"/>
    </i>
    <i r="2">
      <x v="14"/>
    </i>
    <i t="default" r="1">
      <x v="92"/>
    </i>
    <i r="1">
      <x v="63"/>
      <x v="22"/>
    </i>
    <i r="2">
      <x v="156"/>
    </i>
    <i t="default" r="1">
      <x v="63"/>
    </i>
    <i r="1">
      <x v="95"/>
      <x v="113"/>
    </i>
    <i t="default" r="1">
      <x v="95"/>
    </i>
    <i r="1">
      <x v="70"/>
      <x v="13"/>
    </i>
    <i t="default" r="1">
      <x v="70"/>
    </i>
    <i r="1">
      <x v="86"/>
      <x v="61"/>
    </i>
    <i t="default" r="1">
      <x v="86"/>
    </i>
    <i t="default">
      <x v="7"/>
    </i>
    <i>
      <x v="8"/>
      <x v="48"/>
      <x v="27"/>
    </i>
    <i r="2">
      <x v="55"/>
    </i>
    <i t="default" r="1">
      <x v="48"/>
    </i>
    <i r="1">
      <x v="75"/>
      <x v="85"/>
    </i>
    <i t="default" r="1">
      <x v="75"/>
    </i>
    <i r="1">
      <x v="93"/>
      <x v="41"/>
    </i>
    <i t="default" r="1">
      <x v="93"/>
    </i>
    <i r="1">
      <x v="61"/>
      <x v="21"/>
    </i>
    <i t="default" r="1">
      <x v="61"/>
    </i>
    <i t="default">
      <x v="8"/>
    </i>
    <i>
      <x v="9"/>
      <x v="18"/>
      <x v="32"/>
    </i>
    <i r="2">
      <x v="71"/>
    </i>
    <i r="2">
      <x v="108"/>
    </i>
    <i r="2">
      <x v="125"/>
    </i>
    <i r="2">
      <x v="168"/>
    </i>
    <i t="default" r="1">
      <x v="18"/>
    </i>
    <i t="default">
      <x v="9"/>
    </i>
    <i>
      <x v="10"/>
      <x v="24"/>
      <x v="139"/>
    </i>
    <i t="default" r="1">
      <x v="24"/>
    </i>
    <i r="1">
      <x v="44"/>
      <x v="179"/>
    </i>
    <i t="default" r="1">
      <x v="44"/>
    </i>
    <i r="1">
      <x v="28"/>
      <x v="123"/>
    </i>
    <i t="default" r="1">
      <x v="28"/>
    </i>
    <i t="default">
      <x v="10"/>
    </i>
    <i>
      <x v="11"/>
      <x v="6"/>
      <x v="50"/>
    </i>
    <i r="2">
      <x v="81"/>
    </i>
    <i r="2">
      <x v="82"/>
    </i>
    <i r="2">
      <x v="95"/>
    </i>
    <i r="2">
      <x v="98"/>
    </i>
    <i r="2">
      <x v="99"/>
    </i>
    <i r="2">
      <x v="102"/>
    </i>
    <i r="2">
      <x v="103"/>
    </i>
    <i r="2">
      <x v="104"/>
    </i>
    <i r="2">
      <x v="105"/>
    </i>
    <i r="2">
      <x v="109"/>
    </i>
    <i r="2">
      <x v="157"/>
    </i>
    <i t="default" r="1">
      <x v="6"/>
    </i>
    <i r="1">
      <x v="7"/>
      <x v="47"/>
    </i>
    <i r="2">
      <x v="57"/>
    </i>
    <i r="2">
      <x v="58"/>
    </i>
    <i r="2">
      <x v="65"/>
    </i>
    <i r="2">
      <x v="121"/>
    </i>
    <i r="2">
      <x v="140"/>
    </i>
    <i r="2">
      <x v="146"/>
    </i>
    <i r="2">
      <x v="149"/>
    </i>
    <i t="default" r="1">
      <x v="7"/>
    </i>
    <i r="1">
      <x v="8"/>
      <x v="43"/>
    </i>
    <i t="default" r="1">
      <x v="8"/>
    </i>
    <i r="1">
      <x v="9"/>
      <x v="2"/>
    </i>
    <i r="2">
      <x v="94"/>
    </i>
    <i t="default" r="1">
      <x v="9"/>
    </i>
    <i r="1">
      <x v="12"/>
      <x v="142"/>
    </i>
    <i t="default" r="1">
      <x v="12"/>
    </i>
    <i r="1">
      <x v="10"/>
      <x v="134"/>
    </i>
    <i t="default" r="1">
      <x v="10"/>
    </i>
    <i r="1">
      <x v="11"/>
      <x v="155"/>
    </i>
    <i r="2">
      <x v="172"/>
    </i>
    <i t="default" r="1">
      <x v="11"/>
    </i>
    <i r="1">
      <x v="14"/>
      <x v="171"/>
    </i>
    <i r="2">
      <x v="180"/>
    </i>
    <i t="default" r="1">
      <x v="14"/>
    </i>
    <i r="1">
      <x v="13"/>
      <x v="120"/>
    </i>
    <i r="2">
      <x v="177"/>
    </i>
    <i t="default" r="1">
      <x v="13"/>
    </i>
    <i r="1">
      <x v="15"/>
      <x v="89"/>
    </i>
    <i r="2">
      <x v="119"/>
    </i>
    <i t="default" r="1">
      <x v="15"/>
    </i>
    <i r="1">
      <x v="17"/>
      <x v="66"/>
    </i>
    <i t="default" r="1">
      <x v="17"/>
    </i>
    <i r="1">
      <x v="16"/>
      <x v="6"/>
    </i>
    <i t="default" r="1">
      <x v="16"/>
    </i>
    <i t="default">
      <x v="11"/>
    </i>
    <i>
      <x v="12"/>
      <x v="35"/>
      <x/>
    </i>
    <i t="default" r="1">
      <x v="35"/>
    </i>
    <i r="1">
      <x v="78"/>
      <x v="152"/>
    </i>
    <i t="default" r="1">
      <x v="78"/>
    </i>
    <i r="1">
      <x v="67"/>
      <x v="90"/>
    </i>
    <i t="default" r="1">
      <x v="67"/>
    </i>
    <i t="default">
      <x v="12"/>
    </i>
    <i>
      <x v="13"/>
      <x v="34"/>
      <x v="77"/>
    </i>
    <i r="2">
      <x v="124"/>
    </i>
    <i r="2">
      <x v="151"/>
    </i>
    <i t="default" r="1">
      <x v="34"/>
    </i>
    <i r="1">
      <x v="71"/>
      <x v="148"/>
    </i>
    <i r="2">
      <x v="154"/>
    </i>
    <i t="default" r="1">
      <x v="71"/>
    </i>
    <i r="1">
      <x v="25"/>
      <x v="116"/>
    </i>
    <i t="default" r="1">
      <x v="25"/>
    </i>
    <i r="1">
      <x v="26"/>
      <x v="16"/>
    </i>
    <i r="2">
      <x v="40"/>
    </i>
    <i t="default" r="1">
      <x v="26"/>
    </i>
    <i r="1">
      <x v="29"/>
      <x v="147"/>
    </i>
    <i r="2">
      <x v="169"/>
    </i>
    <i t="default" r="1">
      <x v="29"/>
    </i>
    <i r="1">
      <x v="68"/>
      <x v="150"/>
    </i>
    <i r="2">
      <x v="165"/>
    </i>
    <i t="default" r="1">
      <x v="68"/>
    </i>
    <i r="1">
      <x v="91"/>
      <x v="168"/>
    </i>
    <i t="default" r="1">
      <x v="91"/>
    </i>
    <i r="1">
      <x v="90"/>
      <x v="15"/>
    </i>
    <i t="default" r="1">
      <x v="90"/>
    </i>
    <i r="1">
      <x v="81"/>
      <x v="48"/>
    </i>
    <i t="default" r="1">
      <x v="81"/>
    </i>
    <i r="1">
      <x v="84"/>
      <x v="96"/>
    </i>
    <i t="default" r="1">
      <x v="84"/>
    </i>
    <i t="default">
      <x v="13"/>
    </i>
    <i>
      <x v="14"/>
      <x v="57"/>
      <x v="52"/>
    </i>
    <i r="2">
      <x v="72"/>
    </i>
    <i r="2">
      <x v="129"/>
    </i>
    <i r="2">
      <x v="130"/>
    </i>
    <i t="default" r="1">
      <x v="57"/>
    </i>
    <i r="1">
      <x v="54"/>
      <x v="154"/>
    </i>
    <i t="default" r="1">
      <x v="54"/>
    </i>
    <i r="1">
      <x v="58"/>
      <x v="118"/>
    </i>
    <i t="default" r="1">
      <x v="58"/>
    </i>
    <i r="1">
      <x v="79"/>
      <x v="173"/>
    </i>
    <i t="default" r="1">
      <x v="79"/>
    </i>
    <i r="1">
      <x v="56"/>
      <x v="62"/>
    </i>
    <i r="2">
      <x v="91"/>
    </i>
    <i t="default" r="1">
      <x v="56"/>
    </i>
    <i r="1">
      <x v="96"/>
      <x v="88"/>
    </i>
    <i t="default" r="1">
      <x v="96"/>
    </i>
    <i r="1">
      <x v="45"/>
      <x v="101"/>
    </i>
    <i t="default" r="1">
      <x v="45"/>
    </i>
    <i r="1">
      <x v="53"/>
      <x v="154"/>
    </i>
    <i t="default" r="1">
      <x v="53"/>
    </i>
    <i r="1">
      <x v="52"/>
      <x v="17"/>
    </i>
    <i t="default" r="1">
      <x v="52"/>
    </i>
    <i t="default">
      <x v="14"/>
    </i>
    <i>
      <x v="15"/>
      <x v="89"/>
      <x v="54"/>
    </i>
    <i t="default" r="1">
      <x v="89"/>
    </i>
    <i r="1">
      <x v="49"/>
      <x v="74"/>
    </i>
    <i r="2">
      <x v="131"/>
    </i>
    <i t="default" r="1">
      <x v="49"/>
    </i>
    <i r="1">
      <x v="85"/>
      <x v="75"/>
    </i>
    <i t="default" r="1">
      <x v="85"/>
    </i>
    <i r="1">
      <x v="82"/>
      <x v="19"/>
    </i>
    <i t="default" r="1">
      <x v="82"/>
    </i>
    <i t="default">
      <x v="15"/>
    </i>
    <i>
      <x v="16"/>
      <x v="19"/>
      <x v="1"/>
    </i>
    <i r="2">
      <x v="31"/>
    </i>
    <i r="2">
      <x v="36"/>
    </i>
    <i r="2">
      <x v="46"/>
    </i>
    <i r="2">
      <x v="78"/>
    </i>
    <i r="2">
      <x v="132"/>
    </i>
    <i r="2">
      <x v="159"/>
    </i>
    <i t="default" r="1">
      <x v="19"/>
    </i>
    <i r="1">
      <x v="22"/>
      <x v="5"/>
    </i>
    <i r="2">
      <x v="136"/>
    </i>
    <i r="2">
      <x v="162"/>
    </i>
    <i r="2">
      <x v="167"/>
    </i>
    <i r="2">
      <x v="176"/>
    </i>
    <i t="default" r="1">
      <x v="22"/>
    </i>
    <i r="1">
      <x v="87"/>
      <x v="122"/>
    </i>
    <i t="default" r="1">
      <x v="87"/>
    </i>
    <i r="1">
      <x v="62"/>
      <x v="44"/>
    </i>
    <i t="default" r="1">
      <x v="62"/>
    </i>
    <i t="default">
      <x v="16"/>
    </i>
    <i>
      <x v="17"/>
      <x v="36"/>
      <x v="161"/>
    </i>
    <i t="default" r="1">
      <x v="36"/>
    </i>
    <i r="1">
      <x v="33"/>
      <x v="76"/>
    </i>
    <i t="default" r="1">
      <x v="33"/>
    </i>
    <i r="1">
      <x v="80"/>
      <x v="26"/>
    </i>
    <i t="default" r="1">
      <x v="80"/>
    </i>
    <i r="1">
      <x v="55"/>
      <x v="111"/>
    </i>
    <i t="default" r="1">
      <x v="55"/>
    </i>
    <i t="default">
      <x v="17"/>
    </i>
    <i t="grand">
      <x/>
    </i>
  </rowItems>
  <colFields count="1">
    <field x="18"/>
  </colFields>
  <col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colItems>
  <dataFields count="1">
    <dataField name="ราย" fld="15" subtotal="count" baseField="0" baseItem="0"/>
  </dataFields>
  <formats count="25">
    <format dxfId="14">
      <pivotArea type="all" outline="0" fieldPosition="0"/>
    </format>
    <format dxfId="15">
      <pivotArea grandRow="1" outline="0" fieldPosition="0"/>
    </format>
    <format dxfId="16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grandCol="1" outline="0" fieldPosition="0"/>
    </format>
    <format dxfId="20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dataOnly="0" labelOnly="1" grandRow="1" outline="0" fieldPosition="0"/>
    </format>
    <format dxfId="22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3">
      <pivotArea grandRow="1" outline="0" fieldPosition="0"/>
    </format>
    <format dxfId="24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sqref="A1:M1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1" t="s">
        <v>371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162"/>
    </row>
    <row r="2" spans="1:30" ht="23.25">
      <c r="A2" s="164"/>
      <c r="B2" s="164"/>
      <c r="C2" s="82" t="s">
        <v>599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2560</v>
      </c>
      <c r="B4" s="270">
        <v>16</v>
      </c>
      <c r="C4" s="270">
        <v>9</v>
      </c>
      <c r="D4" s="270">
        <v>10</v>
      </c>
      <c r="E4" s="270">
        <v>24</v>
      </c>
      <c r="F4" s="270">
        <v>47</v>
      </c>
      <c r="G4" s="270">
        <v>186</v>
      </c>
      <c r="H4" s="270">
        <v>139</v>
      </c>
      <c r="I4" s="270">
        <v>115</v>
      </c>
      <c r="J4" s="270">
        <v>44</v>
      </c>
      <c r="K4" s="270">
        <v>18</v>
      </c>
      <c r="L4" s="270">
        <v>6</v>
      </c>
      <c r="M4" s="270">
        <v>3</v>
      </c>
      <c r="N4" s="121">
        <f t="shared" ref="N4:N13" si="0">SUM(B4:M4)</f>
        <v>617</v>
      </c>
      <c r="S4" s="107"/>
      <c r="T4" s="39"/>
    </row>
    <row r="5" spans="1:30" ht="23.25">
      <c r="A5" s="169">
        <v>2561</v>
      </c>
      <c r="B5" s="270">
        <v>5</v>
      </c>
      <c r="C5" s="270">
        <v>7</v>
      </c>
      <c r="D5" s="270">
        <v>6</v>
      </c>
      <c r="E5" s="270">
        <v>28</v>
      </c>
      <c r="F5" s="270">
        <v>184</v>
      </c>
      <c r="G5" s="270">
        <v>370</v>
      </c>
      <c r="H5" s="270">
        <v>269</v>
      </c>
      <c r="I5" s="270">
        <v>232</v>
      </c>
      <c r="J5" s="270">
        <v>132</v>
      </c>
      <c r="K5" s="270">
        <v>46</v>
      </c>
      <c r="L5" s="270">
        <v>52</v>
      </c>
      <c r="M5" s="270">
        <v>60</v>
      </c>
      <c r="N5" s="121">
        <f t="shared" si="0"/>
        <v>1391</v>
      </c>
      <c r="S5" s="107"/>
      <c r="T5" s="39"/>
    </row>
    <row r="6" spans="1:30" ht="23.25">
      <c r="A6" s="169">
        <v>2562</v>
      </c>
      <c r="B6" s="270">
        <v>49</v>
      </c>
      <c r="C6" s="270">
        <v>77</v>
      </c>
      <c r="D6" s="270">
        <v>82</v>
      </c>
      <c r="E6" s="270">
        <v>96</v>
      </c>
      <c r="F6" s="270">
        <v>275</v>
      </c>
      <c r="G6" s="270">
        <v>822</v>
      </c>
      <c r="H6" s="270">
        <v>863</v>
      </c>
      <c r="I6" s="270">
        <v>565</v>
      </c>
      <c r="J6" s="270">
        <v>462</v>
      </c>
      <c r="K6" s="270">
        <v>308</v>
      </c>
      <c r="L6" s="270">
        <v>142</v>
      </c>
      <c r="M6" s="270">
        <v>60</v>
      </c>
      <c r="N6" s="121">
        <f t="shared" si="0"/>
        <v>3801</v>
      </c>
      <c r="P6" s="107"/>
      <c r="S6" s="122"/>
      <c r="T6" s="39"/>
    </row>
    <row r="7" spans="1:30" ht="23.25">
      <c r="A7" s="169">
        <v>2563</v>
      </c>
      <c r="B7" s="270">
        <v>59</v>
      </c>
      <c r="C7" s="270">
        <v>49</v>
      </c>
      <c r="D7" s="270">
        <v>67</v>
      </c>
      <c r="E7" s="270">
        <v>126</v>
      </c>
      <c r="F7" s="270">
        <v>207</v>
      </c>
      <c r="G7" s="270">
        <v>228</v>
      </c>
      <c r="H7" s="270">
        <v>352</v>
      </c>
      <c r="I7" s="270">
        <v>296</v>
      </c>
      <c r="J7" s="270">
        <v>171</v>
      </c>
      <c r="K7" s="270">
        <v>49</v>
      </c>
      <c r="L7" s="270">
        <v>25</v>
      </c>
      <c r="M7" s="270">
        <v>9</v>
      </c>
      <c r="N7" s="121">
        <f t="shared" si="0"/>
        <v>1638</v>
      </c>
      <c r="P7" s="107"/>
      <c r="S7" s="122"/>
      <c r="T7" s="39"/>
    </row>
    <row r="8" spans="1:30" ht="23.25">
      <c r="A8" s="169">
        <v>2564</v>
      </c>
      <c r="B8" s="270">
        <v>5</v>
      </c>
      <c r="C8" s="270">
        <v>3</v>
      </c>
      <c r="D8" s="270">
        <v>6</v>
      </c>
      <c r="E8" s="270">
        <v>4</v>
      </c>
      <c r="F8" s="270">
        <v>19</v>
      </c>
      <c r="G8" s="270">
        <v>49</v>
      </c>
      <c r="H8" s="270">
        <v>29</v>
      </c>
      <c r="I8" s="270">
        <v>50</v>
      </c>
      <c r="J8" s="270">
        <v>59</v>
      </c>
      <c r="K8" s="270">
        <v>44</v>
      </c>
      <c r="L8" s="270">
        <v>6</v>
      </c>
      <c r="M8" s="270">
        <v>10</v>
      </c>
      <c r="N8" s="121">
        <f t="shared" si="0"/>
        <v>284</v>
      </c>
      <c r="P8" s="122"/>
      <c r="S8" s="122"/>
      <c r="T8" s="39"/>
    </row>
    <row r="9" spans="1:30" ht="23.25">
      <c r="A9" s="271" t="s">
        <v>348</v>
      </c>
      <c r="B9" s="272">
        <f>MEDIAN(B4:B8)</f>
        <v>16</v>
      </c>
      <c r="C9" s="272">
        <f t="shared" ref="C9:M9" si="1">MEDIAN(C4:C8)</f>
        <v>9</v>
      </c>
      <c r="D9" s="272">
        <f t="shared" si="1"/>
        <v>10</v>
      </c>
      <c r="E9" s="272">
        <f t="shared" si="1"/>
        <v>28</v>
      </c>
      <c r="F9" s="272">
        <f t="shared" si="1"/>
        <v>184</v>
      </c>
      <c r="G9" s="272">
        <f t="shared" si="1"/>
        <v>228</v>
      </c>
      <c r="H9" s="272">
        <f t="shared" si="1"/>
        <v>269</v>
      </c>
      <c r="I9" s="272">
        <f t="shared" si="1"/>
        <v>232</v>
      </c>
      <c r="J9" s="272">
        <f t="shared" si="1"/>
        <v>132</v>
      </c>
      <c r="K9" s="272">
        <f t="shared" si="1"/>
        <v>46</v>
      </c>
      <c r="L9" s="272">
        <f t="shared" si="1"/>
        <v>25</v>
      </c>
      <c r="M9" s="272">
        <f t="shared" si="1"/>
        <v>10</v>
      </c>
      <c r="N9" s="273">
        <f>SUM(B9:M9)</f>
        <v>1189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3</v>
      </c>
      <c r="D10" s="108">
        <f t="shared" si="2"/>
        <v>6</v>
      </c>
      <c r="E10" s="108">
        <f t="shared" si="2"/>
        <v>4</v>
      </c>
      <c r="F10" s="108">
        <f t="shared" si="2"/>
        <v>19</v>
      </c>
      <c r="G10" s="108">
        <f t="shared" si="2"/>
        <v>49</v>
      </c>
      <c r="H10" s="108">
        <f t="shared" si="2"/>
        <v>29</v>
      </c>
      <c r="I10" s="108">
        <f t="shared" si="2"/>
        <v>50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236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12.8</v>
      </c>
      <c r="C11" s="109">
        <f>(P11*C9)/N9</f>
        <v>7.2000000000000011</v>
      </c>
      <c r="D11" s="109">
        <f>(P11*D9)/N9</f>
        <v>8</v>
      </c>
      <c r="E11" s="109">
        <f>(P11*E9)/N9</f>
        <v>22.400000000000002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105.60000000000001</v>
      </c>
      <c r="K11" s="109">
        <f>(P11*K9)/N9</f>
        <v>36.800000000000004</v>
      </c>
      <c r="L11" s="109">
        <f>(P11*L9)/N9</f>
        <v>20</v>
      </c>
      <c r="M11" s="109">
        <f>(P11*M9)/N9</f>
        <v>8</v>
      </c>
      <c r="N11" s="144">
        <f t="shared" si="0"/>
        <v>951.2</v>
      </c>
      <c r="P11" s="216">
        <f>0.8*N9</f>
        <v>951.2</v>
      </c>
      <c r="Q11" s="217">
        <f>P11*100000/1305058</f>
        <v>72.8856495266877</v>
      </c>
      <c r="S11" s="107"/>
      <c r="T11" s="39"/>
    </row>
    <row r="12" spans="1:30" ht="23.25">
      <c r="A12" s="171" t="s">
        <v>349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2565</v>
      </c>
      <c r="B13" s="135">
        <v>16</v>
      </c>
      <c r="C13" s="135">
        <v>6</v>
      </c>
      <c r="D13" s="135">
        <v>1</v>
      </c>
      <c r="E13" s="135">
        <v>7</v>
      </c>
      <c r="F13" s="135">
        <v>32</v>
      </c>
      <c r="G13" s="135">
        <v>166</v>
      </c>
      <c r="H13" s="135">
        <v>85</v>
      </c>
      <c r="I13" s="269">
        <v>86</v>
      </c>
      <c r="J13" s="269">
        <v>18</v>
      </c>
      <c r="K13" s="269"/>
      <c r="L13" s="269"/>
      <c r="M13" s="269"/>
      <c r="N13" s="135">
        <f t="shared" si="0"/>
        <v>417</v>
      </c>
      <c r="O13" s="124"/>
      <c r="P13" s="125">
        <f>N9-21</f>
        <v>1168</v>
      </c>
      <c r="S13" s="124"/>
      <c r="T13" s="125"/>
    </row>
    <row r="14" spans="1:30" s="165" customFormat="1" ht="23.25">
      <c r="A14" s="173" t="s">
        <v>350</v>
      </c>
      <c r="B14" s="218">
        <f>B13</f>
        <v>16</v>
      </c>
      <c r="C14" s="218">
        <f>B13+C13</f>
        <v>22</v>
      </c>
      <c r="D14" s="218">
        <f>B13+C13+D13</f>
        <v>23</v>
      </c>
      <c r="E14" s="136">
        <f>SUM(B13:E13)</f>
        <v>30</v>
      </c>
      <c r="F14" s="136">
        <f>SUM(B13:F13)</f>
        <v>62</v>
      </c>
      <c r="G14" s="136">
        <f>SUM(B13:G13)</f>
        <v>228</v>
      </c>
      <c r="H14" s="136">
        <f>SUM(B13:H13)</f>
        <v>313</v>
      </c>
      <c r="I14" s="136">
        <f>SUM(B13:I13)</f>
        <v>399</v>
      </c>
      <c r="J14" s="136">
        <f>SUM(B13:J13)</f>
        <v>417</v>
      </c>
      <c r="K14" s="136">
        <f>SUM(B13:K13)</f>
        <v>417</v>
      </c>
      <c r="L14" s="136">
        <f>SUM(B13:L13)</f>
        <v>417</v>
      </c>
      <c r="M14" s="136">
        <f>SUM(B13:M13)</f>
        <v>417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351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2"/>
      <c r="E31" s="362"/>
      <c r="F31" s="362"/>
      <c r="G31" s="362"/>
      <c r="H31" s="362"/>
      <c r="I31" s="362"/>
      <c r="J31" s="362"/>
      <c r="K31" s="362"/>
    </row>
    <row r="32" spans="1:19">
      <c r="D32" s="362"/>
      <c r="E32" s="362"/>
      <c r="F32" s="362"/>
      <c r="G32" s="362"/>
      <c r="H32" s="362"/>
      <c r="I32" s="362"/>
      <c r="J32" s="362"/>
      <c r="K32" s="362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A10"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372</v>
      </c>
      <c r="R1" s="366" t="s">
        <v>352</v>
      </c>
      <c r="S1" s="366"/>
      <c r="T1" s="366"/>
      <c r="U1" s="366"/>
      <c r="V1" s="366"/>
      <c r="W1" s="366"/>
    </row>
    <row r="2" spans="1:26" ht="24">
      <c r="B2" s="82" t="s">
        <v>599</v>
      </c>
      <c r="R2" s="43"/>
      <c r="S2" s="43"/>
      <c r="T2" s="367" t="s">
        <v>361</v>
      </c>
      <c r="U2" s="368"/>
      <c r="V2" s="368"/>
      <c r="W2" s="369"/>
    </row>
    <row r="3" spans="1:26" ht="24">
      <c r="A3" s="19" t="s">
        <v>9</v>
      </c>
      <c r="B3" s="363" t="s">
        <v>43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5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0</v>
      </c>
      <c r="D5" s="326">
        <v>0</v>
      </c>
      <c r="E5" s="148">
        <v>2</v>
      </c>
      <c r="F5" s="148">
        <v>4</v>
      </c>
      <c r="G5" s="148">
        <v>28</v>
      </c>
      <c r="H5" s="148">
        <v>16</v>
      </c>
      <c r="I5" s="148">
        <v>16</v>
      </c>
      <c r="J5" s="148">
        <v>0</v>
      </c>
      <c r="K5" s="148"/>
      <c r="L5" s="329"/>
      <c r="M5" s="148"/>
      <c r="N5" s="149">
        <f t="shared" ref="N5:N27" si="0">SUM(B5:M5)</f>
        <v>67</v>
      </c>
      <c r="O5" s="150">
        <f t="shared" ref="O5:O27" si="1">V5</f>
        <v>42.912132604894545</v>
      </c>
      <c r="R5" s="26" t="s">
        <v>21</v>
      </c>
      <c r="S5" s="5">
        <f>S6+S7</f>
        <v>156133</v>
      </c>
      <c r="T5" s="119">
        <f>T6+T7</f>
        <v>67</v>
      </c>
      <c r="U5" s="47">
        <v>0</v>
      </c>
      <c r="V5" s="48">
        <f>T5*100000/S5</f>
        <v>42.912132604894545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0</v>
      </c>
      <c r="D6" s="246">
        <v>0</v>
      </c>
      <c r="E6" s="246">
        <v>1</v>
      </c>
      <c r="F6" s="246">
        <v>1</v>
      </c>
      <c r="G6" s="246">
        <v>9</v>
      </c>
      <c r="H6" s="246">
        <v>6</v>
      </c>
      <c r="I6" s="247">
        <v>5</v>
      </c>
      <c r="J6" s="152">
        <v>0</v>
      </c>
      <c r="K6" s="152"/>
      <c r="L6" s="152"/>
      <c r="M6" s="152"/>
      <c r="N6" s="153">
        <f t="shared" si="0"/>
        <v>23</v>
      </c>
      <c r="O6" s="154">
        <f t="shared" si="1"/>
        <v>66.562481912369051</v>
      </c>
      <c r="R6" s="28" t="s">
        <v>57</v>
      </c>
      <c r="S6" s="7">
        <v>34554</v>
      </c>
      <c r="T6" s="27">
        <f>N6</f>
        <v>23</v>
      </c>
      <c r="U6" s="120">
        <v>0</v>
      </c>
      <c r="V6" s="51">
        <f>T6*100000/S6</f>
        <v>66.562481912369051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1</v>
      </c>
      <c r="F7" s="246">
        <v>3</v>
      </c>
      <c r="G7" s="246">
        <v>19</v>
      </c>
      <c r="H7" s="246">
        <v>10</v>
      </c>
      <c r="I7" s="247">
        <v>11</v>
      </c>
      <c r="J7" s="152">
        <v>0</v>
      </c>
      <c r="K7" s="152"/>
      <c r="L7" s="152"/>
      <c r="M7" s="152"/>
      <c r="N7" s="153">
        <f t="shared" si="0"/>
        <v>44</v>
      </c>
      <c r="O7" s="154">
        <f t="shared" si="1"/>
        <v>36.190460523610163</v>
      </c>
      <c r="R7" s="28" t="s">
        <v>22</v>
      </c>
      <c r="S7" s="7">
        <v>121579</v>
      </c>
      <c r="T7" s="27">
        <f t="shared" ref="T7:T26" si="2">N7</f>
        <v>44</v>
      </c>
      <c r="U7" s="50">
        <v>0</v>
      </c>
      <c r="V7" s="51">
        <f t="shared" ref="V7:V26" si="3">T7*100000/S7</f>
        <v>36.190460523610163</v>
      </c>
      <c r="W7" s="49">
        <v>0</v>
      </c>
      <c r="X7" s="41"/>
      <c r="Z7" s="251"/>
    </row>
    <row r="8" spans="1:26" ht="24">
      <c r="A8" s="151" t="s">
        <v>23</v>
      </c>
      <c r="B8" s="246">
        <v>2</v>
      </c>
      <c r="C8" s="246">
        <v>2</v>
      </c>
      <c r="D8" s="246">
        <v>0</v>
      </c>
      <c r="E8" s="246">
        <v>0</v>
      </c>
      <c r="F8" s="246">
        <v>0</v>
      </c>
      <c r="G8" s="246">
        <v>4</v>
      </c>
      <c r="H8" s="246">
        <v>0</v>
      </c>
      <c r="I8" s="247">
        <v>1</v>
      </c>
      <c r="J8" s="152">
        <v>0</v>
      </c>
      <c r="K8" s="152"/>
      <c r="L8" s="152"/>
      <c r="M8" s="152"/>
      <c r="N8" s="153">
        <f t="shared" si="0"/>
        <v>9</v>
      </c>
      <c r="O8" s="154">
        <f t="shared" si="1"/>
        <v>9.1514566068432561</v>
      </c>
      <c r="R8" s="29" t="s">
        <v>23</v>
      </c>
      <c r="S8" s="12">
        <v>98345</v>
      </c>
      <c r="T8" s="27">
        <f t="shared" si="2"/>
        <v>9</v>
      </c>
      <c r="U8" s="52">
        <v>0</v>
      </c>
      <c r="V8" s="51">
        <f t="shared" si="3"/>
        <v>9.1514566068432561</v>
      </c>
      <c r="W8" s="49">
        <v>0</v>
      </c>
      <c r="X8" s="41"/>
      <c r="Z8" s="251"/>
    </row>
    <row r="9" spans="1:26" ht="24">
      <c r="A9" s="151" t="s">
        <v>31</v>
      </c>
      <c r="B9" s="248">
        <v>3</v>
      </c>
      <c r="C9" s="248">
        <v>0</v>
      </c>
      <c r="D9" s="246">
        <v>0</v>
      </c>
      <c r="E9" s="248">
        <v>2</v>
      </c>
      <c r="F9" s="246">
        <v>4</v>
      </c>
      <c r="G9" s="246">
        <v>2</v>
      </c>
      <c r="H9" s="248">
        <v>1</v>
      </c>
      <c r="I9" s="247">
        <v>1</v>
      </c>
      <c r="J9" s="152">
        <v>0</v>
      </c>
      <c r="K9" s="152"/>
      <c r="L9" s="152"/>
      <c r="M9" s="152"/>
      <c r="N9" s="153">
        <f t="shared" si="0"/>
        <v>13</v>
      </c>
      <c r="O9" s="154">
        <f t="shared" si="1"/>
        <v>24.217134554125295</v>
      </c>
      <c r="R9" s="29" t="s">
        <v>31</v>
      </c>
      <c r="S9" s="12">
        <v>53681</v>
      </c>
      <c r="T9" s="27">
        <f t="shared" si="2"/>
        <v>13</v>
      </c>
      <c r="U9" s="52">
        <v>0</v>
      </c>
      <c r="V9" s="51">
        <f t="shared" si="3"/>
        <v>24.217134554125295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1</v>
      </c>
      <c r="C10" s="248">
        <v>0</v>
      </c>
      <c r="D10" s="246">
        <v>1</v>
      </c>
      <c r="E10" s="248">
        <v>1</v>
      </c>
      <c r="F10" s="246">
        <v>2</v>
      </c>
      <c r="G10" s="246">
        <v>3</v>
      </c>
      <c r="H10" s="248">
        <v>9</v>
      </c>
      <c r="I10" s="247">
        <v>8</v>
      </c>
      <c r="J10" s="152">
        <v>1</v>
      </c>
      <c r="K10" s="152"/>
      <c r="L10" s="152"/>
      <c r="M10" s="152"/>
      <c r="N10" s="153">
        <f t="shared" si="0"/>
        <v>26</v>
      </c>
      <c r="O10" s="154">
        <f t="shared" si="1"/>
        <v>32.242863166249165</v>
      </c>
      <c r="R10" s="29" t="s">
        <v>24</v>
      </c>
      <c r="S10" s="12">
        <v>80638</v>
      </c>
      <c r="T10" s="27">
        <f t="shared" si="2"/>
        <v>26</v>
      </c>
      <c r="U10" s="52">
        <v>0</v>
      </c>
      <c r="V10" s="51">
        <f t="shared" si="3"/>
        <v>32.242863166249165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0</v>
      </c>
      <c r="G11" s="246">
        <v>1</v>
      </c>
      <c r="H11" s="248">
        <v>1</v>
      </c>
      <c r="I11" s="247">
        <v>1</v>
      </c>
      <c r="J11" s="152">
        <v>0</v>
      </c>
      <c r="K11" s="152"/>
      <c r="L11" s="152"/>
      <c r="M11" s="152"/>
      <c r="N11" s="153">
        <f t="shared" si="0"/>
        <v>3</v>
      </c>
      <c r="O11" s="154">
        <f t="shared" si="1"/>
        <v>4.3876968978982935</v>
      </c>
      <c r="R11" s="29" t="s">
        <v>25</v>
      </c>
      <c r="S11" s="12">
        <v>68373</v>
      </c>
      <c r="T11" s="27">
        <f t="shared" si="2"/>
        <v>3</v>
      </c>
      <c r="U11" s="52">
        <v>0</v>
      </c>
      <c r="V11" s="51">
        <f t="shared" si="3"/>
        <v>4.3876968978982935</v>
      </c>
      <c r="W11" s="49">
        <v>0</v>
      </c>
      <c r="Z11" s="251"/>
    </row>
    <row r="12" spans="1:26" ht="24">
      <c r="A12" s="151" t="s">
        <v>26</v>
      </c>
      <c r="B12" s="248">
        <v>4</v>
      </c>
      <c r="C12" s="248">
        <v>0</v>
      </c>
      <c r="D12" s="246">
        <v>0</v>
      </c>
      <c r="E12" s="248">
        <v>1</v>
      </c>
      <c r="F12" s="246">
        <v>1</v>
      </c>
      <c r="G12" s="246">
        <v>4</v>
      </c>
      <c r="H12" s="248">
        <v>3</v>
      </c>
      <c r="I12" s="247">
        <v>19</v>
      </c>
      <c r="J12" s="152">
        <v>11</v>
      </c>
      <c r="K12" s="152"/>
      <c r="L12" s="152"/>
      <c r="M12" s="152"/>
      <c r="N12" s="153">
        <f t="shared" si="0"/>
        <v>43</v>
      </c>
      <c r="O12" s="154">
        <f t="shared" si="1"/>
        <v>58.587895468294413</v>
      </c>
      <c r="R12" s="29" t="s">
        <v>26</v>
      </c>
      <c r="S12" s="12">
        <v>73394</v>
      </c>
      <c r="T12" s="27">
        <f t="shared" si="2"/>
        <v>43</v>
      </c>
      <c r="U12" s="52">
        <v>0</v>
      </c>
      <c r="V12" s="51">
        <f t="shared" si="3"/>
        <v>58.587895468294413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1</v>
      </c>
      <c r="G13" s="246">
        <v>2</v>
      </c>
      <c r="H13" s="248">
        <v>0</v>
      </c>
      <c r="I13" s="247">
        <v>0</v>
      </c>
      <c r="J13" s="152">
        <v>0</v>
      </c>
      <c r="K13" s="152"/>
      <c r="L13" s="152"/>
      <c r="M13" s="152"/>
      <c r="N13" s="153">
        <f t="shared" si="0"/>
        <v>3</v>
      </c>
      <c r="O13" s="154">
        <f t="shared" si="1"/>
        <v>2.7811512111913523</v>
      </c>
      <c r="R13" s="29" t="s">
        <v>27</v>
      </c>
      <c r="S13" s="12">
        <v>107869</v>
      </c>
      <c r="T13" s="27">
        <f t="shared" si="2"/>
        <v>3</v>
      </c>
      <c r="U13" s="52">
        <v>0</v>
      </c>
      <c r="V13" s="51">
        <f t="shared" si="3"/>
        <v>2.7811512111913523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4</v>
      </c>
      <c r="H14" s="248">
        <v>1</v>
      </c>
      <c r="I14" s="247">
        <v>4</v>
      </c>
      <c r="J14" s="152">
        <v>0</v>
      </c>
      <c r="K14" s="152"/>
      <c r="L14" s="152"/>
      <c r="M14" s="152"/>
      <c r="N14" s="153">
        <f t="shared" si="0"/>
        <v>9</v>
      </c>
      <c r="O14" s="154">
        <f t="shared" si="1"/>
        <v>15.570934256055363</v>
      </c>
      <c r="R14" s="29" t="s">
        <v>34</v>
      </c>
      <c r="S14" s="12">
        <v>57800</v>
      </c>
      <c r="T14" s="27">
        <f t="shared" si="2"/>
        <v>9</v>
      </c>
      <c r="U14" s="52">
        <v>0</v>
      </c>
      <c r="V14" s="51">
        <f t="shared" si="3"/>
        <v>15.570934256055363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4</v>
      </c>
      <c r="I15" s="247">
        <v>2</v>
      </c>
      <c r="J15" s="152">
        <v>0</v>
      </c>
      <c r="K15" s="152"/>
      <c r="L15" s="152"/>
      <c r="M15" s="152"/>
      <c r="N15" s="153">
        <f t="shared" si="0"/>
        <v>6</v>
      </c>
      <c r="O15" s="154">
        <f t="shared" si="1"/>
        <v>9.1347837339950981</v>
      </c>
      <c r="R15" s="29" t="s">
        <v>32</v>
      </c>
      <c r="S15" s="12">
        <v>65683</v>
      </c>
      <c r="T15" s="27">
        <f t="shared" si="2"/>
        <v>6</v>
      </c>
      <c r="U15" s="52">
        <v>0</v>
      </c>
      <c r="V15" s="51">
        <f t="shared" si="3"/>
        <v>9.1347837339950981</v>
      </c>
      <c r="W15" s="49">
        <v>0</v>
      </c>
      <c r="Z15" s="251"/>
    </row>
    <row r="16" spans="1:26" ht="24">
      <c r="A16" s="151" t="s">
        <v>28</v>
      </c>
      <c r="B16" s="248">
        <v>1</v>
      </c>
      <c r="C16" s="248">
        <v>0</v>
      </c>
      <c r="D16" s="246">
        <v>0</v>
      </c>
      <c r="E16" s="248">
        <v>0</v>
      </c>
      <c r="F16" s="246">
        <v>2</v>
      </c>
      <c r="G16" s="246">
        <v>7</v>
      </c>
      <c r="H16" s="248">
        <v>6</v>
      </c>
      <c r="I16" s="247">
        <v>3</v>
      </c>
      <c r="J16" s="152">
        <v>1</v>
      </c>
      <c r="K16" s="152"/>
      <c r="L16" s="152"/>
      <c r="M16" s="152"/>
      <c r="N16" s="153">
        <f t="shared" si="0"/>
        <v>20</v>
      </c>
      <c r="O16" s="154">
        <f t="shared" si="1"/>
        <v>16.458873390116448</v>
      </c>
      <c r="R16" s="29" t="s">
        <v>28</v>
      </c>
      <c r="S16" s="12">
        <v>121515</v>
      </c>
      <c r="T16" s="27">
        <f t="shared" si="2"/>
        <v>20</v>
      </c>
      <c r="U16" s="52">
        <v>0</v>
      </c>
      <c r="V16" s="51">
        <f t="shared" si="3"/>
        <v>16.458873390116448</v>
      </c>
      <c r="W16" s="49">
        <v>0</v>
      </c>
      <c r="Z16" s="251"/>
    </row>
    <row r="17" spans="1:26" ht="24">
      <c r="A17" s="151" t="s">
        <v>29</v>
      </c>
      <c r="B17" s="248">
        <v>4</v>
      </c>
      <c r="C17" s="248">
        <v>4</v>
      </c>
      <c r="D17" s="246">
        <v>0</v>
      </c>
      <c r="E17" s="248">
        <v>0</v>
      </c>
      <c r="F17" s="246">
        <v>0</v>
      </c>
      <c r="G17" s="246">
        <v>3</v>
      </c>
      <c r="H17" s="248">
        <v>5</v>
      </c>
      <c r="I17" s="247">
        <v>7</v>
      </c>
      <c r="J17" s="152">
        <v>1</v>
      </c>
      <c r="K17" s="152"/>
      <c r="L17" s="152"/>
      <c r="M17" s="152"/>
      <c r="N17" s="153">
        <f t="shared" si="0"/>
        <v>24</v>
      </c>
      <c r="O17" s="154">
        <f t="shared" si="1"/>
        <v>20.614129267768948</v>
      </c>
      <c r="R17" s="29" t="s">
        <v>29</v>
      </c>
      <c r="S17" s="12">
        <v>116425</v>
      </c>
      <c r="T17" s="27">
        <f t="shared" si="2"/>
        <v>24</v>
      </c>
      <c r="U17" s="52">
        <v>0</v>
      </c>
      <c r="V17" s="51">
        <f t="shared" si="3"/>
        <v>20.614129267768948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>
        <v>0</v>
      </c>
      <c r="J18" s="152">
        <v>0</v>
      </c>
      <c r="K18" s="152"/>
      <c r="L18" s="152"/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3</v>
      </c>
      <c r="H19" s="246">
        <v>4</v>
      </c>
      <c r="I19" s="247">
        <v>2</v>
      </c>
      <c r="J19" s="152">
        <v>0</v>
      </c>
      <c r="K19" s="152"/>
      <c r="L19" s="152"/>
      <c r="M19" s="152"/>
      <c r="N19" s="153">
        <f t="shared" si="0"/>
        <v>9</v>
      </c>
      <c r="O19" s="154">
        <f t="shared" si="1"/>
        <v>32.137118371719339</v>
      </c>
      <c r="R19" s="29" t="s">
        <v>58</v>
      </c>
      <c r="S19" s="12">
        <v>28005</v>
      </c>
      <c r="T19" s="27">
        <f t="shared" si="2"/>
        <v>9</v>
      </c>
      <c r="U19" s="52">
        <v>0</v>
      </c>
      <c r="V19" s="51">
        <f t="shared" si="3"/>
        <v>32.137118371719339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1</v>
      </c>
      <c r="F20" s="246">
        <v>0</v>
      </c>
      <c r="G20" s="246">
        <v>3</v>
      </c>
      <c r="H20" s="248">
        <v>0</v>
      </c>
      <c r="I20" s="247">
        <v>0</v>
      </c>
      <c r="J20" s="152">
        <v>1</v>
      </c>
      <c r="K20" s="152"/>
      <c r="L20" s="152"/>
      <c r="M20" s="152"/>
      <c r="N20" s="153">
        <f t="shared" si="0"/>
        <v>5</v>
      </c>
      <c r="O20" s="154">
        <f t="shared" si="1"/>
        <v>6.7110490711908088</v>
      </c>
      <c r="R20" s="29" t="s">
        <v>30</v>
      </c>
      <c r="S20" s="12">
        <v>74504</v>
      </c>
      <c r="T20" s="27">
        <f t="shared" si="2"/>
        <v>5</v>
      </c>
      <c r="U20" s="52">
        <v>0</v>
      </c>
      <c r="V20" s="51">
        <f t="shared" si="3"/>
        <v>6.7110490711908088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>
        <v>0</v>
      </c>
      <c r="J21" s="152">
        <v>0</v>
      </c>
      <c r="K21" s="152"/>
      <c r="L21" s="152"/>
      <c r="M21" s="152"/>
      <c r="N21" s="153">
        <f t="shared" si="0"/>
        <v>0</v>
      </c>
      <c r="O21" s="154">
        <f t="shared" si="1"/>
        <v>0</v>
      </c>
      <c r="R21" s="29" t="s">
        <v>35</v>
      </c>
      <c r="S21" s="12">
        <v>22704</v>
      </c>
      <c r="T21" s="27">
        <f t="shared" si="2"/>
        <v>0</v>
      </c>
      <c r="U21" s="52">
        <v>0</v>
      </c>
      <c r="V21" s="51">
        <f t="shared" si="3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0</v>
      </c>
      <c r="D22" s="246">
        <v>0</v>
      </c>
      <c r="E22" s="248">
        <v>0</v>
      </c>
      <c r="F22" s="246">
        <v>1</v>
      </c>
      <c r="G22" s="246">
        <v>1</v>
      </c>
      <c r="H22" s="248">
        <v>1</v>
      </c>
      <c r="I22" s="247">
        <v>0</v>
      </c>
      <c r="J22" s="152">
        <v>0</v>
      </c>
      <c r="K22" s="152"/>
      <c r="L22" s="152"/>
      <c r="M22" s="152"/>
      <c r="N22" s="153">
        <f t="shared" si="0"/>
        <v>3</v>
      </c>
      <c r="O22" s="154">
        <f t="shared" si="1"/>
        <v>8.1369171933060294</v>
      </c>
      <c r="R22" s="11" t="s">
        <v>59</v>
      </c>
      <c r="S22" s="12">
        <v>36869</v>
      </c>
      <c r="T22" s="27">
        <f t="shared" si="2"/>
        <v>3</v>
      </c>
      <c r="U22" s="52">
        <v>0</v>
      </c>
      <c r="V22" s="51">
        <f t="shared" si="3"/>
        <v>8.1369171933060294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1</v>
      </c>
      <c r="H23" s="248">
        <v>5</v>
      </c>
      <c r="I23" s="247">
        <v>5</v>
      </c>
      <c r="J23" s="152">
        <v>0</v>
      </c>
      <c r="K23" s="152"/>
      <c r="L23" s="152"/>
      <c r="M23" s="152"/>
      <c r="N23" s="153">
        <f t="shared" si="0"/>
        <v>11</v>
      </c>
      <c r="O23" s="154">
        <f t="shared" si="1"/>
        <v>23.362004884782838</v>
      </c>
      <c r="R23" s="11" t="s">
        <v>60</v>
      </c>
      <c r="S23" s="12">
        <v>47085</v>
      </c>
      <c r="T23" s="27">
        <f t="shared" si="2"/>
        <v>11</v>
      </c>
      <c r="U23" s="52">
        <v>0</v>
      </c>
      <c r="V23" s="51">
        <f t="shared" si="3"/>
        <v>23.362004884782838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17</v>
      </c>
      <c r="H24" s="248">
        <v>6</v>
      </c>
      <c r="I24" s="247">
        <v>6</v>
      </c>
      <c r="J24" s="152">
        <v>1</v>
      </c>
      <c r="K24" s="152"/>
      <c r="L24" s="152"/>
      <c r="M24" s="152"/>
      <c r="N24" s="153">
        <f t="shared" si="0"/>
        <v>30</v>
      </c>
      <c r="O24" s="154">
        <f t="shared" si="1"/>
        <v>107.90590604992447</v>
      </c>
      <c r="R24" s="11" t="s">
        <v>61</v>
      </c>
      <c r="S24" s="12">
        <v>27802</v>
      </c>
      <c r="T24" s="27">
        <f t="shared" si="2"/>
        <v>30</v>
      </c>
      <c r="U24" s="52">
        <v>0</v>
      </c>
      <c r="V24" s="51">
        <f t="shared" si="3"/>
        <v>107.90590604992447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17</v>
      </c>
      <c r="G25" s="246">
        <v>77</v>
      </c>
      <c r="H25" s="248">
        <v>16</v>
      </c>
      <c r="I25" s="247">
        <v>11</v>
      </c>
      <c r="J25" s="152">
        <v>0</v>
      </c>
      <c r="K25" s="152"/>
      <c r="L25" s="152"/>
      <c r="M25" s="152"/>
      <c r="N25" s="153">
        <f t="shared" si="0"/>
        <v>121</v>
      </c>
      <c r="O25" s="154">
        <f t="shared" si="1"/>
        <v>485.84621561935353</v>
      </c>
      <c r="R25" s="11" t="s">
        <v>62</v>
      </c>
      <c r="S25" s="12">
        <v>24905</v>
      </c>
      <c r="T25" s="27">
        <f t="shared" si="2"/>
        <v>121</v>
      </c>
      <c r="U25" s="52">
        <v>0</v>
      </c>
      <c r="V25" s="51">
        <f t="shared" si="3"/>
        <v>485.84621561935353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6</v>
      </c>
      <c r="H26" s="248">
        <v>7</v>
      </c>
      <c r="I26" s="247">
        <v>0</v>
      </c>
      <c r="J26" s="156">
        <v>2</v>
      </c>
      <c r="K26" s="156"/>
      <c r="L26" s="156"/>
      <c r="M26" s="156"/>
      <c r="N26" s="153">
        <f t="shared" si="0"/>
        <v>15</v>
      </c>
      <c r="O26" s="157">
        <f t="shared" si="1"/>
        <v>63.443725415556401</v>
      </c>
      <c r="R26" s="14" t="s">
        <v>63</v>
      </c>
      <c r="S26" s="12">
        <v>23643</v>
      </c>
      <c r="T26" s="27">
        <f t="shared" si="2"/>
        <v>15</v>
      </c>
      <c r="U26" s="53">
        <v>0</v>
      </c>
      <c r="V26" s="51">
        <f t="shared" si="3"/>
        <v>63.443725415556401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16</v>
      </c>
      <c r="C27" s="95">
        <f t="shared" si="4"/>
        <v>6</v>
      </c>
      <c r="D27" s="95">
        <f t="shared" si="4"/>
        <v>1</v>
      </c>
      <c r="E27" s="95">
        <f t="shared" si="4"/>
        <v>7</v>
      </c>
      <c r="F27" s="95">
        <f t="shared" si="4"/>
        <v>32</v>
      </c>
      <c r="G27" s="95">
        <f t="shared" si="4"/>
        <v>166</v>
      </c>
      <c r="H27" s="95">
        <f t="shared" si="4"/>
        <v>85</v>
      </c>
      <c r="I27" s="95">
        <f t="shared" si="4"/>
        <v>86</v>
      </c>
      <c r="J27" s="95">
        <f t="shared" si="4"/>
        <v>18</v>
      </c>
      <c r="K27" s="95">
        <f t="shared" si="4"/>
        <v>0</v>
      </c>
      <c r="L27" s="95">
        <f t="shared" si="4"/>
        <v>0</v>
      </c>
      <c r="M27" s="95">
        <f t="shared" si="4"/>
        <v>0</v>
      </c>
      <c r="N27" s="95">
        <f t="shared" si="0"/>
        <v>417</v>
      </c>
      <c r="O27" s="96">
        <f t="shared" si="1"/>
        <v>31.866847016208531</v>
      </c>
      <c r="R27" s="94" t="s">
        <v>64</v>
      </c>
      <c r="S27" s="98">
        <f>SUM(S6:S26)</f>
        <v>1308570</v>
      </c>
      <c r="T27" s="98">
        <f>SUM(T6:T26)</f>
        <v>417</v>
      </c>
      <c r="U27" s="98">
        <f>SUM(U6:U26)</f>
        <v>0</v>
      </c>
      <c r="V27" s="99">
        <f>T27*100000/S27</f>
        <v>31.866847016208531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hidden="1" customWidth="1"/>
    <col min="19" max="20" width="9.140625" style="1" customWidth="1"/>
  </cols>
  <sheetData>
    <row r="1" spans="1:23">
      <c r="B1" s="83" t="s">
        <v>353</v>
      </c>
      <c r="M1" s="83"/>
      <c r="N1" s="330" t="s">
        <v>354</v>
      </c>
    </row>
    <row r="2" spans="1:23">
      <c r="A2" s="42"/>
      <c r="B2" s="82" t="s">
        <v>599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3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3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35</v>
      </c>
      <c r="P4" s="36">
        <f t="shared" ref="P4:P10" si="0">O4*100000/N4</f>
        <v>49.714229657011892</v>
      </c>
      <c r="Q4" s="2"/>
      <c r="R4" s="70">
        <f>O4*100/O10</f>
        <v>8.3932853717026372</v>
      </c>
      <c r="S4" s="71"/>
      <c r="T4" s="72"/>
    </row>
    <row r="5" spans="1:23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116</v>
      </c>
      <c r="P5" s="36">
        <f t="shared" si="0"/>
        <v>154.5791947244829</v>
      </c>
      <c r="R5" s="70">
        <f>O5*100/O10</f>
        <v>27.817745803357315</v>
      </c>
      <c r="S5" s="71"/>
      <c r="T5" s="72"/>
      <c r="V5" s="255"/>
    </row>
    <row r="6" spans="1:23">
      <c r="A6" s="26" t="s">
        <v>21</v>
      </c>
      <c r="B6" s="5">
        <f>B7+B8</f>
        <v>156133</v>
      </c>
      <c r="C6" s="6">
        <v>19</v>
      </c>
      <c r="D6" s="6">
        <v>0</v>
      </c>
      <c r="E6" s="58">
        <f>C6+D6</f>
        <v>19</v>
      </c>
      <c r="F6" s="59">
        <f>E6*100000/B6</f>
        <v>12.169112231238751</v>
      </c>
      <c r="G6" s="6">
        <v>48</v>
      </c>
      <c r="H6" s="60">
        <f>C6+D6+G6</f>
        <v>67</v>
      </c>
      <c r="I6" s="61">
        <f>H6*100000/B6</f>
        <v>42.912132604894545</v>
      </c>
      <c r="L6" s="107"/>
      <c r="M6" s="17" t="s">
        <v>36</v>
      </c>
      <c r="N6" s="35">
        <v>84248.338076132117</v>
      </c>
      <c r="O6" s="17">
        <v>125</v>
      </c>
      <c r="P6" s="36">
        <f t="shared" si="0"/>
        <v>148.37087930095677</v>
      </c>
      <c r="R6" s="70">
        <f>O6*100/O10</f>
        <v>29.976019184652277</v>
      </c>
      <c r="S6" s="73"/>
      <c r="T6" s="38"/>
      <c r="V6" s="255"/>
    </row>
    <row r="7" spans="1:23">
      <c r="A7" s="28" t="s">
        <v>57</v>
      </c>
      <c r="B7" s="7">
        <v>34554</v>
      </c>
      <c r="C7" s="8">
        <v>6</v>
      </c>
      <c r="D7" s="9">
        <v>0</v>
      </c>
      <c r="E7" s="62">
        <f>C7+D7</f>
        <v>6</v>
      </c>
      <c r="F7" s="63">
        <f>E7*100000/B7</f>
        <v>17.364125716270184</v>
      </c>
      <c r="G7" s="10">
        <v>17</v>
      </c>
      <c r="H7" s="64">
        <f>C7+D7+G7</f>
        <v>23</v>
      </c>
      <c r="I7" s="65">
        <f>H7*100000/B7</f>
        <v>66.562481912369051</v>
      </c>
      <c r="M7" s="17" t="s">
        <v>37</v>
      </c>
      <c r="N7" s="35">
        <v>199998.93546853634</v>
      </c>
      <c r="O7" s="17">
        <v>72</v>
      </c>
      <c r="P7" s="36">
        <f t="shared" si="0"/>
        <v>36.000191616683367</v>
      </c>
      <c r="R7" s="70">
        <f>O7*100/O10</f>
        <v>17.266187050359711</v>
      </c>
      <c r="S7" s="71"/>
      <c r="T7" s="72"/>
      <c r="V7" s="255"/>
    </row>
    <row r="8" spans="1:23">
      <c r="A8" s="28" t="s">
        <v>22</v>
      </c>
      <c r="B8" s="7">
        <v>121579</v>
      </c>
      <c r="C8" s="8">
        <v>13</v>
      </c>
      <c r="D8" s="9">
        <v>0</v>
      </c>
      <c r="E8" s="62">
        <f t="shared" ref="E8:E27" si="1">C8+D8</f>
        <v>13</v>
      </c>
      <c r="F8" s="63">
        <f t="shared" ref="F8:F27" si="2">E8*100000/B8</f>
        <v>10.692636063793913</v>
      </c>
      <c r="G8" s="10">
        <v>31</v>
      </c>
      <c r="H8" s="64">
        <f t="shared" ref="H8:H27" si="3">C8+D8+G8</f>
        <v>44</v>
      </c>
      <c r="I8" s="65">
        <f t="shared" ref="I8:I27" si="4">H8*100000/B8</f>
        <v>36.190460523610163</v>
      </c>
      <c r="M8" s="17" t="s">
        <v>38</v>
      </c>
      <c r="N8" s="35">
        <v>444932</v>
      </c>
      <c r="O8" s="17">
        <v>42</v>
      </c>
      <c r="P8" s="36">
        <f t="shared" si="0"/>
        <v>9.4396447097534004</v>
      </c>
      <c r="R8" s="70">
        <f>O8*100/O10</f>
        <v>10.071942446043165</v>
      </c>
      <c r="S8" s="71"/>
      <c r="T8" s="72"/>
      <c r="V8" s="255"/>
    </row>
    <row r="9" spans="1:23">
      <c r="A9" s="29" t="s">
        <v>23</v>
      </c>
      <c r="B9" s="12">
        <v>98345</v>
      </c>
      <c r="C9" s="8">
        <v>2</v>
      </c>
      <c r="D9" s="9">
        <v>0</v>
      </c>
      <c r="E9" s="62">
        <f t="shared" si="1"/>
        <v>2</v>
      </c>
      <c r="F9" s="63">
        <f t="shared" si="2"/>
        <v>2.0336570237429457</v>
      </c>
      <c r="G9" s="10">
        <v>7</v>
      </c>
      <c r="H9" s="64">
        <f t="shared" si="3"/>
        <v>9</v>
      </c>
      <c r="I9" s="65">
        <f t="shared" si="4"/>
        <v>9.1514566068432561</v>
      </c>
      <c r="M9" s="17" t="s">
        <v>39</v>
      </c>
      <c r="N9" s="35">
        <v>433946</v>
      </c>
      <c r="O9" s="17">
        <v>27</v>
      </c>
      <c r="P9" s="36">
        <f t="shared" si="0"/>
        <v>6.2219723191364826</v>
      </c>
      <c r="R9" s="70">
        <f>O9*100/O10</f>
        <v>6.4748201438848918</v>
      </c>
      <c r="T9" s="72"/>
      <c r="V9" s="255"/>
    </row>
    <row r="10" spans="1:23">
      <c r="A10" s="29" t="s">
        <v>31</v>
      </c>
      <c r="B10" s="12">
        <v>53681</v>
      </c>
      <c r="C10" s="8">
        <v>4</v>
      </c>
      <c r="D10" s="9">
        <v>0</v>
      </c>
      <c r="E10" s="62">
        <f t="shared" si="1"/>
        <v>4</v>
      </c>
      <c r="F10" s="63">
        <f t="shared" si="2"/>
        <v>7.4514260166539374</v>
      </c>
      <c r="G10" s="10">
        <v>9</v>
      </c>
      <c r="H10" s="64">
        <f t="shared" si="3"/>
        <v>13</v>
      </c>
      <c r="I10" s="65">
        <f t="shared" si="4"/>
        <v>24.217134554125295</v>
      </c>
      <c r="M10" s="31" t="s">
        <v>41</v>
      </c>
      <c r="N10" s="32">
        <f>SUM(N4:N9)</f>
        <v>1308570.0921336529</v>
      </c>
      <c r="O10" s="32">
        <f>SUM(O4:O9)</f>
        <v>417</v>
      </c>
      <c r="P10" s="33">
        <f t="shared" si="0"/>
        <v>31.866844772531223</v>
      </c>
      <c r="R10" s="74">
        <f>SUM(R4:R9)</f>
        <v>100.00000000000001</v>
      </c>
      <c r="T10" s="72"/>
      <c r="V10" s="255"/>
    </row>
    <row r="11" spans="1:23">
      <c r="A11" s="29" t="s">
        <v>24</v>
      </c>
      <c r="B11" s="12">
        <v>80638</v>
      </c>
      <c r="C11" s="8">
        <v>6</v>
      </c>
      <c r="D11" s="9">
        <v>0</v>
      </c>
      <c r="E11" s="62">
        <f t="shared" si="1"/>
        <v>6</v>
      </c>
      <c r="F11" s="63">
        <f t="shared" si="2"/>
        <v>7.4406607306728834</v>
      </c>
      <c r="G11" s="10">
        <v>20</v>
      </c>
      <c r="H11" s="64">
        <f t="shared" si="3"/>
        <v>26</v>
      </c>
      <c r="I11" s="65">
        <f t="shared" si="4"/>
        <v>32.242863166249165</v>
      </c>
      <c r="M11" s="37"/>
      <c r="T11" s="2"/>
    </row>
    <row r="12" spans="1:23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3</v>
      </c>
      <c r="H12" s="64">
        <f t="shared" si="3"/>
        <v>3</v>
      </c>
      <c r="I12" s="65">
        <f t="shared" si="4"/>
        <v>4.3876968978982935</v>
      </c>
    </row>
    <row r="13" spans="1:23">
      <c r="A13" s="29" t="s">
        <v>26</v>
      </c>
      <c r="B13" s="12">
        <v>73394</v>
      </c>
      <c r="C13" s="8">
        <v>5</v>
      </c>
      <c r="D13" s="9">
        <v>0</v>
      </c>
      <c r="E13" s="62">
        <f t="shared" si="1"/>
        <v>5</v>
      </c>
      <c r="F13" s="63">
        <f t="shared" si="2"/>
        <v>6.8125459846853964</v>
      </c>
      <c r="G13" s="10">
        <v>38</v>
      </c>
      <c r="H13" s="64">
        <f t="shared" si="3"/>
        <v>43</v>
      </c>
      <c r="I13" s="65">
        <f t="shared" si="4"/>
        <v>58.587895468294413</v>
      </c>
      <c r="M13" s="75" t="s">
        <v>69</v>
      </c>
      <c r="N13" s="75" t="s">
        <v>10</v>
      </c>
      <c r="O13" s="75" t="s">
        <v>40</v>
      </c>
      <c r="P13" s="76" t="s">
        <v>13</v>
      </c>
      <c r="T13"/>
    </row>
    <row r="14" spans="1:23">
      <c r="A14" s="29" t="s">
        <v>27</v>
      </c>
      <c r="B14" s="12">
        <v>107869</v>
      </c>
      <c r="C14" s="8">
        <v>3</v>
      </c>
      <c r="D14" s="9">
        <v>0</v>
      </c>
      <c r="E14" s="62">
        <f t="shared" si="1"/>
        <v>3</v>
      </c>
      <c r="F14" s="63">
        <f t="shared" si="2"/>
        <v>2.7811512111913523</v>
      </c>
      <c r="G14" s="10">
        <v>0</v>
      </c>
      <c r="H14" s="64">
        <f t="shared" si="3"/>
        <v>3</v>
      </c>
      <c r="I14" s="65">
        <f t="shared" si="4"/>
        <v>2.7811512111913523</v>
      </c>
      <c r="M14" s="77" t="s">
        <v>70</v>
      </c>
      <c r="N14" s="78">
        <v>652498</v>
      </c>
      <c r="O14" s="77">
        <v>200</v>
      </c>
      <c r="P14" s="36">
        <f>O14*100000/N14</f>
        <v>30.65143494692704</v>
      </c>
      <c r="R14" s="79"/>
      <c r="T14"/>
    </row>
    <row r="15" spans="1:23">
      <c r="A15" s="29" t="s">
        <v>34</v>
      </c>
      <c r="B15" s="12">
        <v>57800</v>
      </c>
      <c r="C15" s="8">
        <v>2</v>
      </c>
      <c r="D15" s="9">
        <v>0</v>
      </c>
      <c r="E15" s="62">
        <f t="shared" si="1"/>
        <v>2</v>
      </c>
      <c r="F15" s="63">
        <f t="shared" si="2"/>
        <v>3.4602076124567476</v>
      </c>
      <c r="G15" s="10">
        <v>7</v>
      </c>
      <c r="H15" s="64">
        <f t="shared" si="3"/>
        <v>9</v>
      </c>
      <c r="I15" s="65">
        <f t="shared" si="4"/>
        <v>15.570934256055363</v>
      </c>
      <c r="M15" s="77" t="s">
        <v>71</v>
      </c>
      <c r="N15" s="78">
        <v>656072</v>
      </c>
      <c r="O15" s="78">
        <f>O10-O14</f>
        <v>217</v>
      </c>
      <c r="P15" s="36">
        <f>O15*100000/N15</f>
        <v>33.075638039727345</v>
      </c>
      <c r="T15"/>
      <c r="W15">
        <f>5/6</f>
        <v>0.83333333333333337</v>
      </c>
    </row>
    <row r="16" spans="1:23">
      <c r="A16" s="29" t="s">
        <v>32</v>
      </c>
      <c r="B16" s="12">
        <v>65683</v>
      </c>
      <c r="C16" s="8">
        <v>3</v>
      </c>
      <c r="D16" s="9">
        <v>0</v>
      </c>
      <c r="E16" s="62">
        <f t="shared" si="1"/>
        <v>3</v>
      </c>
      <c r="F16" s="63">
        <f t="shared" si="2"/>
        <v>4.5673918669975491</v>
      </c>
      <c r="G16" s="10">
        <v>3</v>
      </c>
      <c r="H16" s="64">
        <f t="shared" si="3"/>
        <v>6</v>
      </c>
      <c r="I16" s="65">
        <f t="shared" si="4"/>
        <v>9.1347837339950981</v>
      </c>
      <c r="M16" s="80" t="s">
        <v>41</v>
      </c>
      <c r="N16" s="81">
        <f>N14+N15</f>
        <v>1308570</v>
      </c>
      <c r="O16" s="245">
        <f>O14+O15</f>
        <v>417</v>
      </c>
      <c r="P16" s="69">
        <f>O16*100000/N16</f>
        <v>31.866847016208531</v>
      </c>
      <c r="T16"/>
    </row>
    <row r="17" spans="1:22">
      <c r="A17" s="29" t="s">
        <v>28</v>
      </c>
      <c r="B17" s="12">
        <v>121515</v>
      </c>
      <c r="C17" s="8">
        <v>1</v>
      </c>
      <c r="D17" s="9">
        <v>0</v>
      </c>
      <c r="E17" s="62">
        <f t="shared" si="1"/>
        <v>1</v>
      </c>
      <c r="F17" s="63">
        <f t="shared" si="2"/>
        <v>0.82294366950582232</v>
      </c>
      <c r="G17" s="10">
        <v>19</v>
      </c>
      <c r="H17" s="64">
        <f t="shared" si="3"/>
        <v>20</v>
      </c>
      <c r="I17" s="65">
        <f t="shared" si="4"/>
        <v>16.458873390116448</v>
      </c>
      <c r="T17"/>
    </row>
    <row r="18" spans="1:22">
      <c r="A18" s="29" t="s">
        <v>29</v>
      </c>
      <c r="B18" s="12">
        <v>116425</v>
      </c>
      <c r="C18" s="8">
        <v>6</v>
      </c>
      <c r="D18" s="9">
        <v>0</v>
      </c>
      <c r="E18" s="62">
        <f t="shared" si="1"/>
        <v>6</v>
      </c>
      <c r="F18" s="63">
        <f t="shared" si="2"/>
        <v>5.1535323169422371</v>
      </c>
      <c r="G18" s="10">
        <v>18</v>
      </c>
      <c r="H18" s="64">
        <f t="shared" si="3"/>
        <v>24</v>
      </c>
      <c r="I18" s="65">
        <f t="shared" si="4"/>
        <v>20.614129267768948</v>
      </c>
      <c r="R18" s="79"/>
      <c r="T18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S19" s="252"/>
      <c r="T19" s="253"/>
      <c r="U19" s="254"/>
    </row>
    <row r="20" spans="1:22">
      <c r="A20" s="29" t="s">
        <v>58</v>
      </c>
      <c r="B20" s="12">
        <v>28005</v>
      </c>
      <c r="C20" s="8">
        <v>6</v>
      </c>
      <c r="D20" s="9">
        <v>0</v>
      </c>
      <c r="E20" s="62">
        <f t="shared" si="1"/>
        <v>6</v>
      </c>
      <c r="F20" s="63">
        <f t="shared" si="2"/>
        <v>21.424745581146222</v>
      </c>
      <c r="G20" s="10">
        <v>3</v>
      </c>
      <c r="H20" s="64">
        <f t="shared" si="3"/>
        <v>9</v>
      </c>
      <c r="I20" s="65">
        <f t="shared" si="4"/>
        <v>32.137118371719339</v>
      </c>
      <c r="S20" s="252"/>
      <c r="T20" s="253"/>
      <c r="U20" s="254"/>
    </row>
    <row r="21" spans="1:22">
      <c r="A21" s="29" t="s">
        <v>30</v>
      </c>
      <c r="B21" s="12">
        <v>74504</v>
      </c>
      <c r="C21" s="8">
        <v>2</v>
      </c>
      <c r="D21" s="9">
        <v>0</v>
      </c>
      <c r="E21" s="62">
        <f t="shared" si="1"/>
        <v>2</v>
      </c>
      <c r="F21" s="63">
        <f t="shared" si="2"/>
        <v>2.6844196284763235</v>
      </c>
      <c r="G21" s="10">
        <v>3</v>
      </c>
      <c r="H21" s="64">
        <f t="shared" si="3"/>
        <v>5</v>
      </c>
      <c r="I21" s="65">
        <f t="shared" si="4"/>
        <v>6.7110490711908088</v>
      </c>
      <c r="S21" s="252"/>
      <c r="T21" s="253"/>
      <c r="U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S22" s="252"/>
      <c r="T22" s="253"/>
      <c r="U22" s="254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2</v>
      </c>
      <c r="H23" s="64">
        <f t="shared" si="3"/>
        <v>3</v>
      </c>
      <c r="I23" s="65">
        <f t="shared" si="4"/>
        <v>8.1369171933060294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6</v>
      </c>
      <c r="D24" s="9">
        <v>0</v>
      </c>
      <c r="E24" s="62">
        <f t="shared" si="1"/>
        <v>6</v>
      </c>
      <c r="F24" s="63">
        <f t="shared" si="2"/>
        <v>12.742911755336094</v>
      </c>
      <c r="G24" s="10">
        <v>5</v>
      </c>
      <c r="H24" s="64">
        <f t="shared" si="3"/>
        <v>11</v>
      </c>
      <c r="I24" s="65">
        <f t="shared" si="4"/>
        <v>23.362004884782838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12</v>
      </c>
      <c r="D25" s="9">
        <v>0</v>
      </c>
      <c r="E25" s="62">
        <f t="shared" si="1"/>
        <v>12</v>
      </c>
      <c r="F25" s="63">
        <f t="shared" si="2"/>
        <v>43.162362419969789</v>
      </c>
      <c r="G25" s="10">
        <v>18</v>
      </c>
      <c r="H25" s="64">
        <f t="shared" si="3"/>
        <v>30</v>
      </c>
      <c r="I25" s="65">
        <f t="shared" si="4"/>
        <v>107.90590604992447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12</v>
      </c>
      <c r="D26" s="9">
        <v>0</v>
      </c>
      <c r="E26" s="62">
        <f t="shared" si="1"/>
        <v>12</v>
      </c>
      <c r="F26" s="63">
        <f t="shared" si="2"/>
        <v>48.183095763902834</v>
      </c>
      <c r="G26" s="10">
        <v>109</v>
      </c>
      <c r="H26" s="64">
        <f t="shared" si="3"/>
        <v>121</v>
      </c>
      <c r="I26" s="65">
        <f t="shared" si="4"/>
        <v>485.84621561935353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5</v>
      </c>
      <c r="D27" s="10">
        <v>0</v>
      </c>
      <c r="E27" s="62">
        <f t="shared" si="1"/>
        <v>5</v>
      </c>
      <c r="F27" s="63">
        <f t="shared" si="2"/>
        <v>21.147908471852134</v>
      </c>
      <c r="G27" s="10">
        <v>10</v>
      </c>
      <c r="H27" s="64">
        <f t="shared" si="3"/>
        <v>15</v>
      </c>
      <c r="I27" s="65">
        <f t="shared" si="4"/>
        <v>63.443725415556401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95</v>
      </c>
      <c r="D28" s="103">
        <f>SUM(D7:D27)</f>
        <v>0</v>
      </c>
      <c r="E28" s="103">
        <f>SUM(E7:E27)</f>
        <v>95</v>
      </c>
      <c r="F28" s="104">
        <f>E28*100000/B28</f>
        <v>7.2598332530930714</v>
      </c>
      <c r="G28" s="103">
        <f>SUM(G7:G27)</f>
        <v>322</v>
      </c>
      <c r="H28" s="103">
        <f>C28+D28+G28</f>
        <v>417</v>
      </c>
      <c r="I28" s="104">
        <f>H28*100000/B28</f>
        <v>31.866847016208531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K22" workbookViewId="0">
      <selection activeCell="AL42" sqref="AL42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355</v>
      </c>
    </row>
    <row r="2" spans="1:54" ht="23.25">
      <c r="A2" s="83"/>
      <c r="B2" s="127"/>
      <c r="C2" s="82" t="s">
        <v>599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67</v>
      </c>
      <c r="C5" s="259">
        <v>0</v>
      </c>
      <c r="D5" s="66">
        <v>0</v>
      </c>
      <c r="E5" s="66">
        <v>1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2</v>
      </c>
      <c r="S5" s="66">
        <v>0</v>
      </c>
      <c r="T5" s="66">
        <v>0</v>
      </c>
      <c r="U5" s="66">
        <v>0</v>
      </c>
      <c r="V5" s="66">
        <v>1</v>
      </c>
      <c r="W5" s="66">
        <v>3</v>
      </c>
      <c r="X5" s="66">
        <v>1</v>
      </c>
      <c r="Y5" s="66">
        <v>7</v>
      </c>
      <c r="Z5" s="66">
        <v>3</v>
      </c>
      <c r="AA5" s="66">
        <v>6</v>
      </c>
      <c r="AB5" s="66">
        <v>10</v>
      </c>
      <c r="AC5" s="66">
        <v>8</v>
      </c>
      <c r="AD5" s="66">
        <v>3</v>
      </c>
      <c r="AE5" s="66">
        <v>1</v>
      </c>
      <c r="AF5" s="66">
        <v>2</v>
      </c>
      <c r="AG5" s="66">
        <v>7</v>
      </c>
      <c r="AH5" s="66">
        <v>1</v>
      </c>
      <c r="AI5" s="66">
        <v>6</v>
      </c>
      <c r="AJ5" s="66">
        <v>3</v>
      </c>
      <c r="AK5" s="66">
        <v>2</v>
      </c>
      <c r="AL5" s="66">
        <v>0</v>
      </c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9</v>
      </c>
      <c r="C6" s="259">
        <v>0</v>
      </c>
      <c r="D6" s="66">
        <v>1</v>
      </c>
      <c r="E6" s="66">
        <v>1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2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2</v>
      </c>
      <c r="Z6" s="66">
        <v>1</v>
      </c>
      <c r="AA6" s="66">
        <v>0</v>
      </c>
      <c r="AB6" s="66">
        <v>0</v>
      </c>
      <c r="AC6" s="66">
        <v>1</v>
      </c>
      <c r="AD6" s="66">
        <v>0</v>
      </c>
      <c r="AE6" s="66">
        <v>0</v>
      </c>
      <c r="AF6" s="66">
        <v>0</v>
      </c>
      <c r="AG6" s="66">
        <v>0</v>
      </c>
      <c r="AH6" s="66">
        <v>0</v>
      </c>
      <c r="AI6" s="66">
        <v>0</v>
      </c>
      <c r="AJ6" s="66">
        <v>0</v>
      </c>
      <c r="AK6" s="66">
        <v>1</v>
      </c>
      <c r="AL6" s="66">
        <v>0</v>
      </c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13</v>
      </c>
      <c r="C7" s="259">
        <v>0</v>
      </c>
      <c r="D7" s="66">
        <v>0</v>
      </c>
      <c r="E7" s="66">
        <v>2</v>
      </c>
      <c r="F7" s="66">
        <v>1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2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1</v>
      </c>
      <c r="W7" s="66">
        <v>0</v>
      </c>
      <c r="X7" s="66">
        <v>3</v>
      </c>
      <c r="Y7" s="66">
        <v>0</v>
      </c>
      <c r="Z7" s="66">
        <v>1</v>
      </c>
      <c r="AA7" s="66">
        <v>0</v>
      </c>
      <c r="AB7" s="66">
        <v>1</v>
      </c>
      <c r="AC7" s="66">
        <v>0</v>
      </c>
      <c r="AD7" s="66">
        <v>1</v>
      </c>
      <c r="AE7" s="66">
        <v>0</v>
      </c>
      <c r="AF7" s="66">
        <v>0</v>
      </c>
      <c r="AG7" s="66">
        <v>0</v>
      </c>
      <c r="AH7" s="66">
        <v>0</v>
      </c>
      <c r="AI7" s="66">
        <v>0</v>
      </c>
      <c r="AJ7" s="66">
        <v>0</v>
      </c>
      <c r="AK7" s="66">
        <v>1</v>
      </c>
      <c r="AL7" s="66">
        <v>0</v>
      </c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26</v>
      </c>
      <c r="C8" s="259">
        <v>0</v>
      </c>
      <c r="D8" s="66">
        <v>0</v>
      </c>
      <c r="E8" s="66">
        <v>0</v>
      </c>
      <c r="F8" s="66">
        <v>1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1</v>
      </c>
      <c r="S8" s="66">
        <v>0</v>
      </c>
      <c r="T8" s="66">
        <v>1</v>
      </c>
      <c r="U8" s="66">
        <v>0</v>
      </c>
      <c r="V8" s="66">
        <v>0</v>
      </c>
      <c r="W8" s="66">
        <v>0</v>
      </c>
      <c r="X8" s="66">
        <v>1</v>
      </c>
      <c r="Y8" s="66">
        <v>0</v>
      </c>
      <c r="Z8" s="66">
        <v>1</v>
      </c>
      <c r="AA8" s="66">
        <v>2</v>
      </c>
      <c r="AB8" s="66">
        <v>1</v>
      </c>
      <c r="AC8" s="66">
        <v>3</v>
      </c>
      <c r="AD8" s="66">
        <v>0</v>
      </c>
      <c r="AE8" s="66">
        <v>2</v>
      </c>
      <c r="AF8" s="66">
        <v>3</v>
      </c>
      <c r="AG8" s="66">
        <v>1</v>
      </c>
      <c r="AH8" s="66">
        <v>1</v>
      </c>
      <c r="AI8" s="66">
        <v>3</v>
      </c>
      <c r="AJ8" s="66">
        <v>2</v>
      </c>
      <c r="AK8" s="66">
        <v>1</v>
      </c>
      <c r="AL8" s="66">
        <v>1</v>
      </c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3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1</v>
      </c>
      <c r="AB9" s="66">
        <v>0</v>
      </c>
      <c r="AC9" s="66">
        <v>0</v>
      </c>
      <c r="AD9" s="66">
        <v>0</v>
      </c>
      <c r="AE9" s="66">
        <v>0</v>
      </c>
      <c r="AF9" s="66">
        <v>1</v>
      </c>
      <c r="AG9" s="66">
        <v>0</v>
      </c>
      <c r="AH9" s="66">
        <v>0</v>
      </c>
      <c r="AI9" s="66">
        <v>0</v>
      </c>
      <c r="AJ9" s="66">
        <v>1</v>
      </c>
      <c r="AK9" s="66">
        <v>0</v>
      </c>
      <c r="AL9" s="66">
        <v>0</v>
      </c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43</v>
      </c>
      <c r="C10" s="259">
        <v>1</v>
      </c>
      <c r="D10" s="66">
        <v>0</v>
      </c>
      <c r="E10" s="66">
        <v>1</v>
      </c>
      <c r="F10" s="66">
        <v>1</v>
      </c>
      <c r="G10" s="66">
        <v>1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1</v>
      </c>
      <c r="U10" s="66">
        <v>0</v>
      </c>
      <c r="V10" s="66">
        <v>1</v>
      </c>
      <c r="W10" s="66">
        <v>0</v>
      </c>
      <c r="X10" s="66">
        <v>1</v>
      </c>
      <c r="Y10" s="66">
        <v>1</v>
      </c>
      <c r="Z10" s="66">
        <v>0</v>
      </c>
      <c r="AA10" s="66">
        <v>1</v>
      </c>
      <c r="AB10" s="66">
        <v>1</v>
      </c>
      <c r="AC10" s="66">
        <v>1</v>
      </c>
      <c r="AD10" s="66">
        <v>0</v>
      </c>
      <c r="AE10" s="66">
        <v>0</v>
      </c>
      <c r="AF10" s="66">
        <v>0</v>
      </c>
      <c r="AG10" s="66">
        <v>3</v>
      </c>
      <c r="AH10" s="66">
        <v>7</v>
      </c>
      <c r="AI10" s="66">
        <v>7</v>
      </c>
      <c r="AJ10" s="66">
        <v>3</v>
      </c>
      <c r="AK10" s="66">
        <v>7</v>
      </c>
      <c r="AL10" s="66">
        <v>5</v>
      </c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3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1</v>
      </c>
      <c r="W11" s="66">
        <v>0</v>
      </c>
      <c r="X11" s="66">
        <v>0</v>
      </c>
      <c r="Y11" s="66">
        <v>1</v>
      </c>
      <c r="Z11" s="66">
        <v>0</v>
      </c>
      <c r="AA11" s="66">
        <v>1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9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1</v>
      </c>
      <c r="AA12" s="66">
        <v>1</v>
      </c>
      <c r="AB12" s="66">
        <v>1</v>
      </c>
      <c r="AC12" s="66">
        <v>1</v>
      </c>
      <c r="AD12" s="66">
        <v>0</v>
      </c>
      <c r="AE12" s="66">
        <v>0</v>
      </c>
      <c r="AF12" s="66">
        <v>1</v>
      </c>
      <c r="AG12" s="66">
        <v>1</v>
      </c>
      <c r="AH12" s="66">
        <v>2</v>
      </c>
      <c r="AI12" s="66">
        <v>0</v>
      </c>
      <c r="AJ12" s="66">
        <v>1</v>
      </c>
      <c r="AK12" s="66">
        <v>0</v>
      </c>
      <c r="AL12" s="66">
        <v>0</v>
      </c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6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1</v>
      </c>
      <c r="AD13" s="66">
        <v>2</v>
      </c>
      <c r="AE13" s="66">
        <v>1</v>
      </c>
      <c r="AF13" s="66">
        <v>0</v>
      </c>
      <c r="AG13" s="66">
        <v>0</v>
      </c>
      <c r="AH13" s="66">
        <v>0</v>
      </c>
      <c r="AI13" s="66">
        <v>1</v>
      </c>
      <c r="AJ13" s="66">
        <v>0</v>
      </c>
      <c r="AK13" s="66">
        <v>1</v>
      </c>
      <c r="AL13" s="66">
        <v>0</v>
      </c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20</v>
      </c>
      <c r="C14" s="259">
        <v>0</v>
      </c>
      <c r="D14" s="66">
        <v>0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2</v>
      </c>
      <c r="U14" s="66">
        <v>0</v>
      </c>
      <c r="V14" s="66">
        <v>0</v>
      </c>
      <c r="W14" s="66">
        <v>0</v>
      </c>
      <c r="X14" s="66">
        <v>1</v>
      </c>
      <c r="Y14" s="66">
        <v>0</v>
      </c>
      <c r="Z14" s="66">
        <v>0</v>
      </c>
      <c r="AA14" s="66">
        <v>2</v>
      </c>
      <c r="AB14" s="66">
        <v>4</v>
      </c>
      <c r="AC14" s="66">
        <v>1</v>
      </c>
      <c r="AD14" s="66">
        <v>1</v>
      </c>
      <c r="AE14" s="66">
        <v>3</v>
      </c>
      <c r="AF14" s="66">
        <v>1</v>
      </c>
      <c r="AG14" s="66">
        <v>0</v>
      </c>
      <c r="AH14" s="66">
        <v>2</v>
      </c>
      <c r="AI14" s="66">
        <v>0</v>
      </c>
      <c r="AJ14" s="66">
        <v>1</v>
      </c>
      <c r="AK14" s="66">
        <v>0</v>
      </c>
      <c r="AL14" s="66">
        <v>1</v>
      </c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24</v>
      </c>
      <c r="C15" s="259">
        <v>0</v>
      </c>
      <c r="D15" s="66">
        <v>0</v>
      </c>
      <c r="E15" s="66">
        <v>0</v>
      </c>
      <c r="F15" s="66">
        <v>3</v>
      </c>
      <c r="G15" s="66">
        <v>1</v>
      </c>
      <c r="H15" s="66">
        <v>2</v>
      </c>
      <c r="I15" s="66">
        <v>0</v>
      </c>
      <c r="J15" s="66">
        <v>2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1</v>
      </c>
      <c r="AA15" s="66">
        <v>1</v>
      </c>
      <c r="AB15" s="66">
        <v>1</v>
      </c>
      <c r="AC15" s="66">
        <v>1</v>
      </c>
      <c r="AD15" s="66">
        <v>2</v>
      </c>
      <c r="AE15" s="66">
        <v>0</v>
      </c>
      <c r="AF15" s="66">
        <v>0</v>
      </c>
      <c r="AG15" s="66">
        <v>4</v>
      </c>
      <c r="AH15" s="66">
        <v>2</v>
      </c>
      <c r="AI15" s="66">
        <v>3</v>
      </c>
      <c r="AJ15" s="66">
        <v>0</v>
      </c>
      <c r="AK15" s="66">
        <v>1</v>
      </c>
      <c r="AL15" s="66">
        <v>0</v>
      </c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9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2</v>
      </c>
      <c r="AB17" s="66">
        <v>1</v>
      </c>
      <c r="AC17" s="66">
        <v>1</v>
      </c>
      <c r="AD17" s="66">
        <v>1</v>
      </c>
      <c r="AE17" s="66">
        <v>2</v>
      </c>
      <c r="AF17" s="66">
        <v>0</v>
      </c>
      <c r="AG17" s="66">
        <v>1</v>
      </c>
      <c r="AH17" s="66">
        <v>0</v>
      </c>
      <c r="AI17" s="66">
        <v>0</v>
      </c>
      <c r="AJ17" s="66">
        <v>1</v>
      </c>
      <c r="AK17" s="66">
        <v>0</v>
      </c>
      <c r="AL17" s="66">
        <v>0</v>
      </c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5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1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1</v>
      </c>
      <c r="Z18" s="66">
        <v>1</v>
      </c>
      <c r="AA18" s="66">
        <v>0</v>
      </c>
      <c r="AB18" s="66">
        <v>1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1</v>
      </c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3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1</v>
      </c>
      <c r="V20" s="66">
        <v>0</v>
      </c>
      <c r="W20" s="66">
        <v>0</v>
      </c>
      <c r="X20" s="66">
        <v>0</v>
      </c>
      <c r="Y20" s="66">
        <v>0</v>
      </c>
      <c r="Z20" s="66">
        <v>1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1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11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1</v>
      </c>
      <c r="AB21" s="66">
        <v>0</v>
      </c>
      <c r="AC21" s="66">
        <v>0</v>
      </c>
      <c r="AD21" s="66">
        <v>1</v>
      </c>
      <c r="AE21" s="66">
        <v>0</v>
      </c>
      <c r="AF21" s="66">
        <v>4</v>
      </c>
      <c r="AG21" s="66">
        <v>0</v>
      </c>
      <c r="AH21" s="66">
        <v>0</v>
      </c>
      <c r="AI21" s="66">
        <v>0</v>
      </c>
      <c r="AJ21" s="66">
        <v>3</v>
      </c>
      <c r="AK21" s="66">
        <v>2</v>
      </c>
      <c r="AL21" s="66">
        <v>0</v>
      </c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30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4</v>
      </c>
      <c r="Z22" s="66">
        <v>2</v>
      </c>
      <c r="AA22" s="66">
        <v>4</v>
      </c>
      <c r="AB22" s="66">
        <v>6</v>
      </c>
      <c r="AC22" s="66">
        <v>3</v>
      </c>
      <c r="AD22" s="66">
        <v>0</v>
      </c>
      <c r="AE22" s="66">
        <v>1</v>
      </c>
      <c r="AF22" s="66">
        <v>2</v>
      </c>
      <c r="AG22" s="66">
        <v>3</v>
      </c>
      <c r="AH22" s="66">
        <v>1</v>
      </c>
      <c r="AI22" s="66">
        <v>2</v>
      </c>
      <c r="AJ22" s="66">
        <v>1</v>
      </c>
      <c r="AK22" s="66">
        <v>0</v>
      </c>
      <c r="AL22" s="66">
        <v>1</v>
      </c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121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2</v>
      </c>
      <c r="U23" s="66">
        <v>0</v>
      </c>
      <c r="V23" s="66">
        <v>3</v>
      </c>
      <c r="W23" s="66">
        <v>8</v>
      </c>
      <c r="X23" s="66">
        <v>12</v>
      </c>
      <c r="Y23" s="66">
        <v>29</v>
      </c>
      <c r="Z23" s="66">
        <v>25</v>
      </c>
      <c r="AA23" s="66">
        <v>9</v>
      </c>
      <c r="AB23" s="66">
        <v>10</v>
      </c>
      <c r="AC23" s="66">
        <v>7</v>
      </c>
      <c r="AD23" s="66">
        <v>2</v>
      </c>
      <c r="AE23" s="66">
        <v>1</v>
      </c>
      <c r="AF23" s="66">
        <v>2</v>
      </c>
      <c r="AG23" s="66">
        <v>1</v>
      </c>
      <c r="AH23" s="66">
        <v>1</v>
      </c>
      <c r="AI23" s="66">
        <v>3</v>
      </c>
      <c r="AJ23" s="66">
        <v>3</v>
      </c>
      <c r="AK23" s="66">
        <v>3</v>
      </c>
      <c r="AL23" s="66">
        <v>0</v>
      </c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15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1</v>
      </c>
      <c r="AA24" s="66">
        <v>2</v>
      </c>
      <c r="AB24" s="66">
        <v>2</v>
      </c>
      <c r="AC24" s="66">
        <v>5</v>
      </c>
      <c r="AD24" s="66">
        <v>0</v>
      </c>
      <c r="AE24" s="66">
        <v>2</v>
      </c>
      <c r="AF24" s="66">
        <v>1</v>
      </c>
      <c r="AG24" s="66">
        <v>0</v>
      </c>
      <c r="AH24" s="66">
        <v>0</v>
      </c>
      <c r="AI24" s="66">
        <v>0</v>
      </c>
      <c r="AJ24" s="66">
        <v>0</v>
      </c>
      <c r="AK24" s="66">
        <v>1</v>
      </c>
      <c r="AL24" s="66">
        <v>1</v>
      </c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417</v>
      </c>
      <c r="C25" s="144">
        <f t="shared" ref="C25:R25" si="1">SUM(C5:C24)</f>
        <v>1</v>
      </c>
      <c r="D25" s="144">
        <f t="shared" si="1"/>
        <v>1</v>
      </c>
      <c r="E25" s="144">
        <f t="shared" si="1"/>
        <v>6</v>
      </c>
      <c r="F25" s="144">
        <f t="shared" si="1"/>
        <v>6</v>
      </c>
      <c r="G25" s="144">
        <f t="shared" si="1"/>
        <v>2</v>
      </c>
      <c r="H25" s="144">
        <f t="shared" si="1"/>
        <v>2</v>
      </c>
      <c r="I25" s="144">
        <f t="shared" si="1"/>
        <v>0</v>
      </c>
      <c r="J25" s="144">
        <f t="shared" si="1"/>
        <v>2</v>
      </c>
      <c r="K25" s="144">
        <f t="shared" si="1"/>
        <v>2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1</v>
      </c>
      <c r="P25" s="144">
        <f t="shared" si="1"/>
        <v>2</v>
      </c>
      <c r="Q25" s="144">
        <f t="shared" si="1"/>
        <v>0</v>
      </c>
      <c r="R25" s="144">
        <f t="shared" si="1"/>
        <v>4</v>
      </c>
      <c r="S25" s="144">
        <f t="shared" ref="S25:BB25" si="2">SUM(S5:S24)</f>
        <v>0</v>
      </c>
      <c r="T25" s="144">
        <f t="shared" si="2"/>
        <v>6</v>
      </c>
      <c r="U25" s="144">
        <f t="shared" si="2"/>
        <v>1</v>
      </c>
      <c r="V25" s="144">
        <f t="shared" si="2"/>
        <v>7</v>
      </c>
      <c r="W25" s="144">
        <f t="shared" si="2"/>
        <v>11</v>
      </c>
      <c r="X25" s="144">
        <f t="shared" si="2"/>
        <v>19</v>
      </c>
      <c r="Y25" s="144">
        <f t="shared" si="2"/>
        <v>45</v>
      </c>
      <c r="Z25" s="144">
        <f t="shared" si="2"/>
        <v>38</v>
      </c>
      <c r="AA25" s="144">
        <f t="shared" si="2"/>
        <v>33</v>
      </c>
      <c r="AB25" s="144">
        <f t="shared" si="2"/>
        <v>39</v>
      </c>
      <c r="AC25" s="144">
        <f t="shared" si="2"/>
        <v>33</v>
      </c>
      <c r="AD25" s="144">
        <f t="shared" si="2"/>
        <v>13</v>
      </c>
      <c r="AE25" s="144">
        <f t="shared" si="2"/>
        <v>13</v>
      </c>
      <c r="AF25" s="144">
        <f t="shared" si="2"/>
        <v>18</v>
      </c>
      <c r="AG25" s="144">
        <f t="shared" si="2"/>
        <v>21</v>
      </c>
      <c r="AH25" s="144">
        <f t="shared" si="2"/>
        <v>17</v>
      </c>
      <c r="AI25" s="144">
        <f t="shared" si="2"/>
        <v>25</v>
      </c>
      <c r="AJ25" s="144">
        <f t="shared" si="2"/>
        <v>19</v>
      </c>
      <c r="AK25" s="144">
        <f t="shared" si="2"/>
        <v>20</v>
      </c>
      <c r="AL25" s="144">
        <f t="shared" si="2"/>
        <v>10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373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600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299" customFormat="1" ht="24">
      <c r="A30" s="170" t="s">
        <v>67</v>
      </c>
      <c r="B30" s="296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7" t="s">
        <v>144</v>
      </c>
      <c r="BB30" s="86" t="s">
        <v>145</v>
      </c>
      <c r="BC30" s="298"/>
    </row>
    <row r="31" spans="1:58" s="304" customFormat="1" ht="24">
      <c r="A31" s="300" t="s">
        <v>356</v>
      </c>
      <c r="B31" s="301">
        <f>SUM(C31:BB31)</f>
        <v>417</v>
      </c>
      <c r="C31" s="302">
        <f>C25</f>
        <v>1</v>
      </c>
      <c r="D31" s="302">
        <f t="shared" ref="D31:BB31" si="3">D25</f>
        <v>1</v>
      </c>
      <c r="E31" s="302">
        <f t="shared" si="3"/>
        <v>6</v>
      </c>
      <c r="F31" s="302">
        <f t="shared" si="3"/>
        <v>6</v>
      </c>
      <c r="G31" s="302">
        <f t="shared" si="3"/>
        <v>2</v>
      </c>
      <c r="H31" s="302">
        <f t="shared" si="3"/>
        <v>2</v>
      </c>
      <c r="I31" s="302">
        <f t="shared" si="3"/>
        <v>0</v>
      </c>
      <c r="J31" s="302">
        <f t="shared" si="3"/>
        <v>2</v>
      </c>
      <c r="K31" s="302">
        <f t="shared" si="3"/>
        <v>2</v>
      </c>
      <c r="L31" s="302">
        <f t="shared" si="3"/>
        <v>0</v>
      </c>
      <c r="M31" s="302">
        <f t="shared" si="3"/>
        <v>0</v>
      </c>
      <c r="N31" s="302">
        <f t="shared" si="3"/>
        <v>0</v>
      </c>
      <c r="O31" s="302">
        <f t="shared" si="3"/>
        <v>1</v>
      </c>
      <c r="P31" s="302">
        <f t="shared" si="3"/>
        <v>2</v>
      </c>
      <c r="Q31" s="302">
        <f t="shared" si="3"/>
        <v>0</v>
      </c>
      <c r="R31" s="302">
        <f t="shared" si="3"/>
        <v>4</v>
      </c>
      <c r="S31" s="302">
        <f t="shared" si="3"/>
        <v>0</v>
      </c>
      <c r="T31" s="302">
        <f t="shared" si="3"/>
        <v>6</v>
      </c>
      <c r="U31" s="302">
        <f t="shared" si="3"/>
        <v>1</v>
      </c>
      <c r="V31" s="302">
        <f t="shared" si="3"/>
        <v>7</v>
      </c>
      <c r="W31" s="302">
        <f t="shared" si="3"/>
        <v>11</v>
      </c>
      <c r="X31" s="302">
        <f t="shared" si="3"/>
        <v>19</v>
      </c>
      <c r="Y31" s="302">
        <f t="shared" si="3"/>
        <v>45</v>
      </c>
      <c r="Z31" s="302">
        <f t="shared" si="3"/>
        <v>38</v>
      </c>
      <c r="AA31" s="302">
        <f t="shared" si="3"/>
        <v>33</v>
      </c>
      <c r="AB31" s="302">
        <f t="shared" si="3"/>
        <v>39</v>
      </c>
      <c r="AC31" s="302">
        <f t="shared" si="3"/>
        <v>33</v>
      </c>
      <c r="AD31" s="302">
        <f t="shared" si="3"/>
        <v>13</v>
      </c>
      <c r="AE31" s="302">
        <f t="shared" si="3"/>
        <v>13</v>
      </c>
      <c r="AF31" s="302">
        <f t="shared" si="3"/>
        <v>18</v>
      </c>
      <c r="AG31" s="302">
        <f t="shared" si="3"/>
        <v>21</v>
      </c>
      <c r="AH31" s="302">
        <f t="shared" si="3"/>
        <v>17</v>
      </c>
      <c r="AI31" s="302">
        <f t="shared" si="3"/>
        <v>25</v>
      </c>
      <c r="AJ31" s="302">
        <f t="shared" si="3"/>
        <v>19</v>
      </c>
      <c r="AK31" s="302">
        <f t="shared" si="3"/>
        <v>20</v>
      </c>
      <c r="AL31" s="302">
        <f t="shared" si="3"/>
        <v>10</v>
      </c>
      <c r="AM31" s="302">
        <f t="shared" si="3"/>
        <v>0</v>
      </c>
      <c r="AN31" s="302">
        <f t="shared" si="3"/>
        <v>0</v>
      </c>
      <c r="AO31" s="302">
        <f t="shared" si="3"/>
        <v>0</v>
      </c>
      <c r="AP31" s="302">
        <f t="shared" si="3"/>
        <v>0</v>
      </c>
      <c r="AQ31" s="302">
        <f t="shared" si="3"/>
        <v>0</v>
      </c>
      <c r="AR31" s="302">
        <f t="shared" si="3"/>
        <v>0</v>
      </c>
      <c r="AS31" s="302">
        <f t="shared" si="3"/>
        <v>0</v>
      </c>
      <c r="AT31" s="302">
        <f t="shared" si="3"/>
        <v>0</v>
      </c>
      <c r="AU31" s="302">
        <f t="shared" si="3"/>
        <v>0</v>
      </c>
      <c r="AV31" s="302">
        <f t="shared" si="3"/>
        <v>0</v>
      </c>
      <c r="AW31" s="302">
        <f t="shared" si="3"/>
        <v>0</v>
      </c>
      <c r="AX31" s="302">
        <f t="shared" si="3"/>
        <v>0</v>
      </c>
      <c r="AY31" s="302">
        <f t="shared" si="3"/>
        <v>0</v>
      </c>
      <c r="AZ31" s="302">
        <f t="shared" si="3"/>
        <v>0</v>
      </c>
      <c r="BA31" s="302">
        <f t="shared" si="3"/>
        <v>0</v>
      </c>
      <c r="BB31" s="302">
        <f t="shared" si="3"/>
        <v>0</v>
      </c>
      <c r="BC31" s="303"/>
    </row>
    <row r="32" spans="1:58" s="307" customFormat="1" ht="24">
      <c r="A32" s="300" t="s">
        <v>333</v>
      </c>
      <c r="B32" s="301">
        <f>SUM(C32:BB32)</f>
        <v>280</v>
      </c>
      <c r="C32" s="210">
        <v>2</v>
      </c>
      <c r="D32" s="210">
        <v>2</v>
      </c>
      <c r="E32" s="210">
        <v>0</v>
      </c>
      <c r="F32" s="210">
        <v>1</v>
      </c>
      <c r="G32" s="210">
        <v>0</v>
      </c>
      <c r="H32" s="210">
        <v>0</v>
      </c>
      <c r="I32" s="210">
        <v>1</v>
      </c>
      <c r="J32" s="210">
        <v>1</v>
      </c>
      <c r="K32" s="210">
        <v>1</v>
      </c>
      <c r="L32" s="210">
        <v>1</v>
      </c>
      <c r="M32" s="210">
        <v>1</v>
      </c>
      <c r="N32" s="210">
        <v>3</v>
      </c>
      <c r="O32" s="210">
        <v>1</v>
      </c>
      <c r="P32" s="210">
        <v>0</v>
      </c>
      <c r="Q32" s="210">
        <v>1</v>
      </c>
      <c r="R32" s="210">
        <v>2</v>
      </c>
      <c r="S32" s="210">
        <v>0</v>
      </c>
      <c r="T32" s="210">
        <v>1</v>
      </c>
      <c r="U32" s="210">
        <v>2</v>
      </c>
      <c r="V32" s="210">
        <v>0</v>
      </c>
      <c r="W32" s="210">
        <v>8</v>
      </c>
      <c r="X32" s="210">
        <v>14</v>
      </c>
      <c r="Y32" s="210">
        <v>11</v>
      </c>
      <c r="Z32" s="210">
        <v>13</v>
      </c>
      <c r="AA32" s="210">
        <v>6</v>
      </c>
      <c r="AB32" s="210">
        <v>12</v>
      </c>
      <c r="AC32" s="210">
        <v>5</v>
      </c>
      <c r="AD32" s="210">
        <v>5</v>
      </c>
      <c r="AE32" s="210">
        <v>11</v>
      </c>
      <c r="AF32" s="210">
        <v>6</v>
      </c>
      <c r="AG32" s="210">
        <v>11</v>
      </c>
      <c r="AH32" s="210">
        <v>6</v>
      </c>
      <c r="AI32" s="210">
        <v>13</v>
      </c>
      <c r="AJ32" s="210">
        <v>12</v>
      </c>
      <c r="AK32" s="210">
        <v>12</v>
      </c>
      <c r="AL32" s="210">
        <v>13</v>
      </c>
      <c r="AM32" s="210">
        <v>23</v>
      </c>
      <c r="AN32" s="210">
        <v>14</v>
      </c>
      <c r="AO32" s="210">
        <v>6</v>
      </c>
      <c r="AP32" s="210">
        <v>11</v>
      </c>
      <c r="AQ32" s="210">
        <v>12</v>
      </c>
      <c r="AR32" s="210">
        <v>13</v>
      </c>
      <c r="AS32" s="210">
        <v>8</v>
      </c>
      <c r="AT32" s="210">
        <v>3</v>
      </c>
      <c r="AU32" s="210">
        <v>1</v>
      </c>
      <c r="AV32" s="210">
        <v>4</v>
      </c>
      <c r="AW32" s="210">
        <v>0</v>
      </c>
      <c r="AX32" s="210">
        <v>1</v>
      </c>
      <c r="AY32" s="210">
        <v>5</v>
      </c>
      <c r="AZ32" s="210">
        <v>1</v>
      </c>
      <c r="BA32" s="305">
        <v>0</v>
      </c>
      <c r="BB32" s="210">
        <v>0</v>
      </c>
      <c r="BC32" s="306"/>
    </row>
    <row r="33" spans="1:67" s="312" customFormat="1" ht="23.25">
      <c r="A33" s="308">
        <v>2563</v>
      </c>
      <c r="B33" s="301">
        <f>SUM(C33:BB33)</f>
        <v>1638</v>
      </c>
      <c r="C33" s="309">
        <v>18</v>
      </c>
      <c r="D33" s="309">
        <v>14</v>
      </c>
      <c r="E33" s="309">
        <v>10</v>
      </c>
      <c r="F33" s="309">
        <v>10</v>
      </c>
      <c r="G33" s="309">
        <v>12</v>
      </c>
      <c r="H33" s="309">
        <v>9</v>
      </c>
      <c r="I33" s="309">
        <v>17</v>
      </c>
      <c r="J33" s="309">
        <v>13</v>
      </c>
      <c r="K33" s="309">
        <v>9</v>
      </c>
      <c r="L33" s="309">
        <v>15</v>
      </c>
      <c r="M33" s="309">
        <v>16</v>
      </c>
      <c r="N33" s="309">
        <v>16</v>
      </c>
      <c r="O33" s="309">
        <v>20</v>
      </c>
      <c r="P33" s="309">
        <v>13</v>
      </c>
      <c r="Q33" s="309">
        <v>25</v>
      </c>
      <c r="R33" s="309">
        <v>36</v>
      </c>
      <c r="S33" s="309">
        <v>45</v>
      </c>
      <c r="T33" s="309">
        <v>37</v>
      </c>
      <c r="U33" s="309">
        <v>58</v>
      </c>
      <c r="V33" s="309">
        <v>40</v>
      </c>
      <c r="W33" s="309">
        <v>51</v>
      </c>
      <c r="X33" s="309">
        <v>44</v>
      </c>
      <c r="Y33" s="309">
        <v>49</v>
      </c>
      <c r="Z33" s="309">
        <v>48</v>
      </c>
      <c r="AA33" s="309">
        <v>47</v>
      </c>
      <c r="AB33" s="309">
        <v>78</v>
      </c>
      <c r="AC33" s="309">
        <v>75</v>
      </c>
      <c r="AD33" s="309">
        <v>85</v>
      </c>
      <c r="AE33" s="309">
        <v>92</v>
      </c>
      <c r="AF33" s="309">
        <v>68</v>
      </c>
      <c r="AG33" s="309">
        <v>60</v>
      </c>
      <c r="AH33" s="309">
        <v>66</v>
      </c>
      <c r="AI33" s="309">
        <v>83</v>
      </c>
      <c r="AJ33" s="309">
        <v>52</v>
      </c>
      <c r="AK33" s="309">
        <v>71</v>
      </c>
      <c r="AL33" s="309">
        <v>56</v>
      </c>
      <c r="AM33" s="309">
        <v>39</v>
      </c>
      <c r="AN33" s="309">
        <v>34</v>
      </c>
      <c r="AO33" s="309">
        <v>25</v>
      </c>
      <c r="AP33" s="309">
        <v>14</v>
      </c>
      <c r="AQ33" s="309">
        <v>6</v>
      </c>
      <c r="AR33" s="309">
        <v>8</v>
      </c>
      <c r="AS33" s="309">
        <v>14</v>
      </c>
      <c r="AT33" s="309">
        <v>11</v>
      </c>
      <c r="AU33" s="309">
        <v>9</v>
      </c>
      <c r="AV33" s="309">
        <v>6</v>
      </c>
      <c r="AW33" s="309">
        <v>2</v>
      </c>
      <c r="AX33" s="309">
        <v>5</v>
      </c>
      <c r="AY33" s="309">
        <v>1</v>
      </c>
      <c r="AZ33" s="309">
        <v>1</v>
      </c>
      <c r="BA33" s="309">
        <v>2</v>
      </c>
      <c r="BB33" s="309">
        <v>3</v>
      </c>
      <c r="BC33" s="310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</row>
    <row r="34" spans="1:67" s="317" customFormat="1" ht="24">
      <c r="A34" s="313">
        <v>2562</v>
      </c>
      <c r="B34" s="301">
        <v>615</v>
      </c>
      <c r="C34" s="314">
        <v>17</v>
      </c>
      <c r="D34" s="314">
        <v>12</v>
      </c>
      <c r="E34" s="314">
        <v>14</v>
      </c>
      <c r="F34" s="314">
        <v>15</v>
      </c>
      <c r="G34" s="314">
        <v>11</v>
      </c>
      <c r="H34" s="314">
        <v>20</v>
      </c>
      <c r="I34" s="314">
        <v>15</v>
      </c>
      <c r="J34" s="314">
        <v>28</v>
      </c>
      <c r="K34" s="314">
        <v>20</v>
      </c>
      <c r="L34" s="314">
        <v>22</v>
      </c>
      <c r="M34" s="314">
        <v>18</v>
      </c>
      <c r="N34" s="314">
        <v>15</v>
      </c>
      <c r="O34" s="314">
        <v>21</v>
      </c>
      <c r="P34" s="314">
        <v>13</v>
      </c>
      <c r="Q34" s="314">
        <v>33</v>
      </c>
      <c r="R34" s="314">
        <v>25</v>
      </c>
      <c r="S34" s="314">
        <v>17</v>
      </c>
      <c r="T34" s="314">
        <v>25</v>
      </c>
      <c r="U34" s="314">
        <v>68</v>
      </c>
      <c r="V34" s="314">
        <v>87</v>
      </c>
      <c r="W34" s="314">
        <v>103</v>
      </c>
      <c r="X34" s="314">
        <v>153</v>
      </c>
      <c r="Y34" s="314">
        <v>188</v>
      </c>
      <c r="Z34" s="314">
        <v>196</v>
      </c>
      <c r="AA34" s="314">
        <v>236</v>
      </c>
      <c r="AB34" s="314">
        <v>255</v>
      </c>
      <c r="AC34" s="314">
        <v>196</v>
      </c>
      <c r="AD34" s="314">
        <v>199</v>
      </c>
      <c r="AE34" s="314">
        <v>175</v>
      </c>
      <c r="AF34" s="314">
        <v>161</v>
      </c>
      <c r="AG34" s="314">
        <v>146</v>
      </c>
      <c r="AH34" s="314">
        <v>125</v>
      </c>
      <c r="AI34" s="314">
        <v>119</v>
      </c>
      <c r="AJ34" s="314">
        <v>81</v>
      </c>
      <c r="AK34" s="314">
        <v>104</v>
      </c>
      <c r="AL34" s="314">
        <v>97</v>
      </c>
      <c r="AM34" s="314">
        <v>129</v>
      </c>
      <c r="AN34" s="314">
        <v>105</v>
      </c>
      <c r="AO34" s="314">
        <v>103</v>
      </c>
      <c r="AP34" s="314">
        <v>79</v>
      </c>
      <c r="AQ34" s="314">
        <v>78</v>
      </c>
      <c r="AR34" s="314">
        <v>46</v>
      </c>
      <c r="AS34" s="314">
        <v>44</v>
      </c>
      <c r="AT34" s="314">
        <v>44</v>
      </c>
      <c r="AU34" s="314">
        <v>38</v>
      </c>
      <c r="AV34" s="314">
        <v>26</v>
      </c>
      <c r="AW34" s="314">
        <v>18</v>
      </c>
      <c r="AX34" s="314">
        <v>18</v>
      </c>
      <c r="AY34" s="314">
        <v>12</v>
      </c>
      <c r="AZ34" s="314">
        <v>12</v>
      </c>
      <c r="BA34" s="315">
        <v>7</v>
      </c>
      <c r="BB34" s="314">
        <v>8</v>
      </c>
      <c r="BC34" s="316"/>
    </row>
    <row r="35" spans="1:67" s="319" customFormat="1" ht="23.25">
      <c r="A35" s="313">
        <v>2561</v>
      </c>
      <c r="B35" s="301">
        <v>1184</v>
      </c>
      <c r="C35" s="313">
        <v>2</v>
      </c>
      <c r="D35" s="313">
        <v>1</v>
      </c>
      <c r="E35" s="313">
        <v>1</v>
      </c>
      <c r="F35" s="313">
        <v>0</v>
      </c>
      <c r="G35" s="313">
        <v>1</v>
      </c>
      <c r="H35" s="313">
        <v>2</v>
      </c>
      <c r="I35" s="313">
        <v>3</v>
      </c>
      <c r="J35" s="313">
        <v>1</v>
      </c>
      <c r="K35" s="313">
        <v>0</v>
      </c>
      <c r="L35" s="313">
        <v>3</v>
      </c>
      <c r="M35" s="313">
        <v>2</v>
      </c>
      <c r="N35" s="313">
        <v>1</v>
      </c>
      <c r="O35" s="313">
        <v>1</v>
      </c>
      <c r="P35" s="313">
        <v>7</v>
      </c>
      <c r="Q35" s="313">
        <v>5</v>
      </c>
      <c r="R35" s="313">
        <v>6</v>
      </c>
      <c r="S35" s="313">
        <v>9</v>
      </c>
      <c r="T35" s="313">
        <v>24</v>
      </c>
      <c r="U35" s="313">
        <v>40</v>
      </c>
      <c r="V35" s="313">
        <v>63</v>
      </c>
      <c r="W35" s="313">
        <v>49</v>
      </c>
      <c r="X35" s="313">
        <v>61</v>
      </c>
      <c r="Y35" s="313">
        <v>74</v>
      </c>
      <c r="Z35" s="313">
        <v>105</v>
      </c>
      <c r="AA35" s="313">
        <v>96</v>
      </c>
      <c r="AB35" s="313">
        <v>88</v>
      </c>
      <c r="AC35" s="313">
        <v>74</v>
      </c>
      <c r="AD35" s="313">
        <v>46</v>
      </c>
      <c r="AE35" s="313">
        <v>55</v>
      </c>
      <c r="AF35" s="313">
        <v>51</v>
      </c>
      <c r="AG35" s="313">
        <v>66</v>
      </c>
      <c r="AH35" s="313">
        <v>53</v>
      </c>
      <c r="AI35" s="313">
        <v>46</v>
      </c>
      <c r="AJ35" s="313">
        <v>42</v>
      </c>
      <c r="AK35" s="313">
        <v>58</v>
      </c>
      <c r="AL35" s="313">
        <v>27</v>
      </c>
      <c r="AM35" s="313">
        <v>37</v>
      </c>
      <c r="AN35" s="313">
        <v>20</v>
      </c>
      <c r="AO35" s="313">
        <v>21</v>
      </c>
      <c r="AP35" s="313">
        <v>12</v>
      </c>
      <c r="AQ35" s="313">
        <v>8</v>
      </c>
      <c r="AR35" s="313">
        <v>10</v>
      </c>
      <c r="AS35" s="313">
        <v>6</v>
      </c>
      <c r="AT35" s="313">
        <v>11</v>
      </c>
      <c r="AU35" s="313">
        <v>10</v>
      </c>
      <c r="AV35" s="313">
        <v>14</v>
      </c>
      <c r="AW35" s="313">
        <v>14</v>
      </c>
      <c r="AX35" s="313">
        <v>11</v>
      </c>
      <c r="AY35" s="313">
        <v>18</v>
      </c>
      <c r="AZ35" s="313">
        <v>18</v>
      </c>
      <c r="BA35" s="318">
        <v>14</v>
      </c>
      <c r="BB35" s="313">
        <v>4</v>
      </c>
      <c r="BC35" s="316"/>
    </row>
    <row r="36" spans="1:67" s="319" customFormat="1" ht="23.25">
      <c r="A36" s="313">
        <v>2560</v>
      </c>
      <c r="B36" s="301">
        <v>2015</v>
      </c>
      <c r="C36" s="313">
        <v>2</v>
      </c>
      <c r="D36" s="313">
        <v>6</v>
      </c>
      <c r="E36" s="313">
        <v>2</v>
      </c>
      <c r="F36" s="313">
        <v>3</v>
      </c>
      <c r="G36" s="313">
        <v>3</v>
      </c>
      <c r="H36" s="313">
        <v>2</v>
      </c>
      <c r="I36" s="313">
        <v>3</v>
      </c>
      <c r="J36" s="313">
        <v>4</v>
      </c>
      <c r="K36" s="313">
        <v>0</v>
      </c>
      <c r="L36" s="313">
        <v>3</v>
      </c>
      <c r="M36" s="313">
        <v>2</v>
      </c>
      <c r="N36" s="313">
        <v>2</v>
      </c>
      <c r="O36" s="313">
        <v>3</v>
      </c>
      <c r="P36" s="313">
        <v>1</v>
      </c>
      <c r="Q36" s="313">
        <v>5</v>
      </c>
      <c r="R36" s="313">
        <v>4</v>
      </c>
      <c r="S36" s="313">
        <v>12</v>
      </c>
      <c r="T36" s="313">
        <v>2</v>
      </c>
      <c r="U36" s="313">
        <v>6</v>
      </c>
      <c r="V36" s="313">
        <v>16</v>
      </c>
      <c r="W36" s="313">
        <v>15</v>
      </c>
      <c r="X36" s="313">
        <v>11</v>
      </c>
      <c r="Y36" s="313">
        <v>38</v>
      </c>
      <c r="Z36" s="313">
        <v>39</v>
      </c>
      <c r="AA36" s="313">
        <v>46</v>
      </c>
      <c r="AB36" s="313">
        <v>47</v>
      </c>
      <c r="AC36" s="313">
        <v>32</v>
      </c>
      <c r="AD36" s="313">
        <v>40</v>
      </c>
      <c r="AE36" s="313">
        <v>41</v>
      </c>
      <c r="AF36" s="313">
        <v>21</v>
      </c>
      <c r="AG36" s="313">
        <v>27</v>
      </c>
      <c r="AH36" s="313">
        <v>27</v>
      </c>
      <c r="AI36" s="313">
        <v>27</v>
      </c>
      <c r="AJ36" s="313">
        <v>26</v>
      </c>
      <c r="AK36" s="313">
        <v>26</v>
      </c>
      <c r="AL36" s="313">
        <v>11</v>
      </c>
      <c r="AM36" s="313">
        <v>19</v>
      </c>
      <c r="AN36" s="313">
        <v>7</v>
      </c>
      <c r="AO36" s="313">
        <v>5</v>
      </c>
      <c r="AP36" s="313">
        <v>8</v>
      </c>
      <c r="AQ36" s="313">
        <v>7</v>
      </c>
      <c r="AR36" s="313">
        <v>1</v>
      </c>
      <c r="AS36" s="313">
        <v>2</v>
      </c>
      <c r="AT36" s="313">
        <v>4</v>
      </c>
      <c r="AU36" s="313">
        <v>0</v>
      </c>
      <c r="AV36" s="313">
        <v>2</v>
      </c>
      <c r="AW36" s="313">
        <v>4</v>
      </c>
      <c r="AX36" s="313">
        <v>0</v>
      </c>
      <c r="AY36" s="313">
        <v>1</v>
      </c>
      <c r="AZ36" s="313">
        <v>0</v>
      </c>
      <c r="BA36" s="318">
        <v>0</v>
      </c>
      <c r="BB36" s="313">
        <v>0</v>
      </c>
      <c r="BC36" s="316"/>
    </row>
    <row r="37" spans="1:67" s="324" customFormat="1" ht="23.25">
      <c r="A37" s="320" t="s">
        <v>357</v>
      </c>
      <c r="B37" s="321">
        <f>SUM(C37:BB37)</f>
        <v>1160</v>
      </c>
      <c r="C37" s="322">
        <f>MEDIAN(C32:C36)</f>
        <v>2</v>
      </c>
      <c r="D37" s="322">
        <f t="shared" ref="D37:BB37" si="4">MEDIAN(D32:D36)</f>
        <v>6</v>
      </c>
      <c r="E37" s="322">
        <f t="shared" si="4"/>
        <v>2</v>
      </c>
      <c r="F37" s="322">
        <f t="shared" si="4"/>
        <v>3</v>
      </c>
      <c r="G37" s="322">
        <f t="shared" si="4"/>
        <v>3</v>
      </c>
      <c r="H37" s="322">
        <f t="shared" si="4"/>
        <v>2</v>
      </c>
      <c r="I37" s="322">
        <f t="shared" si="4"/>
        <v>3</v>
      </c>
      <c r="J37" s="322">
        <f t="shared" si="4"/>
        <v>4</v>
      </c>
      <c r="K37" s="322">
        <f t="shared" si="4"/>
        <v>1</v>
      </c>
      <c r="L37" s="322">
        <f t="shared" si="4"/>
        <v>3</v>
      </c>
      <c r="M37" s="322">
        <f t="shared" si="4"/>
        <v>2</v>
      </c>
      <c r="N37" s="322">
        <f t="shared" si="4"/>
        <v>3</v>
      </c>
      <c r="O37" s="322">
        <f t="shared" si="4"/>
        <v>3</v>
      </c>
      <c r="P37" s="322">
        <f t="shared" si="4"/>
        <v>7</v>
      </c>
      <c r="Q37" s="322">
        <f t="shared" si="4"/>
        <v>5</v>
      </c>
      <c r="R37" s="322">
        <f t="shared" si="4"/>
        <v>6</v>
      </c>
      <c r="S37" s="322">
        <f t="shared" si="4"/>
        <v>12</v>
      </c>
      <c r="T37" s="322">
        <f t="shared" si="4"/>
        <v>24</v>
      </c>
      <c r="U37" s="322">
        <f t="shared" si="4"/>
        <v>40</v>
      </c>
      <c r="V37" s="322">
        <f t="shared" si="4"/>
        <v>40</v>
      </c>
      <c r="W37" s="322">
        <f t="shared" si="4"/>
        <v>49</v>
      </c>
      <c r="X37" s="322">
        <f t="shared" si="4"/>
        <v>44</v>
      </c>
      <c r="Y37" s="322">
        <f t="shared" si="4"/>
        <v>49</v>
      </c>
      <c r="Z37" s="322">
        <f t="shared" si="4"/>
        <v>48</v>
      </c>
      <c r="AA37" s="322">
        <f t="shared" si="4"/>
        <v>47</v>
      </c>
      <c r="AB37" s="322">
        <f t="shared" si="4"/>
        <v>78</v>
      </c>
      <c r="AC37" s="322">
        <f t="shared" si="4"/>
        <v>74</v>
      </c>
      <c r="AD37" s="322">
        <f t="shared" si="4"/>
        <v>46</v>
      </c>
      <c r="AE37" s="322">
        <f t="shared" si="4"/>
        <v>55</v>
      </c>
      <c r="AF37" s="322">
        <f t="shared" si="4"/>
        <v>51</v>
      </c>
      <c r="AG37" s="322">
        <f t="shared" si="4"/>
        <v>60</v>
      </c>
      <c r="AH37" s="322">
        <f t="shared" si="4"/>
        <v>53</v>
      </c>
      <c r="AI37" s="322">
        <f t="shared" si="4"/>
        <v>46</v>
      </c>
      <c r="AJ37" s="322">
        <f t="shared" si="4"/>
        <v>42</v>
      </c>
      <c r="AK37" s="322">
        <f t="shared" si="4"/>
        <v>58</v>
      </c>
      <c r="AL37" s="322">
        <f t="shared" si="4"/>
        <v>27</v>
      </c>
      <c r="AM37" s="322">
        <f t="shared" si="4"/>
        <v>37</v>
      </c>
      <c r="AN37" s="322">
        <f t="shared" si="4"/>
        <v>20</v>
      </c>
      <c r="AO37" s="322">
        <f t="shared" si="4"/>
        <v>21</v>
      </c>
      <c r="AP37" s="322">
        <f t="shared" si="4"/>
        <v>12</v>
      </c>
      <c r="AQ37" s="322">
        <f t="shared" si="4"/>
        <v>8</v>
      </c>
      <c r="AR37" s="322">
        <f t="shared" si="4"/>
        <v>10</v>
      </c>
      <c r="AS37" s="322">
        <f t="shared" si="4"/>
        <v>8</v>
      </c>
      <c r="AT37" s="322">
        <f t="shared" si="4"/>
        <v>11</v>
      </c>
      <c r="AU37" s="322">
        <f t="shared" si="4"/>
        <v>9</v>
      </c>
      <c r="AV37" s="322">
        <f t="shared" si="4"/>
        <v>6</v>
      </c>
      <c r="AW37" s="322">
        <f t="shared" si="4"/>
        <v>4</v>
      </c>
      <c r="AX37" s="322">
        <f t="shared" si="4"/>
        <v>5</v>
      </c>
      <c r="AY37" s="322">
        <f t="shared" si="4"/>
        <v>5</v>
      </c>
      <c r="AZ37" s="322">
        <f t="shared" si="4"/>
        <v>1</v>
      </c>
      <c r="BA37" s="322">
        <f t="shared" si="4"/>
        <v>2</v>
      </c>
      <c r="BB37" s="322">
        <f t="shared" si="4"/>
        <v>3</v>
      </c>
      <c r="BC37" s="323"/>
      <c r="BE37" s="325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K8" sqref="K8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601</v>
      </c>
    </row>
    <row r="2" spans="1:17">
      <c r="A2" s="225" t="s">
        <v>193</v>
      </c>
      <c r="B2" s="225" t="s">
        <v>194</v>
      </c>
      <c r="C2" s="226" t="s">
        <v>602</v>
      </c>
      <c r="D2" s="227" t="s">
        <v>603</v>
      </c>
      <c r="E2" s="227" t="s">
        <v>544</v>
      </c>
      <c r="F2" s="227" t="s">
        <v>568</v>
      </c>
      <c r="G2" s="227" t="s">
        <v>582</v>
      </c>
      <c r="H2" s="227" t="s">
        <v>604</v>
      </c>
      <c r="I2" s="242" t="s">
        <v>195</v>
      </c>
    </row>
    <row r="3" spans="1:17">
      <c r="A3" s="265" t="s">
        <v>21</v>
      </c>
      <c r="B3" s="265" t="s">
        <v>155</v>
      </c>
      <c r="C3" s="263">
        <v>19</v>
      </c>
      <c r="D3" s="264">
        <v>4</v>
      </c>
      <c r="E3" s="262">
        <v>3</v>
      </c>
      <c r="F3" s="262">
        <v>0</v>
      </c>
      <c r="G3" s="262">
        <v>1</v>
      </c>
      <c r="H3" s="262">
        <v>0</v>
      </c>
      <c r="I3" s="360">
        <v>3</v>
      </c>
      <c r="J3" s="250"/>
      <c r="K3" s="224" t="s">
        <v>196</v>
      </c>
    </row>
    <row r="4" spans="1:17">
      <c r="A4" s="265" t="s">
        <v>21</v>
      </c>
      <c r="B4" s="265" t="s">
        <v>170</v>
      </c>
      <c r="C4" s="263">
        <v>2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333">
        <v>1</v>
      </c>
      <c r="J4" s="250"/>
      <c r="K4" s="370" t="s">
        <v>197</v>
      </c>
      <c r="L4" s="370"/>
      <c r="M4" s="370"/>
      <c r="N4" s="370"/>
      <c r="O4" s="370"/>
      <c r="P4" s="370"/>
      <c r="Q4" s="370"/>
    </row>
    <row r="5" spans="1:17">
      <c r="A5" s="265" t="s">
        <v>21</v>
      </c>
      <c r="B5" s="265" t="s">
        <v>146</v>
      </c>
      <c r="C5" s="263">
        <v>11</v>
      </c>
      <c r="D5" s="264">
        <v>1</v>
      </c>
      <c r="E5" s="262">
        <v>1</v>
      </c>
      <c r="F5" s="262">
        <v>0</v>
      </c>
      <c r="G5" s="262">
        <v>0</v>
      </c>
      <c r="H5" s="262">
        <v>0</v>
      </c>
      <c r="I5" s="334">
        <v>2</v>
      </c>
      <c r="J5" s="250"/>
      <c r="K5" s="228" t="s">
        <v>198</v>
      </c>
    </row>
    <row r="6" spans="1:17">
      <c r="A6" s="265" t="s">
        <v>21</v>
      </c>
      <c r="B6" s="265" t="s">
        <v>199</v>
      </c>
      <c r="C6" s="263">
        <v>0</v>
      </c>
      <c r="D6" s="264">
        <v>1</v>
      </c>
      <c r="E6" s="262">
        <v>0</v>
      </c>
      <c r="F6" s="262">
        <v>1</v>
      </c>
      <c r="G6" s="262">
        <v>0</v>
      </c>
      <c r="H6" s="262">
        <v>0</v>
      </c>
      <c r="I6" s="334">
        <v>2</v>
      </c>
      <c r="J6" s="250"/>
      <c r="K6" s="238" t="s">
        <v>200</v>
      </c>
    </row>
    <row r="7" spans="1:17">
      <c r="A7" s="265" t="s">
        <v>21</v>
      </c>
      <c r="B7" s="265" t="s">
        <v>201</v>
      </c>
      <c r="C7" s="263">
        <v>4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333">
        <v>1</v>
      </c>
      <c r="J7" s="250"/>
      <c r="K7" s="224" t="s">
        <v>202</v>
      </c>
    </row>
    <row r="8" spans="1:17">
      <c r="A8" s="265" t="s">
        <v>21</v>
      </c>
      <c r="B8" s="265" t="s">
        <v>203</v>
      </c>
      <c r="C8" s="263">
        <v>4</v>
      </c>
      <c r="D8" s="264">
        <v>1</v>
      </c>
      <c r="E8" s="262">
        <v>0</v>
      </c>
      <c r="F8" s="262">
        <v>1</v>
      </c>
      <c r="G8" s="262">
        <v>0</v>
      </c>
      <c r="H8" s="262">
        <v>0</v>
      </c>
      <c r="I8" s="334">
        <v>2</v>
      </c>
      <c r="J8" s="250"/>
    </row>
    <row r="9" spans="1:17">
      <c r="A9" s="265" t="s">
        <v>21</v>
      </c>
      <c r="B9" s="265" t="s">
        <v>204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205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168</v>
      </c>
      <c r="C11" s="263">
        <v>1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333">
        <v>1</v>
      </c>
      <c r="J11" s="250"/>
    </row>
    <row r="12" spans="1:17">
      <c r="A12" s="265" t="s">
        <v>21</v>
      </c>
      <c r="B12" s="265" t="s">
        <v>206</v>
      </c>
      <c r="C12" s="263">
        <v>3</v>
      </c>
      <c r="D12" s="264">
        <v>1</v>
      </c>
      <c r="E12" s="262">
        <v>1</v>
      </c>
      <c r="F12" s="262">
        <v>0</v>
      </c>
      <c r="G12" s="262">
        <v>0</v>
      </c>
      <c r="H12" s="262">
        <v>0</v>
      </c>
      <c r="I12" s="334">
        <v>2</v>
      </c>
      <c r="J12" s="250"/>
    </row>
    <row r="13" spans="1:17">
      <c r="A13" s="265" t="s">
        <v>21</v>
      </c>
      <c r="B13" s="265" t="s">
        <v>171</v>
      </c>
      <c r="C13" s="263">
        <v>7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333">
        <v>1</v>
      </c>
      <c r="J13" s="250"/>
    </row>
    <row r="14" spans="1:17">
      <c r="A14" s="265" t="s">
        <v>21</v>
      </c>
      <c r="B14" s="265" t="s">
        <v>147</v>
      </c>
      <c r="C14" s="263">
        <v>1</v>
      </c>
      <c r="D14" s="264">
        <v>1</v>
      </c>
      <c r="E14" s="262">
        <v>0</v>
      </c>
      <c r="F14" s="262">
        <v>1</v>
      </c>
      <c r="G14" s="262">
        <v>0</v>
      </c>
      <c r="H14" s="262">
        <v>0</v>
      </c>
      <c r="I14" s="334">
        <v>2</v>
      </c>
      <c r="J14" s="250"/>
    </row>
    <row r="15" spans="1:17">
      <c r="A15" s="265" t="s">
        <v>21</v>
      </c>
      <c r="B15" s="265" t="s">
        <v>207</v>
      </c>
      <c r="C15" s="263">
        <v>4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333">
        <v>1</v>
      </c>
      <c r="J15" s="250"/>
    </row>
    <row r="16" spans="1:17" ht="24.75" customHeight="1">
      <c r="A16" s="265" t="s">
        <v>21</v>
      </c>
      <c r="B16" s="265" t="s">
        <v>208</v>
      </c>
      <c r="C16" s="263">
        <v>2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333">
        <v>1</v>
      </c>
      <c r="J16" s="250"/>
    </row>
    <row r="17" spans="1:10">
      <c r="A17" s="265" t="s">
        <v>21</v>
      </c>
      <c r="B17" s="265" t="s">
        <v>186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2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333">
        <v>1</v>
      </c>
      <c r="J18" s="250"/>
    </row>
    <row r="19" spans="1:10">
      <c r="A19" s="265" t="s">
        <v>23</v>
      </c>
      <c r="B19" s="265" t="s">
        <v>173</v>
      </c>
      <c r="C19" s="263">
        <v>2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333">
        <v>1</v>
      </c>
      <c r="J19" s="250"/>
    </row>
    <row r="20" spans="1:10">
      <c r="A20" s="265" t="s">
        <v>23</v>
      </c>
      <c r="B20" s="265" t="s">
        <v>209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210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211</v>
      </c>
      <c r="C22" s="263">
        <v>0</v>
      </c>
      <c r="D22" s="264">
        <v>1</v>
      </c>
      <c r="E22" s="262">
        <v>0</v>
      </c>
      <c r="F22" s="262">
        <v>0</v>
      </c>
      <c r="G22" s="262">
        <v>1</v>
      </c>
      <c r="H22" s="262">
        <v>0</v>
      </c>
      <c r="I22" s="332">
        <v>3</v>
      </c>
      <c r="J22" s="250"/>
    </row>
    <row r="23" spans="1:10">
      <c r="A23" s="265" t="s">
        <v>23</v>
      </c>
      <c r="B23" s="265" t="s">
        <v>212</v>
      </c>
      <c r="C23" s="263">
        <v>0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66">
        <v>0</v>
      </c>
      <c r="J23" s="250"/>
    </row>
    <row r="24" spans="1:10">
      <c r="A24" s="265" t="s">
        <v>23</v>
      </c>
      <c r="B24" s="265" t="s">
        <v>171</v>
      </c>
      <c r="C24" s="263">
        <v>1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333">
        <v>1</v>
      </c>
      <c r="J24" s="250"/>
    </row>
    <row r="25" spans="1:10">
      <c r="A25" s="265" t="s">
        <v>23</v>
      </c>
      <c r="B25" s="265" t="s">
        <v>213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214</v>
      </c>
      <c r="C26" s="263">
        <v>3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333">
        <v>1</v>
      </c>
      <c r="J26" s="250"/>
    </row>
    <row r="27" spans="1:10">
      <c r="A27" s="265" t="s">
        <v>23</v>
      </c>
      <c r="B27" s="265" t="s">
        <v>215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191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216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217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218</v>
      </c>
      <c r="C31" s="263">
        <v>4</v>
      </c>
      <c r="D31" s="264">
        <v>0</v>
      </c>
      <c r="E31" s="262">
        <v>0</v>
      </c>
      <c r="F31" s="262">
        <v>0</v>
      </c>
      <c r="G31" s="262">
        <v>0</v>
      </c>
      <c r="H31" s="262">
        <v>0</v>
      </c>
      <c r="I31" s="333">
        <v>1</v>
      </c>
      <c r="J31" s="250"/>
    </row>
    <row r="32" spans="1:10">
      <c r="A32" s="265" t="s">
        <v>31</v>
      </c>
      <c r="B32" s="265" t="s">
        <v>219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333">
        <v>1</v>
      </c>
      <c r="J32" s="250"/>
    </row>
    <row r="33" spans="1:10">
      <c r="A33" s="265" t="s">
        <v>31</v>
      </c>
      <c r="B33" s="265" t="s">
        <v>190</v>
      </c>
      <c r="C33" s="263">
        <v>1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333">
        <v>1</v>
      </c>
      <c r="J33" s="250"/>
    </row>
    <row r="34" spans="1:10">
      <c r="A34" s="265" t="s">
        <v>31</v>
      </c>
      <c r="B34" s="265" t="s">
        <v>220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221</v>
      </c>
      <c r="C35" s="263">
        <v>1</v>
      </c>
      <c r="D35" s="264">
        <v>1</v>
      </c>
      <c r="E35" s="262">
        <v>0</v>
      </c>
      <c r="F35" s="262">
        <v>0</v>
      </c>
      <c r="G35" s="262">
        <v>1</v>
      </c>
      <c r="H35" s="262">
        <v>0</v>
      </c>
      <c r="I35" s="332">
        <v>3</v>
      </c>
      <c r="J35" s="250"/>
    </row>
    <row r="36" spans="1:10">
      <c r="A36" s="265" t="s">
        <v>31</v>
      </c>
      <c r="B36" s="265" t="s">
        <v>185</v>
      </c>
      <c r="C36" s="263">
        <v>3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333">
        <v>1</v>
      </c>
      <c r="J36" s="250"/>
    </row>
    <row r="37" spans="1:10">
      <c r="A37" s="265" t="s">
        <v>31</v>
      </c>
      <c r="B37" s="265" t="s">
        <v>222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223</v>
      </c>
      <c r="C38" s="263">
        <v>1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333">
        <v>1</v>
      </c>
      <c r="J38" s="250"/>
    </row>
    <row r="39" spans="1:10">
      <c r="A39" s="265" t="s">
        <v>24</v>
      </c>
      <c r="B39" s="265" t="s">
        <v>224</v>
      </c>
      <c r="C39" s="263">
        <v>2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333">
        <v>1</v>
      </c>
      <c r="J39" s="250"/>
    </row>
    <row r="40" spans="1:10">
      <c r="A40" s="265" t="s">
        <v>24</v>
      </c>
      <c r="B40" s="265" t="s">
        <v>148</v>
      </c>
      <c r="C40" s="263">
        <v>2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333">
        <v>1</v>
      </c>
      <c r="J40" s="250"/>
    </row>
    <row r="41" spans="1:10">
      <c r="A41" s="265" t="s">
        <v>24</v>
      </c>
      <c r="B41" s="265" t="s">
        <v>159</v>
      </c>
      <c r="C41" s="263">
        <v>3</v>
      </c>
      <c r="D41" s="264">
        <v>2</v>
      </c>
      <c r="E41" s="262">
        <v>1</v>
      </c>
      <c r="F41" s="262">
        <v>0</v>
      </c>
      <c r="G41" s="262">
        <v>1</v>
      </c>
      <c r="H41" s="262">
        <v>0</v>
      </c>
      <c r="I41" s="332">
        <v>3</v>
      </c>
      <c r="J41" s="250"/>
    </row>
    <row r="42" spans="1:10">
      <c r="A42" s="265" t="s">
        <v>24</v>
      </c>
      <c r="B42" s="265" t="s">
        <v>165</v>
      </c>
      <c r="C42" s="263">
        <v>1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333">
        <v>1</v>
      </c>
      <c r="J42" s="250"/>
    </row>
    <row r="43" spans="1:10">
      <c r="A43" s="265" t="s">
        <v>24</v>
      </c>
      <c r="B43" s="265" t="s">
        <v>225</v>
      </c>
      <c r="C43" s="263">
        <v>2</v>
      </c>
      <c r="D43" s="264">
        <v>1</v>
      </c>
      <c r="E43" s="262">
        <v>1</v>
      </c>
      <c r="F43" s="262">
        <v>0</v>
      </c>
      <c r="G43" s="262">
        <v>0</v>
      </c>
      <c r="H43" s="262">
        <v>0</v>
      </c>
      <c r="I43" s="334">
        <v>2</v>
      </c>
      <c r="J43" s="250"/>
    </row>
    <row r="44" spans="1:10">
      <c r="A44" s="265" t="s">
        <v>24</v>
      </c>
      <c r="B44" s="265" t="s">
        <v>166</v>
      </c>
      <c r="C44" s="263">
        <v>4</v>
      </c>
      <c r="D44" s="264">
        <v>0</v>
      </c>
      <c r="E44" s="262">
        <v>0</v>
      </c>
      <c r="F44" s="262">
        <v>0</v>
      </c>
      <c r="G44" s="262">
        <v>0</v>
      </c>
      <c r="H44" s="262">
        <v>0</v>
      </c>
      <c r="I44" s="333">
        <v>1</v>
      </c>
      <c r="J44" s="250"/>
    </row>
    <row r="45" spans="1:10">
      <c r="A45" s="265" t="s">
        <v>24</v>
      </c>
      <c r="B45" s="265" t="s">
        <v>226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227</v>
      </c>
      <c r="C47" s="263">
        <v>1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333">
        <v>1</v>
      </c>
      <c r="J47" s="250"/>
    </row>
    <row r="48" spans="1:10">
      <c r="A48" s="265" t="s">
        <v>24</v>
      </c>
      <c r="B48" s="265" t="s">
        <v>228</v>
      </c>
      <c r="C48" s="263">
        <v>0</v>
      </c>
      <c r="D48" s="264">
        <v>3</v>
      </c>
      <c r="E48" s="262">
        <v>1</v>
      </c>
      <c r="F48" s="262">
        <v>2</v>
      </c>
      <c r="G48" s="262">
        <v>0</v>
      </c>
      <c r="H48" s="262">
        <v>0</v>
      </c>
      <c r="I48" s="334">
        <v>2</v>
      </c>
      <c r="J48" s="250"/>
    </row>
    <row r="49" spans="1:10">
      <c r="A49" s="265" t="s">
        <v>24</v>
      </c>
      <c r="B49" s="265" t="s">
        <v>229</v>
      </c>
      <c r="C49" s="263">
        <v>4</v>
      </c>
      <c r="D49" s="264">
        <v>1</v>
      </c>
      <c r="E49" s="262">
        <v>0</v>
      </c>
      <c r="F49" s="262">
        <v>0</v>
      </c>
      <c r="G49" s="262">
        <v>0</v>
      </c>
      <c r="H49" s="262">
        <v>1</v>
      </c>
      <c r="I49" s="332">
        <v>3</v>
      </c>
      <c r="J49" s="250"/>
    </row>
    <row r="50" spans="1:10">
      <c r="A50" s="265" t="s">
        <v>24</v>
      </c>
      <c r="B50" s="265" t="s">
        <v>230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231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232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158</v>
      </c>
      <c r="C53" s="263">
        <v>0</v>
      </c>
      <c r="D53" s="264">
        <v>1</v>
      </c>
      <c r="E53" s="262">
        <v>0</v>
      </c>
      <c r="F53" s="262">
        <v>1</v>
      </c>
      <c r="G53" s="262">
        <v>0</v>
      </c>
      <c r="H53" s="262">
        <v>0</v>
      </c>
      <c r="I53" s="334">
        <v>2</v>
      </c>
      <c r="J53" s="250"/>
    </row>
    <row r="54" spans="1:10">
      <c r="A54" s="265" t="s">
        <v>25</v>
      </c>
      <c r="B54" s="265" t="s">
        <v>25</v>
      </c>
      <c r="C54" s="263">
        <v>2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333">
        <v>1</v>
      </c>
      <c r="J54" s="250"/>
    </row>
    <row r="55" spans="1:10">
      <c r="A55" s="265" t="s">
        <v>25</v>
      </c>
      <c r="B55" s="265" t="s">
        <v>184</v>
      </c>
      <c r="C55" s="263">
        <v>0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66">
        <v>0</v>
      </c>
      <c r="J55" s="250"/>
    </row>
    <row r="56" spans="1:10">
      <c r="A56" s="265" t="s">
        <v>25</v>
      </c>
      <c r="B56" s="265" t="s">
        <v>233</v>
      </c>
      <c r="C56" s="263">
        <v>0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66">
        <v>0</v>
      </c>
      <c r="J56" s="250"/>
    </row>
    <row r="57" spans="1:10">
      <c r="A57" s="265" t="s">
        <v>25</v>
      </c>
      <c r="B57" s="265" t="s">
        <v>234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235</v>
      </c>
      <c r="C58" s="263">
        <v>0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66">
        <v>0</v>
      </c>
      <c r="J58" s="250"/>
    </row>
    <row r="59" spans="1:10">
      <c r="A59" s="265" t="s">
        <v>25</v>
      </c>
      <c r="B59" s="265" t="s">
        <v>236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237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0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66">
        <v>0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2</v>
      </c>
      <c r="E63" s="262">
        <v>0</v>
      </c>
      <c r="F63" s="262">
        <v>1</v>
      </c>
      <c r="G63" s="262">
        <v>1</v>
      </c>
      <c r="H63" s="262">
        <v>0</v>
      </c>
      <c r="I63" s="332">
        <v>3</v>
      </c>
      <c r="J63" s="250"/>
    </row>
    <row r="64" spans="1:10">
      <c r="A64" s="265" t="s">
        <v>26</v>
      </c>
      <c r="B64" s="265" t="s">
        <v>238</v>
      </c>
      <c r="C64" s="263">
        <v>12</v>
      </c>
      <c r="D64" s="264">
        <v>10</v>
      </c>
      <c r="E64" s="262">
        <v>2</v>
      </c>
      <c r="F64" s="262">
        <v>1</v>
      </c>
      <c r="G64" s="262">
        <v>4</v>
      </c>
      <c r="H64" s="262">
        <v>3</v>
      </c>
      <c r="I64" s="332">
        <v>3</v>
      </c>
      <c r="J64" s="250"/>
    </row>
    <row r="65" spans="1:10">
      <c r="A65" s="265" t="s">
        <v>26</v>
      </c>
      <c r="B65" s="265" t="s">
        <v>239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240</v>
      </c>
      <c r="C66" s="263">
        <v>0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66">
        <v>0</v>
      </c>
      <c r="J66" s="250"/>
    </row>
    <row r="67" spans="1:10">
      <c r="A67" s="265" t="s">
        <v>26</v>
      </c>
      <c r="B67" s="265" t="s">
        <v>241</v>
      </c>
      <c r="C67" s="263">
        <v>2</v>
      </c>
      <c r="D67" s="264">
        <v>1</v>
      </c>
      <c r="E67" s="262">
        <v>0</v>
      </c>
      <c r="F67" s="262">
        <v>1</v>
      </c>
      <c r="G67" s="262">
        <v>0</v>
      </c>
      <c r="H67" s="262">
        <v>0</v>
      </c>
      <c r="I67" s="334">
        <v>2</v>
      </c>
      <c r="J67" s="250"/>
    </row>
    <row r="68" spans="1:10">
      <c r="A68" s="265" t="s">
        <v>26</v>
      </c>
      <c r="B68" s="265" t="s">
        <v>242</v>
      </c>
      <c r="C68" s="263">
        <v>4</v>
      </c>
      <c r="D68" s="264">
        <v>1</v>
      </c>
      <c r="E68" s="262">
        <v>0</v>
      </c>
      <c r="F68" s="262">
        <v>0</v>
      </c>
      <c r="G68" s="262">
        <v>1</v>
      </c>
      <c r="H68" s="262">
        <v>0</v>
      </c>
      <c r="I68" s="332">
        <v>3</v>
      </c>
      <c r="J68" s="250"/>
    </row>
    <row r="69" spans="1:10">
      <c r="A69" s="265" t="s">
        <v>26</v>
      </c>
      <c r="B69" s="265" t="s">
        <v>243</v>
      </c>
      <c r="C69" s="263">
        <v>2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333">
        <v>1</v>
      </c>
      <c r="J69" s="250"/>
    </row>
    <row r="70" spans="1:10">
      <c r="A70" s="265" t="s">
        <v>26</v>
      </c>
      <c r="B70" s="265" t="s">
        <v>34</v>
      </c>
      <c r="C70" s="263">
        <v>3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333">
        <v>1</v>
      </c>
      <c r="J70" s="250"/>
    </row>
    <row r="71" spans="1:10">
      <c r="A71" s="265" t="s">
        <v>26</v>
      </c>
      <c r="B71" s="265" t="s">
        <v>244</v>
      </c>
      <c r="C71" s="263">
        <v>0</v>
      </c>
      <c r="D71" s="264">
        <v>1</v>
      </c>
      <c r="E71" s="262">
        <v>1</v>
      </c>
      <c r="F71" s="262">
        <v>0</v>
      </c>
      <c r="G71" s="262">
        <v>0</v>
      </c>
      <c r="H71" s="262">
        <v>0</v>
      </c>
      <c r="I71" s="334">
        <v>2</v>
      </c>
      <c r="J71" s="250"/>
    </row>
    <row r="72" spans="1:10">
      <c r="A72" s="265" t="s">
        <v>26</v>
      </c>
      <c r="B72" s="265" t="s">
        <v>245</v>
      </c>
      <c r="C72" s="263">
        <v>1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333">
        <v>1</v>
      </c>
      <c r="J72" s="250"/>
    </row>
    <row r="73" spans="1:10">
      <c r="A73" s="265" t="s">
        <v>26</v>
      </c>
      <c r="B73" s="265" t="s">
        <v>246</v>
      </c>
      <c r="C73" s="263">
        <v>0</v>
      </c>
      <c r="D73" s="264">
        <v>1</v>
      </c>
      <c r="E73" s="262">
        <v>0</v>
      </c>
      <c r="F73" s="262">
        <v>0</v>
      </c>
      <c r="G73" s="262">
        <v>1</v>
      </c>
      <c r="H73" s="262">
        <v>0</v>
      </c>
      <c r="I73" s="332">
        <v>3</v>
      </c>
      <c r="J73" s="250"/>
    </row>
    <row r="74" spans="1:10">
      <c r="A74" s="265" t="s">
        <v>26</v>
      </c>
      <c r="B74" s="265" t="s">
        <v>247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248</v>
      </c>
      <c r="C75" s="263">
        <v>2</v>
      </c>
      <c r="D75" s="264">
        <v>1</v>
      </c>
      <c r="E75" s="262">
        <v>0</v>
      </c>
      <c r="F75" s="262">
        <v>0</v>
      </c>
      <c r="G75" s="262">
        <v>1</v>
      </c>
      <c r="H75" s="262">
        <v>0</v>
      </c>
      <c r="I75" s="332">
        <v>3</v>
      </c>
      <c r="J75" s="250"/>
    </row>
    <row r="76" spans="1:10">
      <c r="A76" s="265" t="s">
        <v>27</v>
      </c>
      <c r="B76" s="265" t="s">
        <v>192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249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250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183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162</v>
      </c>
      <c r="C80" s="263">
        <v>1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333">
        <v>1</v>
      </c>
      <c r="J80" s="250"/>
    </row>
    <row r="81" spans="1:10">
      <c r="A81" s="265" t="s">
        <v>27</v>
      </c>
      <c r="B81" s="265" t="s">
        <v>251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252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188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253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254</v>
      </c>
      <c r="C85" s="263">
        <v>1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333">
        <v>1</v>
      </c>
      <c r="J85" s="250"/>
    </row>
    <row r="86" spans="1:10">
      <c r="A86" s="265" t="s">
        <v>27</v>
      </c>
      <c r="B86" s="265" t="s">
        <v>255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256</v>
      </c>
      <c r="C87" s="263">
        <v>1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333">
        <v>1</v>
      </c>
      <c r="J87" s="250"/>
    </row>
    <row r="88" spans="1:10">
      <c r="A88" s="265" t="s">
        <v>27</v>
      </c>
      <c r="B88" s="265" t="s">
        <v>257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154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258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259</v>
      </c>
      <c r="C91" s="263">
        <v>6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333">
        <v>1</v>
      </c>
      <c r="J91" s="250"/>
    </row>
    <row r="92" spans="1:10">
      <c r="A92" s="265" t="s">
        <v>34</v>
      </c>
      <c r="B92" s="265" t="s">
        <v>260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261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262</v>
      </c>
      <c r="C94" s="263">
        <v>0</v>
      </c>
      <c r="D94" s="264">
        <v>1</v>
      </c>
      <c r="E94" s="262">
        <v>0</v>
      </c>
      <c r="F94" s="262">
        <v>1</v>
      </c>
      <c r="G94" s="262">
        <v>0</v>
      </c>
      <c r="H94" s="262">
        <v>0</v>
      </c>
      <c r="I94" s="334">
        <v>2</v>
      </c>
      <c r="J94" s="250"/>
    </row>
    <row r="95" spans="1:10">
      <c r="A95" s="265" t="s">
        <v>34</v>
      </c>
      <c r="B95" s="265" t="s">
        <v>263</v>
      </c>
      <c r="C95" s="263">
        <v>1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333">
        <v>1</v>
      </c>
      <c r="J95" s="250"/>
    </row>
    <row r="96" spans="1:10">
      <c r="A96" s="265" t="s">
        <v>34</v>
      </c>
      <c r="B96" s="265" t="s">
        <v>264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265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266</v>
      </c>
      <c r="C98" s="263">
        <v>1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333">
        <v>1</v>
      </c>
      <c r="J98" s="250"/>
    </row>
    <row r="99" spans="1:10">
      <c r="A99" s="265" t="s">
        <v>32</v>
      </c>
      <c r="B99" s="265" t="s">
        <v>32</v>
      </c>
      <c r="C99" s="263">
        <v>1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333">
        <v>1</v>
      </c>
      <c r="J99" s="250"/>
    </row>
    <row r="100" spans="1:10">
      <c r="A100" s="265" t="s">
        <v>32</v>
      </c>
      <c r="B100" s="265" t="s">
        <v>267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268</v>
      </c>
      <c r="C101" s="263">
        <v>2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333">
        <v>1</v>
      </c>
      <c r="J101" s="250"/>
    </row>
    <row r="102" spans="1:10">
      <c r="A102" s="265" t="s">
        <v>32</v>
      </c>
      <c r="B102" s="265" t="s">
        <v>269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243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270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170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271</v>
      </c>
      <c r="C106" s="263">
        <v>1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333">
        <v>1</v>
      </c>
      <c r="J106" s="250"/>
    </row>
    <row r="107" spans="1:10">
      <c r="A107" s="265" t="s">
        <v>32</v>
      </c>
      <c r="B107" s="265" t="s">
        <v>272</v>
      </c>
      <c r="C107" s="263">
        <v>0</v>
      </c>
      <c r="D107" s="264">
        <v>2</v>
      </c>
      <c r="E107" s="262">
        <v>1</v>
      </c>
      <c r="F107" s="262">
        <v>1</v>
      </c>
      <c r="G107" s="262">
        <v>0</v>
      </c>
      <c r="H107" s="262">
        <v>0</v>
      </c>
      <c r="I107" s="334">
        <v>2</v>
      </c>
      <c r="J107" s="250"/>
    </row>
    <row r="108" spans="1:10">
      <c r="A108" s="265" t="s">
        <v>28</v>
      </c>
      <c r="B108" s="265" t="s">
        <v>273</v>
      </c>
      <c r="C108" s="263">
        <v>2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333">
        <v>1</v>
      </c>
      <c r="J108" s="250"/>
    </row>
    <row r="109" spans="1:10">
      <c r="A109" s="265" t="s">
        <v>28</v>
      </c>
      <c r="B109" s="265" t="s">
        <v>274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167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275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333">
        <v>1</v>
      </c>
      <c r="J111" s="250"/>
    </row>
    <row r="112" spans="1:10">
      <c r="A112" s="265" t="s">
        <v>28</v>
      </c>
      <c r="B112" s="265" t="s">
        <v>276</v>
      </c>
      <c r="C112" s="263">
        <v>2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333">
        <v>1</v>
      </c>
      <c r="J112" s="250"/>
    </row>
    <row r="113" spans="1:10">
      <c r="A113" s="265" t="s">
        <v>28</v>
      </c>
      <c r="B113" s="265" t="s">
        <v>277</v>
      </c>
      <c r="C113" s="263">
        <v>4</v>
      </c>
      <c r="D113" s="264">
        <v>1</v>
      </c>
      <c r="E113" s="262">
        <v>1</v>
      </c>
      <c r="F113" s="262">
        <v>0</v>
      </c>
      <c r="G113" s="262">
        <v>0</v>
      </c>
      <c r="H113" s="262">
        <v>0</v>
      </c>
      <c r="I113" s="334">
        <v>2</v>
      </c>
      <c r="J113" s="250"/>
    </row>
    <row r="114" spans="1:10">
      <c r="A114" s="265" t="s">
        <v>28</v>
      </c>
      <c r="B114" s="265" t="s">
        <v>278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251</v>
      </c>
      <c r="C116" s="263">
        <v>4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333">
        <v>1</v>
      </c>
      <c r="J116" s="250"/>
    </row>
    <row r="117" spans="1:10">
      <c r="A117" s="265" t="s">
        <v>28</v>
      </c>
      <c r="B117" s="265" t="s">
        <v>279</v>
      </c>
      <c r="C117" s="263">
        <v>0</v>
      </c>
      <c r="D117" s="264">
        <v>1</v>
      </c>
      <c r="E117" s="262">
        <v>0</v>
      </c>
      <c r="F117" s="262">
        <v>0</v>
      </c>
      <c r="G117" s="262">
        <v>0</v>
      </c>
      <c r="H117" s="262">
        <v>1</v>
      </c>
      <c r="I117" s="332">
        <v>3</v>
      </c>
      <c r="J117" s="250"/>
    </row>
    <row r="118" spans="1:10">
      <c r="A118" s="265" t="s">
        <v>28</v>
      </c>
      <c r="B118" s="265" t="s">
        <v>182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175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280</v>
      </c>
      <c r="C120" s="263">
        <v>1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333">
        <v>1</v>
      </c>
      <c r="J120" s="250"/>
    </row>
    <row r="121" spans="1:10">
      <c r="A121" s="265" t="s">
        <v>28</v>
      </c>
      <c r="B121" s="265" t="s">
        <v>281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282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283</v>
      </c>
      <c r="C123" s="263">
        <v>3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333">
        <v>1</v>
      </c>
      <c r="J123" s="250"/>
    </row>
    <row r="124" spans="1:10">
      <c r="A124" s="265" t="s">
        <v>28</v>
      </c>
      <c r="B124" s="265" t="s">
        <v>157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333">
        <v>1</v>
      </c>
      <c r="J124" s="250"/>
    </row>
    <row r="125" spans="1:10">
      <c r="A125" s="265" t="s">
        <v>28</v>
      </c>
      <c r="B125" s="265" t="s">
        <v>174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181</v>
      </c>
      <c r="C126" s="263">
        <v>2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333">
        <v>1</v>
      </c>
      <c r="J126" s="250"/>
    </row>
    <row r="127" spans="1:10">
      <c r="A127" s="265" t="s">
        <v>29</v>
      </c>
      <c r="B127" s="265" t="s">
        <v>284</v>
      </c>
      <c r="C127" s="263">
        <v>1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333">
        <v>1</v>
      </c>
      <c r="J127" s="250"/>
    </row>
    <row r="128" spans="1:10">
      <c r="A128" s="265" t="s">
        <v>29</v>
      </c>
      <c r="B128" s="265" t="s">
        <v>285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169</v>
      </c>
      <c r="C129" s="263">
        <v>2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333">
        <v>1</v>
      </c>
      <c r="J129" s="250"/>
    </row>
    <row r="130" spans="1:10">
      <c r="A130" s="265" t="s">
        <v>29</v>
      </c>
      <c r="B130" s="265" t="s">
        <v>286</v>
      </c>
      <c r="C130" s="263">
        <v>2</v>
      </c>
      <c r="D130" s="264">
        <v>1</v>
      </c>
      <c r="E130" s="262">
        <v>1</v>
      </c>
      <c r="F130" s="262">
        <v>0</v>
      </c>
      <c r="G130" s="262">
        <v>0</v>
      </c>
      <c r="H130" s="262">
        <v>0</v>
      </c>
      <c r="I130" s="334">
        <v>2</v>
      </c>
      <c r="J130" s="250"/>
    </row>
    <row r="131" spans="1:10">
      <c r="A131" s="265" t="s">
        <v>29</v>
      </c>
      <c r="B131" s="265" t="s">
        <v>287</v>
      </c>
      <c r="C131" s="263">
        <v>1</v>
      </c>
      <c r="D131" s="264">
        <v>1</v>
      </c>
      <c r="E131" s="262">
        <v>0</v>
      </c>
      <c r="F131" s="262">
        <v>0</v>
      </c>
      <c r="G131" s="262">
        <v>1</v>
      </c>
      <c r="H131" s="262">
        <v>0</v>
      </c>
      <c r="I131" s="332">
        <v>3</v>
      </c>
      <c r="J131" s="250"/>
    </row>
    <row r="132" spans="1:10">
      <c r="A132" s="265" t="s">
        <v>29</v>
      </c>
      <c r="B132" s="265" t="s">
        <v>288</v>
      </c>
      <c r="C132" s="263">
        <v>8</v>
      </c>
      <c r="D132" s="264">
        <v>1</v>
      </c>
      <c r="E132" s="262">
        <v>1</v>
      </c>
      <c r="F132" s="262">
        <v>0</v>
      </c>
      <c r="G132" s="262">
        <v>0</v>
      </c>
      <c r="H132" s="262">
        <v>0</v>
      </c>
      <c r="I132" s="334">
        <v>2</v>
      </c>
      <c r="J132" s="250"/>
    </row>
    <row r="133" spans="1:10">
      <c r="A133" s="265" t="s">
        <v>29</v>
      </c>
      <c r="B133" s="265" t="s">
        <v>289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333">
        <v>1</v>
      </c>
      <c r="J133" s="250"/>
    </row>
    <row r="134" spans="1:10">
      <c r="A134" s="265" t="s">
        <v>29</v>
      </c>
      <c r="B134" s="265" t="s">
        <v>224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163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290</v>
      </c>
      <c r="C136" s="263">
        <v>1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333">
        <v>1</v>
      </c>
      <c r="J136" s="250"/>
    </row>
    <row r="137" spans="1:10">
      <c r="A137" s="265" t="s">
        <v>29</v>
      </c>
      <c r="B137" s="265" t="s">
        <v>291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161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292</v>
      </c>
      <c r="C139" s="263">
        <v>2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333">
        <v>1</v>
      </c>
      <c r="J139" s="250"/>
    </row>
    <row r="140" spans="1:10">
      <c r="A140" s="265" t="s">
        <v>29</v>
      </c>
      <c r="B140" s="265" t="s">
        <v>293</v>
      </c>
      <c r="C140" s="263">
        <v>0</v>
      </c>
      <c r="D140" s="264">
        <v>1</v>
      </c>
      <c r="E140" s="262">
        <v>1</v>
      </c>
      <c r="F140" s="262">
        <v>0</v>
      </c>
      <c r="G140" s="262">
        <v>0</v>
      </c>
      <c r="H140" s="262">
        <v>0</v>
      </c>
      <c r="I140" s="334">
        <v>2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160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294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295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0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66">
        <v>0</v>
      </c>
      <c r="J146" s="250"/>
    </row>
    <row r="147" spans="1:10">
      <c r="A147" s="265" t="s">
        <v>58</v>
      </c>
      <c r="B147" s="265" t="s">
        <v>156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296</v>
      </c>
      <c r="C148" s="263">
        <v>8</v>
      </c>
      <c r="D148" s="264">
        <v>1</v>
      </c>
      <c r="E148" s="262">
        <v>0</v>
      </c>
      <c r="F148" s="262">
        <v>1</v>
      </c>
      <c r="G148" s="262">
        <v>0</v>
      </c>
      <c r="H148" s="262">
        <v>0</v>
      </c>
      <c r="I148" s="334">
        <v>2</v>
      </c>
      <c r="J148" s="250"/>
    </row>
    <row r="149" spans="1:10">
      <c r="A149" s="265" t="s">
        <v>58</v>
      </c>
      <c r="B149" s="265" t="s">
        <v>178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297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1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333">
        <v>1</v>
      </c>
      <c r="J151" s="250"/>
    </row>
    <row r="152" spans="1:10">
      <c r="A152" s="265" t="s">
        <v>30</v>
      </c>
      <c r="B152" s="265" t="s">
        <v>298</v>
      </c>
      <c r="C152" s="263">
        <v>1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333">
        <v>1</v>
      </c>
      <c r="J152" s="250"/>
    </row>
    <row r="153" spans="1:10">
      <c r="A153" s="265" t="s">
        <v>30</v>
      </c>
      <c r="B153" s="265" t="s">
        <v>172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299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300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301</v>
      </c>
      <c r="C156" s="263">
        <v>1</v>
      </c>
      <c r="D156" s="264">
        <v>1</v>
      </c>
      <c r="E156" s="262">
        <v>0</v>
      </c>
      <c r="F156" s="262">
        <v>0</v>
      </c>
      <c r="G156" s="262">
        <v>1</v>
      </c>
      <c r="H156" s="262">
        <v>0</v>
      </c>
      <c r="I156" s="332">
        <v>3</v>
      </c>
      <c r="J156" s="250"/>
    </row>
    <row r="157" spans="1:10">
      <c r="A157" s="265" t="s">
        <v>30</v>
      </c>
      <c r="B157" s="265" t="s">
        <v>302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187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223</v>
      </c>
      <c r="C159" s="263">
        <v>1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333">
        <v>1</v>
      </c>
      <c r="J159" s="250"/>
    </row>
    <row r="160" spans="1:10">
      <c r="A160" s="265" t="s">
        <v>30</v>
      </c>
      <c r="B160" s="265" t="s">
        <v>303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304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305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306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251</v>
      </c>
      <c r="C165" s="263">
        <v>0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66">
        <v>0</v>
      </c>
      <c r="J165" s="250"/>
    </row>
    <row r="166" spans="1:10">
      <c r="A166" s="265" t="s">
        <v>59</v>
      </c>
      <c r="B166" s="265" t="s">
        <v>59</v>
      </c>
      <c r="C166" s="263">
        <v>1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333">
        <v>1</v>
      </c>
      <c r="J166" s="250"/>
    </row>
    <row r="167" spans="1:10">
      <c r="A167" s="265" t="s">
        <v>59</v>
      </c>
      <c r="B167" s="265" t="s">
        <v>176</v>
      </c>
      <c r="C167" s="263">
        <v>1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333">
        <v>1</v>
      </c>
      <c r="J167" s="250"/>
    </row>
    <row r="168" spans="1:10">
      <c r="A168" s="265" t="s">
        <v>59</v>
      </c>
      <c r="B168" s="265" t="s">
        <v>162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179</v>
      </c>
      <c r="C169" s="263">
        <v>1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333">
        <v>1</v>
      </c>
      <c r="J169" s="250"/>
    </row>
    <row r="170" spans="1:10">
      <c r="A170" s="265" t="s">
        <v>59</v>
      </c>
      <c r="B170" s="265" t="s">
        <v>164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180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307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308</v>
      </c>
      <c r="C173" s="263">
        <v>1</v>
      </c>
      <c r="D173" s="264">
        <v>1</v>
      </c>
      <c r="E173" s="262">
        <v>1</v>
      </c>
      <c r="F173" s="262">
        <v>0</v>
      </c>
      <c r="G173" s="262">
        <v>0</v>
      </c>
      <c r="H173" s="262">
        <v>0</v>
      </c>
      <c r="I173" s="334">
        <v>2</v>
      </c>
      <c r="J173" s="250"/>
    </row>
    <row r="174" spans="1:10">
      <c r="A174" s="265" t="s">
        <v>60</v>
      </c>
      <c r="B174" s="265" t="s">
        <v>309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310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1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333">
        <v>1</v>
      </c>
      <c r="J176" s="250"/>
    </row>
    <row r="177" spans="1:10">
      <c r="A177" s="265" t="s">
        <v>60</v>
      </c>
      <c r="B177" s="265" t="s">
        <v>311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312</v>
      </c>
      <c r="C178" s="263">
        <v>3</v>
      </c>
      <c r="D178" s="264">
        <v>3</v>
      </c>
      <c r="E178" s="262">
        <v>1</v>
      </c>
      <c r="F178" s="262">
        <v>2</v>
      </c>
      <c r="G178" s="262">
        <v>0</v>
      </c>
      <c r="H178" s="262">
        <v>0</v>
      </c>
      <c r="I178" s="334">
        <v>2</v>
      </c>
      <c r="J178" s="250"/>
    </row>
    <row r="179" spans="1:10">
      <c r="A179" s="265" t="s">
        <v>60</v>
      </c>
      <c r="B179" s="265" t="s">
        <v>313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314</v>
      </c>
      <c r="C180" s="263">
        <v>1</v>
      </c>
      <c r="D180" s="264">
        <v>1</v>
      </c>
      <c r="E180" s="262">
        <v>0</v>
      </c>
      <c r="F180" s="262">
        <v>1</v>
      </c>
      <c r="G180" s="262">
        <v>0</v>
      </c>
      <c r="H180" s="262">
        <v>0</v>
      </c>
      <c r="I180" s="334">
        <v>2</v>
      </c>
      <c r="J180" s="250"/>
    </row>
    <row r="181" spans="1:10">
      <c r="A181" s="265" t="s">
        <v>61</v>
      </c>
      <c r="B181" s="265" t="s">
        <v>61</v>
      </c>
      <c r="C181" s="263">
        <v>1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333">
        <v>1</v>
      </c>
      <c r="J181" s="250"/>
    </row>
    <row r="182" spans="1:10">
      <c r="A182" s="265" t="s">
        <v>61</v>
      </c>
      <c r="B182" s="265" t="s">
        <v>315</v>
      </c>
      <c r="C182" s="263">
        <v>1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333">
        <v>1</v>
      </c>
      <c r="J182" s="250"/>
    </row>
    <row r="183" spans="1:10">
      <c r="A183" s="265" t="s">
        <v>61</v>
      </c>
      <c r="B183" s="265" t="s">
        <v>177</v>
      </c>
      <c r="C183" s="263">
        <v>2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333">
        <v>1</v>
      </c>
      <c r="J183" s="250"/>
    </row>
    <row r="184" spans="1:10">
      <c r="A184" s="265" t="s">
        <v>61</v>
      </c>
      <c r="B184" s="265" t="s">
        <v>316</v>
      </c>
      <c r="C184" s="263">
        <v>15</v>
      </c>
      <c r="D184" s="264">
        <v>2</v>
      </c>
      <c r="E184" s="262">
        <v>1</v>
      </c>
      <c r="F184" s="262">
        <v>1</v>
      </c>
      <c r="G184" s="262">
        <v>0</v>
      </c>
      <c r="H184" s="262">
        <v>0</v>
      </c>
      <c r="I184" s="334">
        <v>2</v>
      </c>
      <c r="J184" s="250"/>
    </row>
    <row r="185" spans="1:10">
      <c r="A185" s="265" t="s">
        <v>61</v>
      </c>
      <c r="B185" s="265" t="s">
        <v>317</v>
      </c>
      <c r="C185" s="263">
        <v>7</v>
      </c>
      <c r="D185" s="264">
        <v>1</v>
      </c>
      <c r="E185" s="262">
        <v>0</v>
      </c>
      <c r="F185" s="262">
        <v>0</v>
      </c>
      <c r="G185" s="262">
        <v>1</v>
      </c>
      <c r="H185" s="262">
        <v>0</v>
      </c>
      <c r="I185" s="332">
        <v>3</v>
      </c>
      <c r="J185" s="250"/>
    </row>
    <row r="186" spans="1:10">
      <c r="A186" s="265" t="s">
        <v>61</v>
      </c>
      <c r="B186" s="265" t="s">
        <v>318</v>
      </c>
      <c r="C186" s="263">
        <v>1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333">
        <v>1</v>
      </c>
      <c r="J186" s="250"/>
    </row>
    <row r="187" spans="1:10">
      <c r="A187" s="265" t="s">
        <v>62</v>
      </c>
      <c r="B187" s="265" t="s">
        <v>62</v>
      </c>
      <c r="C187" s="263">
        <v>5</v>
      </c>
      <c r="D187" s="264">
        <v>4</v>
      </c>
      <c r="E187" s="262">
        <v>1</v>
      </c>
      <c r="F187" s="262">
        <v>0</v>
      </c>
      <c r="G187" s="262">
        <v>3</v>
      </c>
      <c r="H187" s="262">
        <v>0</v>
      </c>
      <c r="I187" s="332">
        <v>3</v>
      </c>
      <c r="J187" s="250"/>
    </row>
    <row r="188" spans="1:10">
      <c r="A188" s="265" t="s">
        <v>62</v>
      </c>
      <c r="B188" s="265" t="s">
        <v>319</v>
      </c>
      <c r="C188" s="263">
        <v>0</v>
      </c>
      <c r="D188" s="264">
        <v>1</v>
      </c>
      <c r="E188" s="262">
        <v>1</v>
      </c>
      <c r="F188" s="262">
        <v>0</v>
      </c>
      <c r="G188" s="262">
        <v>0</v>
      </c>
      <c r="H188" s="262">
        <v>0</v>
      </c>
      <c r="I188" s="334">
        <v>2</v>
      </c>
      <c r="J188" s="250"/>
    </row>
    <row r="189" spans="1:10">
      <c r="A189" s="265" t="s">
        <v>62</v>
      </c>
      <c r="B189" s="265" t="s">
        <v>320</v>
      </c>
      <c r="C189" s="263">
        <v>1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333">
        <v>1</v>
      </c>
      <c r="J189" s="250"/>
    </row>
    <row r="190" spans="1:10">
      <c r="A190" s="265" t="s">
        <v>62</v>
      </c>
      <c r="B190" s="265" t="s">
        <v>321</v>
      </c>
      <c r="C190" s="263">
        <v>107</v>
      </c>
      <c r="D190" s="264">
        <v>3</v>
      </c>
      <c r="E190" s="262">
        <v>0</v>
      </c>
      <c r="F190" s="262">
        <v>3</v>
      </c>
      <c r="G190" s="262">
        <v>0</v>
      </c>
      <c r="H190" s="262">
        <v>0</v>
      </c>
      <c r="I190" s="334">
        <v>2</v>
      </c>
      <c r="J190" s="250"/>
    </row>
    <row r="191" spans="1:10">
      <c r="A191" s="265" t="s">
        <v>63</v>
      </c>
      <c r="B191" s="265" t="s">
        <v>63</v>
      </c>
      <c r="C191" s="263">
        <v>5</v>
      </c>
      <c r="D191" s="264">
        <v>1</v>
      </c>
      <c r="E191" s="262">
        <v>0</v>
      </c>
      <c r="F191" s="262">
        <v>0</v>
      </c>
      <c r="G191" s="262">
        <v>0</v>
      </c>
      <c r="H191" s="262">
        <v>1</v>
      </c>
      <c r="I191" s="332">
        <v>3</v>
      </c>
      <c r="J191" s="250"/>
    </row>
    <row r="192" spans="1:10">
      <c r="A192" s="265" t="s">
        <v>63</v>
      </c>
      <c r="B192" s="265" t="s">
        <v>322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267</v>
      </c>
      <c r="C193" s="263">
        <v>1</v>
      </c>
      <c r="D193" s="264">
        <v>1</v>
      </c>
      <c r="E193" s="262">
        <v>0</v>
      </c>
      <c r="F193" s="262">
        <v>0</v>
      </c>
      <c r="G193" s="262">
        <v>1</v>
      </c>
      <c r="H193" s="262">
        <v>0</v>
      </c>
      <c r="I193" s="332">
        <v>3</v>
      </c>
      <c r="J193" s="250"/>
    </row>
    <row r="194" spans="1:10">
      <c r="A194" s="265" t="s">
        <v>63</v>
      </c>
      <c r="B194" s="265" t="s">
        <v>323</v>
      </c>
      <c r="C194" s="263">
        <v>1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333">
        <v>1</v>
      </c>
      <c r="J194" s="250"/>
    </row>
    <row r="195" spans="1:10">
      <c r="A195" s="265" t="s">
        <v>63</v>
      </c>
      <c r="B195" s="265" t="s">
        <v>324</v>
      </c>
      <c r="C195" s="263">
        <v>6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333">
        <v>1</v>
      </c>
      <c r="J195" s="250"/>
    </row>
    <row r="196" spans="1:10" ht="22.5">
      <c r="A196" s="230" t="s">
        <v>325</v>
      </c>
      <c r="B196" s="231"/>
      <c r="C196" s="232">
        <f>SUM(C3:C195)</f>
        <v>352</v>
      </c>
      <c r="D196" s="261">
        <f>E196+F196+G196+H196</f>
        <v>65</v>
      </c>
      <c r="E196" s="233">
        <f>SUM(E3:E195)</f>
        <v>21</v>
      </c>
      <c r="F196" s="233">
        <f>SUM(F3:F195)</f>
        <v>19</v>
      </c>
      <c r="G196" s="233">
        <f>SUM(G3:G195)</f>
        <v>19</v>
      </c>
      <c r="H196" s="233">
        <f>SUM(H3:H195)</f>
        <v>6</v>
      </c>
      <c r="I196" s="328"/>
      <c r="J196" s="234"/>
    </row>
    <row r="197" spans="1:10">
      <c r="A197" s="235" t="s">
        <v>605</v>
      </c>
      <c r="B197" s="236"/>
      <c r="C197" s="371">
        <f>C196+D196</f>
        <v>417</v>
      </c>
      <c r="D197" s="372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H316"/>
  <sheetViews>
    <sheetView zoomScale="90" zoomScaleNormal="90" workbookViewId="0"/>
  </sheetViews>
  <sheetFormatPr defaultRowHeight="23.25"/>
  <cols>
    <col min="1" max="1" width="20.140625" style="327" customWidth="1"/>
    <col min="2" max="2" width="20.28515625" style="327" bestFit="1" customWidth="1"/>
    <col min="3" max="3" width="18.140625" style="327" bestFit="1" customWidth="1"/>
    <col min="4" max="33" width="6.28515625" style="327" customWidth="1"/>
    <col min="34" max="34" width="15.28515625" style="327" customWidth="1"/>
    <col min="35" max="47" width="5" style="327" customWidth="1"/>
    <col min="48" max="48" width="14.28515625" style="327" customWidth="1"/>
    <col min="49" max="16384" width="9.140625" style="327"/>
  </cols>
  <sheetData>
    <row r="1" spans="1:34">
      <c r="A1" s="267" t="s">
        <v>374</v>
      </c>
      <c r="B1" s="267"/>
    </row>
    <row r="2" spans="1:34" ht="25.5">
      <c r="A2"/>
      <c r="B2" s="268" t="s">
        <v>606</v>
      </c>
    </row>
    <row r="3" spans="1:34">
      <c r="A3" s="373"/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3"/>
      <c r="AG3" s="373"/>
      <c r="AH3" s="373"/>
    </row>
    <row r="4" spans="1:34">
      <c r="A4" s="349" t="s">
        <v>327</v>
      </c>
      <c r="B4" s="350"/>
      <c r="C4" s="350"/>
      <c r="D4" s="349" t="s">
        <v>328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1"/>
    </row>
    <row r="5" spans="1:34">
      <c r="A5" s="349" t="s">
        <v>9</v>
      </c>
      <c r="B5" s="349" t="s">
        <v>42</v>
      </c>
      <c r="C5" s="349" t="s">
        <v>326</v>
      </c>
      <c r="D5" s="349">
        <v>1</v>
      </c>
      <c r="E5" s="352">
        <v>2</v>
      </c>
      <c r="F5" s="352">
        <v>3</v>
      </c>
      <c r="G5" s="352">
        <v>4</v>
      </c>
      <c r="H5" s="352">
        <v>5</v>
      </c>
      <c r="I5" s="352">
        <v>6</v>
      </c>
      <c r="J5" s="352">
        <v>8</v>
      </c>
      <c r="K5" s="352">
        <v>9</v>
      </c>
      <c r="L5" s="352">
        <v>13</v>
      </c>
      <c r="M5" s="352">
        <v>14</v>
      </c>
      <c r="N5" s="352">
        <v>16</v>
      </c>
      <c r="O5" s="352">
        <v>18</v>
      </c>
      <c r="P5" s="352">
        <v>19</v>
      </c>
      <c r="Q5" s="352">
        <v>20</v>
      </c>
      <c r="R5" s="352">
        <v>21</v>
      </c>
      <c r="S5" s="352">
        <v>22</v>
      </c>
      <c r="T5" s="352">
        <v>23</v>
      </c>
      <c r="U5" s="352">
        <v>24</v>
      </c>
      <c r="V5" s="352">
        <v>25</v>
      </c>
      <c r="W5" s="352">
        <v>26</v>
      </c>
      <c r="X5" s="352">
        <v>27</v>
      </c>
      <c r="Y5" s="352">
        <v>28</v>
      </c>
      <c r="Z5" s="352">
        <v>29</v>
      </c>
      <c r="AA5" s="352">
        <v>30</v>
      </c>
      <c r="AB5" s="352">
        <v>31</v>
      </c>
      <c r="AC5" s="352">
        <v>32</v>
      </c>
      <c r="AD5" s="352">
        <v>33</v>
      </c>
      <c r="AE5" s="352">
        <v>34</v>
      </c>
      <c r="AF5" s="352">
        <v>35</v>
      </c>
      <c r="AG5" s="352">
        <v>36</v>
      </c>
      <c r="AH5" s="353" t="s">
        <v>329</v>
      </c>
    </row>
    <row r="6" spans="1:34">
      <c r="A6" s="338" t="s">
        <v>23</v>
      </c>
      <c r="B6" s="338" t="s">
        <v>214</v>
      </c>
      <c r="C6" s="338" t="s">
        <v>375</v>
      </c>
      <c r="D6" s="339"/>
      <c r="E6" s="340"/>
      <c r="F6" s="340">
        <v>1</v>
      </c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1">
        <v>1</v>
      </c>
    </row>
    <row r="7" spans="1:34">
      <c r="A7" s="342"/>
      <c r="B7" s="342"/>
      <c r="C7" s="343" t="s">
        <v>376</v>
      </c>
      <c r="D7" s="344"/>
      <c r="E7" s="345"/>
      <c r="F7" s="345"/>
      <c r="G7" s="345"/>
      <c r="H7" s="345"/>
      <c r="I7" s="345"/>
      <c r="J7" s="345"/>
      <c r="K7" s="345">
        <v>2</v>
      </c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6">
        <v>2</v>
      </c>
    </row>
    <row r="8" spans="1:34">
      <c r="A8" s="342"/>
      <c r="B8" s="354" t="s">
        <v>377</v>
      </c>
      <c r="C8" s="355"/>
      <c r="D8" s="356"/>
      <c r="E8" s="357"/>
      <c r="F8" s="357">
        <v>1</v>
      </c>
      <c r="G8" s="357"/>
      <c r="H8" s="357"/>
      <c r="I8" s="357"/>
      <c r="J8" s="357"/>
      <c r="K8" s="357">
        <v>2</v>
      </c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8">
        <v>3</v>
      </c>
    </row>
    <row r="9" spans="1:34">
      <c r="A9" s="342"/>
      <c r="B9" s="338" t="s">
        <v>23</v>
      </c>
      <c r="C9" s="338" t="s">
        <v>345</v>
      </c>
      <c r="D9" s="339"/>
      <c r="E9" s="340">
        <v>1</v>
      </c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1">
        <v>1</v>
      </c>
    </row>
    <row r="10" spans="1:34">
      <c r="A10" s="342"/>
      <c r="B10" s="342"/>
      <c r="C10" s="343" t="s">
        <v>441</v>
      </c>
      <c r="D10" s="344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>
        <v>1</v>
      </c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6">
        <v>1</v>
      </c>
    </row>
    <row r="11" spans="1:34">
      <c r="A11" s="342"/>
      <c r="B11" s="354" t="s">
        <v>330</v>
      </c>
      <c r="C11" s="355"/>
      <c r="D11" s="356"/>
      <c r="E11" s="357">
        <v>1</v>
      </c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57"/>
      <c r="T11" s="357">
        <v>1</v>
      </c>
      <c r="U11" s="357"/>
      <c r="V11" s="357"/>
      <c r="W11" s="357"/>
      <c r="X11" s="357"/>
      <c r="Y11" s="357"/>
      <c r="Z11" s="357"/>
      <c r="AA11" s="357"/>
      <c r="AB11" s="357"/>
      <c r="AC11" s="357"/>
      <c r="AD11" s="357"/>
      <c r="AE11" s="357"/>
      <c r="AF11" s="357"/>
      <c r="AG11" s="357"/>
      <c r="AH11" s="358">
        <v>2</v>
      </c>
    </row>
    <row r="12" spans="1:34">
      <c r="A12" s="342"/>
      <c r="B12" s="338" t="s">
        <v>173</v>
      </c>
      <c r="C12" s="338" t="s">
        <v>442</v>
      </c>
      <c r="D12" s="339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>
        <v>1</v>
      </c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1">
        <v>1</v>
      </c>
    </row>
    <row r="13" spans="1:34">
      <c r="A13" s="342"/>
      <c r="B13" s="342"/>
      <c r="C13" s="343" t="s">
        <v>492</v>
      </c>
      <c r="D13" s="344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>
        <v>1</v>
      </c>
      <c r="Y13" s="345"/>
      <c r="Z13" s="345"/>
      <c r="AA13" s="345"/>
      <c r="AB13" s="345"/>
      <c r="AC13" s="345"/>
      <c r="AD13" s="345"/>
      <c r="AE13" s="345"/>
      <c r="AF13" s="345"/>
      <c r="AG13" s="345"/>
      <c r="AH13" s="346">
        <v>1</v>
      </c>
    </row>
    <row r="14" spans="1:34">
      <c r="A14" s="342"/>
      <c r="B14" s="354" t="s">
        <v>443</v>
      </c>
      <c r="C14" s="355"/>
      <c r="D14" s="356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>
        <v>1</v>
      </c>
      <c r="V14" s="357"/>
      <c r="W14" s="357"/>
      <c r="X14" s="357">
        <v>1</v>
      </c>
      <c r="Y14" s="357"/>
      <c r="Z14" s="357"/>
      <c r="AA14" s="357"/>
      <c r="AB14" s="357"/>
      <c r="AC14" s="357"/>
      <c r="AD14" s="357"/>
      <c r="AE14" s="357"/>
      <c r="AF14" s="357"/>
      <c r="AG14" s="357"/>
      <c r="AH14" s="358">
        <v>2</v>
      </c>
    </row>
    <row r="15" spans="1:34">
      <c r="A15" s="342"/>
      <c r="B15" s="338" t="s">
        <v>211</v>
      </c>
      <c r="C15" s="338" t="s">
        <v>607</v>
      </c>
      <c r="D15" s="339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>
        <v>1</v>
      </c>
      <c r="AG15" s="340"/>
      <c r="AH15" s="341">
        <v>1</v>
      </c>
    </row>
    <row r="16" spans="1:34">
      <c r="A16" s="342"/>
      <c r="B16" s="354" t="s">
        <v>608</v>
      </c>
      <c r="C16" s="355"/>
      <c r="D16" s="356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7">
        <v>1</v>
      </c>
      <c r="AG16" s="357"/>
      <c r="AH16" s="358">
        <v>1</v>
      </c>
    </row>
    <row r="17" spans="1:34">
      <c r="A17" s="342"/>
      <c r="B17" s="338" t="s">
        <v>171</v>
      </c>
      <c r="C17" s="338" t="s">
        <v>416</v>
      </c>
      <c r="D17" s="339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>
        <v>1</v>
      </c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1">
        <v>1</v>
      </c>
    </row>
    <row r="18" spans="1:34">
      <c r="A18" s="342"/>
      <c r="B18" s="354" t="s">
        <v>417</v>
      </c>
      <c r="C18" s="355"/>
      <c r="D18" s="356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>
        <v>1</v>
      </c>
      <c r="U18" s="357"/>
      <c r="V18" s="357"/>
      <c r="W18" s="357"/>
      <c r="X18" s="357"/>
      <c r="Y18" s="357"/>
      <c r="Z18" s="357"/>
      <c r="AA18" s="357"/>
      <c r="AB18" s="357"/>
      <c r="AC18" s="357"/>
      <c r="AD18" s="357"/>
      <c r="AE18" s="357"/>
      <c r="AF18" s="357"/>
      <c r="AG18" s="357"/>
      <c r="AH18" s="358">
        <v>1</v>
      </c>
    </row>
    <row r="19" spans="1:34">
      <c r="A19" s="374" t="s">
        <v>330</v>
      </c>
      <c r="B19" s="375"/>
      <c r="C19" s="375"/>
      <c r="D19" s="376"/>
      <c r="E19" s="377">
        <v>1</v>
      </c>
      <c r="F19" s="377">
        <v>1</v>
      </c>
      <c r="G19" s="377"/>
      <c r="H19" s="377"/>
      <c r="I19" s="377"/>
      <c r="J19" s="377"/>
      <c r="K19" s="377">
        <v>2</v>
      </c>
      <c r="L19" s="377"/>
      <c r="M19" s="377"/>
      <c r="N19" s="377"/>
      <c r="O19" s="377"/>
      <c r="P19" s="377"/>
      <c r="Q19" s="377"/>
      <c r="R19" s="377"/>
      <c r="S19" s="377"/>
      <c r="T19" s="377">
        <v>2</v>
      </c>
      <c r="U19" s="377">
        <v>1</v>
      </c>
      <c r="V19" s="377"/>
      <c r="W19" s="377"/>
      <c r="X19" s="377">
        <v>1</v>
      </c>
      <c r="Y19" s="377"/>
      <c r="Z19" s="377"/>
      <c r="AA19" s="377"/>
      <c r="AB19" s="377"/>
      <c r="AC19" s="377"/>
      <c r="AD19" s="377"/>
      <c r="AE19" s="377"/>
      <c r="AF19" s="377">
        <v>1</v>
      </c>
      <c r="AG19" s="377"/>
      <c r="AH19" s="378">
        <v>9</v>
      </c>
    </row>
    <row r="20" spans="1:34">
      <c r="A20" s="338" t="s">
        <v>24</v>
      </c>
      <c r="B20" s="338" t="s">
        <v>159</v>
      </c>
      <c r="C20" s="338" t="s">
        <v>444</v>
      </c>
      <c r="D20" s="339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>
        <v>1</v>
      </c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1">
        <v>1</v>
      </c>
    </row>
    <row r="21" spans="1:34">
      <c r="A21" s="342"/>
      <c r="B21" s="342"/>
      <c r="C21" s="343" t="s">
        <v>569</v>
      </c>
      <c r="D21" s="344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  <c r="AA21" s="345"/>
      <c r="AB21" s="345"/>
      <c r="AC21" s="345"/>
      <c r="AD21" s="345">
        <v>1</v>
      </c>
      <c r="AE21" s="345"/>
      <c r="AF21" s="345">
        <v>1</v>
      </c>
      <c r="AG21" s="345"/>
      <c r="AH21" s="346">
        <v>2</v>
      </c>
    </row>
    <row r="22" spans="1:34">
      <c r="A22" s="342"/>
      <c r="B22" s="342"/>
      <c r="C22" s="343" t="s">
        <v>159</v>
      </c>
      <c r="D22" s="344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>
        <v>1</v>
      </c>
      <c r="V22" s="345"/>
      <c r="W22" s="345"/>
      <c r="X22" s="345"/>
      <c r="Y22" s="345"/>
      <c r="Z22" s="345"/>
      <c r="AA22" s="345">
        <v>1</v>
      </c>
      <c r="AB22" s="345"/>
      <c r="AC22" s="345"/>
      <c r="AD22" s="345"/>
      <c r="AE22" s="345"/>
      <c r="AF22" s="345"/>
      <c r="AG22" s="345"/>
      <c r="AH22" s="346">
        <v>2</v>
      </c>
    </row>
    <row r="23" spans="1:34">
      <c r="A23" s="342"/>
      <c r="B23" s="354" t="s">
        <v>427</v>
      </c>
      <c r="C23" s="355"/>
      <c r="D23" s="356"/>
      <c r="E23" s="357"/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357">
        <v>1</v>
      </c>
      <c r="V23" s="357">
        <v>1</v>
      </c>
      <c r="W23" s="357"/>
      <c r="X23" s="357"/>
      <c r="Y23" s="357"/>
      <c r="Z23" s="357"/>
      <c r="AA23" s="357">
        <v>1</v>
      </c>
      <c r="AB23" s="357"/>
      <c r="AC23" s="357"/>
      <c r="AD23" s="357">
        <v>1</v>
      </c>
      <c r="AE23" s="357"/>
      <c r="AF23" s="357">
        <v>1</v>
      </c>
      <c r="AG23" s="357"/>
      <c r="AH23" s="358">
        <v>5</v>
      </c>
    </row>
    <row r="24" spans="1:34">
      <c r="A24" s="342"/>
      <c r="B24" s="338" t="s">
        <v>229</v>
      </c>
      <c r="C24" s="338" t="s">
        <v>480</v>
      </c>
      <c r="D24" s="339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>
        <v>3</v>
      </c>
      <c r="Y24" s="340"/>
      <c r="Z24" s="340"/>
      <c r="AA24" s="340"/>
      <c r="AB24" s="340"/>
      <c r="AC24" s="340">
        <v>1</v>
      </c>
      <c r="AD24" s="340"/>
      <c r="AE24" s="340"/>
      <c r="AF24" s="340"/>
      <c r="AG24" s="340"/>
      <c r="AH24" s="341">
        <v>4</v>
      </c>
    </row>
    <row r="25" spans="1:34">
      <c r="A25" s="342"/>
      <c r="B25" s="342"/>
      <c r="C25" s="343" t="s">
        <v>229</v>
      </c>
      <c r="D25" s="344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5"/>
      <c r="AG25" s="345">
        <v>1</v>
      </c>
      <c r="AH25" s="346">
        <v>1</v>
      </c>
    </row>
    <row r="26" spans="1:34">
      <c r="A26" s="342"/>
      <c r="B26" s="354" t="s">
        <v>481</v>
      </c>
      <c r="C26" s="355"/>
      <c r="D26" s="356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>
        <v>3</v>
      </c>
      <c r="Y26" s="357"/>
      <c r="Z26" s="357"/>
      <c r="AA26" s="357"/>
      <c r="AB26" s="357"/>
      <c r="AC26" s="357">
        <v>1</v>
      </c>
      <c r="AD26" s="357"/>
      <c r="AE26" s="357"/>
      <c r="AF26" s="357"/>
      <c r="AG26" s="357">
        <v>1</v>
      </c>
      <c r="AH26" s="358">
        <v>5</v>
      </c>
    </row>
    <row r="27" spans="1:34">
      <c r="A27" s="342"/>
      <c r="B27" s="338" t="s">
        <v>166</v>
      </c>
      <c r="C27" s="338" t="s">
        <v>524</v>
      </c>
      <c r="D27" s="339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>
        <v>1</v>
      </c>
      <c r="AB27" s="340"/>
      <c r="AC27" s="340"/>
      <c r="AD27" s="340"/>
      <c r="AE27" s="340"/>
      <c r="AF27" s="340"/>
      <c r="AG27" s="340"/>
      <c r="AH27" s="341">
        <v>1</v>
      </c>
    </row>
    <row r="28" spans="1:34">
      <c r="A28" s="342"/>
      <c r="B28" s="342"/>
      <c r="C28" s="343" t="s">
        <v>166</v>
      </c>
      <c r="D28" s="344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>
        <v>1</v>
      </c>
      <c r="X28" s="345"/>
      <c r="Y28" s="345"/>
      <c r="Z28" s="345">
        <v>1</v>
      </c>
      <c r="AA28" s="345"/>
      <c r="AB28" s="345"/>
      <c r="AC28" s="345"/>
      <c r="AD28" s="345"/>
      <c r="AE28" s="345"/>
      <c r="AF28" s="345"/>
      <c r="AG28" s="345"/>
      <c r="AH28" s="346">
        <v>2</v>
      </c>
    </row>
    <row r="29" spans="1:34">
      <c r="A29" s="342"/>
      <c r="B29" s="342"/>
      <c r="C29" s="343" t="s">
        <v>387</v>
      </c>
      <c r="D29" s="344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>
        <v>1</v>
      </c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5"/>
      <c r="AF29" s="345"/>
      <c r="AG29" s="345"/>
      <c r="AH29" s="346">
        <v>1</v>
      </c>
    </row>
    <row r="30" spans="1:34">
      <c r="A30" s="342"/>
      <c r="B30" s="354" t="s">
        <v>388</v>
      </c>
      <c r="C30" s="355"/>
      <c r="D30" s="356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>
        <v>1</v>
      </c>
      <c r="P30" s="357"/>
      <c r="Q30" s="357"/>
      <c r="R30" s="357"/>
      <c r="S30" s="357"/>
      <c r="T30" s="357"/>
      <c r="U30" s="357"/>
      <c r="V30" s="357"/>
      <c r="W30" s="357">
        <v>1</v>
      </c>
      <c r="X30" s="357"/>
      <c r="Y30" s="357"/>
      <c r="Z30" s="357">
        <v>1</v>
      </c>
      <c r="AA30" s="357">
        <v>1</v>
      </c>
      <c r="AB30" s="357"/>
      <c r="AC30" s="357"/>
      <c r="AD30" s="357"/>
      <c r="AE30" s="357"/>
      <c r="AF30" s="357"/>
      <c r="AG30" s="357"/>
      <c r="AH30" s="358">
        <v>4</v>
      </c>
    </row>
    <row r="31" spans="1:34">
      <c r="A31" s="342"/>
      <c r="B31" s="338" t="s">
        <v>225</v>
      </c>
      <c r="C31" s="338" t="s">
        <v>362</v>
      </c>
      <c r="D31" s="339"/>
      <c r="E31" s="340"/>
      <c r="F31" s="340"/>
      <c r="G31" s="340">
        <v>1</v>
      </c>
      <c r="H31" s="340"/>
      <c r="I31" s="340"/>
      <c r="J31" s="340"/>
      <c r="K31" s="340"/>
      <c r="L31" s="340">
        <v>1</v>
      </c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340"/>
      <c r="AC31" s="340"/>
      <c r="AD31" s="340"/>
      <c r="AE31" s="340"/>
      <c r="AF31" s="340"/>
      <c r="AG31" s="340"/>
      <c r="AH31" s="341">
        <v>2</v>
      </c>
    </row>
    <row r="32" spans="1:34">
      <c r="A32" s="342"/>
      <c r="B32" s="342"/>
      <c r="C32" s="343" t="s">
        <v>545</v>
      </c>
      <c r="D32" s="344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  <c r="AB32" s="345"/>
      <c r="AC32" s="345"/>
      <c r="AD32" s="345">
        <v>1</v>
      </c>
      <c r="AE32" s="345"/>
      <c r="AF32" s="345"/>
      <c r="AG32" s="345"/>
      <c r="AH32" s="346">
        <v>1</v>
      </c>
    </row>
    <row r="33" spans="1:34">
      <c r="A33" s="342"/>
      <c r="B33" s="354" t="s">
        <v>341</v>
      </c>
      <c r="C33" s="355"/>
      <c r="D33" s="356"/>
      <c r="E33" s="357"/>
      <c r="F33" s="357"/>
      <c r="G33" s="357">
        <v>1</v>
      </c>
      <c r="H33" s="357"/>
      <c r="I33" s="357"/>
      <c r="J33" s="357"/>
      <c r="K33" s="357"/>
      <c r="L33" s="357">
        <v>1</v>
      </c>
      <c r="M33" s="357"/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7"/>
      <c r="Y33" s="357"/>
      <c r="Z33" s="357"/>
      <c r="AA33" s="357"/>
      <c r="AB33" s="357"/>
      <c r="AC33" s="357"/>
      <c r="AD33" s="357">
        <v>1</v>
      </c>
      <c r="AE33" s="357"/>
      <c r="AF33" s="357"/>
      <c r="AG33" s="357"/>
      <c r="AH33" s="358">
        <v>3</v>
      </c>
    </row>
    <row r="34" spans="1:34">
      <c r="A34" s="342"/>
      <c r="B34" s="338" t="s">
        <v>228</v>
      </c>
      <c r="C34" s="338" t="s">
        <v>570</v>
      </c>
      <c r="D34" s="339"/>
      <c r="E34" s="340"/>
      <c r="F34" s="340"/>
      <c r="G34" s="340"/>
      <c r="H34" s="340"/>
      <c r="I34" s="340"/>
      <c r="J34" s="340"/>
      <c r="K34" s="340"/>
      <c r="L34" s="340"/>
      <c r="M34" s="340"/>
      <c r="N34" s="340"/>
      <c r="O34" s="340"/>
      <c r="P34" s="340"/>
      <c r="Q34" s="340"/>
      <c r="R34" s="340"/>
      <c r="S34" s="340"/>
      <c r="T34" s="340"/>
      <c r="U34" s="340"/>
      <c r="V34" s="340"/>
      <c r="W34" s="340"/>
      <c r="X34" s="340"/>
      <c r="Y34" s="340"/>
      <c r="Z34" s="340"/>
      <c r="AA34" s="340"/>
      <c r="AB34" s="340"/>
      <c r="AC34" s="340"/>
      <c r="AD34" s="340">
        <v>1</v>
      </c>
      <c r="AE34" s="340">
        <v>2</v>
      </c>
      <c r="AF34" s="340"/>
      <c r="AG34" s="340"/>
      <c r="AH34" s="341">
        <v>3</v>
      </c>
    </row>
    <row r="35" spans="1:34">
      <c r="A35" s="342"/>
      <c r="B35" s="354" t="s">
        <v>571</v>
      </c>
      <c r="C35" s="355"/>
      <c r="D35" s="356"/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7"/>
      <c r="AA35" s="357"/>
      <c r="AB35" s="357"/>
      <c r="AC35" s="357"/>
      <c r="AD35" s="357">
        <v>1</v>
      </c>
      <c r="AE35" s="357">
        <v>2</v>
      </c>
      <c r="AF35" s="357"/>
      <c r="AG35" s="357"/>
      <c r="AH35" s="358">
        <v>3</v>
      </c>
    </row>
    <row r="36" spans="1:34">
      <c r="A36" s="342"/>
      <c r="B36" s="338" t="s">
        <v>148</v>
      </c>
      <c r="C36" s="338" t="s">
        <v>525</v>
      </c>
      <c r="D36" s="339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>
        <v>1</v>
      </c>
      <c r="AC36" s="340"/>
      <c r="AD36" s="340"/>
      <c r="AE36" s="340"/>
      <c r="AF36" s="340"/>
      <c r="AG36" s="340"/>
      <c r="AH36" s="341">
        <v>1</v>
      </c>
    </row>
    <row r="37" spans="1:34">
      <c r="A37" s="342"/>
      <c r="B37" s="342"/>
      <c r="C37" s="343" t="s">
        <v>148</v>
      </c>
      <c r="D37" s="344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>
        <v>1</v>
      </c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6">
        <v>1</v>
      </c>
    </row>
    <row r="38" spans="1:34">
      <c r="A38" s="342"/>
      <c r="B38" s="354" t="s">
        <v>418</v>
      </c>
      <c r="C38" s="355"/>
      <c r="D38" s="356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357"/>
      <c r="S38" s="357">
        <v>1</v>
      </c>
      <c r="T38" s="357"/>
      <c r="U38" s="357"/>
      <c r="V38" s="357"/>
      <c r="W38" s="357"/>
      <c r="X38" s="357"/>
      <c r="Y38" s="357"/>
      <c r="Z38" s="357"/>
      <c r="AA38" s="357"/>
      <c r="AB38" s="357">
        <v>1</v>
      </c>
      <c r="AC38" s="357"/>
      <c r="AD38" s="357"/>
      <c r="AE38" s="357"/>
      <c r="AF38" s="357"/>
      <c r="AG38" s="357"/>
      <c r="AH38" s="358">
        <v>2</v>
      </c>
    </row>
    <row r="39" spans="1:34">
      <c r="A39" s="342"/>
      <c r="B39" s="338" t="s">
        <v>224</v>
      </c>
      <c r="C39" s="338" t="s">
        <v>445</v>
      </c>
      <c r="D39" s="339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/>
      <c r="T39" s="340"/>
      <c r="U39" s="340"/>
      <c r="V39" s="340">
        <v>1</v>
      </c>
      <c r="W39" s="340"/>
      <c r="X39" s="340"/>
      <c r="Y39" s="340"/>
      <c r="Z39" s="340"/>
      <c r="AA39" s="340"/>
      <c r="AB39" s="340"/>
      <c r="AC39" s="340"/>
      <c r="AD39" s="340"/>
      <c r="AE39" s="340"/>
      <c r="AF39" s="340"/>
      <c r="AG39" s="340"/>
      <c r="AH39" s="341">
        <v>1</v>
      </c>
    </row>
    <row r="40" spans="1:34">
      <c r="A40" s="342"/>
      <c r="B40" s="342"/>
      <c r="C40" s="343" t="s">
        <v>515</v>
      </c>
      <c r="D40" s="344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>
        <v>1</v>
      </c>
      <c r="AB40" s="345"/>
      <c r="AC40" s="345"/>
      <c r="AD40" s="345"/>
      <c r="AE40" s="345"/>
      <c r="AF40" s="345"/>
      <c r="AG40" s="345"/>
      <c r="AH40" s="346">
        <v>1</v>
      </c>
    </row>
    <row r="41" spans="1:34">
      <c r="A41" s="342"/>
      <c r="B41" s="354" t="s">
        <v>446</v>
      </c>
      <c r="C41" s="355"/>
      <c r="D41" s="356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>
        <v>1</v>
      </c>
      <c r="W41" s="357"/>
      <c r="X41" s="357"/>
      <c r="Y41" s="357"/>
      <c r="Z41" s="357"/>
      <c r="AA41" s="357">
        <v>1</v>
      </c>
      <c r="AB41" s="357"/>
      <c r="AC41" s="357"/>
      <c r="AD41" s="357"/>
      <c r="AE41" s="357"/>
      <c r="AF41" s="357"/>
      <c r="AG41" s="357"/>
      <c r="AH41" s="358">
        <v>2</v>
      </c>
    </row>
    <row r="42" spans="1:34">
      <c r="A42" s="342"/>
      <c r="B42" s="338" t="s">
        <v>227</v>
      </c>
      <c r="C42" s="338" t="s">
        <v>385</v>
      </c>
      <c r="D42" s="339"/>
      <c r="E42" s="340"/>
      <c r="F42" s="340"/>
      <c r="G42" s="340"/>
      <c r="H42" s="340"/>
      <c r="I42" s="340"/>
      <c r="J42" s="340"/>
      <c r="K42" s="340"/>
      <c r="L42" s="340"/>
      <c r="M42" s="340"/>
      <c r="N42" s="340">
        <v>1</v>
      </c>
      <c r="O42" s="340"/>
      <c r="P42" s="340"/>
      <c r="Q42" s="340"/>
      <c r="R42" s="340"/>
      <c r="S42" s="340"/>
      <c r="T42" s="340"/>
      <c r="U42" s="340"/>
      <c r="V42" s="340"/>
      <c r="W42" s="340"/>
      <c r="X42" s="340"/>
      <c r="Y42" s="340"/>
      <c r="Z42" s="340"/>
      <c r="AA42" s="340"/>
      <c r="AB42" s="340"/>
      <c r="AC42" s="340"/>
      <c r="AD42" s="340"/>
      <c r="AE42" s="340"/>
      <c r="AF42" s="340"/>
      <c r="AG42" s="340"/>
      <c r="AH42" s="341">
        <v>1</v>
      </c>
    </row>
    <row r="43" spans="1:34">
      <c r="A43" s="342"/>
      <c r="B43" s="354" t="s">
        <v>386</v>
      </c>
      <c r="C43" s="355"/>
      <c r="D43" s="356"/>
      <c r="E43" s="357"/>
      <c r="F43" s="357"/>
      <c r="G43" s="357"/>
      <c r="H43" s="357"/>
      <c r="I43" s="357"/>
      <c r="J43" s="357"/>
      <c r="K43" s="357"/>
      <c r="L43" s="357"/>
      <c r="M43" s="357"/>
      <c r="N43" s="357">
        <v>1</v>
      </c>
      <c r="O43" s="357"/>
      <c r="P43" s="357"/>
      <c r="Q43" s="357"/>
      <c r="R43" s="357"/>
      <c r="S43" s="357"/>
      <c r="T43" s="357"/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8">
        <v>1</v>
      </c>
    </row>
    <row r="44" spans="1:34">
      <c r="A44" s="342"/>
      <c r="B44" s="338" t="s">
        <v>165</v>
      </c>
      <c r="C44" s="338" t="s">
        <v>505</v>
      </c>
      <c r="D44" s="339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340"/>
      <c r="Z44" s="340">
        <v>1</v>
      </c>
      <c r="AA44" s="340"/>
      <c r="AB44" s="340"/>
      <c r="AC44" s="340"/>
      <c r="AD44" s="340"/>
      <c r="AE44" s="340"/>
      <c r="AF44" s="340"/>
      <c r="AG44" s="340"/>
      <c r="AH44" s="341">
        <v>1</v>
      </c>
    </row>
    <row r="45" spans="1:34">
      <c r="A45" s="342"/>
      <c r="B45" s="354" t="s">
        <v>506</v>
      </c>
      <c r="C45" s="355"/>
      <c r="D45" s="356"/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357"/>
      <c r="S45" s="357"/>
      <c r="T45" s="357"/>
      <c r="U45" s="357"/>
      <c r="V45" s="357"/>
      <c r="W45" s="357"/>
      <c r="X45" s="357"/>
      <c r="Y45" s="357"/>
      <c r="Z45" s="357">
        <v>1</v>
      </c>
      <c r="AA45" s="357"/>
      <c r="AB45" s="357"/>
      <c r="AC45" s="357"/>
      <c r="AD45" s="357"/>
      <c r="AE45" s="357"/>
      <c r="AF45" s="357"/>
      <c r="AG45" s="357"/>
      <c r="AH45" s="358">
        <v>1</v>
      </c>
    </row>
    <row r="46" spans="1:34">
      <c r="A46" s="374" t="s">
        <v>331</v>
      </c>
      <c r="B46" s="375"/>
      <c r="C46" s="375"/>
      <c r="D46" s="376"/>
      <c r="E46" s="377"/>
      <c r="F46" s="377"/>
      <c r="G46" s="377">
        <v>1</v>
      </c>
      <c r="H46" s="377"/>
      <c r="I46" s="377"/>
      <c r="J46" s="377"/>
      <c r="K46" s="377"/>
      <c r="L46" s="377">
        <v>1</v>
      </c>
      <c r="M46" s="377"/>
      <c r="N46" s="377">
        <v>1</v>
      </c>
      <c r="O46" s="377">
        <v>1</v>
      </c>
      <c r="P46" s="377"/>
      <c r="Q46" s="377"/>
      <c r="R46" s="377"/>
      <c r="S46" s="377">
        <v>1</v>
      </c>
      <c r="T46" s="377"/>
      <c r="U46" s="377">
        <v>1</v>
      </c>
      <c r="V46" s="377">
        <v>2</v>
      </c>
      <c r="W46" s="377">
        <v>1</v>
      </c>
      <c r="X46" s="377">
        <v>3</v>
      </c>
      <c r="Y46" s="377"/>
      <c r="Z46" s="377">
        <v>2</v>
      </c>
      <c r="AA46" s="377">
        <v>3</v>
      </c>
      <c r="AB46" s="377">
        <v>1</v>
      </c>
      <c r="AC46" s="377">
        <v>1</v>
      </c>
      <c r="AD46" s="377">
        <v>3</v>
      </c>
      <c r="AE46" s="377">
        <v>2</v>
      </c>
      <c r="AF46" s="377">
        <v>1</v>
      </c>
      <c r="AG46" s="377">
        <v>1</v>
      </c>
      <c r="AH46" s="378">
        <v>26</v>
      </c>
    </row>
    <row r="47" spans="1:34">
      <c r="A47" s="338" t="s">
        <v>60</v>
      </c>
      <c r="B47" s="338" t="s">
        <v>312</v>
      </c>
      <c r="C47" s="338" t="s">
        <v>583</v>
      </c>
      <c r="D47" s="339"/>
      <c r="E47" s="340"/>
      <c r="F47" s="340"/>
      <c r="G47" s="340"/>
      <c r="H47" s="340"/>
      <c r="I47" s="340"/>
      <c r="J47" s="340"/>
      <c r="K47" s="340"/>
      <c r="L47" s="340"/>
      <c r="M47" s="340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0"/>
      <c r="AA47" s="340"/>
      <c r="AB47" s="340"/>
      <c r="AC47" s="340"/>
      <c r="AD47" s="340"/>
      <c r="AE47" s="340">
        <v>1</v>
      </c>
      <c r="AF47" s="340"/>
      <c r="AG47" s="340"/>
      <c r="AH47" s="341">
        <v>1</v>
      </c>
    </row>
    <row r="48" spans="1:34">
      <c r="A48" s="342"/>
      <c r="B48" s="342"/>
      <c r="C48" s="343" t="s">
        <v>312</v>
      </c>
      <c r="D48" s="344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>
        <v>1</v>
      </c>
      <c r="Z48" s="345"/>
      <c r="AA48" s="345"/>
      <c r="AB48" s="345"/>
      <c r="AC48" s="345"/>
      <c r="AD48" s="345"/>
      <c r="AE48" s="345">
        <v>1</v>
      </c>
      <c r="AF48" s="345">
        <v>1</v>
      </c>
      <c r="AG48" s="345"/>
      <c r="AH48" s="346">
        <v>3</v>
      </c>
    </row>
    <row r="49" spans="1:34">
      <c r="A49" s="342"/>
      <c r="B49" s="342"/>
      <c r="C49" s="343" t="s">
        <v>516</v>
      </c>
      <c r="D49" s="344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5">
        <v>2</v>
      </c>
      <c r="AB49" s="345"/>
      <c r="AC49" s="345"/>
      <c r="AD49" s="345"/>
      <c r="AE49" s="345"/>
      <c r="AF49" s="345"/>
      <c r="AG49" s="345"/>
      <c r="AH49" s="346">
        <v>2</v>
      </c>
    </row>
    <row r="50" spans="1:34">
      <c r="A50" s="342"/>
      <c r="B50" s="354" t="s">
        <v>507</v>
      </c>
      <c r="C50" s="355"/>
      <c r="D50" s="356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>
        <v>1</v>
      </c>
      <c r="Z50" s="357"/>
      <c r="AA50" s="357">
        <v>2</v>
      </c>
      <c r="AB50" s="357"/>
      <c r="AC50" s="357"/>
      <c r="AD50" s="357"/>
      <c r="AE50" s="357">
        <v>2</v>
      </c>
      <c r="AF50" s="357">
        <v>1</v>
      </c>
      <c r="AG50" s="357"/>
      <c r="AH50" s="358">
        <v>6</v>
      </c>
    </row>
    <row r="51" spans="1:34">
      <c r="A51" s="342"/>
      <c r="B51" s="338" t="s">
        <v>314</v>
      </c>
      <c r="C51" s="338" t="s">
        <v>609</v>
      </c>
      <c r="D51" s="339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  <c r="AB51" s="340"/>
      <c r="AC51" s="340"/>
      <c r="AD51" s="340"/>
      <c r="AE51" s="340"/>
      <c r="AF51" s="340">
        <v>1</v>
      </c>
      <c r="AG51" s="340"/>
      <c r="AH51" s="341">
        <v>1</v>
      </c>
    </row>
    <row r="52" spans="1:34">
      <c r="A52" s="342"/>
      <c r="B52" s="342"/>
      <c r="C52" s="343" t="s">
        <v>517</v>
      </c>
      <c r="D52" s="344"/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>
        <v>1</v>
      </c>
      <c r="AB52" s="345"/>
      <c r="AC52" s="345"/>
      <c r="AD52" s="345"/>
      <c r="AE52" s="345"/>
      <c r="AF52" s="345"/>
      <c r="AG52" s="345"/>
      <c r="AH52" s="346">
        <v>1</v>
      </c>
    </row>
    <row r="53" spans="1:34">
      <c r="A53" s="342"/>
      <c r="B53" s="354" t="s">
        <v>518</v>
      </c>
      <c r="C53" s="355"/>
      <c r="D53" s="356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>
        <v>1</v>
      </c>
      <c r="AB53" s="357"/>
      <c r="AC53" s="357"/>
      <c r="AD53" s="357"/>
      <c r="AE53" s="357"/>
      <c r="AF53" s="357">
        <v>1</v>
      </c>
      <c r="AG53" s="357"/>
      <c r="AH53" s="358">
        <v>2</v>
      </c>
    </row>
    <row r="54" spans="1:34">
      <c r="A54" s="342"/>
      <c r="B54" s="338" t="s">
        <v>308</v>
      </c>
      <c r="C54" s="338" t="s">
        <v>480</v>
      </c>
      <c r="D54" s="339"/>
      <c r="E54" s="340"/>
      <c r="F54" s="340"/>
      <c r="G54" s="340"/>
      <c r="H54" s="340"/>
      <c r="I54" s="340"/>
      <c r="J54" s="340"/>
      <c r="K54" s="340"/>
      <c r="L54" s="340"/>
      <c r="M54" s="340"/>
      <c r="N54" s="340"/>
      <c r="O54" s="340"/>
      <c r="P54" s="340"/>
      <c r="Q54" s="340"/>
      <c r="R54" s="340"/>
      <c r="S54" s="340"/>
      <c r="T54" s="340"/>
      <c r="U54" s="340"/>
      <c r="V54" s="340"/>
      <c r="W54" s="340"/>
      <c r="X54" s="340"/>
      <c r="Y54" s="340"/>
      <c r="Z54" s="340"/>
      <c r="AA54" s="340"/>
      <c r="AB54" s="340"/>
      <c r="AC54" s="340"/>
      <c r="AD54" s="340"/>
      <c r="AE54" s="340">
        <v>1</v>
      </c>
      <c r="AF54" s="340"/>
      <c r="AG54" s="340"/>
      <c r="AH54" s="341">
        <v>1</v>
      </c>
    </row>
    <row r="55" spans="1:34">
      <c r="A55" s="342"/>
      <c r="B55" s="342"/>
      <c r="C55" s="343" t="s">
        <v>447</v>
      </c>
      <c r="D55" s="344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>
        <v>1</v>
      </c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6">
        <v>1</v>
      </c>
    </row>
    <row r="56" spans="1:34">
      <c r="A56" s="342"/>
      <c r="B56" s="354" t="s">
        <v>448</v>
      </c>
      <c r="C56" s="355"/>
      <c r="D56" s="356"/>
      <c r="E56" s="357"/>
      <c r="F56" s="357"/>
      <c r="G56" s="357"/>
      <c r="H56" s="357"/>
      <c r="I56" s="357"/>
      <c r="J56" s="357"/>
      <c r="K56" s="357"/>
      <c r="L56" s="357"/>
      <c r="M56" s="357"/>
      <c r="N56" s="357"/>
      <c r="O56" s="357"/>
      <c r="P56" s="357"/>
      <c r="Q56" s="357"/>
      <c r="R56" s="357"/>
      <c r="S56" s="357"/>
      <c r="T56" s="357"/>
      <c r="U56" s="357"/>
      <c r="V56" s="357">
        <v>1</v>
      </c>
      <c r="W56" s="357"/>
      <c r="X56" s="357"/>
      <c r="Y56" s="357"/>
      <c r="Z56" s="357"/>
      <c r="AA56" s="357"/>
      <c r="AB56" s="357"/>
      <c r="AC56" s="357"/>
      <c r="AD56" s="357"/>
      <c r="AE56" s="357">
        <v>1</v>
      </c>
      <c r="AF56" s="357"/>
      <c r="AG56" s="357"/>
      <c r="AH56" s="358">
        <v>2</v>
      </c>
    </row>
    <row r="57" spans="1:34">
      <c r="A57" s="342"/>
      <c r="B57" s="338" t="s">
        <v>60</v>
      </c>
      <c r="C57" s="338" t="s">
        <v>60</v>
      </c>
      <c r="D57" s="339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>
        <v>1</v>
      </c>
      <c r="AB57" s="340"/>
      <c r="AC57" s="340"/>
      <c r="AD57" s="340"/>
      <c r="AE57" s="340"/>
      <c r="AF57" s="340"/>
      <c r="AG57" s="340"/>
      <c r="AH57" s="341">
        <v>1</v>
      </c>
    </row>
    <row r="58" spans="1:34">
      <c r="A58" s="342"/>
      <c r="B58" s="354" t="s">
        <v>449</v>
      </c>
      <c r="C58" s="355"/>
      <c r="D58" s="356"/>
      <c r="E58" s="357"/>
      <c r="F58" s="357"/>
      <c r="G58" s="357"/>
      <c r="H58" s="357"/>
      <c r="I58" s="357"/>
      <c r="J58" s="357"/>
      <c r="K58" s="357"/>
      <c r="L58" s="357"/>
      <c r="M58" s="357"/>
      <c r="N58" s="357"/>
      <c r="O58" s="357"/>
      <c r="P58" s="357"/>
      <c r="Q58" s="357"/>
      <c r="R58" s="357"/>
      <c r="S58" s="357"/>
      <c r="T58" s="357"/>
      <c r="U58" s="357"/>
      <c r="V58" s="357"/>
      <c r="W58" s="357"/>
      <c r="X58" s="357"/>
      <c r="Y58" s="357"/>
      <c r="Z58" s="357"/>
      <c r="AA58" s="357">
        <v>1</v>
      </c>
      <c r="AB58" s="357"/>
      <c r="AC58" s="357"/>
      <c r="AD58" s="357"/>
      <c r="AE58" s="357"/>
      <c r="AF58" s="357"/>
      <c r="AG58" s="357"/>
      <c r="AH58" s="358">
        <v>1</v>
      </c>
    </row>
    <row r="59" spans="1:34">
      <c r="A59" s="374" t="s">
        <v>449</v>
      </c>
      <c r="B59" s="375"/>
      <c r="C59" s="375"/>
      <c r="D59" s="376"/>
      <c r="E59" s="377"/>
      <c r="F59" s="377"/>
      <c r="G59" s="377"/>
      <c r="H59" s="377"/>
      <c r="I59" s="377"/>
      <c r="J59" s="377"/>
      <c r="K59" s="377"/>
      <c r="L59" s="377"/>
      <c r="M59" s="377"/>
      <c r="N59" s="377"/>
      <c r="O59" s="377"/>
      <c r="P59" s="377"/>
      <c r="Q59" s="377"/>
      <c r="R59" s="377"/>
      <c r="S59" s="377"/>
      <c r="T59" s="377"/>
      <c r="U59" s="377"/>
      <c r="V59" s="377">
        <v>1</v>
      </c>
      <c r="W59" s="377"/>
      <c r="X59" s="377"/>
      <c r="Y59" s="377">
        <v>1</v>
      </c>
      <c r="Z59" s="377"/>
      <c r="AA59" s="377">
        <v>4</v>
      </c>
      <c r="AB59" s="377"/>
      <c r="AC59" s="377"/>
      <c r="AD59" s="377"/>
      <c r="AE59" s="377">
        <v>3</v>
      </c>
      <c r="AF59" s="377">
        <v>2</v>
      </c>
      <c r="AG59" s="377"/>
      <c r="AH59" s="378">
        <v>11</v>
      </c>
    </row>
    <row r="60" spans="1:34">
      <c r="A60" s="338" t="s">
        <v>61</v>
      </c>
      <c r="B60" s="338" t="s">
        <v>316</v>
      </c>
      <c r="C60" s="338" t="s">
        <v>450</v>
      </c>
      <c r="D60" s="339"/>
      <c r="E60" s="340"/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0"/>
      <c r="Q60" s="340"/>
      <c r="R60" s="340"/>
      <c r="S60" s="340"/>
      <c r="T60" s="340"/>
      <c r="U60" s="340"/>
      <c r="V60" s="340">
        <v>3</v>
      </c>
      <c r="W60" s="340">
        <v>4</v>
      </c>
      <c r="X60" s="340">
        <v>2</v>
      </c>
      <c r="Y60" s="340"/>
      <c r="Z60" s="340"/>
      <c r="AA60" s="340">
        <v>1</v>
      </c>
      <c r="AB60" s="340"/>
      <c r="AC60" s="340"/>
      <c r="AD60" s="340">
        <v>1</v>
      </c>
      <c r="AE60" s="340"/>
      <c r="AF60" s="340"/>
      <c r="AG60" s="340"/>
      <c r="AH60" s="341">
        <v>11</v>
      </c>
    </row>
    <row r="61" spans="1:34">
      <c r="A61" s="342"/>
      <c r="B61" s="342"/>
      <c r="C61" s="343" t="s">
        <v>546</v>
      </c>
      <c r="D61" s="344"/>
      <c r="E61" s="345"/>
      <c r="F61" s="345"/>
      <c r="G61" s="345"/>
      <c r="H61" s="345"/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345"/>
      <c r="Z61" s="345"/>
      <c r="AA61" s="345">
        <v>1</v>
      </c>
      <c r="AB61" s="345">
        <v>3</v>
      </c>
      <c r="AC61" s="345"/>
      <c r="AD61" s="345"/>
      <c r="AE61" s="345">
        <v>1</v>
      </c>
      <c r="AF61" s="345"/>
      <c r="AG61" s="345"/>
      <c r="AH61" s="346">
        <v>5</v>
      </c>
    </row>
    <row r="62" spans="1:34">
      <c r="A62" s="342"/>
      <c r="B62" s="342"/>
      <c r="C62" s="343" t="s">
        <v>493</v>
      </c>
      <c r="D62" s="344"/>
      <c r="E62" s="345"/>
      <c r="F62" s="345"/>
      <c r="G62" s="345"/>
      <c r="H62" s="345"/>
      <c r="I62" s="345"/>
      <c r="J62" s="345"/>
      <c r="K62" s="345"/>
      <c r="L62" s="345"/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345"/>
      <c r="X62" s="345">
        <v>1</v>
      </c>
      <c r="Y62" s="345"/>
      <c r="Z62" s="345"/>
      <c r="AA62" s="345"/>
      <c r="AB62" s="345"/>
      <c r="AC62" s="345"/>
      <c r="AD62" s="345"/>
      <c r="AE62" s="345"/>
      <c r="AF62" s="345"/>
      <c r="AG62" s="345"/>
      <c r="AH62" s="346">
        <v>1</v>
      </c>
    </row>
    <row r="63" spans="1:34">
      <c r="A63" s="342"/>
      <c r="B63" s="354" t="s">
        <v>451</v>
      </c>
      <c r="C63" s="355"/>
      <c r="D63" s="356"/>
      <c r="E63" s="357"/>
      <c r="F63" s="357"/>
      <c r="G63" s="357"/>
      <c r="H63" s="357"/>
      <c r="I63" s="357"/>
      <c r="J63" s="357"/>
      <c r="K63" s="357"/>
      <c r="L63" s="357"/>
      <c r="M63" s="357"/>
      <c r="N63" s="357"/>
      <c r="O63" s="357"/>
      <c r="P63" s="357"/>
      <c r="Q63" s="357"/>
      <c r="R63" s="357"/>
      <c r="S63" s="357"/>
      <c r="T63" s="357"/>
      <c r="U63" s="357"/>
      <c r="V63" s="357">
        <v>3</v>
      </c>
      <c r="W63" s="357">
        <v>4</v>
      </c>
      <c r="X63" s="357">
        <v>3</v>
      </c>
      <c r="Y63" s="357"/>
      <c r="Z63" s="357"/>
      <c r="AA63" s="357">
        <v>2</v>
      </c>
      <c r="AB63" s="357">
        <v>3</v>
      </c>
      <c r="AC63" s="357"/>
      <c r="AD63" s="357">
        <v>1</v>
      </c>
      <c r="AE63" s="357">
        <v>1</v>
      </c>
      <c r="AF63" s="357"/>
      <c r="AG63" s="357"/>
      <c r="AH63" s="358">
        <v>17</v>
      </c>
    </row>
    <row r="64" spans="1:34">
      <c r="A64" s="342"/>
      <c r="B64" s="338" t="s">
        <v>317</v>
      </c>
      <c r="C64" s="338" t="s">
        <v>428</v>
      </c>
      <c r="D64" s="339"/>
      <c r="E64" s="340"/>
      <c r="F64" s="340"/>
      <c r="G64" s="340"/>
      <c r="H64" s="340"/>
      <c r="I64" s="340"/>
      <c r="J64" s="340"/>
      <c r="K64" s="340"/>
      <c r="L64" s="340"/>
      <c r="M64" s="340"/>
      <c r="N64" s="340"/>
      <c r="O64" s="340"/>
      <c r="P64" s="340"/>
      <c r="Q64" s="340"/>
      <c r="R64" s="340"/>
      <c r="S64" s="340"/>
      <c r="T64" s="340">
        <v>4</v>
      </c>
      <c r="U64" s="340">
        <v>1</v>
      </c>
      <c r="V64" s="340"/>
      <c r="W64" s="340">
        <v>1</v>
      </c>
      <c r="X64" s="340"/>
      <c r="Y64" s="340"/>
      <c r="Z64" s="340"/>
      <c r="AA64" s="340"/>
      <c r="AB64" s="340"/>
      <c r="AC64" s="340"/>
      <c r="AD64" s="340"/>
      <c r="AE64" s="340"/>
      <c r="AF64" s="340"/>
      <c r="AG64" s="340"/>
      <c r="AH64" s="341">
        <v>6</v>
      </c>
    </row>
    <row r="65" spans="1:34">
      <c r="A65" s="342"/>
      <c r="B65" s="342"/>
      <c r="C65" s="343" t="s">
        <v>317</v>
      </c>
      <c r="D65" s="344"/>
      <c r="E65" s="345"/>
      <c r="F65" s="345"/>
      <c r="G65" s="345"/>
      <c r="H65" s="345"/>
      <c r="I65" s="345"/>
      <c r="J65" s="345"/>
      <c r="K65" s="345"/>
      <c r="L65" s="345"/>
      <c r="M65" s="345"/>
      <c r="N65" s="345"/>
      <c r="O65" s="345"/>
      <c r="P65" s="345"/>
      <c r="Q65" s="345"/>
      <c r="R65" s="345"/>
      <c r="S65" s="345"/>
      <c r="T65" s="345"/>
      <c r="U65" s="345"/>
      <c r="V65" s="345"/>
      <c r="W65" s="345"/>
      <c r="X65" s="345"/>
      <c r="Y65" s="345"/>
      <c r="Z65" s="345"/>
      <c r="AA65" s="345"/>
      <c r="AB65" s="345"/>
      <c r="AC65" s="345"/>
      <c r="AD65" s="345">
        <v>1</v>
      </c>
      <c r="AE65" s="345"/>
      <c r="AF65" s="345"/>
      <c r="AG65" s="345">
        <v>1</v>
      </c>
      <c r="AH65" s="346">
        <v>2</v>
      </c>
    </row>
    <row r="66" spans="1:34">
      <c r="A66" s="342"/>
      <c r="B66" s="354" t="s">
        <v>429</v>
      </c>
      <c r="C66" s="355"/>
      <c r="D66" s="356"/>
      <c r="E66" s="357"/>
      <c r="F66" s="357"/>
      <c r="G66" s="357"/>
      <c r="H66" s="357"/>
      <c r="I66" s="357"/>
      <c r="J66" s="357"/>
      <c r="K66" s="357"/>
      <c r="L66" s="357"/>
      <c r="M66" s="357"/>
      <c r="N66" s="357"/>
      <c r="O66" s="357"/>
      <c r="P66" s="357"/>
      <c r="Q66" s="357"/>
      <c r="R66" s="357"/>
      <c r="S66" s="357"/>
      <c r="T66" s="357">
        <v>4</v>
      </c>
      <c r="U66" s="357">
        <v>1</v>
      </c>
      <c r="V66" s="357"/>
      <c r="W66" s="357">
        <v>1</v>
      </c>
      <c r="X66" s="357"/>
      <c r="Y66" s="357"/>
      <c r="Z66" s="357"/>
      <c r="AA66" s="357"/>
      <c r="AB66" s="357"/>
      <c r="AC66" s="357"/>
      <c r="AD66" s="357">
        <v>1</v>
      </c>
      <c r="AE66" s="357"/>
      <c r="AF66" s="357"/>
      <c r="AG66" s="357">
        <v>1</v>
      </c>
      <c r="AH66" s="358">
        <v>8</v>
      </c>
    </row>
    <row r="67" spans="1:34">
      <c r="A67" s="342"/>
      <c r="B67" s="338" t="s">
        <v>177</v>
      </c>
      <c r="C67" s="338" t="s">
        <v>462</v>
      </c>
      <c r="D67" s="339"/>
      <c r="E67" s="340"/>
      <c r="F67" s="340"/>
      <c r="G67" s="340"/>
      <c r="H67" s="340"/>
      <c r="I67" s="340"/>
      <c r="J67" s="340"/>
      <c r="K67" s="340"/>
      <c r="L67" s="340"/>
      <c r="M67" s="340"/>
      <c r="N67" s="340"/>
      <c r="O67" s="340"/>
      <c r="P67" s="340"/>
      <c r="Q67" s="340"/>
      <c r="R67" s="340"/>
      <c r="S67" s="340"/>
      <c r="T67" s="340"/>
      <c r="U67" s="340"/>
      <c r="V67" s="340">
        <v>1</v>
      </c>
      <c r="W67" s="340"/>
      <c r="X67" s="340"/>
      <c r="Y67" s="340"/>
      <c r="Z67" s="340"/>
      <c r="AA67" s="340"/>
      <c r="AB67" s="340"/>
      <c r="AC67" s="340"/>
      <c r="AD67" s="340"/>
      <c r="AE67" s="340"/>
      <c r="AF67" s="340"/>
      <c r="AG67" s="340"/>
      <c r="AH67" s="341">
        <v>1</v>
      </c>
    </row>
    <row r="68" spans="1:34">
      <c r="A68" s="342"/>
      <c r="B68" s="342"/>
      <c r="C68" s="343" t="s">
        <v>482</v>
      </c>
      <c r="D68" s="344"/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345"/>
      <c r="P68" s="345"/>
      <c r="Q68" s="345"/>
      <c r="R68" s="345"/>
      <c r="S68" s="345"/>
      <c r="T68" s="345"/>
      <c r="U68" s="345"/>
      <c r="V68" s="345"/>
      <c r="W68" s="345">
        <v>1</v>
      </c>
      <c r="X68" s="345"/>
      <c r="Y68" s="345"/>
      <c r="Z68" s="345"/>
      <c r="AA68" s="345"/>
      <c r="AB68" s="345"/>
      <c r="AC68" s="345"/>
      <c r="AD68" s="345"/>
      <c r="AE68" s="345"/>
      <c r="AF68" s="345"/>
      <c r="AG68" s="345"/>
      <c r="AH68" s="346">
        <v>1</v>
      </c>
    </row>
    <row r="69" spans="1:34">
      <c r="A69" s="342"/>
      <c r="B69" s="354" t="s">
        <v>468</v>
      </c>
      <c r="C69" s="355"/>
      <c r="D69" s="356"/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7"/>
      <c r="P69" s="357"/>
      <c r="Q69" s="357"/>
      <c r="R69" s="357"/>
      <c r="S69" s="357"/>
      <c r="T69" s="357"/>
      <c r="U69" s="357"/>
      <c r="V69" s="357">
        <v>1</v>
      </c>
      <c r="W69" s="357">
        <v>1</v>
      </c>
      <c r="X69" s="357"/>
      <c r="Y69" s="357"/>
      <c r="Z69" s="357"/>
      <c r="AA69" s="357"/>
      <c r="AB69" s="357"/>
      <c r="AC69" s="357"/>
      <c r="AD69" s="357"/>
      <c r="AE69" s="357"/>
      <c r="AF69" s="357"/>
      <c r="AG69" s="357"/>
      <c r="AH69" s="358">
        <v>2</v>
      </c>
    </row>
    <row r="70" spans="1:34">
      <c r="A70" s="342"/>
      <c r="B70" s="338" t="s">
        <v>61</v>
      </c>
      <c r="C70" s="338" t="s">
        <v>430</v>
      </c>
      <c r="D70" s="339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340"/>
      <c r="U70" s="340">
        <v>1</v>
      </c>
      <c r="V70" s="340"/>
      <c r="W70" s="340"/>
      <c r="X70" s="340"/>
      <c r="Y70" s="340"/>
      <c r="Z70" s="340"/>
      <c r="AA70" s="340"/>
      <c r="AB70" s="340"/>
      <c r="AC70" s="340"/>
      <c r="AD70" s="340"/>
      <c r="AE70" s="340"/>
      <c r="AF70" s="340"/>
      <c r="AG70" s="340"/>
      <c r="AH70" s="341">
        <v>1</v>
      </c>
    </row>
    <row r="71" spans="1:34">
      <c r="A71" s="342"/>
      <c r="B71" s="354" t="s">
        <v>431</v>
      </c>
      <c r="C71" s="355"/>
      <c r="D71" s="356"/>
      <c r="E71" s="357"/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>
        <v>1</v>
      </c>
      <c r="V71" s="357"/>
      <c r="W71" s="357"/>
      <c r="X71" s="357"/>
      <c r="Y71" s="357"/>
      <c r="Z71" s="357"/>
      <c r="AA71" s="357"/>
      <c r="AB71" s="357"/>
      <c r="AC71" s="357"/>
      <c r="AD71" s="357"/>
      <c r="AE71" s="357"/>
      <c r="AF71" s="357"/>
      <c r="AG71" s="357"/>
      <c r="AH71" s="358">
        <v>1</v>
      </c>
    </row>
    <row r="72" spans="1:34">
      <c r="A72" s="342"/>
      <c r="B72" s="338" t="s">
        <v>315</v>
      </c>
      <c r="C72" s="338" t="s">
        <v>519</v>
      </c>
      <c r="D72" s="339"/>
      <c r="E72" s="340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0"/>
      <c r="R72" s="340"/>
      <c r="S72" s="340"/>
      <c r="T72" s="340"/>
      <c r="U72" s="340"/>
      <c r="V72" s="340"/>
      <c r="W72" s="340"/>
      <c r="X72" s="340"/>
      <c r="Y72" s="340"/>
      <c r="Z72" s="340">
        <v>1</v>
      </c>
      <c r="AA72" s="340"/>
      <c r="AB72" s="340"/>
      <c r="AC72" s="340"/>
      <c r="AD72" s="340"/>
      <c r="AE72" s="340"/>
      <c r="AF72" s="340"/>
      <c r="AG72" s="340"/>
      <c r="AH72" s="341">
        <v>1</v>
      </c>
    </row>
    <row r="73" spans="1:34">
      <c r="A73" s="342"/>
      <c r="B73" s="354" t="s">
        <v>520</v>
      </c>
      <c r="C73" s="355"/>
      <c r="D73" s="356"/>
      <c r="E73" s="357"/>
      <c r="F73" s="357"/>
      <c r="G73" s="357"/>
      <c r="H73" s="357"/>
      <c r="I73" s="357"/>
      <c r="J73" s="357"/>
      <c r="K73" s="357"/>
      <c r="L73" s="357"/>
      <c r="M73" s="357"/>
      <c r="N73" s="357"/>
      <c r="O73" s="357"/>
      <c r="P73" s="357"/>
      <c r="Q73" s="357"/>
      <c r="R73" s="357"/>
      <c r="S73" s="357"/>
      <c r="T73" s="357"/>
      <c r="U73" s="357"/>
      <c r="V73" s="357"/>
      <c r="W73" s="357"/>
      <c r="X73" s="357"/>
      <c r="Y73" s="357"/>
      <c r="Z73" s="357">
        <v>1</v>
      </c>
      <c r="AA73" s="357"/>
      <c r="AB73" s="357"/>
      <c r="AC73" s="357"/>
      <c r="AD73" s="357"/>
      <c r="AE73" s="357"/>
      <c r="AF73" s="357"/>
      <c r="AG73" s="357"/>
      <c r="AH73" s="358">
        <v>1</v>
      </c>
    </row>
    <row r="74" spans="1:34">
      <c r="A74" s="342"/>
      <c r="B74" s="338" t="s">
        <v>318</v>
      </c>
      <c r="C74" s="338" t="s">
        <v>547</v>
      </c>
      <c r="D74" s="339"/>
      <c r="E74" s="340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0"/>
      <c r="R74" s="340"/>
      <c r="S74" s="340"/>
      <c r="T74" s="340"/>
      <c r="U74" s="340"/>
      <c r="V74" s="340"/>
      <c r="W74" s="340"/>
      <c r="X74" s="340"/>
      <c r="Y74" s="340"/>
      <c r="Z74" s="340"/>
      <c r="AA74" s="340"/>
      <c r="AB74" s="340"/>
      <c r="AC74" s="340">
        <v>1</v>
      </c>
      <c r="AD74" s="340"/>
      <c r="AE74" s="340"/>
      <c r="AF74" s="340"/>
      <c r="AG74" s="340"/>
      <c r="AH74" s="341">
        <v>1</v>
      </c>
    </row>
    <row r="75" spans="1:34">
      <c r="A75" s="342"/>
      <c r="B75" s="354" t="s">
        <v>548</v>
      </c>
      <c r="C75" s="355"/>
      <c r="D75" s="356"/>
      <c r="E75" s="357"/>
      <c r="F75" s="357"/>
      <c r="G75" s="357"/>
      <c r="H75" s="357"/>
      <c r="I75" s="357"/>
      <c r="J75" s="357"/>
      <c r="K75" s="357"/>
      <c r="L75" s="357"/>
      <c r="M75" s="357"/>
      <c r="N75" s="357"/>
      <c r="O75" s="357"/>
      <c r="P75" s="357"/>
      <c r="Q75" s="357"/>
      <c r="R75" s="357"/>
      <c r="S75" s="357"/>
      <c r="T75" s="357"/>
      <c r="U75" s="357"/>
      <c r="V75" s="357"/>
      <c r="W75" s="357"/>
      <c r="X75" s="357"/>
      <c r="Y75" s="357"/>
      <c r="Z75" s="357"/>
      <c r="AA75" s="357"/>
      <c r="AB75" s="357"/>
      <c r="AC75" s="357">
        <v>1</v>
      </c>
      <c r="AD75" s="357"/>
      <c r="AE75" s="357"/>
      <c r="AF75" s="357"/>
      <c r="AG75" s="357"/>
      <c r="AH75" s="358">
        <v>1</v>
      </c>
    </row>
    <row r="76" spans="1:34">
      <c r="A76" s="374" t="s">
        <v>431</v>
      </c>
      <c r="B76" s="375"/>
      <c r="C76" s="375"/>
      <c r="D76" s="376"/>
      <c r="E76" s="377"/>
      <c r="F76" s="377"/>
      <c r="G76" s="377"/>
      <c r="H76" s="377"/>
      <c r="I76" s="377"/>
      <c r="J76" s="377"/>
      <c r="K76" s="377"/>
      <c r="L76" s="377"/>
      <c r="M76" s="377"/>
      <c r="N76" s="377"/>
      <c r="O76" s="377"/>
      <c r="P76" s="377"/>
      <c r="Q76" s="377"/>
      <c r="R76" s="377"/>
      <c r="S76" s="377"/>
      <c r="T76" s="377">
        <v>4</v>
      </c>
      <c r="U76" s="377">
        <v>2</v>
      </c>
      <c r="V76" s="377">
        <v>4</v>
      </c>
      <c r="W76" s="377">
        <v>6</v>
      </c>
      <c r="X76" s="377">
        <v>3</v>
      </c>
      <c r="Y76" s="377"/>
      <c r="Z76" s="377">
        <v>1</v>
      </c>
      <c r="AA76" s="377">
        <v>2</v>
      </c>
      <c r="AB76" s="377">
        <v>3</v>
      </c>
      <c r="AC76" s="377">
        <v>1</v>
      </c>
      <c r="AD76" s="377">
        <v>2</v>
      </c>
      <c r="AE76" s="377">
        <v>1</v>
      </c>
      <c r="AF76" s="377"/>
      <c r="AG76" s="377">
        <v>1</v>
      </c>
      <c r="AH76" s="378">
        <v>30</v>
      </c>
    </row>
    <row r="77" spans="1:34">
      <c r="A77" s="338" t="s">
        <v>63</v>
      </c>
      <c r="B77" s="338" t="s">
        <v>63</v>
      </c>
      <c r="C77" s="338" t="s">
        <v>483</v>
      </c>
      <c r="D77" s="339"/>
      <c r="E77" s="340"/>
      <c r="F77" s="340"/>
      <c r="G77" s="340"/>
      <c r="H77" s="340"/>
      <c r="I77" s="340"/>
      <c r="J77" s="340"/>
      <c r="K77" s="340"/>
      <c r="L77" s="340"/>
      <c r="M77" s="340"/>
      <c r="N77" s="340"/>
      <c r="O77" s="340"/>
      <c r="P77" s="340"/>
      <c r="Q77" s="340"/>
      <c r="R77" s="340"/>
      <c r="S77" s="340"/>
      <c r="T77" s="340"/>
      <c r="U77" s="340"/>
      <c r="V77" s="340"/>
      <c r="W77" s="340"/>
      <c r="X77" s="340">
        <v>2</v>
      </c>
      <c r="Y77" s="340"/>
      <c r="Z77" s="340"/>
      <c r="AA77" s="340">
        <v>1</v>
      </c>
      <c r="AB77" s="340"/>
      <c r="AC77" s="340"/>
      <c r="AD77" s="340"/>
      <c r="AE77" s="340"/>
      <c r="AF77" s="340"/>
      <c r="AG77" s="340"/>
      <c r="AH77" s="341">
        <v>3</v>
      </c>
    </row>
    <row r="78" spans="1:34">
      <c r="A78" s="342"/>
      <c r="B78" s="342"/>
      <c r="C78" s="343" t="s">
        <v>432</v>
      </c>
      <c r="D78" s="344"/>
      <c r="E78" s="345"/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>
        <v>1</v>
      </c>
      <c r="V78" s="345"/>
      <c r="W78" s="345"/>
      <c r="X78" s="345">
        <v>1</v>
      </c>
      <c r="Y78" s="345"/>
      <c r="Z78" s="345"/>
      <c r="AA78" s="345"/>
      <c r="AB78" s="345"/>
      <c r="AC78" s="345"/>
      <c r="AD78" s="345"/>
      <c r="AE78" s="345"/>
      <c r="AF78" s="345"/>
      <c r="AG78" s="345"/>
      <c r="AH78" s="346">
        <v>2</v>
      </c>
    </row>
    <row r="79" spans="1:34">
      <c r="A79" s="342"/>
      <c r="B79" s="342"/>
      <c r="C79" s="343" t="s">
        <v>610</v>
      </c>
      <c r="D79" s="344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345"/>
      <c r="Z79" s="345"/>
      <c r="AA79" s="345"/>
      <c r="AB79" s="345"/>
      <c r="AC79" s="345"/>
      <c r="AD79" s="345"/>
      <c r="AE79" s="345"/>
      <c r="AF79" s="345"/>
      <c r="AG79" s="345">
        <v>1</v>
      </c>
      <c r="AH79" s="346">
        <v>1</v>
      </c>
    </row>
    <row r="80" spans="1:34">
      <c r="A80" s="342"/>
      <c r="B80" s="354" t="s">
        <v>433</v>
      </c>
      <c r="C80" s="355"/>
      <c r="D80" s="356"/>
      <c r="E80" s="357"/>
      <c r="F80" s="357"/>
      <c r="G80" s="357"/>
      <c r="H80" s="357"/>
      <c r="I80" s="357"/>
      <c r="J80" s="357"/>
      <c r="K80" s="357"/>
      <c r="L80" s="357"/>
      <c r="M80" s="357"/>
      <c r="N80" s="357"/>
      <c r="O80" s="357"/>
      <c r="P80" s="357"/>
      <c r="Q80" s="357"/>
      <c r="R80" s="357"/>
      <c r="S80" s="357"/>
      <c r="T80" s="357"/>
      <c r="U80" s="357">
        <v>1</v>
      </c>
      <c r="V80" s="357"/>
      <c r="W80" s="357"/>
      <c r="X80" s="357">
        <v>3</v>
      </c>
      <c r="Y80" s="357"/>
      <c r="Z80" s="357"/>
      <c r="AA80" s="357">
        <v>1</v>
      </c>
      <c r="AB80" s="357"/>
      <c r="AC80" s="357"/>
      <c r="AD80" s="357"/>
      <c r="AE80" s="357"/>
      <c r="AF80" s="357"/>
      <c r="AG80" s="357">
        <v>1</v>
      </c>
      <c r="AH80" s="358">
        <v>6</v>
      </c>
    </row>
    <row r="81" spans="1:34">
      <c r="A81" s="342"/>
      <c r="B81" s="338" t="s">
        <v>324</v>
      </c>
      <c r="C81" s="338" t="s">
        <v>324</v>
      </c>
      <c r="D81" s="339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40">
        <v>1</v>
      </c>
      <c r="W81" s="340">
        <v>2</v>
      </c>
      <c r="X81" s="340">
        <v>1</v>
      </c>
      <c r="Y81" s="340"/>
      <c r="Z81" s="340">
        <v>2</v>
      </c>
      <c r="AA81" s="340"/>
      <c r="AB81" s="340"/>
      <c r="AC81" s="340"/>
      <c r="AD81" s="340"/>
      <c r="AE81" s="340"/>
      <c r="AF81" s="340"/>
      <c r="AG81" s="340"/>
      <c r="AH81" s="341">
        <v>6</v>
      </c>
    </row>
    <row r="82" spans="1:34">
      <c r="A82" s="342"/>
      <c r="B82" s="354" t="s">
        <v>469</v>
      </c>
      <c r="C82" s="355"/>
      <c r="D82" s="356"/>
      <c r="E82" s="357"/>
      <c r="F82" s="357"/>
      <c r="G82" s="357"/>
      <c r="H82" s="357"/>
      <c r="I82" s="357"/>
      <c r="J82" s="357"/>
      <c r="K82" s="357"/>
      <c r="L82" s="357"/>
      <c r="M82" s="357"/>
      <c r="N82" s="357"/>
      <c r="O82" s="357"/>
      <c r="P82" s="357"/>
      <c r="Q82" s="357"/>
      <c r="R82" s="357"/>
      <c r="S82" s="357"/>
      <c r="T82" s="357"/>
      <c r="U82" s="357"/>
      <c r="V82" s="357">
        <v>1</v>
      </c>
      <c r="W82" s="357">
        <v>2</v>
      </c>
      <c r="X82" s="357">
        <v>1</v>
      </c>
      <c r="Y82" s="357"/>
      <c r="Z82" s="357">
        <v>2</v>
      </c>
      <c r="AA82" s="357"/>
      <c r="AB82" s="357"/>
      <c r="AC82" s="357"/>
      <c r="AD82" s="357"/>
      <c r="AE82" s="357"/>
      <c r="AF82" s="357"/>
      <c r="AG82" s="357"/>
      <c r="AH82" s="358">
        <v>6</v>
      </c>
    </row>
    <row r="83" spans="1:34">
      <c r="A83" s="342"/>
      <c r="B83" s="338" t="s">
        <v>267</v>
      </c>
      <c r="C83" s="338" t="s">
        <v>584</v>
      </c>
      <c r="D83" s="339"/>
      <c r="E83" s="340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  <c r="V83" s="340"/>
      <c r="W83" s="340"/>
      <c r="X83" s="340"/>
      <c r="Y83" s="340"/>
      <c r="Z83" s="340"/>
      <c r="AA83" s="340"/>
      <c r="AB83" s="340"/>
      <c r="AC83" s="340"/>
      <c r="AD83" s="340"/>
      <c r="AE83" s="340"/>
      <c r="AF83" s="340">
        <v>1</v>
      </c>
      <c r="AG83" s="340"/>
      <c r="AH83" s="341">
        <v>1</v>
      </c>
    </row>
    <row r="84" spans="1:34">
      <c r="A84" s="342"/>
      <c r="B84" s="342"/>
      <c r="C84" s="343" t="s">
        <v>484</v>
      </c>
      <c r="D84" s="344"/>
      <c r="E84" s="345"/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>
        <v>1</v>
      </c>
      <c r="Y84" s="345"/>
      <c r="Z84" s="345"/>
      <c r="AA84" s="345"/>
      <c r="AB84" s="345"/>
      <c r="AC84" s="345"/>
      <c r="AD84" s="345"/>
      <c r="AE84" s="345"/>
      <c r="AF84" s="345"/>
      <c r="AG84" s="345"/>
      <c r="AH84" s="346">
        <v>1</v>
      </c>
    </row>
    <row r="85" spans="1:34">
      <c r="A85" s="342"/>
      <c r="B85" s="354" t="s">
        <v>485</v>
      </c>
      <c r="C85" s="355"/>
      <c r="D85" s="356"/>
      <c r="E85" s="357"/>
      <c r="F85" s="357"/>
      <c r="G85" s="357"/>
      <c r="H85" s="357"/>
      <c r="I85" s="357"/>
      <c r="J85" s="357"/>
      <c r="K85" s="357"/>
      <c r="L85" s="357"/>
      <c r="M85" s="357"/>
      <c r="N85" s="357"/>
      <c r="O85" s="357"/>
      <c r="P85" s="357"/>
      <c r="Q85" s="357"/>
      <c r="R85" s="357"/>
      <c r="S85" s="357"/>
      <c r="T85" s="357"/>
      <c r="U85" s="357"/>
      <c r="V85" s="357"/>
      <c r="W85" s="357"/>
      <c r="X85" s="357">
        <v>1</v>
      </c>
      <c r="Y85" s="357"/>
      <c r="Z85" s="357"/>
      <c r="AA85" s="357"/>
      <c r="AB85" s="357"/>
      <c r="AC85" s="357"/>
      <c r="AD85" s="357"/>
      <c r="AE85" s="357"/>
      <c r="AF85" s="357">
        <v>1</v>
      </c>
      <c r="AG85" s="357"/>
      <c r="AH85" s="358">
        <v>2</v>
      </c>
    </row>
    <row r="86" spans="1:34">
      <c r="A86" s="342"/>
      <c r="B86" s="338" t="s">
        <v>323</v>
      </c>
      <c r="C86" s="338" t="s">
        <v>452</v>
      </c>
      <c r="D86" s="339"/>
      <c r="E86" s="340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0"/>
      <c r="U86" s="340"/>
      <c r="V86" s="340">
        <v>1</v>
      </c>
      <c r="W86" s="340"/>
      <c r="X86" s="340"/>
      <c r="Y86" s="340"/>
      <c r="Z86" s="340"/>
      <c r="AA86" s="340"/>
      <c r="AB86" s="340"/>
      <c r="AC86" s="340"/>
      <c r="AD86" s="340"/>
      <c r="AE86" s="340"/>
      <c r="AF86" s="340"/>
      <c r="AG86" s="340"/>
      <c r="AH86" s="341">
        <v>1</v>
      </c>
    </row>
    <row r="87" spans="1:34">
      <c r="A87" s="342"/>
      <c r="B87" s="354" t="s">
        <v>453</v>
      </c>
      <c r="C87" s="355"/>
      <c r="D87" s="356"/>
      <c r="E87" s="357"/>
      <c r="F87" s="357"/>
      <c r="G87" s="357"/>
      <c r="H87" s="357"/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>
        <v>1</v>
      </c>
      <c r="W87" s="357"/>
      <c r="X87" s="357"/>
      <c r="Y87" s="357"/>
      <c r="Z87" s="357"/>
      <c r="AA87" s="357"/>
      <c r="AB87" s="357"/>
      <c r="AC87" s="357"/>
      <c r="AD87" s="357"/>
      <c r="AE87" s="357"/>
      <c r="AF87" s="357"/>
      <c r="AG87" s="357"/>
      <c r="AH87" s="358">
        <v>1</v>
      </c>
    </row>
    <row r="88" spans="1:34">
      <c r="A88" s="374" t="s">
        <v>433</v>
      </c>
      <c r="B88" s="375"/>
      <c r="C88" s="375"/>
      <c r="D88" s="376"/>
      <c r="E88" s="377"/>
      <c r="F88" s="377"/>
      <c r="G88" s="377"/>
      <c r="H88" s="377"/>
      <c r="I88" s="377"/>
      <c r="J88" s="377"/>
      <c r="K88" s="377"/>
      <c r="L88" s="377"/>
      <c r="M88" s="377"/>
      <c r="N88" s="377"/>
      <c r="O88" s="377"/>
      <c r="P88" s="377"/>
      <c r="Q88" s="377"/>
      <c r="R88" s="377"/>
      <c r="S88" s="377"/>
      <c r="T88" s="377"/>
      <c r="U88" s="377">
        <v>1</v>
      </c>
      <c r="V88" s="377">
        <v>2</v>
      </c>
      <c r="W88" s="377">
        <v>2</v>
      </c>
      <c r="X88" s="377">
        <v>5</v>
      </c>
      <c r="Y88" s="377"/>
      <c r="Z88" s="377">
        <v>2</v>
      </c>
      <c r="AA88" s="377">
        <v>1</v>
      </c>
      <c r="AB88" s="377"/>
      <c r="AC88" s="377"/>
      <c r="AD88" s="377"/>
      <c r="AE88" s="377"/>
      <c r="AF88" s="377">
        <v>1</v>
      </c>
      <c r="AG88" s="377">
        <v>1</v>
      </c>
      <c r="AH88" s="378">
        <v>15</v>
      </c>
    </row>
    <row r="89" spans="1:34">
      <c r="A89" s="338" t="s">
        <v>25</v>
      </c>
      <c r="B89" s="338" t="s">
        <v>25</v>
      </c>
      <c r="C89" s="338" t="s">
        <v>470</v>
      </c>
      <c r="D89" s="339"/>
      <c r="E89" s="340"/>
      <c r="F89" s="340"/>
      <c r="G89" s="340"/>
      <c r="H89" s="340"/>
      <c r="I89" s="340"/>
      <c r="J89" s="340"/>
      <c r="K89" s="340"/>
      <c r="L89" s="340"/>
      <c r="M89" s="340"/>
      <c r="N89" s="340"/>
      <c r="O89" s="340"/>
      <c r="P89" s="340"/>
      <c r="Q89" s="340"/>
      <c r="R89" s="340"/>
      <c r="S89" s="340"/>
      <c r="T89" s="340"/>
      <c r="U89" s="340"/>
      <c r="V89" s="340">
        <v>1</v>
      </c>
      <c r="W89" s="340"/>
      <c r="X89" s="340"/>
      <c r="Y89" s="340"/>
      <c r="Z89" s="340"/>
      <c r="AA89" s="340"/>
      <c r="AB89" s="340"/>
      <c r="AC89" s="340"/>
      <c r="AD89" s="340"/>
      <c r="AE89" s="340"/>
      <c r="AF89" s="340"/>
      <c r="AG89" s="340"/>
      <c r="AH89" s="341">
        <v>1</v>
      </c>
    </row>
    <row r="90" spans="1:34">
      <c r="A90" s="342"/>
      <c r="B90" s="342"/>
      <c r="C90" s="343" t="s">
        <v>549</v>
      </c>
      <c r="D90" s="344"/>
      <c r="E90" s="345"/>
      <c r="F90" s="345"/>
      <c r="G90" s="345"/>
      <c r="H90" s="345"/>
      <c r="I90" s="345"/>
      <c r="J90" s="345"/>
      <c r="K90" s="345"/>
      <c r="L90" s="345"/>
      <c r="M90" s="345"/>
      <c r="N90" s="345"/>
      <c r="O90" s="345"/>
      <c r="P90" s="345"/>
      <c r="Q90" s="345"/>
      <c r="R90" s="345"/>
      <c r="S90" s="345"/>
      <c r="T90" s="345"/>
      <c r="U90" s="345"/>
      <c r="V90" s="345"/>
      <c r="W90" s="345"/>
      <c r="X90" s="345"/>
      <c r="Y90" s="345"/>
      <c r="Z90" s="345"/>
      <c r="AA90" s="345">
        <v>1</v>
      </c>
      <c r="AB90" s="345"/>
      <c r="AC90" s="345"/>
      <c r="AD90" s="345"/>
      <c r="AE90" s="345"/>
      <c r="AF90" s="345"/>
      <c r="AG90" s="345"/>
      <c r="AH90" s="346">
        <v>1</v>
      </c>
    </row>
    <row r="91" spans="1:34">
      <c r="A91" s="342"/>
      <c r="B91" s="354" t="s">
        <v>471</v>
      </c>
      <c r="C91" s="355"/>
      <c r="D91" s="356"/>
      <c r="E91" s="357"/>
      <c r="F91" s="357"/>
      <c r="G91" s="357"/>
      <c r="H91" s="357"/>
      <c r="I91" s="357"/>
      <c r="J91" s="357"/>
      <c r="K91" s="357"/>
      <c r="L91" s="357"/>
      <c r="M91" s="357"/>
      <c r="N91" s="357"/>
      <c r="O91" s="357"/>
      <c r="P91" s="357"/>
      <c r="Q91" s="357"/>
      <c r="R91" s="357"/>
      <c r="S91" s="357"/>
      <c r="T91" s="357"/>
      <c r="U91" s="357"/>
      <c r="V91" s="357">
        <v>1</v>
      </c>
      <c r="W91" s="357"/>
      <c r="X91" s="357"/>
      <c r="Y91" s="357"/>
      <c r="Z91" s="357"/>
      <c r="AA91" s="357">
        <v>1</v>
      </c>
      <c r="AB91" s="357"/>
      <c r="AC91" s="357"/>
      <c r="AD91" s="357"/>
      <c r="AE91" s="357"/>
      <c r="AF91" s="357"/>
      <c r="AG91" s="357"/>
      <c r="AH91" s="358">
        <v>2</v>
      </c>
    </row>
    <row r="92" spans="1:34">
      <c r="A92" s="342"/>
      <c r="B92" s="338" t="s">
        <v>158</v>
      </c>
      <c r="C92" s="338" t="s">
        <v>585</v>
      </c>
      <c r="D92" s="339"/>
      <c r="E92" s="340"/>
      <c r="F92" s="340"/>
      <c r="G92" s="340"/>
      <c r="H92" s="340"/>
      <c r="I92" s="340"/>
      <c r="J92" s="340"/>
      <c r="K92" s="340"/>
      <c r="L92" s="340"/>
      <c r="M92" s="340"/>
      <c r="N92" s="340"/>
      <c r="O92" s="340"/>
      <c r="P92" s="340"/>
      <c r="Q92" s="340"/>
      <c r="R92" s="340"/>
      <c r="S92" s="340"/>
      <c r="T92" s="340"/>
      <c r="U92" s="340"/>
      <c r="V92" s="340"/>
      <c r="W92" s="340"/>
      <c r="X92" s="340"/>
      <c r="Y92" s="340"/>
      <c r="Z92" s="340"/>
      <c r="AA92" s="340"/>
      <c r="AB92" s="340"/>
      <c r="AC92" s="340"/>
      <c r="AD92" s="340"/>
      <c r="AE92" s="340">
        <v>1</v>
      </c>
      <c r="AF92" s="340"/>
      <c r="AG92" s="340"/>
      <c r="AH92" s="341">
        <v>1</v>
      </c>
    </row>
    <row r="93" spans="1:34">
      <c r="A93" s="342"/>
      <c r="B93" s="354" t="s">
        <v>586</v>
      </c>
      <c r="C93" s="355"/>
      <c r="D93" s="356"/>
      <c r="E93" s="357"/>
      <c r="F93" s="357"/>
      <c r="G93" s="357"/>
      <c r="H93" s="357"/>
      <c r="I93" s="357"/>
      <c r="J93" s="357"/>
      <c r="K93" s="357"/>
      <c r="L93" s="357"/>
      <c r="M93" s="357"/>
      <c r="N93" s="357"/>
      <c r="O93" s="357"/>
      <c r="P93" s="357"/>
      <c r="Q93" s="357"/>
      <c r="R93" s="357"/>
      <c r="S93" s="357"/>
      <c r="T93" s="357"/>
      <c r="U93" s="357"/>
      <c r="V93" s="357"/>
      <c r="W93" s="357"/>
      <c r="X93" s="357"/>
      <c r="Y93" s="357"/>
      <c r="Z93" s="357"/>
      <c r="AA93" s="357"/>
      <c r="AB93" s="357"/>
      <c r="AC93" s="357"/>
      <c r="AD93" s="357"/>
      <c r="AE93" s="357">
        <v>1</v>
      </c>
      <c r="AF93" s="357"/>
      <c r="AG93" s="357"/>
      <c r="AH93" s="358">
        <v>1</v>
      </c>
    </row>
    <row r="94" spans="1:34">
      <c r="A94" s="374" t="s">
        <v>471</v>
      </c>
      <c r="B94" s="375"/>
      <c r="C94" s="375"/>
      <c r="D94" s="376"/>
      <c r="E94" s="377"/>
      <c r="F94" s="377"/>
      <c r="G94" s="377"/>
      <c r="H94" s="377"/>
      <c r="I94" s="377"/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>
        <v>1</v>
      </c>
      <c r="W94" s="377"/>
      <c r="X94" s="377"/>
      <c r="Y94" s="377"/>
      <c r="Z94" s="377"/>
      <c r="AA94" s="377">
        <v>1</v>
      </c>
      <c r="AB94" s="377"/>
      <c r="AC94" s="377"/>
      <c r="AD94" s="377"/>
      <c r="AE94" s="377">
        <v>1</v>
      </c>
      <c r="AF94" s="377"/>
      <c r="AG94" s="377"/>
      <c r="AH94" s="378">
        <v>3</v>
      </c>
    </row>
    <row r="95" spans="1:34">
      <c r="A95" s="338" t="s">
        <v>31</v>
      </c>
      <c r="B95" s="338" t="s">
        <v>218</v>
      </c>
      <c r="C95" s="338" t="s">
        <v>454</v>
      </c>
      <c r="D95" s="339"/>
      <c r="E95" s="340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>
        <v>1</v>
      </c>
      <c r="V95" s="340"/>
      <c r="W95" s="340"/>
      <c r="X95" s="340"/>
      <c r="Y95" s="340"/>
      <c r="Z95" s="340"/>
      <c r="AA95" s="340"/>
      <c r="AB95" s="340"/>
      <c r="AC95" s="340"/>
      <c r="AD95" s="340"/>
      <c r="AE95" s="340"/>
      <c r="AF95" s="340"/>
      <c r="AG95" s="340"/>
      <c r="AH95" s="341">
        <v>1</v>
      </c>
    </row>
    <row r="96" spans="1:34">
      <c r="A96" s="342"/>
      <c r="B96" s="342"/>
      <c r="C96" s="343" t="s">
        <v>403</v>
      </c>
      <c r="D96" s="344"/>
      <c r="E96" s="345"/>
      <c r="F96" s="345"/>
      <c r="G96" s="345"/>
      <c r="H96" s="345"/>
      <c r="I96" s="345"/>
      <c r="J96" s="345"/>
      <c r="K96" s="345"/>
      <c r="L96" s="345"/>
      <c r="M96" s="345"/>
      <c r="N96" s="345"/>
      <c r="O96" s="345"/>
      <c r="P96" s="345"/>
      <c r="Q96" s="345"/>
      <c r="R96" s="345"/>
      <c r="S96" s="345">
        <v>2</v>
      </c>
      <c r="T96" s="345"/>
      <c r="U96" s="345"/>
      <c r="V96" s="345"/>
      <c r="W96" s="345"/>
      <c r="X96" s="345"/>
      <c r="Y96" s="345"/>
      <c r="Z96" s="345"/>
      <c r="AA96" s="345"/>
      <c r="AB96" s="345"/>
      <c r="AC96" s="345"/>
      <c r="AD96" s="345"/>
      <c r="AE96" s="345"/>
      <c r="AF96" s="345"/>
      <c r="AG96" s="345"/>
      <c r="AH96" s="346">
        <v>2</v>
      </c>
    </row>
    <row r="97" spans="1:34">
      <c r="A97" s="342"/>
      <c r="B97" s="342"/>
      <c r="C97" s="343" t="s">
        <v>347</v>
      </c>
      <c r="D97" s="344"/>
      <c r="E97" s="345"/>
      <c r="F97" s="345"/>
      <c r="G97" s="345"/>
      <c r="H97" s="345"/>
      <c r="I97" s="345"/>
      <c r="J97" s="345"/>
      <c r="K97" s="345"/>
      <c r="L97" s="345"/>
      <c r="M97" s="345"/>
      <c r="N97" s="345"/>
      <c r="O97" s="345"/>
      <c r="P97" s="345"/>
      <c r="Q97" s="345"/>
      <c r="R97" s="345"/>
      <c r="S97" s="345"/>
      <c r="T97" s="345"/>
      <c r="U97" s="345"/>
      <c r="V97" s="345"/>
      <c r="W97" s="345">
        <v>1</v>
      </c>
      <c r="X97" s="345"/>
      <c r="Y97" s="345"/>
      <c r="Z97" s="345"/>
      <c r="AA97" s="345"/>
      <c r="AB97" s="345"/>
      <c r="AC97" s="345"/>
      <c r="AD97" s="345"/>
      <c r="AE97" s="345"/>
      <c r="AF97" s="345"/>
      <c r="AG97" s="345"/>
      <c r="AH97" s="346">
        <v>1</v>
      </c>
    </row>
    <row r="98" spans="1:34">
      <c r="A98" s="342"/>
      <c r="B98" s="354" t="s">
        <v>404</v>
      </c>
      <c r="C98" s="355"/>
      <c r="D98" s="356"/>
      <c r="E98" s="357"/>
      <c r="F98" s="357"/>
      <c r="G98" s="357"/>
      <c r="H98" s="357"/>
      <c r="I98" s="357"/>
      <c r="J98" s="357"/>
      <c r="K98" s="357"/>
      <c r="L98" s="357"/>
      <c r="M98" s="357"/>
      <c r="N98" s="357"/>
      <c r="O98" s="357"/>
      <c r="P98" s="357"/>
      <c r="Q98" s="357"/>
      <c r="R98" s="357"/>
      <c r="S98" s="357">
        <v>2</v>
      </c>
      <c r="T98" s="357"/>
      <c r="U98" s="357">
        <v>1</v>
      </c>
      <c r="V98" s="357"/>
      <c r="W98" s="357">
        <v>1</v>
      </c>
      <c r="X98" s="357"/>
      <c r="Y98" s="357"/>
      <c r="Z98" s="357"/>
      <c r="AA98" s="357"/>
      <c r="AB98" s="357"/>
      <c r="AC98" s="357"/>
      <c r="AD98" s="357"/>
      <c r="AE98" s="357"/>
      <c r="AF98" s="357"/>
      <c r="AG98" s="357"/>
      <c r="AH98" s="358">
        <v>4</v>
      </c>
    </row>
    <row r="99" spans="1:34">
      <c r="A99" s="342"/>
      <c r="B99" s="338" t="s">
        <v>185</v>
      </c>
      <c r="C99" s="338" t="s">
        <v>379</v>
      </c>
      <c r="D99" s="339"/>
      <c r="E99" s="340"/>
      <c r="F99" s="340"/>
      <c r="G99" s="340"/>
      <c r="H99" s="340"/>
      <c r="I99" s="340"/>
      <c r="J99" s="340"/>
      <c r="K99" s="340"/>
      <c r="L99" s="340"/>
      <c r="M99" s="340">
        <v>1</v>
      </c>
      <c r="N99" s="340"/>
      <c r="O99" s="340"/>
      <c r="P99" s="340"/>
      <c r="Q99" s="340"/>
      <c r="R99" s="340"/>
      <c r="S99" s="340"/>
      <c r="T99" s="340"/>
      <c r="U99" s="340"/>
      <c r="V99" s="340"/>
      <c r="W99" s="340"/>
      <c r="X99" s="340"/>
      <c r="Y99" s="340"/>
      <c r="Z99" s="340"/>
      <c r="AA99" s="340"/>
      <c r="AB99" s="340"/>
      <c r="AC99" s="340"/>
      <c r="AD99" s="340"/>
      <c r="AE99" s="340"/>
      <c r="AF99" s="340"/>
      <c r="AG99" s="340"/>
      <c r="AH99" s="341">
        <v>1</v>
      </c>
    </row>
    <row r="100" spans="1:34">
      <c r="A100" s="342"/>
      <c r="B100" s="342"/>
      <c r="C100" s="343" t="s">
        <v>185</v>
      </c>
      <c r="D100" s="344"/>
      <c r="E100" s="345"/>
      <c r="F100" s="345"/>
      <c r="G100" s="345"/>
      <c r="H100" s="345"/>
      <c r="I100" s="345"/>
      <c r="J100" s="345"/>
      <c r="K100" s="345"/>
      <c r="L100" s="345"/>
      <c r="M100" s="345">
        <v>1</v>
      </c>
      <c r="N100" s="345"/>
      <c r="O100" s="345"/>
      <c r="P100" s="345"/>
      <c r="Q100" s="345"/>
      <c r="R100" s="345"/>
      <c r="S100" s="345"/>
      <c r="T100" s="345"/>
      <c r="U100" s="345"/>
      <c r="V100" s="345"/>
      <c r="W100" s="345"/>
      <c r="X100" s="345"/>
      <c r="Y100" s="345"/>
      <c r="Z100" s="345"/>
      <c r="AA100" s="345"/>
      <c r="AB100" s="345"/>
      <c r="AC100" s="345"/>
      <c r="AD100" s="345"/>
      <c r="AE100" s="345"/>
      <c r="AF100" s="345"/>
      <c r="AG100" s="345"/>
      <c r="AH100" s="346">
        <v>1</v>
      </c>
    </row>
    <row r="101" spans="1:34">
      <c r="A101" s="342"/>
      <c r="B101" s="342"/>
      <c r="C101" s="343" t="s">
        <v>345</v>
      </c>
      <c r="D101" s="344"/>
      <c r="E101" s="345"/>
      <c r="F101" s="345"/>
      <c r="G101" s="345"/>
      <c r="H101" s="345"/>
      <c r="I101" s="345"/>
      <c r="J101" s="345"/>
      <c r="K101" s="345"/>
      <c r="L101" s="345"/>
      <c r="M101" s="345"/>
      <c r="N101" s="345"/>
      <c r="O101" s="345"/>
      <c r="P101" s="345"/>
      <c r="Q101" s="345"/>
      <c r="R101" s="345"/>
      <c r="S101" s="345"/>
      <c r="T101" s="345"/>
      <c r="U101" s="345"/>
      <c r="V101" s="345"/>
      <c r="W101" s="345"/>
      <c r="X101" s="345"/>
      <c r="Y101" s="345">
        <v>1</v>
      </c>
      <c r="Z101" s="345"/>
      <c r="AA101" s="345"/>
      <c r="AB101" s="345"/>
      <c r="AC101" s="345"/>
      <c r="AD101" s="345"/>
      <c r="AE101" s="345"/>
      <c r="AF101" s="345"/>
      <c r="AG101" s="345"/>
      <c r="AH101" s="346">
        <v>1</v>
      </c>
    </row>
    <row r="102" spans="1:34">
      <c r="A102" s="342"/>
      <c r="B102" s="354" t="s">
        <v>380</v>
      </c>
      <c r="C102" s="355"/>
      <c r="D102" s="356"/>
      <c r="E102" s="357"/>
      <c r="F102" s="357"/>
      <c r="G102" s="357"/>
      <c r="H102" s="357"/>
      <c r="I102" s="357"/>
      <c r="J102" s="357"/>
      <c r="K102" s="357"/>
      <c r="L102" s="357"/>
      <c r="M102" s="357">
        <v>2</v>
      </c>
      <c r="N102" s="357"/>
      <c r="O102" s="357"/>
      <c r="P102" s="357"/>
      <c r="Q102" s="357"/>
      <c r="R102" s="357"/>
      <c r="S102" s="357"/>
      <c r="T102" s="357"/>
      <c r="U102" s="357"/>
      <c r="V102" s="357"/>
      <c r="W102" s="357"/>
      <c r="X102" s="357"/>
      <c r="Y102" s="357">
        <v>1</v>
      </c>
      <c r="Z102" s="357"/>
      <c r="AA102" s="357"/>
      <c r="AB102" s="357"/>
      <c r="AC102" s="357"/>
      <c r="AD102" s="357"/>
      <c r="AE102" s="357"/>
      <c r="AF102" s="357"/>
      <c r="AG102" s="357"/>
      <c r="AH102" s="358">
        <v>3</v>
      </c>
    </row>
    <row r="103" spans="1:34">
      <c r="A103" s="342"/>
      <c r="B103" s="338" t="s">
        <v>221</v>
      </c>
      <c r="C103" s="338" t="s">
        <v>587</v>
      </c>
      <c r="D103" s="339"/>
      <c r="E103" s="340"/>
      <c r="F103" s="340"/>
      <c r="G103" s="340"/>
      <c r="H103" s="340"/>
      <c r="I103" s="340"/>
      <c r="J103" s="340"/>
      <c r="K103" s="340"/>
      <c r="L103" s="340"/>
      <c r="M103" s="340"/>
      <c r="N103" s="340"/>
      <c r="O103" s="340"/>
      <c r="P103" s="340"/>
      <c r="Q103" s="340"/>
      <c r="R103" s="340"/>
      <c r="S103" s="340"/>
      <c r="T103" s="340"/>
      <c r="U103" s="340"/>
      <c r="V103" s="340"/>
      <c r="W103" s="340"/>
      <c r="X103" s="340"/>
      <c r="Y103" s="340"/>
      <c r="Z103" s="340"/>
      <c r="AA103" s="340"/>
      <c r="AB103" s="340"/>
      <c r="AC103" s="340"/>
      <c r="AD103" s="340"/>
      <c r="AE103" s="340"/>
      <c r="AF103" s="340">
        <v>1</v>
      </c>
      <c r="AG103" s="340"/>
      <c r="AH103" s="341">
        <v>1</v>
      </c>
    </row>
    <row r="104" spans="1:34">
      <c r="A104" s="342"/>
      <c r="B104" s="342"/>
      <c r="C104" s="343" t="s">
        <v>391</v>
      </c>
      <c r="D104" s="344"/>
      <c r="E104" s="345"/>
      <c r="F104" s="345"/>
      <c r="G104" s="345"/>
      <c r="H104" s="345"/>
      <c r="I104" s="345"/>
      <c r="J104" s="345"/>
      <c r="K104" s="345"/>
      <c r="L104" s="345"/>
      <c r="M104" s="345"/>
      <c r="N104" s="345"/>
      <c r="O104" s="345"/>
      <c r="P104" s="345"/>
      <c r="Q104" s="345">
        <v>1</v>
      </c>
      <c r="R104" s="345"/>
      <c r="S104" s="345"/>
      <c r="T104" s="345"/>
      <c r="U104" s="345"/>
      <c r="V104" s="345"/>
      <c r="W104" s="345"/>
      <c r="X104" s="345"/>
      <c r="Y104" s="345"/>
      <c r="Z104" s="345"/>
      <c r="AA104" s="345"/>
      <c r="AB104" s="345"/>
      <c r="AC104" s="345"/>
      <c r="AD104" s="345"/>
      <c r="AE104" s="345"/>
      <c r="AF104" s="345"/>
      <c r="AG104" s="345"/>
      <c r="AH104" s="346">
        <v>1</v>
      </c>
    </row>
    <row r="105" spans="1:34">
      <c r="A105" s="342"/>
      <c r="B105" s="354" t="s">
        <v>395</v>
      </c>
      <c r="C105" s="355"/>
      <c r="D105" s="356"/>
      <c r="E105" s="357"/>
      <c r="F105" s="357"/>
      <c r="G105" s="357"/>
      <c r="H105" s="357"/>
      <c r="I105" s="357"/>
      <c r="J105" s="357"/>
      <c r="K105" s="357"/>
      <c r="L105" s="357"/>
      <c r="M105" s="357"/>
      <c r="N105" s="357"/>
      <c r="O105" s="357"/>
      <c r="P105" s="357"/>
      <c r="Q105" s="357">
        <v>1</v>
      </c>
      <c r="R105" s="357"/>
      <c r="S105" s="357"/>
      <c r="T105" s="357"/>
      <c r="U105" s="357"/>
      <c r="V105" s="357"/>
      <c r="W105" s="357"/>
      <c r="X105" s="357"/>
      <c r="Y105" s="357"/>
      <c r="Z105" s="357"/>
      <c r="AA105" s="357"/>
      <c r="AB105" s="357"/>
      <c r="AC105" s="357"/>
      <c r="AD105" s="357"/>
      <c r="AE105" s="357"/>
      <c r="AF105" s="357">
        <v>1</v>
      </c>
      <c r="AG105" s="357"/>
      <c r="AH105" s="358">
        <v>2</v>
      </c>
    </row>
    <row r="106" spans="1:34">
      <c r="A106" s="342"/>
      <c r="B106" s="338" t="s">
        <v>219</v>
      </c>
      <c r="C106" s="338" t="s">
        <v>363</v>
      </c>
      <c r="D106" s="339"/>
      <c r="E106" s="340"/>
      <c r="F106" s="340">
        <v>1</v>
      </c>
      <c r="G106" s="340"/>
      <c r="H106" s="340"/>
      <c r="I106" s="340"/>
      <c r="J106" s="340"/>
      <c r="K106" s="340"/>
      <c r="L106" s="340"/>
      <c r="M106" s="340"/>
      <c r="N106" s="340"/>
      <c r="O106" s="340"/>
      <c r="P106" s="340"/>
      <c r="Q106" s="340"/>
      <c r="R106" s="340"/>
      <c r="S106" s="340"/>
      <c r="T106" s="340"/>
      <c r="U106" s="340"/>
      <c r="V106" s="340"/>
      <c r="W106" s="340"/>
      <c r="X106" s="340"/>
      <c r="Y106" s="340"/>
      <c r="Z106" s="340"/>
      <c r="AA106" s="340"/>
      <c r="AB106" s="340"/>
      <c r="AC106" s="340"/>
      <c r="AD106" s="340"/>
      <c r="AE106" s="340"/>
      <c r="AF106" s="340"/>
      <c r="AG106" s="340"/>
      <c r="AH106" s="341">
        <v>1</v>
      </c>
    </row>
    <row r="107" spans="1:34">
      <c r="A107" s="342"/>
      <c r="B107" s="342"/>
      <c r="C107" s="343" t="s">
        <v>364</v>
      </c>
      <c r="D107" s="344"/>
      <c r="E107" s="345"/>
      <c r="F107" s="345"/>
      <c r="G107" s="345">
        <v>1</v>
      </c>
      <c r="H107" s="345"/>
      <c r="I107" s="345"/>
      <c r="J107" s="345"/>
      <c r="K107" s="345"/>
      <c r="L107" s="345"/>
      <c r="M107" s="345"/>
      <c r="N107" s="345"/>
      <c r="O107" s="345"/>
      <c r="P107" s="345"/>
      <c r="Q107" s="345"/>
      <c r="R107" s="345"/>
      <c r="S107" s="345"/>
      <c r="T107" s="345"/>
      <c r="U107" s="345"/>
      <c r="V107" s="345"/>
      <c r="W107" s="345"/>
      <c r="X107" s="345"/>
      <c r="Y107" s="345"/>
      <c r="Z107" s="345"/>
      <c r="AA107" s="345"/>
      <c r="AB107" s="345"/>
      <c r="AC107" s="345"/>
      <c r="AD107" s="345"/>
      <c r="AE107" s="345"/>
      <c r="AF107" s="345"/>
      <c r="AG107" s="345"/>
      <c r="AH107" s="346">
        <v>1</v>
      </c>
    </row>
    <row r="108" spans="1:34">
      <c r="A108" s="342"/>
      <c r="B108" s="354" t="s">
        <v>342</v>
      </c>
      <c r="C108" s="355"/>
      <c r="D108" s="356"/>
      <c r="E108" s="357"/>
      <c r="F108" s="357">
        <v>1</v>
      </c>
      <c r="G108" s="357">
        <v>1</v>
      </c>
      <c r="H108" s="357"/>
      <c r="I108" s="357"/>
      <c r="J108" s="357"/>
      <c r="K108" s="357"/>
      <c r="L108" s="357"/>
      <c r="M108" s="357"/>
      <c r="N108" s="357"/>
      <c r="O108" s="357"/>
      <c r="P108" s="357"/>
      <c r="Q108" s="357"/>
      <c r="R108" s="357"/>
      <c r="S108" s="357"/>
      <c r="T108" s="357"/>
      <c r="U108" s="357"/>
      <c r="V108" s="357"/>
      <c r="W108" s="357"/>
      <c r="X108" s="357"/>
      <c r="Y108" s="357"/>
      <c r="Z108" s="357"/>
      <c r="AA108" s="357"/>
      <c r="AB108" s="357"/>
      <c r="AC108" s="357"/>
      <c r="AD108" s="357"/>
      <c r="AE108" s="357"/>
      <c r="AF108" s="357"/>
      <c r="AG108" s="357"/>
      <c r="AH108" s="358">
        <v>2</v>
      </c>
    </row>
    <row r="109" spans="1:34">
      <c r="A109" s="342"/>
      <c r="B109" s="338" t="s">
        <v>223</v>
      </c>
      <c r="C109" s="338" t="s">
        <v>365</v>
      </c>
      <c r="D109" s="339"/>
      <c r="E109" s="340"/>
      <c r="F109" s="340">
        <v>1</v>
      </c>
      <c r="G109" s="340"/>
      <c r="H109" s="340"/>
      <c r="I109" s="340"/>
      <c r="J109" s="340"/>
      <c r="K109" s="340"/>
      <c r="L109" s="340"/>
      <c r="M109" s="340"/>
      <c r="N109" s="340"/>
      <c r="O109" s="340"/>
      <c r="P109" s="340"/>
      <c r="Q109" s="340"/>
      <c r="R109" s="340"/>
      <c r="S109" s="340"/>
      <c r="T109" s="340"/>
      <c r="U109" s="340"/>
      <c r="V109" s="340"/>
      <c r="W109" s="340"/>
      <c r="X109" s="340"/>
      <c r="Y109" s="340"/>
      <c r="Z109" s="340"/>
      <c r="AA109" s="340"/>
      <c r="AB109" s="340"/>
      <c r="AC109" s="340"/>
      <c r="AD109" s="340"/>
      <c r="AE109" s="340"/>
      <c r="AF109" s="340"/>
      <c r="AG109" s="340"/>
      <c r="AH109" s="341">
        <v>1</v>
      </c>
    </row>
    <row r="110" spans="1:34">
      <c r="A110" s="342"/>
      <c r="B110" s="354" t="s">
        <v>343</v>
      </c>
      <c r="C110" s="355"/>
      <c r="D110" s="356"/>
      <c r="E110" s="357"/>
      <c r="F110" s="357">
        <v>1</v>
      </c>
      <c r="G110" s="357"/>
      <c r="H110" s="357"/>
      <c r="I110" s="357"/>
      <c r="J110" s="357"/>
      <c r="K110" s="357"/>
      <c r="L110" s="357"/>
      <c r="M110" s="357"/>
      <c r="N110" s="357"/>
      <c r="O110" s="357"/>
      <c r="P110" s="357"/>
      <c r="Q110" s="357"/>
      <c r="R110" s="357"/>
      <c r="S110" s="357"/>
      <c r="T110" s="357"/>
      <c r="U110" s="357"/>
      <c r="V110" s="357"/>
      <c r="W110" s="357"/>
      <c r="X110" s="357"/>
      <c r="Y110" s="357"/>
      <c r="Z110" s="357"/>
      <c r="AA110" s="357"/>
      <c r="AB110" s="357"/>
      <c r="AC110" s="357"/>
      <c r="AD110" s="357"/>
      <c r="AE110" s="357"/>
      <c r="AF110" s="357"/>
      <c r="AG110" s="357"/>
      <c r="AH110" s="358">
        <v>1</v>
      </c>
    </row>
    <row r="111" spans="1:34">
      <c r="A111" s="342"/>
      <c r="B111" s="338" t="s">
        <v>190</v>
      </c>
      <c r="C111" s="338" t="s">
        <v>405</v>
      </c>
      <c r="D111" s="339"/>
      <c r="E111" s="340"/>
      <c r="F111" s="340"/>
      <c r="G111" s="340"/>
      <c r="H111" s="340"/>
      <c r="I111" s="340"/>
      <c r="J111" s="340"/>
      <c r="K111" s="340"/>
      <c r="L111" s="340"/>
      <c r="M111" s="340"/>
      <c r="N111" s="340"/>
      <c r="O111" s="340"/>
      <c r="P111" s="340"/>
      <c r="Q111" s="340"/>
      <c r="R111" s="340"/>
      <c r="S111" s="340">
        <v>1</v>
      </c>
      <c r="T111" s="340"/>
      <c r="U111" s="340"/>
      <c r="V111" s="340"/>
      <c r="W111" s="340"/>
      <c r="X111" s="340"/>
      <c r="Y111" s="340"/>
      <c r="Z111" s="340"/>
      <c r="AA111" s="340"/>
      <c r="AB111" s="340"/>
      <c r="AC111" s="340"/>
      <c r="AD111" s="340"/>
      <c r="AE111" s="340"/>
      <c r="AF111" s="340"/>
      <c r="AG111" s="340"/>
      <c r="AH111" s="341">
        <v>1</v>
      </c>
    </row>
    <row r="112" spans="1:34">
      <c r="A112" s="342"/>
      <c r="B112" s="354" t="s">
        <v>406</v>
      </c>
      <c r="C112" s="355"/>
      <c r="D112" s="356"/>
      <c r="E112" s="357"/>
      <c r="F112" s="357"/>
      <c r="G112" s="357"/>
      <c r="H112" s="357"/>
      <c r="I112" s="357"/>
      <c r="J112" s="357"/>
      <c r="K112" s="357"/>
      <c r="L112" s="357"/>
      <c r="M112" s="357"/>
      <c r="N112" s="357"/>
      <c r="O112" s="357"/>
      <c r="P112" s="357"/>
      <c r="Q112" s="357"/>
      <c r="R112" s="357"/>
      <c r="S112" s="357">
        <v>1</v>
      </c>
      <c r="T112" s="357"/>
      <c r="U112" s="357"/>
      <c r="V112" s="357"/>
      <c r="W112" s="357"/>
      <c r="X112" s="357"/>
      <c r="Y112" s="357"/>
      <c r="Z112" s="357"/>
      <c r="AA112" s="357"/>
      <c r="AB112" s="357"/>
      <c r="AC112" s="357"/>
      <c r="AD112" s="357"/>
      <c r="AE112" s="357"/>
      <c r="AF112" s="357"/>
      <c r="AG112" s="357"/>
      <c r="AH112" s="358">
        <v>1</v>
      </c>
    </row>
    <row r="113" spans="1:34">
      <c r="A113" s="374" t="s">
        <v>332</v>
      </c>
      <c r="B113" s="375"/>
      <c r="C113" s="375"/>
      <c r="D113" s="376"/>
      <c r="E113" s="377"/>
      <c r="F113" s="377">
        <v>2</v>
      </c>
      <c r="G113" s="377">
        <v>1</v>
      </c>
      <c r="H113" s="377"/>
      <c r="I113" s="377"/>
      <c r="J113" s="377"/>
      <c r="K113" s="377"/>
      <c r="L113" s="377"/>
      <c r="M113" s="377">
        <v>2</v>
      </c>
      <c r="N113" s="377"/>
      <c r="O113" s="377"/>
      <c r="P113" s="377"/>
      <c r="Q113" s="377">
        <v>1</v>
      </c>
      <c r="R113" s="377"/>
      <c r="S113" s="377">
        <v>3</v>
      </c>
      <c r="T113" s="377"/>
      <c r="U113" s="377">
        <v>1</v>
      </c>
      <c r="V113" s="377"/>
      <c r="W113" s="377">
        <v>1</v>
      </c>
      <c r="X113" s="377"/>
      <c r="Y113" s="377">
        <v>1</v>
      </c>
      <c r="Z113" s="377"/>
      <c r="AA113" s="377"/>
      <c r="AB113" s="377"/>
      <c r="AC113" s="377"/>
      <c r="AD113" s="377"/>
      <c r="AE113" s="377"/>
      <c r="AF113" s="377">
        <v>1</v>
      </c>
      <c r="AG113" s="377"/>
      <c r="AH113" s="378">
        <v>13</v>
      </c>
    </row>
    <row r="114" spans="1:34">
      <c r="A114" s="338" t="s">
        <v>26</v>
      </c>
      <c r="B114" s="338" t="s">
        <v>238</v>
      </c>
      <c r="C114" s="338" t="s">
        <v>550</v>
      </c>
      <c r="D114" s="339"/>
      <c r="E114" s="340"/>
      <c r="F114" s="340"/>
      <c r="G114" s="340"/>
      <c r="H114" s="340"/>
      <c r="I114" s="340"/>
      <c r="J114" s="340"/>
      <c r="K114" s="340"/>
      <c r="L114" s="340"/>
      <c r="M114" s="340"/>
      <c r="N114" s="340"/>
      <c r="O114" s="340"/>
      <c r="P114" s="340"/>
      <c r="Q114" s="340"/>
      <c r="R114" s="340"/>
      <c r="S114" s="340"/>
      <c r="T114" s="340"/>
      <c r="U114" s="340"/>
      <c r="V114" s="340"/>
      <c r="W114" s="340"/>
      <c r="X114" s="340"/>
      <c r="Y114" s="340"/>
      <c r="Z114" s="340"/>
      <c r="AA114" s="340"/>
      <c r="AB114" s="340"/>
      <c r="AC114" s="340">
        <v>3</v>
      </c>
      <c r="AD114" s="340">
        <v>2</v>
      </c>
      <c r="AE114" s="340"/>
      <c r="AF114" s="340"/>
      <c r="AG114" s="340">
        <v>1</v>
      </c>
      <c r="AH114" s="341">
        <v>6</v>
      </c>
    </row>
    <row r="115" spans="1:34">
      <c r="A115" s="342"/>
      <c r="B115" s="342"/>
      <c r="C115" s="343" t="s">
        <v>430</v>
      </c>
      <c r="D115" s="344"/>
      <c r="E115" s="345"/>
      <c r="F115" s="345"/>
      <c r="G115" s="345"/>
      <c r="H115" s="345"/>
      <c r="I115" s="345"/>
      <c r="J115" s="345"/>
      <c r="K115" s="345"/>
      <c r="L115" s="345"/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345"/>
      <c r="X115" s="345"/>
      <c r="Y115" s="345"/>
      <c r="Z115" s="345"/>
      <c r="AA115" s="345"/>
      <c r="AB115" s="345">
        <v>1</v>
      </c>
      <c r="AC115" s="345">
        <v>2</v>
      </c>
      <c r="AD115" s="345">
        <v>2</v>
      </c>
      <c r="AE115" s="345"/>
      <c r="AF115" s="345"/>
      <c r="AG115" s="345"/>
      <c r="AH115" s="346">
        <v>5</v>
      </c>
    </row>
    <row r="116" spans="1:34">
      <c r="A116" s="342"/>
      <c r="B116" s="342"/>
      <c r="C116" s="343" t="s">
        <v>551</v>
      </c>
      <c r="D116" s="344"/>
      <c r="E116" s="345"/>
      <c r="F116" s="345"/>
      <c r="G116" s="345"/>
      <c r="H116" s="345"/>
      <c r="I116" s="345"/>
      <c r="J116" s="345"/>
      <c r="K116" s="345"/>
      <c r="L116" s="345"/>
      <c r="M116" s="345"/>
      <c r="N116" s="345"/>
      <c r="O116" s="345"/>
      <c r="P116" s="345"/>
      <c r="Q116" s="345"/>
      <c r="R116" s="345"/>
      <c r="S116" s="345"/>
      <c r="T116" s="345"/>
      <c r="U116" s="345"/>
      <c r="V116" s="345"/>
      <c r="W116" s="345"/>
      <c r="X116" s="345"/>
      <c r="Y116" s="345"/>
      <c r="Z116" s="345"/>
      <c r="AA116" s="345"/>
      <c r="AB116" s="345"/>
      <c r="AC116" s="345"/>
      <c r="AD116" s="345">
        <v>1</v>
      </c>
      <c r="AE116" s="345">
        <v>1</v>
      </c>
      <c r="AF116" s="345"/>
      <c r="AG116" s="345">
        <v>2</v>
      </c>
      <c r="AH116" s="346">
        <v>4</v>
      </c>
    </row>
    <row r="117" spans="1:34">
      <c r="A117" s="342"/>
      <c r="B117" s="342"/>
      <c r="C117" s="343" t="s">
        <v>526</v>
      </c>
      <c r="D117" s="344"/>
      <c r="E117" s="345"/>
      <c r="F117" s="345"/>
      <c r="G117" s="345"/>
      <c r="H117" s="345"/>
      <c r="I117" s="345"/>
      <c r="J117" s="345"/>
      <c r="K117" s="345"/>
      <c r="L117" s="345"/>
      <c r="M117" s="345"/>
      <c r="N117" s="345"/>
      <c r="O117" s="345"/>
      <c r="P117" s="345"/>
      <c r="Q117" s="345"/>
      <c r="R117" s="345"/>
      <c r="S117" s="345"/>
      <c r="T117" s="345"/>
      <c r="U117" s="345"/>
      <c r="V117" s="345"/>
      <c r="W117" s="345"/>
      <c r="X117" s="345"/>
      <c r="Y117" s="345"/>
      <c r="Z117" s="345"/>
      <c r="AA117" s="345"/>
      <c r="AB117" s="345">
        <v>1</v>
      </c>
      <c r="AC117" s="345"/>
      <c r="AD117" s="345"/>
      <c r="AE117" s="345">
        <v>1</v>
      </c>
      <c r="AF117" s="345">
        <v>4</v>
      </c>
      <c r="AG117" s="345"/>
      <c r="AH117" s="346">
        <v>6</v>
      </c>
    </row>
    <row r="118" spans="1:34">
      <c r="A118" s="342"/>
      <c r="B118" s="342"/>
      <c r="C118" s="343" t="s">
        <v>552</v>
      </c>
      <c r="D118" s="344"/>
      <c r="E118" s="345"/>
      <c r="F118" s="345"/>
      <c r="G118" s="345"/>
      <c r="H118" s="345"/>
      <c r="I118" s="345"/>
      <c r="J118" s="345"/>
      <c r="K118" s="345"/>
      <c r="L118" s="345"/>
      <c r="M118" s="345"/>
      <c r="N118" s="345"/>
      <c r="O118" s="345"/>
      <c r="P118" s="345"/>
      <c r="Q118" s="345"/>
      <c r="R118" s="345"/>
      <c r="S118" s="345"/>
      <c r="T118" s="345"/>
      <c r="U118" s="345"/>
      <c r="V118" s="345"/>
      <c r="W118" s="345"/>
      <c r="X118" s="345"/>
      <c r="Y118" s="345"/>
      <c r="Z118" s="345"/>
      <c r="AA118" s="345"/>
      <c r="AB118" s="345"/>
      <c r="AC118" s="345">
        <v>1</v>
      </c>
      <c r="AD118" s="345"/>
      <c r="AE118" s="345"/>
      <c r="AF118" s="345"/>
      <c r="AG118" s="345"/>
      <c r="AH118" s="346">
        <v>1</v>
      </c>
    </row>
    <row r="119" spans="1:34">
      <c r="A119" s="342"/>
      <c r="B119" s="354" t="s">
        <v>527</v>
      </c>
      <c r="C119" s="355"/>
      <c r="D119" s="356"/>
      <c r="E119" s="357"/>
      <c r="F119" s="357"/>
      <c r="G119" s="357"/>
      <c r="H119" s="357"/>
      <c r="I119" s="357"/>
      <c r="J119" s="357"/>
      <c r="K119" s="357"/>
      <c r="L119" s="357"/>
      <c r="M119" s="357"/>
      <c r="N119" s="357"/>
      <c r="O119" s="357"/>
      <c r="P119" s="357"/>
      <c r="Q119" s="357"/>
      <c r="R119" s="357"/>
      <c r="S119" s="357"/>
      <c r="T119" s="357"/>
      <c r="U119" s="357"/>
      <c r="V119" s="357"/>
      <c r="W119" s="357"/>
      <c r="X119" s="357"/>
      <c r="Y119" s="357"/>
      <c r="Z119" s="357"/>
      <c r="AA119" s="357"/>
      <c r="AB119" s="357">
        <v>2</v>
      </c>
      <c r="AC119" s="357">
        <v>6</v>
      </c>
      <c r="AD119" s="357">
        <v>5</v>
      </c>
      <c r="AE119" s="357">
        <v>2</v>
      </c>
      <c r="AF119" s="357">
        <v>4</v>
      </c>
      <c r="AG119" s="357">
        <v>3</v>
      </c>
      <c r="AH119" s="358">
        <v>22</v>
      </c>
    </row>
    <row r="120" spans="1:34">
      <c r="A120" s="342"/>
      <c r="B120" s="338" t="s">
        <v>242</v>
      </c>
      <c r="C120" s="338" t="s">
        <v>347</v>
      </c>
      <c r="D120" s="339"/>
      <c r="E120" s="340"/>
      <c r="F120" s="340"/>
      <c r="G120" s="340"/>
      <c r="H120" s="340">
        <v>1</v>
      </c>
      <c r="I120" s="340"/>
      <c r="J120" s="340"/>
      <c r="K120" s="340"/>
      <c r="L120" s="340"/>
      <c r="M120" s="340"/>
      <c r="N120" s="340"/>
      <c r="O120" s="340"/>
      <c r="P120" s="340"/>
      <c r="Q120" s="340"/>
      <c r="R120" s="340"/>
      <c r="S120" s="340"/>
      <c r="T120" s="340"/>
      <c r="U120" s="340"/>
      <c r="V120" s="340"/>
      <c r="W120" s="340"/>
      <c r="X120" s="340">
        <v>1</v>
      </c>
      <c r="Y120" s="340"/>
      <c r="Z120" s="340"/>
      <c r="AA120" s="340"/>
      <c r="AB120" s="340"/>
      <c r="AC120" s="340"/>
      <c r="AD120" s="340"/>
      <c r="AE120" s="340"/>
      <c r="AF120" s="340"/>
      <c r="AG120" s="340"/>
      <c r="AH120" s="341">
        <v>2</v>
      </c>
    </row>
    <row r="121" spans="1:34">
      <c r="A121" s="342"/>
      <c r="B121" s="342"/>
      <c r="C121" s="343" t="s">
        <v>392</v>
      </c>
      <c r="D121" s="344"/>
      <c r="E121" s="345"/>
      <c r="F121" s="345"/>
      <c r="G121" s="345"/>
      <c r="H121" s="345"/>
      <c r="I121" s="345"/>
      <c r="J121" s="345"/>
      <c r="K121" s="345"/>
      <c r="L121" s="345"/>
      <c r="M121" s="345"/>
      <c r="N121" s="345"/>
      <c r="O121" s="345">
        <v>1</v>
      </c>
      <c r="P121" s="345"/>
      <c r="Q121" s="345"/>
      <c r="R121" s="345"/>
      <c r="S121" s="345"/>
      <c r="T121" s="345"/>
      <c r="U121" s="345"/>
      <c r="V121" s="345"/>
      <c r="W121" s="345"/>
      <c r="X121" s="345"/>
      <c r="Y121" s="345"/>
      <c r="Z121" s="345"/>
      <c r="AA121" s="345"/>
      <c r="AB121" s="345"/>
      <c r="AC121" s="345"/>
      <c r="AD121" s="345"/>
      <c r="AE121" s="345"/>
      <c r="AF121" s="345"/>
      <c r="AG121" s="345"/>
      <c r="AH121" s="346">
        <v>1</v>
      </c>
    </row>
    <row r="122" spans="1:34">
      <c r="A122" s="342"/>
      <c r="B122" s="342"/>
      <c r="C122" s="343" t="s">
        <v>367</v>
      </c>
      <c r="D122" s="344"/>
      <c r="E122" s="345"/>
      <c r="F122" s="345"/>
      <c r="G122" s="345">
        <v>1</v>
      </c>
      <c r="H122" s="345"/>
      <c r="I122" s="345"/>
      <c r="J122" s="345"/>
      <c r="K122" s="345"/>
      <c r="L122" s="345"/>
      <c r="M122" s="345"/>
      <c r="N122" s="345"/>
      <c r="O122" s="345"/>
      <c r="P122" s="345"/>
      <c r="Q122" s="345"/>
      <c r="R122" s="345"/>
      <c r="S122" s="345"/>
      <c r="T122" s="345"/>
      <c r="U122" s="345"/>
      <c r="V122" s="345"/>
      <c r="W122" s="345"/>
      <c r="X122" s="345"/>
      <c r="Y122" s="345"/>
      <c r="Z122" s="345"/>
      <c r="AA122" s="345"/>
      <c r="AB122" s="345"/>
      <c r="AC122" s="345"/>
      <c r="AD122" s="345"/>
      <c r="AE122" s="345"/>
      <c r="AF122" s="345"/>
      <c r="AG122" s="345"/>
      <c r="AH122" s="346">
        <v>1</v>
      </c>
    </row>
    <row r="123" spans="1:34">
      <c r="A123" s="342"/>
      <c r="B123" s="342"/>
      <c r="C123" s="343" t="s">
        <v>588</v>
      </c>
      <c r="D123" s="344"/>
      <c r="E123" s="345"/>
      <c r="F123" s="345"/>
      <c r="G123" s="345"/>
      <c r="H123" s="345"/>
      <c r="I123" s="345"/>
      <c r="J123" s="345"/>
      <c r="K123" s="345"/>
      <c r="L123" s="345"/>
      <c r="M123" s="345"/>
      <c r="N123" s="345"/>
      <c r="O123" s="345"/>
      <c r="P123" s="345"/>
      <c r="Q123" s="345"/>
      <c r="R123" s="345"/>
      <c r="S123" s="345"/>
      <c r="T123" s="345"/>
      <c r="U123" s="345"/>
      <c r="V123" s="345"/>
      <c r="W123" s="345"/>
      <c r="X123" s="345"/>
      <c r="Y123" s="345"/>
      <c r="Z123" s="345"/>
      <c r="AA123" s="345"/>
      <c r="AB123" s="345"/>
      <c r="AC123" s="345"/>
      <c r="AD123" s="345"/>
      <c r="AE123" s="345"/>
      <c r="AF123" s="345">
        <v>1</v>
      </c>
      <c r="AG123" s="345"/>
      <c r="AH123" s="346">
        <v>1</v>
      </c>
    </row>
    <row r="124" spans="1:34">
      <c r="A124" s="342"/>
      <c r="B124" s="354" t="s">
        <v>368</v>
      </c>
      <c r="C124" s="355"/>
      <c r="D124" s="356"/>
      <c r="E124" s="357"/>
      <c r="F124" s="357"/>
      <c r="G124" s="357">
        <v>1</v>
      </c>
      <c r="H124" s="357">
        <v>1</v>
      </c>
      <c r="I124" s="357"/>
      <c r="J124" s="357"/>
      <c r="K124" s="357"/>
      <c r="L124" s="357"/>
      <c r="M124" s="357"/>
      <c r="N124" s="357"/>
      <c r="O124" s="357">
        <v>1</v>
      </c>
      <c r="P124" s="357"/>
      <c r="Q124" s="357"/>
      <c r="R124" s="357"/>
      <c r="S124" s="357"/>
      <c r="T124" s="357"/>
      <c r="U124" s="357"/>
      <c r="V124" s="357"/>
      <c r="W124" s="357"/>
      <c r="X124" s="357">
        <v>1</v>
      </c>
      <c r="Y124" s="357"/>
      <c r="Z124" s="357"/>
      <c r="AA124" s="357"/>
      <c r="AB124" s="357"/>
      <c r="AC124" s="357"/>
      <c r="AD124" s="357"/>
      <c r="AE124" s="357"/>
      <c r="AF124" s="357">
        <v>1</v>
      </c>
      <c r="AG124" s="357"/>
      <c r="AH124" s="358">
        <v>5</v>
      </c>
    </row>
    <row r="125" spans="1:34">
      <c r="A125" s="342"/>
      <c r="B125" s="338" t="s">
        <v>241</v>
      </c>
      <c r="C125" s="338" t="s">
        <v>252</v>
      </c>
      <c r="D125" s="339"/>
      <c r="E125" s="340"/>
      <c r="F125" s="340"/>
      <c r="G125" s="340"/>
      <c r="H125" s="340"/>
      <c r="I125" s="340"/>
      <c r="J125" s="340"/>
      <c r="K125" s="340"/>
      <c r="L125" s="340"/>
      <c r="M125" s="340"/>
      <c r="N125" s="340"/>
      <c r="O125" s="340"/>
      <c r="P125" s="340"/>
      <c r="Q125" s="340">
        <v>1</v>
      </c>
      <c r="R125" s="340"/>
      <c r="S125" s="340"/>
      <c r="T125" s="340"/>
      <c r="U125" s="340"/>
      <c r="V125" s="340"/>
      <c r="W125" s="340"/>
      <c r="X125" s="340"/>
      <c r="Y125" s="340"/>
      <c r="Z125" s="340"/>
      <c r="AA125" s="340"/>
      <c r="AB125" s="340"/>
      <c r="AC125" s="340"/>
      <c r="AD125" s="340"/>
      <c r="AE125" s="340"/>
      <c r="AF125" s="340"/>
      <c r="AG125" s="340"/>
      <c r="AH125" s="341">
        <v>1</v>
      </c>
    </row>
    <row r="126" spans="1:34">
      <c r="A126" s="342"/>
      <c r="B126" s="342"/>
      <c r="C126" s="343" t="s">
        <v>241</v>
      </c>
      <c r="D126" s="344"/>
      <c r="E126" s="345"/>
      <c r="F126" s="345"/>
      <c r="G126" s="345"/>
      <c r="H126" s="345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5"/>
      <c r="X126" s="345"/>
      <c r="Y126" s="345"/>
      <c r="Z126" s="345"/>
      <c r="AA126" s="345"/>
      <c r="AB126" s="345"/>
      <c r="AC126" s="345">
        <v>1</v>
      </c>
      <c r="AD126" s="345"/>
      <c r="AE126" s="345">
        <v>1</v>
      </c>
      <c r="AF126" s="345"/>
      <c r="AG126" s="345"/>
      <c r="AH126" s="346">
        <v>2</v>
      </c>
    </row>
    <row r="127" spans="1:34">
      <c r="A127" s="342"/>
      <c r="B127" s="354" t="s">
        <v>457</v>
      </c>
      <c r="C127" s="355"/>
      <c r="D127" s="356"/>
      <c r="E127" s="357"/>
      <c r="F127" s="357"/>
      <c r="G127" s="357"/>
      <c r="H127" s="357"/>
      <c r="I127" s="357"/>
      <c r="J127" s="357"/>
      <c r="K127" s="357"/>
      <c r="L127" s="357"/>
      <c r="M127" s="357"/>
      <c r="N127" s="357"/>
      <c r="O127" s="357"/>
      <c r="P127" s="357"/>
      <c r="Q127" s="357">
        <v>1</v>
      </c>
      <c r="R127" s="357"/>
      <c r="S127" s="357"/>
      <c r="T127" s="357"/>
      <c r="U127" s="357"/>
      <c r="V127" s="357"/>
      <c r="W127" s="357"/>
      <c r="X127" s="357"/>
      <c r="Y127" s="357"/>
      <c r="Z127" s="357"/>
      <c r="AA127" s="357"/>
      <c r="AB127" s="357"/>
      <c r="AC127" s="357">
        <v>1</v>
      </c>
      <c r="AD127" s="357"/>
      <c r="AE127" s="357">
        <v>1</v>
      </c>
      <c r="AF127" s="357"/>
      <c r="AG127" s="357"/>
      <c r="AH127" s="358">
        <v>3</v>
      </c>
    </row>
    <row r="128" spans="1:34">
      <c r="A128" s="342"/>
      <c r="B128" s="338" t="s">
        <v>34</v>
      </c>
      <c r="C128" s="338" t="s">
        <v>34</v>
      </c>
      <c r="D128" s="339"/>
      <c r="E128" s="340"/>
      <c r="F128" s="340"/>
      <c r="G128" s="340"/>
      <c r="H128" s="340"/>
      <c r="I128" s="340"/>
      <c r="J128" s="340"/>
      <c r="K128" s="340"/>
      <c r="L128" s="340"/>
      <c r="M128" s="340"/>
      <c r="N128" s="340"/>
      <c r="O128" s="340"/>
      <c r="P128" s="340"/>
      <c r="Q128" s="340"/>
      <c r="R128" s="340"/>
      <c r="S128" s="340"/>
      <c r="T128" s="340"/>
      <c r="U128" s="340"/>
      <c r="V128" s="340"/>
      <c r="W128" s="340">
        <v>1</v>
      </c>
      <c r="X128" s="340"/>
      <c r="Y128" s="340"/>
      <c r="Z128" s="340"/>
      <c r="AA128" s="340"/>
      <c r="AB128" s="340"/>
      <c r="AC128" s="340"/>
      <c r="AD128" s="340"/>
      <c r="AE128" s="340"/>
      <c r="AF128" s="340"/>
      <c r="AG128" s="340"/>
      <c r="AH128" s="341">
        <v>1</v>
      </c>
    </row>
    <row r="129" spans="1:34">
      <c r="A129" s="342"/>
      <c r="B129" s="342"/>
      <c r="C129" s="343" t="s">
        <v>148</v>
      </c>
      <c r="D129" s="344">
        <v>1</v>
      </c>
      <c r="E129" s="345"/>
      <c r="F129" s="345"/>
      <c r="G129" s="345"/>
      <c r="H129" s="345"/>
      <c r="I129" s="345"/>
      <c r="J129" s="345"/>
      <c r="K129" s="345"/>
      <c r="L129" s="345"/>
      <c r="M129" s="345"/>
      <c r="N129" s="345"/>
      <c r="O129" s="345"/>
      <c r="P129" s="345"/>
      <c r="Q129" s="345"/>
      <c r="R129" s="345"/>
      <c r="S129" s="345"/>
      <c r="T129" s="345"/>
      <c r="U129" s="345"/>
      <c r="V129" s="345"/>
      <c r="W129" s="345"/>
      <c r="X129" s="345"/>
      <c r="Y129" s="345"/>
      <c r="Z129" s="345"/>
      <c r="AA129" s="345"/>
      <c r="AB129" s="345"/>
      <c r="AC129" s="345"/>
      <c r="AD129" s="345"/>
      <c r="AE129" s="345"/>
      <c r="AF129" s="345"/>
      <c r="AG129" s="345"/>
      <c r="AH129" s="346">
        <v>1</v>
      </c>
    </row>
    <row r="130" spans="1:34">
      <c r="A130" s="342"/>
      <c r="B130" s="342"/>
      <c r="C130" s="343" t="s">
        <v>366</v>
      </c>
      <c r="D130" s="344"/>
      <c r="E130" s="345"/>
      <c r="F130" s="345">
        <v>1</v>
      </c>
      <c r="G130" s="345"/>
      <c r="H130" s="345"/>
      <c r="I130" s="345"/>
      <c r="J130" s="345"/>
      <c r="K130" s="345"/>
      <c r="L130" s="345"/>
      <c r="M130" s="345"/>
      <c r="N130" s="345"/>
      <c r="O130" s="345"/>
      <c r="P130" s="345"/>
      <c r="Q130" s="345"/>
      <c r="R130" s="345"/>
      <c r="S130" s="345"/>
      <c r="T130" s="345"/>
      <c r="U130" s="345"/>
      <c r="V130" s="345"/>
      <c r="W130" s="345"/>
      <c r="X130" s="345"/>
      <c r="Y130" s="345"/>
      <c r="Z130" s="345"/>
      <c r="AA130" s="345"/>
      <c r="AB130" s="345"/>
      <c r="AC130" s="345"/>
      <c r="AD130" s="345"/>
      <c r="AE130" s="345"/>
      <c r="AF130" s="345"/>
      <c r="AG130" s="345"/>
      <c r="AH130" s="346">
        <v>1</v>
      </c>
    </row>
    <row r="131" spans="1:34">
      <c r="A131" s="342"/>
      <c r="B131" s="354" t="s">
        <v>344</v>
      </c>
      <c r="C131" s="355"/>
      <c r="D131" s="356">
        <v>1</v>
      </c>
      <c r="E131" s="357"/>
      <c r="F131" s="357">
        <v>1</v>
      </c>
      <c r="G131" s="357"/>
      <c r="H131" s="357"/>
      <c r="I131" s="357"/>
      <c r="J131" s="357"/>
      <c r="K131" s="357"/>
      <c r="L131" s="357"/>
      <c r="M131" s="357"/>
      <c r="N131" s="357"/>
      <c r="O131" s="357"/>
      <c r="P131" s="357"/>
      <c r="Q131" s="357"/>
      <c r="R131" s="357"/>
      <c r="S131" s="357"/>
      <c r="T131" s="357"/>
      <c r="U131" s="357"/>
      <c r="V131" s="357"/>
      <c r="W131" s="357">
        <v>1</v>
      </c>
      <c r="X131" s="357"/>
      <c r="Y131" s="357"/>
      <c r="Z131" s="357"/>
      <c r="AA131" s="357"/>
      <c r="AB131" s="357"/>
      <c r="AC131" s="357"/>
      <c r="AD131" s="357"/>
      <c r="AE131" s="357"/>
      <c r="AF131" s="357"/>
      <c r="AG131" s="357"/>
      <c r="AH131" s="358">
        <v>3</v>
      </c>
    </row>
    <row r="132" spans="1:34">
      <c r="A132" s="342"/>
      <c r="B132" s="338" t="s">
        <v>248</v>
      </c>
      <c r="C132" s="338" t="s">
        <v>589</v>
      </c>
      <c r="D132" s="339"/>
      <c r="E132" s="340"/>
      <c r="F132" s="340"/>
      <c r="G132" s="340"/>
      <c r="H132" s="340"/>
      <c r="I132" s="340"/>
      <c r="J132" s="340"/>
      <c r="K132" s="340"/>
      <c r="L132" s="340"/>
      <c r="M132" s="340"/>
      <c r="N132" s="340"/>
      <c r="O132" s="340"/>
      <c r="P132" s="340"/>
      <c r="Q132" s="340"/>
      <c r="R132" s="340"/>
      <c r="S132" s="340"/>
      <c r="T132" s="340"/>
      <c r="U132" s="340"/>
      <c r="V132" s="340"/>
      <c r="W132" s="340"/>
      <c r="X132" s="340"/>
      <c r="Y132" s="340"/>
      <c r="Z132" s="340"/>
      <c r="AA132" s="340"/>
      <c r="AB132" s="340"/>
      <c r="AC132" s="340"/>
      <c r="AD132" s="340"/>
      <c r="AE132" s="340"/>
      <c r="AF132" s="340">
        <v>1</v>
      </c>
      <c r="AG132" s="340"/>
      <c r="AH132" s="341">
        <v>1</v>
      </c>
    </row>
    <row r="133" spans="1:34">
      <c r="A133" s="342"/>
      <c r="B133" s="342"/>
      <c r="C133" s="343" t="s">
        <v>407</v>
      </c>
      <c r="D133" s="344"/>
      <c r="E133" s="345"/>
      <c r="F133" s="345"/>
      <c r="G133" s="345"/>
      <c r="H133" s="345"/>
      <c r="I133" s="345"/>
      <c r="J133" s="345"/>
      <c r="K133" s="345"/>
      <c r="L133" s="345"/>
      <c r="M133" s="345"/>
      <c r="N133" s="345"/>
      <c r="O133" s="345"/>
      <c r="P133" s="345"/>
      <c r="Q133" s="345"/>
      <c r="R133" s="345"/>
      <c r="S133" s="345">
        <v>1</v>
      </c>
      <c r="T133" s="345"/>
      <c r="U133" s="345"/>
      <c r="V133" s="345"/>
      <c r="W133" s="345"/>
      <c r="X133" s="345"/>
      <c r="Y133" s="345"/>
      <c r="Z133" s="345"/>
      <c r="AA133" s="345"/>
      <c r="AB133" s="345"/>
      <c r="AC133" s="345"/>
      <c r="AD133" s="345"/>
      <c r="AE133" s="345"/>
      <c r="AF133" s="345"/>
      <c r="AG133" s="345"/>
      <c r="AH133" s="346">
        <v>1</v>
      </c>
    </row>
    <row r="134" spans="1:34">
      <c r="A134" s="342"/>
      <c r="B134" s="342"/>
      <c r="C134" s="343" t="s">
        <v>160</v>
      </c>
      <c r="D134" s="344"/>
      <c r="E134" s="345"/>
      <c r="F134" s="345"/>
      <c r="G134" s="345"/>
      <c r="H134" s="345"/>
      <c r="I134" s="345"/>
      <c r="J134" s="345"/>
      <c r="K134" s="345"/>
      <c r="L134" s="345"/>
      <c r="M134" s="345"/>
      <c r="N134" s="345"/>
      <c r="O134" s="345"/>
      <c r="P134" s="345"/>
      <c r="Q134" s="345"/>
      <c r="R134" s="345"/>
      <c r="S134" s="345"/>
      <c r="T134" s="345">
        <v>1</v>
      </c>
      <c r="U134" s="345"/>
      <c r="V134" s="345"/>
      <c r="W134" s="345"/>
      <c r="X134" s="345"/>
      <c r="Y134" s="345"/>
      <c r="Z134" s="345"/>
      <c r="AA134" s="345"/>
      <c r="AB134" s="345"/>
      <c r="AC134" s="345"/>
      <c r="AD134" s="345"/>
      <c r="AE134" s="345"/>
      <c r="AF134" s="345"/>
      <c r="AG134" s="345"/>
      <c r="AH134" s="346">
        <v>1</v>
      </c>
    </row>
    <row r="135" spans="1:34">
      <c r="A135" s="342"/>
      <c r="B135" s="354" t="s">
        <v>408</v>
      </c>
      <c r="C135" s="355"/>
      <c r="D135" s="356"/>
      <c r="E135" s="357"/>
      <c r="F135" s="357"/>
      <c r="G135" s="357"/>
      <c r="H135" s="357"/>
      <c r="I135" s="357"/>
      <c r="J135" s="357"/>
      <c r="K135" s="357"/>
      <c r="L135" s="357"/>
      <c r="M135" s="357"/>
      <c r="N135" s="357"/>
      <c r="O135" s="357"/>
      <c r="P135" s="357"/>
      <c r="Q135" s="357"/>
      <c r="R135" s="357"/>
      <c r="S135" s="357">
        <v>1</v>
      </c>
      <c r="T135" s="357">
        <v>1</v>
      </c>
      <c r="U135" s="357"/>
      <c r="V135" s="357"/>
      <c r="W135" s="357"/>
      <c r="X135" s="357"/>
      <c r="Y135" s="357"/>
      <c r="Z135" s="357"/>
      <c r="AA135" s="357"/>
      <c r="AB135" s="357"/>
      <c r="AC135" s="357"/>
      <c r="AD135" s="357"/>
      <c r="AE135" s="357"/>
      <c r="AF135" s="357">
        <v>1</v>
      </c>
      <c r="AG135" s="357"/>
      <c r="AH135" s="358">
        <v>3</v>
      </c>
    </row>
    <row r="136" spans="1:34">
      <c r="A136" s="342"/>
      <c r="B136" s="338" t="s">
        <v>26</v>
      </c>
      <c r="C136" s="338" t="s">
        <v>590</v>
      </c>
      <c r="D136" s="339"/>
      <c r="E136" s="340"/>
      <c r="F136" s="340"/>
      <c r="G136" s="340"/>
      <c r="H136" s="340"/>
      <c r="I136" s="340"/>
      <c r="J136" s="340"/>
      <c r="K136" s="340"/>
      <c r="L136" s="340"/>
      <c r="M136" s="340"/>
      <c r="N136" s="340"/>
      <c r="O136" s="340"/>
      <c r="P136" s="340"/>
      <c r="Q136" s="340"/>
      <c r="R136" s="340"/>
      <c r="S136" s="340"/>
      <c r="T136" s="340"/>
      <c r="U136" s="340"/>
      <c r="V136" s="340"/>
      <c r="W136" s="340"/>
      <c r="X136" s="340"/>
      <c r="Y136" s="340"/>
      <c r="Z136" s="340"/>
      <c r="AA136" s="340"/>
      <c r="AB136" s="340"/>
      <c r="AC136" s="340"/>
      <c r="AD136" s="340"/>
      <c r="AE136" s="340"/>
      <c r="AF136" s="340">
        <v>1</v>
      </c>
      <c r="AG136" s="340"/>
      <c r="AH136" s="341">
        <v>1</v>
      </c>
    </row>
    <row r="137" spans="1:34">
      <c r="A137" s="342"/>
      <c r="B137" s="342"/>
      <c r="C137" s="343" t="s">
        <v>611</v>
      </c>
      <c r="D137" s="344"/>
      <c r="E137" s="345"/>
      <c r="F137" s="345"/>
      <c r="G137" s="345"/>
      <c r="H137" s="345"/>
      <c r="I137" s="345"/>
      <c r="J137" s="345"/>
      <c r="K137" s="345"/>
      <c r="L137" s="345"/>
      <c r="M137" s="345"/>
      <c r="N137" s="345"/>
      <c r="O137" s="345"/>
      <c r="P137" s="345"/>
      <c r="Q137" s="345"/>
      <c r="R137" s="345"/>
      <c r="S137" s="345"/>
      <c r="T137" s="345"/>
      <c r="U137" s="345"/>
      <c r="V137" s="345"/>
      <c r="W137" s="345"/>
      <c r="X137" s="345"/>
      <c r="Y137" s="345"/>
      <c r="Z137" s="345"/>
      <c r="AA137" s="345"/>
      <c r="AB137" s="345"/>
      <c r="AC137" s="345"/>
      <c r="AD137" s="345"/>
      <c r="AE137" s="345"/>
      <c r="AF137" s="345"/>
      <c r="AG137" s="345">
        <v>1</v>
      </c>
      <c r="AH137" s="346">
        <v>1</v>
      </c>
    </row>
    <row r="138" spans="1:34">
      <c r="A138" s="342"/>
      <c r="B138" s="354" t="s">
        <v>338</v>
      </c>
      <c r="C138" s="355"/>
      <c r="D138" s="356"/>
      <c r="E138" s="357"/>
      <c r="F138" s="357"/>
      <c r="G138" s="357"/>
      <c r="H138" s="357"/>
      <c r="I138" s="357"/>
      <c r="J138" s="357"/>
      <c r="K138" s="357"/>
      <c r="L138" s="357"/>
      <c r="M138" s="357"/>
      <c r="N138" s="357"/>
      <c r="O138" s="357"/>
      <c r="P138" s="357"/>
      <c r="Q138" s="357"/>
      <c r="R138" s="357"/>
      <c r="S138" s="357"/>
      <c r="T138" s="357"/>
      <c r="U138" s="357"/>
      <c r="V138" s="357"/>
      <c r="W138" s="357"/>
      <c r="X138" s="357"/>
      <c r="Y138" s="357"/>
      <c r="Z138" s="357"/>
      <c r="AA138" s="357"/>
      <c r="AB138" s="357"/>
      <c r="AC138" s="357"/>
      <c r="AD138" s="357"/>
      <c r="AE138" s="357"/>
      <c r="AF138" s="357">
        <v>1</v>
      </c>
      <c r="AG138" s="357">
        <v>1</v>
      </c>
      <c r="AH138" s="358">
        <v>2</v>
      </c>
    </row>
    <row r="139" spans="1:34">
      <c r="A139" s="342"/>
      <c r="B139" s="338" t="s">
        <v>243</v>
      </c>
      <c r="C139" s="338" t="s">
        <v>243</v>
      </c>
      <c r="D139" s="339"/>
      <c r="E139" s="340"/>
      <c r="F139" s="340"/>
      <c r="G139" s="340"/>
      <c r="H139" s="340"/>
      <c r="I139" s="340"/>
      <c r="J139" s="340"/>
      <c r="K139" s="340"/>
      <c r="L139" s="340"/>
      <c r="M139" s="340"/>
      <c r="N139" s="340"/>
      <c r="O139" s="340"/>
      <c r="P139" s="340"/>
      <c r="Q139" s="340"/>
      <c r="R139" s="340"/>
      <c r="S139" s="340"/>
      <c r="T139" s="340"/>
      <c r="U139" s="340"/>
      <c r="V139" s="340"/>
      <c r="W139" s="340"/>
      <c r="X139" s="340"/>
      <c r="Y139" s="340"/>
      <c r="Z139" s="340"/>
      <c r="AA139" s="340"/>
      <c r="AB139" s="340"/>
      <c r="AC139" s="340"/>
      <c r="AD139" s="340">
        <v>1</v>
      </c>
      <c r="AE139" s="340"/>
      <c r="AF139" s="340"/>
      <c r="AG139" s="340"/>
      <c r="AH139" s="341">
        <v>1</v>
      </c>
    </row>
    <row r="140" spans="1:34">
      <c r="A140" s="342"/>
      <c r="B140" s="342"/>
      <c r="C140" s="343" t="s">
        <v>455</v>
      </c>
      <c r="D140" s="344"/>
      <c r="E140" s="345"/>
      <c r="F140" s="345"/>
      <c r="G140" s="345"/>
      <c r="H140" s="345"/>
      <c r="I140" s="345"/>
      <c r="J140" s="345"/>
      <c r="K140" s="345"/>
      <c r="L140" s="345"/>
      <c r="M140" s="345"/>
      <c r="N140" s="345"/>
      <c r="O140" s="345"/>
      <c r="P140" s="345"/>
      <c r="Q140" s="345"/>
      <c r="R140" s="345"/>
      <c r="S140" s="345"/>
      <c r="T140" s="345"/>
      <c r="U140" s="345"/>
      <c r="V140" s="345">
        <v>1</v>
      </c>
      <c r="W140" s="345"/>
      <c r="X140" s="345"/>
      <c r="Y140" s="345"/>
      <c r="Z140" s="345"/>
      <c r="AA140" s="345"/>
      <c r="AB140" s="345"/>
      <c r="AC140" s="345"/>
      <c r="AD140" s="345"/>
      <c r="AE140" s="345"/>
      <c r="AF140" s="345"/>
      <c r="AG140" s="345"/>
      <c r="AH140" s="346">
        <v>1</v>
      </c>
    </row>
    <row r="141" spans="1:34">
      <c r="A141" s="342"/>
      <c r="B141" s="354" t="s">
        <v>456</v>
      </c>
      <c r="C141" s="355"/>
      <c r="D141" s="356"/>
      <c r="E141" s="357"/>
      <c r="F141" s="357"/>
      <c r="G141" s="357"/>
      <c r="H141" s="357"/>
      <c r="I141" s="357"/>
      <c r="J141" s="357"/>
      <c r="K141" s="357"/>
      <c r="L141" s="357"/>
      <c r="M141" s="357"/>
      <c r="N141" s="357"/>
      <c r="O141" s="357"/>
      <c r="P141" s="357"/>
      <c r="Q141" s="357"/>
      <c r="R141" s="357"/>
      <c r="S141" s="357"/>
      <c r="T141" s="357"/>
      <c r="U141" s="357"/>
      <c r="V141" s="357">
        <v>1</v>
      </c>
      <c r="W141" s="357"/>
      <c r="X141" s="357"/>
      <c r="Y141" s="357"/>
      <c r="Z141" s="357"/>
      <c r="AA141" s="357"/>
      <c r="AB141" s="357"/>
      <c r="AC141" s="357"/>
      <c r="AD141" s="357">
        <v>1</v>
      </c>
      <c r="AE141" s="357"/>
      <c r="AF141" s="357"/>
      <c r="AG141" s="357"/>
      <c r="AH141" s="358">
        <v>2</v>
      </c>
    </row>
    <row r="142" spans="1:34">
      <c r="A142" s="342"/>
      <c r="B142" s="338" t="s">
        <v>246</v>
      </c>
      <c r="C142" s="338" t="s">
        <v>246</v>
      </c>
      <c r="D142" s="339"/>
      <c r="E142" s="340"/>
      <c r="F142" s="340"/>
      <c r="G142" s="340"/>
      <c r="H142" s="340"/>
      <c r="I142" s="340"/>
      <c r="J142" s="340"/>
      <c r="K142" s="340"/>
      <c r="L142" s="340"/>
      <c r="M142" s="340"/>
      <c r="N142" s="340"/>
      <c r="O142" s="340"/>
      <c r="P142" s="340"/>
      <c r="Q142" s="340"/>
      <c r="R142" s="340"/>
      <c r="S142" s="340"/>
      <c r="T142" s="340"/>
      <c r="U142" s="340"/>
      <c r="V142" s="340"/>
      <c r="W142" s="340"/>
      <c r="X142" s="340"/>
      <c r="Y142" s="340"/>
      <c r="Z142" s="340"/>
      <c r="AA142" s="340"/>
      <c r="AB142" s="340"/>
      <c r="AC142" s="340"/>
      <c r="AD142" s="340"/>
      <c r="AE142" s="340"/>
      <c r="AF142" s="340"/>
      <c r="AG142" s="340">
        <v>1</v>
      </c>
      <c r="AH142" s="341">
        <v>1</v>
      </c>
    </row>
    <row r="143" spans="1:34">
      <c r="A143" s="342"/>
      <c r="B143" s="354" t="s">
        <v>612</v>
      </c>
      <c r="C143" s="355"/>
      <c r="D143" s="356"/>
      <c r="E143" s="357"/>
      <c r="F143" s="357"/>
      <c r="G143" s="357"/>
      <c r="H143" s="357"/>
      <c r="I143" s="357"/>
      <c r="J143" s="357"/>
      <c r="K143" s="357"/>
      <c r="L143" s="357"/>
      <c r="M143" s="357"/>
      <c r="N143" s="357"/>
      <c r="O143" s="357"/>
      <c r="P143" s="357"/>
      <c r="Q143" s="357"/>
      <c r="R143" s="357"/>
      <c r="S143" s="357"/>
      <c r="T143" s="357"/>
      <c r="U143" s="357"/>
      <c r="V143" s="357"/>
      <c r="W143" s="357"/>
      <c r="X143" s="357"/>
      <c r="Y143" s="357"/>
      <c r="Z143" s="357"/>
      <c r="AA143" s="357"/>
      <c r="AB143" s="357"/>
      <c r="AC143" s="357"/>
      <c r="AD143" s="357"/>
      <c r="AE143" s="357"/>
      <c r="AF143" s="357"/>
      <c r="AG143" s="357">
        <v>1</v>
      </c>
      <c r="AH143" s="358">
        <v>1</v>
      </c>
    </row>
    <row r="144" spans="1:34">
      <c r="A144" s="342"/>
      <c r="B144" s="338" t="s">
        <v>245</v>
      </c>
      <c r="C144" s="338" t="s">
        <v>245</v>
      </c>
      <c r="D144" s="339"/>
      <c r="E144" s="340"/>
      <c r="F144" s="340"/>
      <c r="G144" s="340"/>
      <c r="H144" s="340"/>
      <c r="I144" s="340"/>
      <c r="J144" s="340"/>
      <c r="K144" s="340"/>
      <c r="L144" s="340"/>
      <c r="M144" s="340"/>
      <c r="N144" s="340"/>
      <c r="O144" s="340"/>
      <c r="P144" s="340"/>
      <c r="Q144" s="340"/>
      <c r="R144" s="340"/>
      <c r="S144" s="340"/>
      <c r="T144" s="340"/>
      <c r="U144" s="340"/>
      <c r="V144" s="340"/>
      <c r="W144" s="340"/>
      <c r="X144" s="340"/>
      <c r="Y144" s="340"/>
      <c r="Z144" s="340"/>
      <c r="AA144" s="340"/>
      <c r="AB144" s="340">
        <v>1</v>
      </c>
      <c r="AC144" s="340"/>
      <c r="AD144" s="340"/>
      <c r="AE144" s="340"/>
      <c r="AF144" s="340"/>
      <c r="AG144" s="340"/>
      <c r="AH144" s="341">
        <v>1</v>
      </c>
    </row>
    <row r="145" spans="1:34">
      <c r="A145" s="342"/>
      <c r="B145" s="354" t="s">
        <v>528</v>
      </c>
      <c r="C145" s="355"/>
      <c r="D145" s="356"/>
      <c r="E145" s="357"/>
      <c r="F145" s="357"/>
      <c r="G145" s="357"/>
      <c r="H145" s="357"/>
      <c r="I145" s="357"/>
      <c r="J145" s="357"/>
      <c r="K145" s="357"/>
      <c r="L145" s="357"/>
      <c r="M145" s="357"/>
      <c r="N145" s="357"/>
      <c r="O145" s="357"/>
      <c r="P145" s="357"/>
      <c r="Q145" s="357"/>
      <c r="R145" s="357"/>
      <c r="S145" s="357"/>
      <c r="T145" s="357"/>
      <c r="U145" s="357"/>
      <c r="V145" s="357"/>
      <c r="W145" s="357"/>
      <c r="X145" s="357"/>
      <c r="Y145" s="357"/>
      <c r="Z145" s="357"/>
      <c r="AA145" s="357"/>
      <c r="AB145" s="357">
        <v>1</v>
      </c>
      <c r="AC145" s="357"/>
      <c r="AD145" s="357"/>
      <c r="AE145" s="357"/>
      <c r="AF145" s="357"/>
      <c r="AG145" s="357"/>
      <c r="AH145" s="358">
        <v>1</v>
      </c>
    </row>
    <row r="146" spans="1:34">
      <c r="A146" s="342"/>
      <c r="B146" s="338" t="s">
        <v>244</v>
      </c>
      <c r="C146" s="338" t="s">
        <v>244</v>
      </c>
      <c r="D146" s="339"/>
      <c r="E146" s="340"/>
      <c r="F146" s="340"/>
      <c r="G146" s="340"/>
      <c r="H146" s="340"/>
      <c r="I146" s="340"/>
      <c r="J146" s="340"/>
      <c r="K146" s="340"/>
      <c r="L146" s="340"/>
      <c r="M146" s="340"/>
      <c r="N146" s="340"/>
      <c r="O146" s="340"/>
      <c r="P146" s="340"/>
      <c r="Q146" s="340"/>
      <c r="R146" s="340"/>
      <c r="S146" s="340"/>
      <c r="T146" s="340"/>
      <c r="U146" s="340"/>
      <c r="V146" s="340"/>
      <c r="W146" s="340"/>
      <c r="X146" s="340"/>
      <c r="Y146" s="340"/>
      <c r="Z146" s="340"/>
      <c r="AA146" s="340"/>
      <c r="AB146" s="340"/>
      <c r="AC146" s="340"/>
      <c r="AD146" s="340">
        <v>1</v>
      </c>
      <c r="AE146" s="340"/>
      <c r="AF146" s="340"/>
      <c r="AG146" s="340"/>
      <c r="AH146" s="341">
        <v>1</v>
      </c>
    </row>
    <row r="147" spans="1:34">
      <c r="A147" s="342"/>
      <c r="B147" s="354" t="s">
        <v>553</v>
      </c>
      <c r="C147" s="355"/>
      <c r="D147" s="356"/>
      <c r="E147" s="357"/>
      <c r="F147" s="357"/>
      <c r="G147" s="357"/>
      <c r="H147" s="357"/>
      <c r="I147" s="357"/>
      <c r="J147" s="357"/>
      <c r="K147" s="357"/>
      <c r="L147" s="357"/>
      <c r="M147" s="357"/>
      <c r="N147" s="357"/>
      <c r="O147" s="357"/>
      <c r="P147" s="357"/>
      <c r="Q147" s="357"/>
      <c r="R147" s="357"/>
      <c r="S147" s="357"/>
      <c r="T147" s="357"/>
      <c r="U147" s="357"/>
      <c r="V147" s="357"/>
      <c r="W147" s="357"/>
      <c r="X147" s="357"/>
      <c r="Y147" s="357"/>
      <c r="Z147" s="357"/>
      <c r="AA147" s="357"/>
      <c r="AB147" s="357"/>
      <c r="AC147" s="357"/>
      <c r="AD147" s="357">
        <v>1</v>
      </c>
      <c r="AE147" s="357"/>
      <c r="AF147" s="357"/>
      <c r="AG147" s="357"/>
      <c r="AH147" s="358">
        <v>1</v>
      </c>
    </row>
    <row r="148" spans="1:34">
      <c r="A148" s="374" t="s">
        <v>338</v>
      </c>
      <c r="B148" s="375"/>
      <c r="C148" s="375"/>
      <c r="D148" s="376">
        <v>1</v>
      </c>
      <c r="E148" s="377"/>
      <c r="F148" s="377">
        <v>1</v>
      </c>
      <c r="G148" s="377">
        <v>1</v>
      </c>
      <c r="H148" s="377">
        <v>1</v>
      </c>
      <c r="I148" s="377"/>
      <c r="J148" s="377"/>
      <c r="K148" s="377"/>
      <c r="L148" s="377"/>
      <c r="M148" s="377"/>
      <c r="N148" s="377"/>
      <c r="O148" s="377">
        <v>1</v>
      </c>
      <c r="P148" s="377"/>
      <c r="Q148" s="377">
        <v>1</v>
      </c>
      <c r="R148" s="377"/>
      <c r="S148" s="377">
        <v>1</v>
      </c>
      <c r="T148" s="377">
        <v>1</v>
      </c>
      <c r="U148" s="377"/>
      <c r="V148" s="377">
        <v>1</v>
      </c>
      <c r="W148" s="377">
        <v>1</v>
      </c>
      <c r="X148" s="377">
        <v>1</v>
      </c>
      <c r="Y148" s="377"/>
      <c r="Z148" s="377"/>
      <c r="AA148" s="377"/>
      <c r="AB148" s="377">
        <v>3</v>
      </c>
      <c r="AC148" s="377">
        <v>7</v>
      </c>
      <c r="AD148" s="377">
        <v>7</v>
      </c>
      <c r="AE148" s="377">
        <v>3</v>
      </c>
      <c r="AF148" s="377">
        <v>7</v>
      </c>
      <c r="AG148" s="377">
        <v>5</v>
      </c>
      <c r="AH148" s="378">
        <v>43</v>
      </c>
    </row>
    <row r="149" spans="1:34">
      <c r="A149" s="338" t="s">
        <v>34</v>
      </c>
      <c r="B149" s="338" t="s">
        <v>259</v>
      </c>
      <c r="C149" s="338" t="s">
        <v>259</v>
      </c>
      <c r="D149" s="339"/>
      <c r="E149" s="340"/>
      <c r="F149" s="340"/>
      <c r="G149" s="340"/>
      <c r="H149" s="340"/>
      <c r="I149" s="340"/>
      <c r="J149" s="340"/>
      <c r="K149" s="340"/>
      <c r="L149" s="340"/>
      <c r="M149" s="340"/>
      <c r="N149" s="340"/>
      <c r="O149" s="340"/>
      <c r="P149" s="340"/>
      <c r="Q149" s="340"/>
      <c r="R149" s="340"/>
      <c r="S149" s="340"/>
      <c r="T149" s="340"/>
      <c r="U149" s="340">
        <v>1</v>
      </c>
      <c r="V149" s="340">
        <v>1</v>
      </c>
      <c r="W149" s="340">
        <v>1</v>
      </c>
      <c r="X149" s="340"/>
      <c r="Y149" s="340"/>
      <c r="Z149" s="340"/>
      <c r="AA149" s="340"/>
      <c r="AB149" s="340"/>
      <c r="AC149" s="340">
        <v>2</v>
      </c>
      <c r="AD149" s="340"/>
      <c r="AE149" s="340"/>
      <c r="AF149" s="340"/>
      <c r="AG149" s="340"/>
      <c r="AH149" s="341">
        <v>5</v>
      </c>
    </row>
    <row r="150" spans="1:34">
      <c r="A150" s="342"/>
      <c r="B150" s="342"/>
      <c r="C150" s="343" t="s">
        <v>554</v>
      </c>
      <c r="D150" s="344"/>
      <c r="E150" s="345"/>
      <c r="F150" s="345"/>
      <c r="G150" s="345"/>
      <c r="H150" s="345"/>
      <c r="I150" s="345"/>
      <c r="J150" s="345"/>
      <c r="K150" s="345"/>
      <c r="L150" s="345"/>
      <c r="M150" s="345"/>
      <c r="N150" s="345"/>
      <c r="O150" s="345"/>
      <c r="P150" s="345"/>
      <c r="Q150" s="345"/>
      <c r="R150" s="345"/>
      <c r="S150" s="345"/>
      <c r="T150" s="345"/>
      <c r="U150" s="345"/>
      <c r="V150" s="345"/>
      <c r="W150" s="345"/>
      <c r="X150" s="345"/>
      <c r="Y150" s="345"/>
      <c r="Z150" s="345"/>
      <c r="AA150" s="345"/>
      <c r="AB150" s="345">
        <v>1</v>
      </c>
      <c r="AC150" s="345"/>
      <c r="AD150" s="345"/>
      <c r="AE150" s="345"/>
      <c r="AF150" s="345"/>
      <c r="AG150" s="345"/>
      <c r="AH150" s="346">
        <v>1</v>
      </c>
    </row>
    <row r="151" spans="1:34">
      <c r="A151" s="342"/>
      <c r="B151" s="354" t="s">
        <v>434</v>
      </c>
      <c r="C151" s="355"/>
      <c r="D151" s="356"/>
      <c r="E151" s="357"/>
      <c r="F151" s="357"/>
      <c r="G151" s="357"/>
      <c r="H151" s="357"/>
      <c r="I151" s="357"/>
      <c r="J151" s="357"/>
      <c r="K151" s="357"/>
      <c r="L151" s="357"/>
      <c r="M151" s="357"/>
      <c r="N151" s="357"/>
      <c r="O151" s="357"/>
      <c r="P151" s="357"/>
      <c r="Q151" s="357"/>
      <c r="R151" s="357"/>
      <c r="S151" s="357"/>
      <c r="T151" s="357"/>
      <c r="U151" s="357">
        <v>1</v>
      </c>
      <c r="V151" s="357">
        <v>1</v>
      </c>
      <c r="W151" s="357">
        <v>1</v>
      </c>
      <c r="X151" s="357"/>
      <c r="Y151" s="357"/>
      <c r="Z151" s="357"/>
      <c r="AA151" s="357"/>
      <c r="AB151" s="357">
        <v>1</v>
      </c>
      <c r="AC151" s="357">
        <v>2</v>
      </c>
      <c r="AD151" s="357"/>
      <c r="AE151" s="357"/>
      <c r="AF151" s="357"/>
      <c r="AG151" s="357"/>
      <c r="AH151" s="358">
        <v>6</v>
      </c>
    </row>
    <row r="152" spans="1:34">
      <c r="A152" s="342"/>
      <c r="B152" s="338" t="s">
        <v>266</v>
      </c>
      <c r="C152" s="338" t="s">
        <v>266</v>
      </c>
      <c r="D152" s="339"/>
      <c r="E152" s="340"/>
      <c r="F152" s="340"/>
      <c r="G152" s="340"/>
      <c r="H152" s="340"/>
      <c r="I152" s="340"/>
      <c r="J152" s="340"/>
      <c r="K152" s="340"/>
      <c r="L152" s="340"/>
      <c r="M152" s="340"/>
      <c r="N152" s="340"/>
      <c r="O152" s="340"/>
      <c r="P152" s="340"/>
      <c r="Q152" s="340"/>
      <c r="R152" s="340"/>
      <c r="S152" s="340"/>
      <c r="T152" s="340"/>
      <c r="U152" s="340"/>
      <c r="V152" s="340"/>
      <c r="W152" s="340"/>
      <c r="X152" s="340"/>
      <c r="Y152" s="340"/>
      <c r="Z152" s="340"/>
      <c r="AA152" s="340">
        <v>1</v>
      </c>
      <c r="AB152" s="340"/>
      <c r="AC152" s="340"/>
      <c r="AD152" s="340"/>
      <c r="AE152" s="340"/>
      <c r="AF152" s="340"/>
      <c r="AG152" s="340"/>
      <c r="AH152" s="341">
        <v>1</v>
      </c>
    </row>
    <row r="153" spans="1:34">
      <c r="A153" s="342"/>
      <c r="B153" s="354" t="s">
        <v>529</v>
      </c>
      <c r="C153" s="355"/>
      <c r="D153" s="356"/>
      <c r="E153" s="357"/>
      <c r="F153" s="357"/>
      <c r="G153" s="357"/>
      <c r="H153" s="357"/>
      <c r="I153" s="357"/>
      <c r="J153" s="357"/>
      <c r="K153" s="357"/>
      <c r="L153" s="357"/>
      <c r="M153" s="357"/>
      <c r="N153" s="357"/>
      <c r="O153" s="357"/>
      <c r="P153" s="357"/>
      <c r="Q153" s="357"/>
      <c r="R153" s="357"/>
      <c r="S153" s="357"/>
      <c r="T153" s="357"/>
      <c r="U153" s="357"/>
      <c r="V153" s="357"/>
      <c r="W153" s="357"/>
      <c r="X153" s="357"/>
      <c r="Y153" s="357"/>
      <c r="Z153" s="357"/>
      <c r="AA153" s="357">
        <v>1</v>
      </c>
      <c r="AB153" s="357"/>
      <c r="AC153" s="357"/>
      <c r="AD153" s="357"/>
      <c r="AE153" s="357"/>
      <c r="AF153" s="357"/>
      <c r="AG153" s="357"/>
      <c r="AH153" s="358">
        <v>1</v>
      </c>
    </row>
    <row r="154" spans="1:34">
      <c r="A154" s="342"/>
      <c r="B154" s="338" t="s">
        <v>262</v>
      </c>
      <c r="C154" s="338" t="s">
        <v>591</v>
      </c>
      <c r="D154" s="339"/>
      <c r="E154" s="340"/>
      <c r="F154" s="340"/>
      <c r="G154" s="340"/>
      <c r="H154" s="340"/>
      <c r="I154" s="340"/>
      <c r="J154" s="340"/>
      <c r="K154" s="340"/>
      <c r="L154" s="340"/>
      <c r="M154" s="340"/>
      <c r="N154" s="340"/>
      <c r="O154" s="340"/>
      <c r="P154" s="340"/>
      <c r="Q154" s="340"/>
      <c r="R154" s="340"/>
      <c r="S154" s="340"/>
      <c r="T154" s="340"/>
      <c r="U154" s="340"/>
      <c r="V154" s="340"/>
      <c r="W154" s="340"/>
      <c r="X154" s="340"/>
      <c r="Y154" s="340"/>
      <c r="Z154" s="340"/>
      <c r="AA154" s="340"/>
      <c r="AB154" s="340"/>
      <c r="AC154" s="340"/>
      <c r="AD154" s="340"/>
      <c r="AE154" s="340">
        <v>1</v>
      </c>
      <c r="AF154" s="340"/>
      <c r="AG154" s="340"/>
      <c r="AH154" s="341">
        <v>1</v>
      </c>
    </row>
    <row r="155" spans="1:34">
      <c r="A155" s="342"/>
      <c r="B155" s="354" t="s">
        <v>592</v>
      </c>
      <c r="C155" s="355"/>
      <c r="D155" s="356"/>
      <c r="E155" s="357"/>
      <c r="F155" s="357"/>
      <c r="G155" s="357"/>
      <c r="H155" s="357"/>
      <c r="I155" s="357"/>
      <c r="J155" s="357"/>
      <c r="K155" s="357"/>
      <c r="L155" s="357"/>
      <c r="M155" s="357"/>
      <c r="N155" s="357"/>
      <c r="O155" s="357"/>
      <c r="P155" s="357"/>
      <c r="Q155" s="357"/>
      <c r="R155" s="357"/>
      <c r="S155" s="357"/>
      <c r="T155" s="357"/>
      <c r="U155" s="357"/>
      <c r="V155" s="357"/>
      <c r="W155" s="357"/>
      <c r="X155" s="357"/>
      <c r="Y155" s="357"/>
      <c r="Z155" s="357"/>
      <c r="AA155" s="357"/>
      <c r="AB155" s="357"/>
      <c r="AC155" s="357"/>
      <c r="AD155" s="357"/>
      <c r="AE155" s="357">
        <v>1</v>
      </c>
      <c r="AF155" s="357"/>
      <c r="AG155" s="357"/>
      <c r="AH155" s="358">
        <v>1</v>
      </c>
    </row>
    <row r="156" spans="1:34">
      <c r="A156" s="342"/>
      <c r="B156" s="338" t="s">
        <v>263</v>
      </c>
      <c r="C156" s="338" t="s">
        <v>494</v>
      </c>
      <c r="D156" s="339"/>
      <c r="E156" s="340"/>
      <c r="F156" s="340"/>
      <c r="G156" s="340"/>
      <c r="H156" s="340"/>
      <c r="I156" s="340"/>
      <c r="J156" s="340"/>
      <c r="K156" s="340"/>
      <c r="L156" s="340"/>
      <c r="M156" s="340"/>
      <c r="N156" s="340"/>
      <c r="O156" s="340"/>
      <c r="P156" s="340"/>
      <c r="Q156" s="340"/>
      <c r="R156" s="340"/>
      <c r="S156" s="340"/>
      <c r="T156" s="340"/>
      <c r="U156" s="340"/>
      <c r="V156" s="340"/>
      <c r="W156" s="340"/>
      <c r="X156" s="340">
        <v>1</v>
      </c>
      <c r="Y156" s="340"/>
      <c r="Z156" s="340"/>
      <c r="AA156" s="340"/>
      <c r="AB156" s="340"/>
      <c r="AC156" s="340"/>
      <c r="AD156" s="340"/>
      <c r="AE156" s="340"/>
      <c r="AF156" s="340"/>
      <c r="AG156" s="340"/>
      <c r="AH156" s="341">
        <v>1</v>
      </c>
    </row>
    <row r="157" spans="1:34">
      <c r="A157" s="342"/>
      <c r="B157" s="354" t="s">
        <v>495</v>
      </c>
      <c r="C157" s="355"/>
      <c r="D157" s="356"/>
      <c r="E157" s="357"/>
      <c r="F157" s="357"/>
      <c r="G157" s="357"/>
      <c r="H157" s="357"/>
      <c r="I157" s="357"/>
      <c r="J157" s="357"/>
      <c r="K157" s="357"/>
      <c r="L157" s="357"/>
      <c r="M157" s="357"/>
      <c r="N157" s="357"/>
      <c r="O157" s="357"/>
      <c r="P157" s="357"/>
      <c r="Q157" s="357"/>
      <c r="R157" s="357"/>
      <c r="S157" s="357"/>
      <c r="T157" s="357"/>
      <c r="U157" s="357"/>
      <c r="V157" s="357"/>
      <c r="W157" s="357"/>
      <c r="X157" s="357">
        <v>1</v>
      </c>
      <c r="Y157" s="357"/>
      <c r="Z157" s="357"/>
      <c r="AA157" s="357"/>
      <c r="AB157" s="357"/>
      <c r="AC157" s="357"/>
      <c r="AD157" s="357"/>
      <c r="AE157" s="357"/>
      <c r="AF157" s="357"/>
      <c r="AG157" s="357"/>
      <c r="AH157" s="358">
        <v>1</v>
      </c>
    </row>
    <row r="158" spans="1:34">
      <c r="A158" s="374" t="s">
        <v>344</v>
      </c>
      <c r="B158" s="375"/>
      <c r="C158" s="375"/>
      <c r="D158" s="376"/>
      <c r="E158" s="377"/>
      <c r="F158" s="377"/>
      <c r="G158" s="377"/>
      <c r="H158" s="377"/>
      <c r="I158" s="377"/>
      <c r="J158" s="377"/>
      <c r="K158" s="377"/>
      <c r="L158" s="377"/>
      <c r="M158" s="377"/>
      <c r="N158" s="377"/>
      <c r="O158" s="377"/>
      <c r="P158" s="377"/>
      <c r="Q158" s="377"/>
      <c r="R158" s="377"/>
      <c r="S158" s="377"/>
      <c r="T158" s="377"/>
      <c r="U158" s="377">
        <v>1</v>
      </c>
      <c r="V158" s="377">
        <v>1</v>
      </c>
      <c r="W158" s="377">
        <v>1</v>
      </c>
      <c r="X158" s="377">
        <v>1</v>
      </c>
      <c r="Y158" s="377"/>
      <c r="Z158" s="377"/>
      <c r="AA158" s="377">
        <v>1</v>
      </c>
      <c r="AB158" s="377">
        <v>1</v>
      </c>
      <c r="AC158" s="377">
        <v>2</v>
      </c>
      <c r="AD158" s="377"/>
      <c r="AE158" s="377">
        <v>1</v>
      </c>
      <c r="AF158" s="377"/>
      <c r="AG158" s="377"/>
      <c r="AH158" s="378">
        <v>9</v>
      </c>
    </row>
    <row r="159" spans="1:34">
      <c r="A159" s="338" t="s">
        <v>58</v>
      </c>
      <c r="B159" s="338" t="s">
        <v>296</v>
      </c>
      <c r="C159" s="338" t="s">
        <v>572</v>
      </c>
      <c r="D159" s="339"/>
      <c r="E159" s="340"/>
      <c r="F159" s="340"/>
      <c r="G159" s="340"/>
      <c r="H159" s="340"/>
      <c r="I159" s="340"/>
      <c r="J159" s="340"/>
      <c r="K159" s="340"/>
      <c r="L159" s="340"/>
      <c r="M159" s="340"/>
      <c r="N159" s="340"/>
      <c r="O159" s="340"/>
      <c r="P159" s="340"/>
      <c r="Q159" s="340"/>
      <c r="R159" s="340"/>
      <c r="S159" s="340"/>
      <c r="T159" s="340"/>
      <c r="U159" s="340"/>
      <c r="V159" s="340"/>
      <c r="W159" s="340"/>
      <c r="X159" s="340"/>
      <c r="Y159" s="340"/>
      <c r="Z159" s="340"/>
      <c r="AA159" s="340"/>
      <c r="AB159" s="340"/>
      <c r="AC159" s="340"/>
      <c r="AD159" s="340"/>
      <c r="AE159" s="340">
        <v>1</v>
      </c>
      <c r="AF159" s="340"/>
      <c r="AG159" s="340"/>
      <c r="AH159" s="341">
        <v>1</v>
      </c>
    </row>
    <row r="160" spans="1:34">
      <c r="A160" s="342"/>
      <c r="B160" s="342"/>
      <c r="C160" s="343" t="s">
        <v>508</v>
      </c>
      <c r="D160" s="344"/>
      <c r="E160" s="345"/>
      <c r="F160" s="345"/>
      <c r="G160" s="345"/>
      <c r="H160" s="345"/>
      <c r="I160" s="345"/>
      <c r="J160" s="345"/>
      <c r="K160" s="345"/>
      <c r="L160" s="345"/>
      <c r="M160" s="345"/>
      <c r="N160" s="345"/>
      <c r="O160" s="345"/>
      <c r="P160" s="345"/>
      <c r="Q160" s="345"/>
      <c r="R160" s="345"/>
      <c r="S160" s="345"/>
      <c r="T160" s="345"/>
      <c r="U160" s="345"/>
      <c r="V160" s="345"/>
      <c r="W160" s="345"/>
      <c r="X160" s="345"/>
      <c r="Y160" s="345"/>
      <c r="Z160" s="345">
        <v>1</v>
      </c>
      <c r="AA160" s="345"/>
      <c r="AB160" s="345"/>
      <c r="AC160" s="345"/>
      <c r="AD160" s="345"/>
      <c r="AE160" s="345"/>
      <c r="AF160" s="345"/>
      <c r="AG160" s="345"/>
      <c r="AH160" s="346">
        <v>1</v>
      </c>
    </row>
    <row r="161" spans="1:34">
      <c r="A161" s="342"/>
      <c r="B161" s="342"/>
      <c r="C161" s="343" t="s">
        <v>296</v>
      </c>
      <c r="D161" s="344"/>
      <c r="E161" s="345"/>
      <c r="F161" s="345"/>
      <c r="G161" s="345"/>
      <c r="H161" s="345"/>
      <c r="I161" s="345"/>
      <c r="J161" s="345"/>
      <c r="K161" s="345"/>
      <c r="L161" s="345"/>
      <c r="M161" s="345"/>
      <c r="N161" s="345"/>
      <c r="O161" s="345"/>
      <c r="P161" s="345"/>
      <c r="Q161" s="345"/>
      <c r="R161" s="345"/>
      <c r="S161" s="345"/>
      <c r="T161" s="345"/>
      <c r="U161" s="345"/>
      <c r="V161" s="345">
        <v>2</v>
      </c>
      <c r="W161" s="345">
        <v>1</v>
      </c>
      <c r="X161" s="345">
        <v>1</v>
      </c>
      <c r="Y161" s="345"/>
      <c r="Z161" s="345">
        <v>1</v>
      </c>
      <c r="AA161" s="345"/>
      <c r="AB161" s="345"/>
      <c r="AC161" s="345"/>
      <c r="AD161" s="345"/>
      <c r="AE161" s="345"/>
      <c r="AF161" s="345"/>
      <c r="AG161" s="345"/>
      <c r="AH161" s="346">
        <v>5</v>
      </c>
    </row>
    <row r="162" spans="1:34">
      <c r="A162" s="342"/>
      <c r="B162" s="342"/>
      <c r="C162" s="343" t="s">
        <v>530</v>
      </c>
      <c r="D162" s="344"/>
      <c r="E162" s="345"/>
      <c r="F162" s="345"/>
      <c r="G162" s="345"/>
      <c r="H162" s="345"/>
      <c r="I162" s="345"/>
      <c r="J162" s="345"/>
      <c r="K162" s="345"/>
      <c r="L162" s="345"/>
      <c r="M162" s="345"/>
      <c r="N162" s="345"/>
      <c r="O162" s="345"/>
      <c r="P162" s="345"/>
      <c r="Q162" s="345"/>
      <c r="R162" s="345"/>
      <c r="S162" s="345"/>
      <c r="T162" s="345"/>
      <c r="U162" s="345"/>
      <c r="V162" s="345"/>
      <c r="W162" s="345"/>
      <c r="X162" s="345"/>
      <c r="Y162" s="345">
        <v>1</v>
      </c>
      <c r="Z162" s="345"/>
      <c r="AA162" s="345"/>
      <c r="AB162" s="345"/>
      <c r="AC162" s="345"/>
      <c r="AD162" s="345"/>
      <c r="AE162" s="345"/>
      <c r="AF162" s="345"/>
      <c r="AG162" s="345"/>
      <c r="AH162" s="346">
        <v>1</v>
      </c>
    </row>
    <row r="163" spans="1:34">
      <c r="A163" s="342"/>
      <c r="B163" s="342"/>
      <c r="C163" s="343" t="s">
        <v>573</v>
      </c>
      <c r="D163" s="344"/>
      <c r="E163" s="345"/>
      <c r="F163" s="345"/>
      <c r="G163" s="345"/>
      <c r="H163" s="345"/>
      <c r="I163" s="345"/>
      <c r="J163" s="345"/>
      <c r="K163" s="345"/>
      <c r="L163" s="345"/>
      <c r="M163" s="345"/>
      <c r="N163" s="345"/>
      <c r="O163" s="345"/>
      <c r="P163" s="345"/>
      <c r="Q163" s="345"/>
      <c r="R163" s="345"/>
      <c r="S163" s="345"/>
      <c r="T163" s="345"/>
      <c r="U163" s="345"/>
      <c r="V163" s="345"/>
      <c r="W163" s="345"/>
      <c r="X163" s="345"/>
      <c r="Y163" s="345"/>
      <c r="Z163" s="345"/>
      <c r="AA163" s="345"/>
      <c r="AB163" s="345">
        <v>1</v>
      </c>
      <c r="AC163" s="345"/>
      <c r="AD163" s="345"/>
      <c r="AE163" s="345"/>
      <c r="AF163" s="345"/>
      <c r="AG163" s="345"/>
      <c r="AH163" s="346">
        <v>1</v>
      </c>
    </row>
    <row r="164" spans="1:34">
      <c r="A164" s="342"/>
      <c r="B164" s="354" t="s">
        <v>523</v>
      </c>
      <c r="C164" s="355"/>
      <c r="D164" s="356"/>
      <c r="E164" s="357"/>
      <c r="F164" s="357"/>
      <c r="G164" s="357"/>
      <c r="H164" s="357"/>
      <c r="I164" s="357"/>
      <c r="J164" s="357"/>
      <c r="K164" s="357"/>
      <c r="L164" s="357"/>
      <c r="M164" s="357"/>
      <c r="N164" s="357"/>
      <c r="O164" s="357"/>
      <c r="P164" s="357"/>
      <c r="Q164" s="357"/>
      <c r="R164" s="357"/>
      <c r="S164" s="357"/>
      <c r="T164" s="357"/>
      <c r="U164" s="357"/>
      <c r="V164" s="357">
        <v>2</v>
      </c>
      <c r="W164" s="357">
        <v>1</v>
      </c>
      <c r="X164" s="357">
        <v>1</v>
      </c>
      <c r="Y164" s="357">
        <v>1</v>
      </c>
      <c r="Z164" s="357">
        <v>2</v>
      </c>
      <c r="AA164" s="357"/>
      <c r="AB164" s="357">
        <v>1</v>
      </c>
      <c r="AC164" s="357"/>
      <c r="AD164" s="357"/>
      <c r="AE164" s="357">
        <v>1</v>
      </c>
      <c r="AF164" s="357"/>
      <c r="AG164" s="357"/>
      <c r="AH164" s="358">
        <v>9</v>
      </c>
    </row>
    <row r="165" spans="1:34">
      <c r="A165" s="374" t="s">
        <v>458</v>
      </c>
      <c r="B165" s="375"/>
      <c r="C165" s="375"/>
      <c r="D165" s="376"/>
      <c r="E165" s="377"/>
      <c r="F165" s="377"/>
      <c r="G165" s="377"/>
      <c r="H165" s="377"/>
      <c r="I165" s="377"/>
      <c r="J165" s="377"/>
      <c r="K165" s="377"/>
      <c r="L165" s="377"/>
      <c r="M165" s="377"/>
      <c r="N165" s="377"/>
      <c r="O165" s="377"/>
      <c r="P165" s="377"/>
      <c r="Q165" s="377"/>
      <c r="R165" s="377"/>
      <c r="S165" s="377"/>
      <c r="T165" s="377"/>
      <c r="U165" s="377"/>
      <c r="V165" s="377">
        <v>2</v>
      </c>
      <c r="W165" s="377">
        <v>1</v>
      </c>
      <c r="X165" s="377">
        <v>1</v>
      </c>
      <c r="Y165" s="377">
        <v>1</v>
      </c>
      <c r="Z165" s="377">
        <v>2</v>
      </c>
      <c r="AA165" s="377"/>
      <c r="AB165" s="377">
        <v>1</v>
      </c>
      <c r="AC165" s="377"/>
      <c r="AD165" s="377"/>
      <c r="AE165" s="377">
        <v>1</v>
      </c>
      <c r="AF165" s="377"/>
      <c r="AG165" s="377"/>
      <c r="AH165" s="378">
        <v>9</v>
      </c>
    </row>
    <row r="166" spans="1:34">
      <c r="A166" s="338" t="s">
        <v>27</v>
      </c>
      <c r="B166" s="338" t="s">
        <v>256</v>
      </c>
      <c r="C166" s="338" t="s">
        <v>472</v>
      </c>
      <c r="D166" s="339"/>
      <c r="E166" s="340"/>
      <c r="F166" s="340"/>
      <c r="G166" s="340"/>
      <c r="H166" s="340"/>
      <c r="I166" s="340"/>
      <c r="J166" s="340"/>
      <c r="K166" s="340"/>
      <c r="L166" s="340"/>
      <c r="M166" s="340"/>
      <c r="N166" s="340"/>
      <c r="O166" s="340"/>
      <c r="P166" s="340"/>
      <c r="Q166" s="340"/>
      <c r="R166" s="340"/>
      <c r="S166" s="340"/>
      <c r="T166" s="340"/>
      <c r="U166" s="340"/>
      <c r="V166" s="340">
        <v>1</v>
      </c>
      <c r="W166" s="340"/>
      <c r="X166" s="340"/>
      <c r="Y166" s="340"/>
      <c r="Z166" s="340"/>
      <c r="AA166" s="340"/>
      <c r="AB166" s="340"/>
      <c r="AC166" s="340"/>
      <c r="AD166" s="340"/>
      <c r="AE166" s="340"/>
      <c r="AF166" s="340"/>
      <c r="AG166" s="340"/>
      <c r="AH166" s="341">
        <v>1</v>
      </c>
    </row>
    <row r="167" spans="1:34">
      <c r="A167" s="342"/>
      <c r="B167" s="354" t="s">
        <v>473</v>
      </c>
      <c r="C167" s="355"/>
      <c r="D167" s="356"/>
      <c r="E167" s="357"/>
      <c r="F167" s="357"/>
      <c r="G167" s="357"/>
      <c r="H167" s="357"/>
      <c r="I167" s="357"/>
      <c r="J167" s="357"/>
      <c r="K167" s="357"/>
      <c r="L167" s="357"/>
      <c r="M167" s="357"/>
      <c r="N167" s="357"/>
      <c r="O167" s="357"/>
      <c r="P167" s="357"/>
      <c r="Q167" s="357"/>
      <c r="R167" s="357"/>
      <c r="S167" s="357"/>
      <c r="T167" s="357"/>
      <c r="U167" s="357"/>
      <c r="V167" s="357">
        <v>1</v>
      </c>
      <c r="W167" s="357"/>
      <c r="X167" s="357"/>
      <c r="Y167" s="357"/>
      <c r="Z167" s="357"/>
      <c r="AA167" s="357"/>
      <c r="AB167" s="357"/>
      <c r="AC167" s="357"/>
      <c r="AD167" s="357"/>
      <c r="AE167" s="357"/>
      <c r="AF167" s="357"/>
      <c r="AG167" s="357"/>
      <c r="AH167" s="358">
        <v>1</v>
      </c>
    </row>
    <row r="168" spans="1:34">
      <c r="A168" s="342"/>
      <c r="B168" s="338" t="s">
        <v>162</v>
      </c>
      <c r="C168" s="338" t="s">
        <v>419</v>
      </c>
      <c r="D168" s="339"/>
      <c r="E168" s="340"/>
      <c r="F168" s="340"/>
      <c r="G168" s="340"/>
      <c r="H168" s="340"/>
      <c r="I168" s="340"/>
      <c r="J168" s="340"/>
      <c r="K168" s="340"/>
      <c r="L168" s="340"/>
      <c r="M168" s="340"/>
      <c r="N168" s="340"/>
      <c r="O168" s="340"/>
      <c r="P168" s="340"/>
      <c r="Q168" s="340"/>
      <c r="R168" s="340"/>
      <c r="S168" s="340"/>
      <c r="T168" s="340">
        <v>1</v>
      </c>
      <c r="U168" s="340"/>
      <c r="V168" s="340"/>
      <c r="W168" s="340"/>
      <c r="X168" s="340"/>
      <c r="Y168" s="340"/>
      <c r="Z168" s="340"/>
      <c r="AA168" s="340"/>
      <c r="AB168" s="340"/>
      <c r="AC168" s="340"/>
      <c r="AD168" s="340"/>
      <c r="AE168" s="340"/>
      <c r="AF168" s="340"/>
      <c r="AG168" s="340"/>
      <c r="AH168" s="341">
        <v>1</v>
      </c>
    </row>
    <row r="169" spans="1:34">
      <c r="A169" s="342"/>
      <c r="B169" s="354" t="s">
        <v>420</v>
      </c>
      <c r="C169" s="355"/>
      <c r="D169" s="356"/>
      <c r="E169" s="357"/>
      <c r="F169" s="357"/>
      <c r="G169" s="357"/>
      <c r="H169" s="357"/>
      <c r="I169" s="357"/>
      <c r="J169" s="357"/>
      <c r="K169" s="357"/>
      <c r="L169" s="357"/>
      <c r="M169" s="357"/>
      <c r="N169" s="357"/>
      <c r="O169" s="357"/>
      <c r="P169" s="357"/>
      <c r="Q169" s="357"/>
      <c r="R169" s="357"/>
      <c r="S169" s="357"/>
      <c r="T169" s="357">
        <v>1</v>
      </c>
      <c r="U169" s="357"/>
      <c r="V169" s="357"/>
      <c r="W169" s="357"/>
      <c r="X169" s="357"/>
      <c r="Y169" s="357"/>
      <c r="Z169" s="357"/>
      <c r="AA169" s="357"/>
      <c r="AB169" s="357"/>
      <c r="AC169" s="357"/>
      <c r="AD169" s="357"/>
      <c r="AE169" s="357"/>
      <c r="AF169" s="357"/>
      <c r="AG169" s="357"/>
      <c r="AH169" s="358">
        <v>1</v>
      </c>
    </row>
    <row r="170" spans="1:34">
      <c r="A170" s="342"/>
      <c r="B170" s="338" t="s">
        <v>254</v>
      </c>
      <c r="C170" s="338" t="s">
        <v>394</v>
      </c>
      <c r="D170" s="339"/>
      <c r="E170" s="340"/>
      <c r="F170" s="340"/>
      <c r="G170" s="340"/>
      <c r="H170" s="340"/>
      <c r="I170" s="340"/>
      <c r="J170" s="340"/>
      <c r="K170" s="340"/>
      <c r="L170" s="340"/>
      <c r="M170" s="340"/>
      <c r="N170" s="340"/>
      <c r="O170" s="340"/>
      <c r="P170" s="340"/>
      <c r="Q170" s="340">
        <v>1</v>
      </c>
      <c r="R170" s="340"/>
      <c r="S170" s="340"/>
      <c r="T170" s="340"/>
      <c r="U170" s="340"/>
      <c r="V170" s="340"/>
      <c r="W170" s="340"/>
      <c r="X170" s="340"/>
      <c r="Y170" s="340"/>
      <c r="Z170" s="340"/>
      <c r="AA170" s="340"/>
      <c r="AB170" s="340"/>
      <c r="AC170" s="340"/>
      <c r="AD170" s="340"/>
      <c r="AE170" s="340"/>
      <c r="AF170" s="340"/>
      <c r="AG170" s="340"/>
      <c r="AH170" s="341">
        <v>1</v>
      </c>
    </row>
    <row r="171" spans="1:34">
      <c r="A171" s="342"/>
      <c r="B171" s="354" t="s">
        <v>396</v>
      </c>
      <c r="C171" s="355"/>
      <c r="D171" s="356"/>
      <c r="E171" s="357"/>
      <c r="F171" s="357"/>
      <c r="G171" s="357"/>
      <c r="H171" s="357"/>
      <c r="I171" s="357"/>
      <c r="J171" s="357"/>
      <c r="K171" s="357"/>
      <c r="L171" s="357"/>
      <c r="M171" s="357"/>
      <c r="N171" s="357"/>
      <c r="O171" s="357"/>
      <c r="P171" s="357"/>
      <c r="Q171" s="357">
        <v>1</v>
      </c>
      <c r="R171" s="357"/>
      <c r="S171" s="357"/>
      <c r="T171" s="357"/>
      <c r="U171" s="357"/>
      <c r="V171" s="357"/>
      <c r="W171" s="357"/>
      <c r="X171" s="357"/>
      <c r="Y171" s="357"/>
      <c r="Z171" s="357"/>
      <c r="AA171" s="357"/>
      <c r="AB171" s="357"/>
      <c r="AC171" s="357"/>
      <c r="AD171" s="357"/>
      <c r="AE171" s="357"/>
      <c r="AF171" s="357"/>
      <c r="AG171" s="357"/>
      <c r="AH171" s="358">
        <v>1</v>
      </c>
    </row>
    <row r="172" spans="1:34">
      <c r="A172" s="374" t="s">
        <v>397</v>
      </c>
      <c r="B172" s="375"/>
      <c r="C172" s="375"/>
      <c r="D172" s="376"/>
      <c r="E172" s="377"/>
      <c r="F172" s="377"/>
      <c r="G172" s="377"/>
      <c r="H172" s="377"/>
      <c r="I172" s="377"/>
      <c r="J172" s="377"/>
      <c r="K172" s="377"/>
      <c r="L172" s="377"/>
      <c r="M172" s="377"/>
      <c r="N172" s="377"/>
      <c r="O172" s="377"/>
      <c r="P172" s="377"/>
      <c r="Q172" s="377">
        <v>1</v>
      </c>
      <c r="R172" s="377"/>
      <c r="S172" s="377"/>
      <c r="T172" s="377">
        <v>1</v>
      </c>
      <c r="U172" s="377"/>
      <c r="V172" s="377">
        <v>1</v>
      </c>
      <c r="W172" s="377"/>
      <c r="X172" s="377"/>
      <c r="Y172" s="377"/>
      <c r="Z172" s="377"/>
      <c r="AA172" s="377"/>
      <c r="AB172" s="377"/>
      <c r="AC172" s="377"/>
      <c r="AD172" s="377"/>
      <c r="AE172" s="377"/>
      <c r="AF172" s="377"/>
      <c r="AG172" s="377"/>
      <c r="AH172" s="378">
        <v>3</v>
      </c>
    </row>
    <row r="173" spans="1:34">
      <c r="A173" s="338" t="s">
        <v>21</v>
      </c>
      <c r="B173" s="338" t="s">
        <v>155</v>
      </c>
      <c r="C173" s="338" t="s">
        <v>555</v>
      </c>
      <c r="D173" s="339"/>
      <c r="E173" s="340"/>
      <c r="F173" s="340">
        <v>1</v>
      </c>
      <c r="G173" s="340"/>
      <c r="H173" s="340"/>
      <c r="I173" s="340"/>
      <c r="J173" s="340"/>
      <c r="K173" s="340"/>
      <c r="L173" s="340"/>
      <c r="M173" s="340"/>
      <c r="N173" s="340"/>
      <c r="O173" s="340"/>
      <c r="P173" s="340"/>
      <c r="Q173" s="340"/>
      <c r="R173" s="340"/>
      <c r="S173" s="340"/>
      <c r="T173" s="340"/>
      <c r="U173" s="340"/>
      <c r="V173" s="340"/>
      <c r="W173" s="340"/>
      <c r="X173" s="340"/>
      <c r="Y173" s="340"/>
      <c r="Z173" s="340"/>
      <c r="AA173" s="340"/>
      <c r="AB173" s="340"/>
      <c r="AC173" s="340"/>
      <c r="AD173" s="340"/>
      <c r="AE173" s="340"/>
      <c r="AF173" s="340"/>
      <c r="AG173" s="340"/>
      <c r="AH173" s="341">
        <v>1</v>
      </c>
    </row>
    <row r="174" spans="1:34">
      <c r="A174" s="342"/>
      <c r="B174" s="342"/>
      <c r="C174" s="343" t="s">
        <v>556</v>
      </c>
      <c r="D174" s="344"/>
      <c r="E174" s="345"/>
      <c r="F174" s="345"/>
      <c r="G174" s="345"/>
      <c r="H174" s="345"/>
      <c r="I174" s="345"/>
      <c r="J174" s="345"/>
      <c r="K174" s="345"/>
      <c r="L174" s="345"/>
      <c r="M174" s="345"/>
      <c r="N174" s="345">
        <v>1</v>
      </c>
      <c r="O174" s="345"/>
      <c r="P174" s="345"/>
      <c r="Q174" s="345">
        <v>1</v>
      </c>
      <c r="R174" s="345"/>
      <c r="S174" s="345"/>
      <c r="T174" s="345"/>
      <c r="U174" s="345"/>
      <c r="V174" s="345"/>
      <c r="W174" s="345"/>
      <c r="X174" s="345"/>
      <c r="Y174" s="345"/>
      <c r="Z174" s="345"/>
      <c r="AA174" s="345"/>
      <c r="AB174" s="345"/>
      <c r="AC174" s="345"/>
      <c r="AD174" s="345"/>
      <c r="AE174" s="345"/>
      <c r="AF174" s="345"/>
      <c r="AG174" s="345"/>
      <c r="AH174" s="346">
        <v>2</v>
      </c>
    </row>
    <row r="175" spans="1:34">
      <c r="A175" s="342"/>
      <c r="B175" s="342"/>
      <c r="C175" s="343" t="s">
        <v>574</v>
      </c>
      <c r="D175" s="344"/>
      <c r="E175" s="345"/>
      <c r="F175" s="345"/>
      <c r="G175" s="345"/>
      <c r="H175" s="345"/>
      <c r="I175" s="345"/>
      <c r="J175" s="345"/>
      <c r="K175" s="345"/>
      <c r="L175" s="345"/>
      <c r="M175" s="345"/>
      <c r="N175" s="345"/>
      <c r="O175" s="345"/>
      <c r="P175" s="345"/>
      <c r="Q175" s="345"/>
      <c r="R175" s="345"/>
      <c r="S175" s="345"/>
      <c r="T175" s="345"/>
      <c r="U175" s="345"/>
      <c r="V175" s="345"/>
      <c r="W175" s="345"/>
      <c r="X175" s="345"/>
      <c r="Y175" s="345"/>
      <c r="Z175" s="345"/>
      <c r="AA175" s="345"/>
      <c r="AB175" s="345"/>
      <c r="AC175" s="345"/>
      <c r="AD175" s="345">
        <v>1</v>
      </c>
      <c r="AE175" s="345"/>
      <c r="AF175" s="345">
        <v>1</v>
      </c>
      <c r="AG175" s="345"/>
      <c r="AH175" s="346">
        <v>2</v>
      </c>
    </row>
    <row r="176" spans="1:34">
      <c r="A176" s="342"/>
      <c r="B176" s="342"/>
      <c r="C176" s="343" t="s">
        <v>369</v>
      </c>
      <c r="D176" s="344"/>
      <c r="E176" s="345"/>
      <c r="F176" s="345"/>
      <c r="G176" s="345"/>
      <c r="H176" s="345"/>
      <c r="I176" s="345"/>
      <c r="J176" s="345"/>
      <c r="K176" s="345"/>
      <c r="L176" s="345"/>
      <c r="M176" s="345"/>
      <c r="N176" s="345"/>
      <c r="O176" s="345"/>
      <c r="P176" s="345"/>
      <c r="Q176" s="345"/>
      <c r="R176" s="345"/>
      <c r="S176" s="345"/>
      <c r="T176" s="345">
        <v>1</v>
      </c>
      <c r="U176" s="345"/>
      <c r="V176" s="345"/>
      <c r="W176" s="345">
        <v>1</v>
      </c>
      <c r="X176" s="345"/>
      <c r="Y176" s="345"/>
      <c r="Z176" s="345"/>
      <c r="AA176" s="345"/>
      <c r="AB176" s="345">
        <v>1</v>
      </c>
      <c r="AC176" s="345"/>
      <c r="AD176" s="345">
        <v>1</v>
      </c>
      <c r="AE176" s="345"/>
      <c r="AF176" s="345"/>
      <c r="AG176" s="345"/>
      <c r="AH176" s="346">
        <v>4</v>
      </c>
    </row>
    <row r="177" spans="1:34">
      <c r="A177" s="342"/>
      <c r="B177" s="342"/>
      <c r="C177" s="343" t="s">
        <v>557</v>
      </c>
      <c r="D177" s="344"/>
      <c r="E177" s="345"/>
      <c r="F177" s="345"/>
      <c r="G177" s="345"/>
      <c r="H177" s="345"/>
      <c r="I177" s="345"/>
      <c r="J177" s="345"/>
      <c r="K177" s="345"/>
      <c r="L177" s="345"/>
      <c r="M177" s="345"/>
      <c r="N177" s="345"/>
      <c r="O177" s="345"/>
      <c r="P177" s="345"/>
      <c r="Q177" s="345"/>
      <c r="R177" s="345"/>
      <c r="S177" s="345"/>
      <c r="T177" s="345"/>
      <c r="U177" s="345"/>
      <c r="V177" s="345"/>
      <c r="W177" s="345"/>
      <c r="X177" s="345"/>
      <c r="Y177" s="345"/>
      <c r="Z177" s="345">
        <v>1</v>
      </c>
      <c r="AA177" s="345"/>
      <c r="AB177" s="345"/>
      <c r="AC177" s="345"/>
      <c r="AD177" s="345"/>
      <c r="AE177" s="345"/>
      <c r="AF177" s="345"/>
      <c r="AG177" s="345"/>
      <c r="AH177" s="346">
        <v>1</v>
      </c>
    </row>
    <row r="178" spans="1:34">
      <c r="A178" s="342"/>
      <c r="B178" s="342"/>
      <c r="C178" s="343" t="s">
        <v>575</v>
      </c>
      <c r="D178" s="344"/>
      <c r="E178" s="345"/>
      <c r="F178" s="345"/>
      <c r="G178" s="345"/>
      <c r="H178" s="345"/>
      <c r="I178" s="345"/>
      <c r="J178" s="345"/>
      <c r="K178" s="345"/>
      <c r="L178" s="345"/>
      <c r="M178" s="345"/>
      <c r="N178" s="345"/>
      <c r="O178" s="345"/>
      <c r="P178" s="345"/>
      <c r="Q178" s="345"/>
      <c r="R178" s="345"/>
      <c r="S178" s="345"/>
      <c r="T178" s="345"/>
      <c r="U178" s="345"/>
      <c r="V178" s="345"/>
      <c r="W178" s="345"/>
      <c r="X178" s="345"/>
      <c r="Y178" s="345"/>
      <c r="Z178" s="345"/>
      <c r="AA178" s="345"/>
      <c r="AB178" s="345"/>
      <c r="AC178" s="345"/>
      <c r="AD178" s="345">
        <v>1</v>
      </c>
      <c r="AE178" s="345"/>
      <c r="AF178" s="345"/>
      <c r="AG178" s="345"/>
      <c r="AH178" s="346">
        <v>1</v>
      </c>
    </row>
    <row r="179" spans="1:34">
      <c r="A179" s="342"/>
      <c r="B179" s="342"/>
      <c r="C179" s="343" t="s">
        <v>558</v>
      </c>
      <c r="D179" s="344"/>
      <c r="E179" s="345"/>
      <c r="F179" s="345"/>
      <c r="G179" s="345"/>
      <c r="H179" s="345"/>
      <c r="I179" s="345"/>
      <c r="J179" s="345"/>
      <c r="K179" s="345"/>
      <c r="L179" s="345"/>
      <c r="M179" s="345"/>
      <c r="N179" s="345"/>
      <c r="O179" s="345"/>
      <c r="P179" s="345"/>
      <c r="Q179" s="345"/>
      <c r="R179" s="345"/>
      <c r="S179" s="345"/>
      <c r="T179" s="345">
        <v>1</v>
      </c>
      <c r="U179" s="345"/>
      <c r="V179" s="345"/>
      <c r="W179" s="345"/>
      <c r="X179" s="345"/>
      <c r="Y179" s="345"/>
      <c r="Z179" s="345"/>
      <c r="AA179" s="345"/>
      <c r="AB179" s="345"/>
      <c r="AC179" s="345"/>
      <c r="AD179" s="345"/>
      <c r="AE179" s="345"/>
      <c r="AF179" s="345"/>
      <c r="AG179" s="345"/>
      <c r="AH179" s="346">
        <v>1</v>
      </c>
    </row>
    <row r="180" spans="1:34">
      <c r="A180" s="342"/>
      <c r="B180" s="342"/>
      <c r="C180" s="343" t="s">
        <v>459</v>
      </c>
      <c r="D180" s="344"/>
      <c r="E180" s="345"/>
      <c r="F180" s="345"/>
      <c r="G180" s="345"/>
      <c r="H180" s="345"/>
      <c r="I180" s="345"/>
      <c r="J180" s="345"/>
      <c r="K180" s="345"/>
      <c r="L180" s="345"/>
      <c r="M180" s="345"/>
      <c r="N180" s="345"/>
      <c r="O180" s="345"/>
      <c r="P180" s="345"/>
      <c r="Q180" s="345"/>
      <c r="R180" s="345"/>
      <c r="S180" s="345"/>
      <c r="T180" s="345"/>
      <c r="U180" s="345">
        <v>1</v>
      </c>
      <c r="V180" s="345">
        <v>1</v>
      </c>
      <c r="W180" s="345"/>
      <c r="X180" s="345"/>
      <c r="Y180" s="345"/>
      <c r="Z180" s="345"/>
      <c r="AA180" s="345"/>
      <c r="AB180" s="345"/>
      <c r="AC180" s="345"/>
      <c r="AD180" s="345"/>
      <c r="AE180" s="345"/>
      <c r="AF180" s="345"/>
      <c r="AG180" s="345"/>
      <c r="AH180" s="346">
        <v>2</v>
      </c>
    </row>
    <row r="181" spans="1:34">
      <c r="A181" s="342"/>
      <c r="B181" s="342"/>
      <c r="C181" s="343" t="s">
        <v>559</v>
      </c>
      <c r="D181" s="344"/>
      <c r="E181" s="345"/>
      <c r="F181" s="345"/>
      <c r="G181" s="345"/>
      <c r="H181" s="345"/>
      <c r="I181" s="345"/>
      <c r="J181" s="345"/>
      <c r="K181" s="345"/>
      <c r="L181" s="345"/>
      <c r="M181" s="345"/>
      <c r="N181" s="345"/>
      <c r="O181" s="345"/>
      <c r="P181" s="345"/>
      <c r="Q181" s="345"/>
      <c r="R181" s="345"/>
      <c r="S181" s="345"/>
      <c r="T181" s="345"/>
      <c r="U181" s="345"/>
      <c r="V181" s="345"/>
      <c r="W181" s="345"/>
      <c r="X181" s="345"/>
      <c r="Y181" s="345"/>
      <c r="Z181" s="345"/>
      <c r="AA181" s="345">
        <v>1</v>
      </c>
      <c r="AB181" s="345"/>
      <c r="AC181" s="345"/>
      <c r="AD181" s="345"/>
      <c r="AE181" s="345"/>
      <c r="AF181" s="345"/>
      <c r="AG181" s="345"/>
      <c r="AH181" s="346">
        <v>1</v>
      </c>
    </row>
    <row r="182" spans="1:34">
      <c r="A182" s="342"/>
      <c r="B182" s="342"/>
      <c r="C182" s="343" t="s">
        <v>496</v>
      </c>
      <c r="D182" s="344"/>
      <c r="E182" s="345"/>
      <c r="F182" s="345"/>
      <c r="G182" s="345"/>
      <c r="H182" s="345"/>
      <c r="I182" s="345"/>
      <c r="J182" s="345"/>
      <c r="K182" s="345"/>
      <c r="L182" s="345"/>
      <c r="M182" s="345"/>
      <c r="N182" s="345"/>
      <c r="O182" s="345"/>
      <c r="P182" s="345"/>
      <c r="Q182" s="345"/>
      <c r="R182" s="345"/>
      <c r="S182" s="345"/>
      <c r="T182" s="345"/>
      <c r="U182" s="345"/>
      <c r="V182" s="345">
        <v>1</v>
      </c>
      <c r="W182" s="345">
        <v>1</v>
      </c>
      <c r="X182" s="345"/>
      <c r="Y182" s="345">
        <v>1</v>
      </c>
      <c r="Z182" s="345"/>
      <c r="AA182" s="345"/>
      <c r="AB182" s="345">
        <v>1</v>
      </c>
      <c r="AC182" s="345"/>
      <c r="AD182" s="345"/>
      <c r="AE182" s="345"/>
      <c r="AF182" s="345"/>
      <c r="AG182" s="345"/>
      <c r="AH182" s="346">
        <v>4</v>
      </c>
    </row>
    <row r="183" spans="1:34">
      <c r="A183" s="342"/>
      <c r="B183" s="342"/>
      <c r="C183" s="343" t="s">
        <v>497</v>
      </c>
      <c r="D183" s="344"/>
      <c r="E183" s="345"/>
      <c r="F183" s="345"/>
      <c r="G183" s="345"/>
      <c r="H183" s="345"/>
      <c r="I183" s="345"/>
      <c r="J183" s="345"/>
      <c r="K183" s="345"/>
      <c r="L183" s="345"/>
      <c r="M183" s="345"/>
      <c r="N183" s="345"/>
      <c r="O183" s="345"/>
      <c r="P183" s="345"/>
      <c r="Q183" s="345"/>
      <c r="R183" s="345"/>
      <c r="S183" s="345"/>
      <c r="T183" s="345"/>
      <c r="U183" s="345"/>
      <c r="V183" s="345"/>
      <c r="W183" s="345">
        <v>2</v>
      </c>
      <c r="X183" s="345"/>
      <c r="Y183" s="345"/>
      <c r="Z183" s="345"/>
      <c r="AA183" s="345"/>
      <c r="AB183" s="345">
        <v>1</v>
      </c>
      <c r="AC183" s="345"/>
      <c r="AD183" s="345"/>
      <c r="AE183" s="345"/>
      <c r="AF183" s="345"/>
      <c r="AG183" s="345"/>
      <c r="AH183" s="346">
        <v>3</v>
      </c>
    </row>
    <row r="184" spans="1:34">
      <c r="A184" s="342"/>
      <c r="B184" s="342"/>
      <c r="C184" s="343" t="s">
        <v>421</v>
      </c>
      <c r="D184" s="344"/>
      <c r="E184" s="345"/>
      <c r="F184" s="345"/>
      <c r="G184" s="345"/>
      <c r="H184" s="345"/>
      <c r="I184" s="345"/>
      <c r="J184" s="345"/>
      <c r="K184" s="345"/>
      <c r="L184" s="345"/>
      <c r="M184" s="345"/>
      <c r="N184" s="345"/>
      <c r="O184" s="345"/>
      <c r="P184" s="345"/>
      <c r="Q184" s="345"/>
      <c r="R184" s="345"/>
      <c r="S184" s="345">
        <v>1</v>
      </c>
      <c r="T184" s="345"/>
      <c r="U184" s="345"/>
      <c r="V184" s="345"/>
      <c r="W184" s="345"/>
      <c r="X184" s="345"/>
      <c r="Y184" s="345"/>
      <c r="Z184" s="345"/>
      <c r="AA184" s="345"/>
      <c r="AB184" s="345"/>
      <c r="AC184" s="345"/>
      <c r="AD184" s="345"/>
      <c r="AE184" s="345"/>
      <c r="AF184" s="345"/>
      <c r="AG184" s="345"/>
      <c r="AH184" s="346">
        <v>1</v>
      </c>
    </row>
    <row r="185" spans="1:34">
      <c r="A185" s="342"/>
      <c r="B185" s="354" t="s">
        <v>336</v>
      </c>
      <c r="C185" s="355"/>
      <c r="D185" s="356"/>
      <c r="E185" s="357"/>
      <c r="F185" s="357">
        <v>1</v>
      </c>
      <c r="G185" s="357"/>
      <c r="H185" s="357"/>
      <c r="I185" s="357"/>
      <c r="J185" s="357"/>
      <c r="K185" s="357"/>
      <c r="L185" s="357"/>
      <c r="M185" s="357"/>
      <c r="N185" s="357">
        <v>1</v>
      </c>
      <c r="O185" s="357"/>
      <c r="P185" s="357"/>
      <c r="Q185" s="357">
        <v>1</v>
      </c>
      <c r="R185" s="357"/>
      <c r="S185" s="357">
        <v>1</v>
      </c>
      <c r="T185" s="357">
        <v>2</v>
      </c>
      <c r="U185" s="357">
        <v>1</v>
      </c>
      <c r="V185" s="357">
        <v>2</v>
      </c>
      <c r="W185" s="357">
        <v>4</v>
      </c>
      <c r="X185" s="357"/>
      <c r="Y185" s="357">
        <v>1</v>
      </c>
      <c r="Z185" s="357">
        <v>1</v>
      </c>
      <c r="AA185" s="357">
        <v>1</v>
      </c>
      <c r="AB185" s="357">
        <v>3</v>
      </c>
      <c r="AC185" s="357"/>
      <c r="AD185" s="357">
        <v>3</v>
      </c>
      <c r="AE185" s="357"/>
      <c r="AF185" s="357">
        <v>1</v>
      </c>
      <c r="AG185" s="357"/>
      <c r="AH185" s="358">
        <v>23</v>
      </c>
    </row>
    <row r="186" spans="1:34">
      <c r="A186" s="342"/>
      <c r="B186" s="338" t="s">
        <v>146</v>
      </c>
      <c r="C186" s="338" t="s">
        <v>474</v>
      </c>
      <c r="D186" s="339"/>
      <c r="E186" s="340"/>
      <c r="F186" s="340"/>
      <c r="G186" s="340"/>
      <c r="H186" s="340"/>
      <c r="I186" s="340"/>
      <c r="J186" s="340"/>
      <c r="K186" s="340"/>
      <c r="L186" s="340"/>
      <c r="M186" s="340"/>
      <c r="N186" s="340"/>
      <c r="O186" s="340"/>
      <c r="P186" s="340"/>
      <c r="Q186" s="340"/>
      <c r="R186" s="340"/>
      <c r="S186" s="340"/>
      <c r="T186" s="340"/>
      <c r="U186" s="340"/>
      <c r="V186" s="340">
        <v>1</v>
      </c>
      <c r="W186" s="340"/>
      <c r="X186" s="340"/>
      <c r="Y186" s="340"/>
      <c r="Z186" s="340"/>
      <c r="AA186" s="340"/>
      <c r="AB186" s="340"/>
      <c r="AC186" s="340"/>
      <c r="AD186" s="340"/>
      <c r="AE186" s="340"/>
      <c r="AF186" s="340"/>
      <c r="AG186" s="340"/>
      <c r="AH186" s="341">
        <v>1</v>
      </c>
    </row>
    <row r="187" spans="1:34">
      <c r="A187" s="342"/>
      <c r="B187" s="342"/>
      <c r="C187" s="343" t="s">
        <v>460</v>
      </c>
      <c r="D187" s="344"/>
      <c r="E187" s="345"/>
      <c r="F187" s="345"/>
      <c r="G187" s="345"/>
      <c r="H187" s="345"/>
      <c r="I187" s="345"/>
      <c r="J187" s="345"/>
      <c r="K187" s="345"/>
      <c r="L187" s="345"/>
      <c r="M187" s="345"/>
      <c r="N187" s="345">
        <v>1</v>
      </c>
      <c r="O187" s="345"/>
      <c r="P187" s="345"/>
      <c r="Q187" s="345"/>
      <c r="R187" s="345"/>
      <c r="S187" s="345"/>
      <c r="T187" s="345"/>
      <c r="U187" s="345">
        <v>1</v>
      </c>
      <c r="V187" s="345"/>
      <c r="W187" s="345"/>
      <c r="X187" s="345"/>
      <c r="Y187" s="345"/>
      <c r="Z187" s="345"/>
      <c r="AA187" s="345"/>
      <c r="AB187" s="345"/>
      <c r="AC187" s="345"/>
      <c r="AD187" s="345"/>
      <c r="AE187" s="345"/>
      <c r="AF187" s="345"/>
      <c r="AG187" s="345"/>
      <c r="AH187" s="346">
        <v>2</v>
      </c>
    </row>
    <row r="188" spans="1:34">
      <c r="A188" s="342"/>
      <c r="B188" s="342"/>
      <c r="C188" s="343" t="s">
        <v>475</v>
      </c>
      <c r="D188" s="344"/>
      <c r="E188" s="345"/>
      <c r="F188" s="345"/>
      <c r="G188" s="345"/>
      <c r="H188" s="345"/>
      <c r="I188" s="345"/>
      <c r="J188" s="345"/>
      <c r="K188" s="345"/>
      <c r="L188" s="345"/>
      <c r="M188" s="345"/>
      <c r="N188" s="345"/>
      <c r="O188" s="345"/>
      <c r="P188" s="345"/>
      <c r="Q188" s="345"/>
      <c r="R188" s="345"/>
      <c r="S188" s="345"/>
      <c r="T188" s="345"/>
      <c r="U188" s="345"/>
      <c r="V188" s="345">
        <v>1</v>
      </c>
      <c r="W188" s="345">
        <v>1</v>
      </c>
      <c r="X188" s="345"/>
      <c r="Y188" s="345"/>
      <c r="Z188" s="345"/>
      <c r="AA188" s="345"/>
      <c r="AB188" s="345"/>
      <c r="AC188" s="345"/>
      <c r="AD188" s="345"/>
      <c r="AE188" s="345"/>
      <c r="AF188" s="345"/>
      <c r="AG188" s="345"/>
      <c r="AH188" s="346">
        <v>2</v>
      </c>
    </row>
    <row r="189" spans="1:34">
      <c r="A189" s="342"/>
      <c r="B189" s="342"/>
      <c r="C189" s="343" t="s">
        <v>400</v>
      </c>
      <c r="D189" s="344"/>
      <c r="E189" s="345"/>
      <c r="F189" s="345"/>
      <c r="G189" s="345"/>
      <c r="H189" s="345"/>
      <c r="I189" s="345"/>
      <c r="J189" s="345"/>
      <c r="K189" s="345"/>
      <c r="L189" s="345"/>
      <c r="M189" s="345"/>
      <c r="N189" s="345"/>
      <c r="O189" s="345"/>
      <c r="P189" s="345"/>
      <c r="Q189" s="345"/>
      <c r="R189" s="345">
        <v>1</v>
      </c>
      <c r="S189" s="345"/>
      <c r="T189" s="345">
        <v>1</v>
      </c>
      <c r="U189" s="345"/>
      <c r="V189" s="345"/>
      <c r="W189" s="345"/>
      <c r="X189" s="345"/>
      <c r="Y189" s="345"/>
      <c r="Z189" s="345"/>
      <c r="AA189" s="345"/>
      <c r="AB189" s="345">
        <v>1</v>
      </c>
      <c r="AC189" s="345"/>
      <c r="AD189" s="345"/>
      <c r="AE189" s="345"/>
      <c r="AF189" s="345"/>
      <c r="AG189" s="345"/>
      <c r="AH189" s="346">
        <v>3</v>
      </c>
    </row>
    <row r="190" spans="1:34">
      <c r="A190" s="342"/>
      <c r="B190" s="342"/>
      <c r="C190" s="343" t="s">
        <v>435</v>
      </c>
      <c r="D190" s="344"/>
      <c r="E190" s="345"/>
      <c r="F190" s="345"/>
      <c r="G190" s="345"/>
      <c r="H190" s="345"/>
      <c r="I190" s="345"/>
      <c r="J190" s="345"/>
      <c r="K190" s="345"/>
      <c r="L190" s="345"/>
      <c r="M190" s="345"/>
      <c r="N190" s="345"/>
      <c r="O190" s="345"/>
      <c r="P190" s="345"/>
      <c r="Q190" s="345"/>
      <c r="R190" s="345"/>
      <c r="S190" s="345"/>
      <c r="T190" s="345"/>
      <c r="U190" s="345">
        <v>1</v>
      </c>
      <c r="V190" s="345"/>
      <c r="W190" s="345"/>
      <c r="X190" s="345"/>
      <c r="Y190" s="345"/>
      <c r="Z190" s="345"/>
      <c r="AA190" s="345"/>
      <c r="AB190" s="345"/>
      <c r="AC190" s="345"/>
      <c r="AD190" s="345"/>
      <c r="AE190" s="345"/>
      <c r="AF190" s="345"/>
      <c r="AG190" s="345"/>
      <c r="AH190" s="346">
        <v>1</v>
      </c>
    </row>
    <row r="191" spans="1:34">
      <c r="A191" s="342"/>
      <c r="B191" s="342"/>
      <c r="C191" s="343" t="s">
        <v>576</v>
      </c>
      <c r="D191" s="344"/>
      <c r="E191" s="345"/>
      <c r="F191" s="345"/>
      <c r="G191" s="345"/>
      <c r="H191" s="345"/>
      <c r="I191" s="345"/>
      <c r="J191" s="345"/>
      <c r="K191" s="345"/>
      <c r="L191" s="345"/>
      <c r="M191" s="345"/>
      <c r="N191" s="345"/>
      <c r="O191" s="345"/>
      <c r="P191" s="345"/>
      <c r="Q191" s="345"/>
      <c r="R191" s="345"/>
      <c r="S191" s="345"/>
      <c r="T191" s="345"/>
      <c r="U191" s="345"/>
      <c r="V191" s="345"/>
      <c r="W191" s="345"/>
      <c r="X191" s="345"/>
      <c r="Y191" s="345"/>
      <c r="Z191" s="345"/>
      <c r="AA191" s="345"/>
      <c r="AB191" s="345"/>
      <c r="AC191" s="345"/>
      <c r="AD191" s="345">
        <v>1</v>
      </c>
      <c r="AE191" s="345"/>
      <c r="AF191" s="345"/>
      <c r="AG191" s="345"/>
      <c r="AH191" s="346">
        <v>1</v>
      </c>
    </row>
    <row r="192" spans="1:34">
      <c r="A192" s="342"/>
      <c r="B192" s="342"/>
      <c r="C192" s="343" t="s">
        <v>158</v>
      </c>
      <c r="D192" s="344"/>
      <c r="E192" s="345"/>
      <c r="F192" s="345"/>
      <c r="G192" s="345"/>
      <c r="H192" s="345"/>
      <c r="I192" s="345"/>
      <c r="J192" s="345"/>
      <c r="K192" s="345"/>
      <c r="L192" s="345"/>
      <c r="M192" s="345"/>
      <c r="N192" s="345"/>
      <c r="O192" s="345"/>
      <c r="P192" s="345"/>
      <c r="Q192" s="345"/>
      <c r="R192" s="345"/>
      <c r="S192" s="345"/>
      <c r="T192" s="345"/>
      <c r="U192" s="345"/>
      <c r="V192" s="345"/>
      <c r="W192" s="345"/>
      <c r="X192" s="345"/>
      <c r="Y192" s="345"/>
      <c r="Z192" s="345"/>
      <c r="AA192" s="345"/>
      <c r="AB192" s="345"/>
      <c r="AC192" s="345"/>
      <c r="AD192" s="345"/>
      <c r="AE192" s="345">
        <v>1</v>
      </c>
      <c r="AF192" s="345"/>
      <c r="AG192" s="345"/>
      <c r="AH192" s="346">
        <v>1</v>
      </c>
    </row>
    <row r="193" spans="1:34">
      <c r="A193" s="342"/>
      <c r="B193" s="342"/>
      <c r="C193" s="343" t="s">
        <v>560</v>
      </c>
      <c r="D193" s="344"/>
      <c r="E193" s="345"/>
      <c r="F193" s="345"/>
      <c r="G193" s="345"/>
      <c r="H193" s="345"/>
      <c r="I193" s="345"/>
      <c r="J193" s="345"/>
      <c r="K193" s="345"/>
      <c r="L193" s="345"/>
      <c r="M193" s="345"/>
      <c r="N193" s="345"/>
      <c r="O193" s="345"/>
      <c r="P193" s="345"/>
      <c r="Q193" s="345"/>
      <c r="R193" s="345"/>
      <c r="S193" s="345"/>
      <c r="T193" s="345"/>
      <c r="U193" s="345"/>
      <c r="V193" s="345"/>
      <c r="W193" s="345"/>
      <c r="X193" s="345"/>
      <c r="Y193" s="345"/>
      <c r="Z193" s="345"/>
      <c r="AA193" s="345"/>
      <c r="AB193" s="345">
        <v>1</v>
      </c>
      <c r="AC193" s="345"/>
      <c r="AD193" s="345"/>
      <c r="AE193" s="345"/>
      <c r="AF193" s="345"/>
      <c r="AG193" s="345"/>
      <c r="AH193" s="346">
        <v>1</v>
      </c>
    </row>
    <row r="194" spans="1:34">
      <c r="A194" s="342"/>
      <c r="B194" s="354" t="s">
        <v>401</v>
      </c>
      <c r="C194" s="355"/>
      <c r="D194" s="356"/>
      <c r="E194" s="357"/>
      <c r="F194" s="357"/>
      <c r="G194" s="357"/>
      <c r="H194" s="357"/>
      <c r="I194" s="357"/>
      <c r="J194" s="357"/>
      <c r="K194" s="357"/>
      <c r="L194" s="357"/>
      <c r="M194" s="357"/>
      <c r="N194" s="357">
        <v>1</v>
      </c>
      <c r="O194" s="357"/>
      <c r="P194" s="357"/>
      <c r="Q194" s="357"/>
      <c r="R194" s="357">
        <v>1</v>
      </c>
      <c r="S194" s="357"/>
      <c r="T194" s="357">
        <v>1</v>
      </c>
      <c r="U194" s="357">
        <v>2</v>
      </c>
      <c r="V194" s="357">
        <v>2</v>
      </c>
      <c r="W194" s="357">
        <v>1</v>
      </c>
      <c r="X194" s="357"/>
      <c r="Y194" s="357"/>
      <c r="Z194" s="357"/>
      <c r="AA194" s="357"/>
      <c r="AB194" s="357">
        <v>2</v>
      </c>
      <c r="AC194" s="357"/>
      <c r="AD194" s="357">
        <v>1</v>
      </c>
      <c r="AE194" s="357">
        <v>1</v>
      </c>
      <c r="AF194" s="357"/>
      <c r="AG194" s="357"/>
      <c r="AH194" s="358">
        <v>12</v>
      </c>
    </row>
    <row r="195" spans="1:34">
      <c r="A195" s="342"/>
      <c r="B195" s="338" t="s">
        <v>171</v>
      </c>
      <c r="C195" s="338" t="s">
        <v>303</v>
      </c>
      <c r="D195" s="339"/>
      <c r="E195" s="340"/>
      <c r="F195" s="340"/>
      <c r="G195" s="340"/>
      <c r="H195" s="340"/>
      <c r="I195" s="340"/>
      <c r="J195" s="340"/>
      <c r="K195" s="340"/>
      <c r="L195" s="340"/>
      <c r="M195" s="340"/>
      <c r="N195" s="340"/>
      <c r="O195" s="340"/>
      <c r="P195" s="340"/>
      <c r="Q195" s="340"/>
      <c r="R195" s="340"/>
      <c r="S195" s="340"/>
      <c r="T195" s="340"/>
      <c r="U195" s="340"/>
      <c r="V195" s="340">
        <v>1</v>
      </c>
      <c r="W195" s="340">
        <v>3</v>
      </c>
      <c r="X195" s="340">
        <v>2</v>
      </c>
      <c r="Y195" s="340">
        <v>1</v>
      </c>
      <c r="Z195" s="340"/>
      <c r="AA195" s="340"/>
      <c r="AB195" s="340"/>
      <c r="AC195" s="340"/>
      <c r="AD195" s="340"/>
      <c r="AE195" s="340"/>
      <c r="AF195" s="340"/>
      <c r="AG195" s="340"/>
      <c r="AH195" s="341">
        <v>7</v>
      </c>
    </row>
    <row r="196" spans="1:34">
      <c r="A196" s="342"/>
      <c r="B196" s="354" t="s">
        <v>417</v>
      </c>
      <c r="C196" s="355"/>
      <c r="D196" s="356"/>
      <c r="E196" s="357"/>
      <c r="F196" s="357"/>
      <c r="G196" s="357"/>
      <c r="H196" s="357"/>
      <c r="I196" s="357"/>
      <c r="J196" s="357"/>
      <c r="K196" s="357"/>
      <c r="L196" s="357"/>
      <c r="M196" s="357"/>
      <c r="N196" s="357"/>
      <c r="O196" s="357"/>
      <c r="P196" s="357"/>
      <c r="Q196" s="357"/>
      <c r="R196" s="357"/>
      <c r="S196" s="357"/>
      <c r="T196" s="357"/>
      <c r="U196" s="357"/>
      <c r="V196" s="357">
        <v>1</v>
      </c>
      <c r="W196" s="357">
        <v>3</v>
      </c>
      <c r="X196" s="357">
        <v>2</v>
      </c>
      <c r="Y196" s="357">
        <v>1</v>
      </c>
      <c r="Z196" s="357"/>
      <c r="AA196" s="357"/>
      <c r="AB196" s="357"/>
      <c r="AC196" s="357"/>
      <c r="AD196" s="357"/>
      <c r="AE196" s="357"/>
      <c r="AF196" s="357"/>
      <c r="AG196" s="357"/>
      <c r="AH196" s="358">
        <v>7</v>
      </c>
    </row>
    <row r="197" spans="1:34">
      <c r="A197" s="342"/>
      <c r="B197" s="338" t="s">
        <v>203</v>
      </c>
      <c r="C197" s="338" t="s">
        <v>561</v>
      </c>
      <c r="D197" s="339"/>
      <c r="E197" s="340"/>
      <c r="F197" s="340"/>
      <c r="G197" s="340"/>
      <c r="H197" s="340"/>
      <c r="I197" s="340"/>
      <c r="J197" s="340"/>
      <c r="K197" s="340"/>
      <c r="L197" s="340"/>
      <c r="M197" s="340"/>
      <c r="N197" s="340"/>
      <c r="O197" s="340"/>
      <c r="P197" s="340"/>
      <c r="Q197" s="340"/>
      <c r="R197" s="340"/>
      <c r="S197" s="340"/>
      <c r="T197" s="340"/>
      <c r="U197" s="340"/>
      <c r="V197" s="340"/>
      <c r="W197" s="340"/>
      <c r="X197" s="340"/>
      <c r="Y197" s="340"/>
      <c r="Z197" s="340"/>
      <c r="AA197" s="340"/>
      <c r="AB197" s="340"/>
      <c r="AC197" s="340">
        <v>1</v>
      </c>
      <c r="AD197" s="340"/>
      <c r="AE197" s="340">
        <v>1</v>
      </c>
      <c r="AF197" s="340"/>
      <c r="AG197" s="340"/>
      <c r="AH197" s="341">
        <v>2</v>
      </c>
    </row>
    <row r="198" spans="1:34">
      <c r="A198" s="342"/>
      <c r="B198" s="342"/>
      <c r="C198" s="343" t="s">
        <v>501</v>
      </c>
      <c r="D198" s="344"/>
      <c r="E198" s="345"/>
      <c r="F198" s="345"/>
      <c r="G198" s="345"/>
      <c r="H198" s="345"/>
      <c r="I198" s="345"/>
      <c r="J198" s="345"/>
      <c r="K198" s="345"/>
      <c r="L198" s="345"/>
      <c r="M198" s="345"/>
      <c r="N198" s="345"/>
      <c r="O198" s="345"/>
      <c r="P198" s="345"/>
      <c r="Q198" s="345"/>
      <c r="R198" s="345"/>
      <c r="S198" s="345"/>
      <c r="T198" s="345"/>
      <c r="U198" s="345"/>
      <c r="V198" s="345"/>
      <c r="W198" s="345"/>
      <c r="X198" s="345">
        <v>2</v>
      </c>
      <c r="Y198" s="345"/>
      <c r="Z198" s="345"/>
      <c r="AA198" s="345"/>
      <c r="AB198" s="345"/>
      <c r="AC198" s="345"/>
      <c r="AD198" s="345">
        <v>1</v>
      </c>
      <c r="AE198" s="345"/>
      <c r="AF198" s="345"/>
      <c r="AG198" s="345"/>
      <c r="AH198" s="346">
        <v>3</v>
      </c>
    </row>
    <row r="199" spans="1:34">
      <c r="A199" s="342"/>
      <c r="B199" s="354" t="s">
        <v>502</v>
      </c>
      <c r="C199" s="355"/>
      <c r="D199" s="356"/>
      <c r="E199" s="357"/>
      <c r="F199" s="357"/>
      <c r="G199" s="357"/>
      <c r="H199" s="357"/>
      <c r="I199" s="357"/>
      <c r="J199" s="357"/>
      <c r="K199" s="357"/>
      <c r="L199" s="357"/>
      <c r="M199" s="357"/>
      <c r="N199" s="357"/>
      <c r="O199" s="357"/>
      <c r="P199" s="357"/>
      <c r="Q199" s="357"/>
      <c r="R199" s="357"/>
      <c r="S199" s="357"/>
      <c r="T199" s="357"/>
      <c r="U199" s="357"/>
      <c r="V199" s="357"/>
      <c r="W199" s="357"/>
      <c r="X199" s="357">
        <v>2</v>
      </c>
      <c r="Y199" s="357"/>
      <c r="Z199" s="357"/>
      <c r="AA199" s="357"/>
      <c r="AB199" s="357"/>
      <c r="AC199" s="357">
        <v>1</v>
      </c>
      <c r="AD199" s="357">
        <v>1</v>
      </c>
      <c r="AE199" s="357">
        <v>1</v>
      </c>
      <c r="AF199" s="357"/>
      <c r="AG199" s="357"/>
      <c r="AH199" s="358">
        <v>5</v>
      </c>
    </row>
    <row r="200" spans="1:34">
      <c r="A200" s="342"/>
      <c r="B200" s="338" t="s">
        <v>206</v>
      </c>
      <c r="C200" s="338" t="s">
        <v>409</v>
      </c>
      <c r="D200" s="339"/>
      <c r="E200" s="340"/>
      <c r="F200" s="340"/>
      <c r="G200" s="340"/>
      <c r="H200" s="340"/>
      <c r="I200" s="340"/>
      <c r="J200" s="340"/>
      <c r="K200" s="340"/>
      <c r="L200" s="340"/>
      <c r="M200" s="340"/>
      <c r="N200" s="340"/>
      <c r="O200" s="340"/>
      <c r="P200" s="340"/>
      <c r="Q200" s="340"/>
      <c r="R200" s="340">
        <v>1</v>
      </c>
      <c r="S200" s="340"/>
      <c r="T200" s="340">
        <v>2</v>
      </c>
      <c r="U200" s="340"/>
      <c r="V200" s="340"/>
      <c r="W200" s="340"/>
      <c r="X200" s="340"/>
      <c r="Y200" s="340"/>
      <c r="Z200" s="340"/>
      <c r="AA200" s="340"/>
      <c r="AB200" s="340"/>
      <c r="AC200" s="340"/>
      <c r="AD200" s="340">
        <v>1</v>
      </c>
      <c r="AE200" s="340"/>
      <c r="AF200" s="340"/>
      <c r="AG200" s="340"/>
      <c r="AH200" s="341">
        <v>4</v>
      </c>
    </row>
    <row r="201" spans="1:34">
      <c r="A201" s="342"/>
      <c r="B201" s="354" t="s">
        <v>479</v>
      </c>
      <c r="C201" s="355"/>
      <c r="D201" s="356"/>
      <c r="E201" s="357"/>
      <c r="F201" s="357"/>
      <c r="G201" s="357"/>
      <c r="H201" s="357"/>
      <c r="I201" s="357"/>
      <c r="J201" s="357"/>
      <c r="K201" s="357"/>
      <c r="L201" s="357"/>
      <c r="M201" s="357"/>
      <c r="N201" s="357"/>
      <c r="O201" s="357"/>
      <c r="P201" s="357"/>
      <c r="Q201" s="357"/>
      <c r="R201" s="357">
        <v>1</v>
      </c>
      <c r="S201" s="357"/>
      <c r="T201" s="357">
        <v>2</v>
      </c>
      <c r="U201" s="357"/>
      <c r="V201" s="357"/>
      <c r="W201" s="357"/>
      <c r="X201" s="357"/>
      <c r="Y201" s="357"/>
      <c r="Z201" s="357"/>
      <c r="AA201" s="357"/>
      <c r="AB201" s="357"/>
      <c r="AC201" s="357"/>
      <c r="AD201" s="357">
        <v>1</v>
      </c>
      <c r="AE201" s="357"/>
      <c r="AF201" s="357"/>
      <c r="AG201" s="357"/>
      <c r="AH201" s="358">
        <v>4</v>
      </c>
    </row>
    <row r="202" spans="1:34">
      <c r="A202" s="342"/>
      <c r="B202" s="338" t="s">
        <v>207</v>
      </c>
      <c r="C202" s="338" t="s">
        <v>498</v>
      </c>
      <c r="D202" s="339"/>
      <c r="E202" s="340"/>
      <c r="F202" s="340"/>
      <c r="G202" s="340"/>
      <c r="H202" s="340"/>
      <c r="I202" s="340"/>
      <c r="J202" s="340"/>
      <c r="K202" s="340"/>
      <c r="L202" s="340"/>
      <c r="M202" s="340"/>
      <c r="N202" s="340"/>
      <c r="O202" s="340"/>
      <c r="P202" s="340"/>
      <c r="Q202" s="340"/>
      <c r="R202" s="340"/>
      <c r="S202" s="340"/>
      <c r="T202" s="340"/>
      <c r="U202" s="340"/>
      <c r="V202" s="340"/>
      <c r="W202" s="340">
        <v>1</v>
      </c>
      <c r="X202" s="340">
        <v>3</v>
      </c>
      <c r="Y202" s="340"/>
      <c r="Z202" s="340"/>
      <c r="AA202" s="340"/>
      <c r="AB202" s="340"/>
      <c r="AC202" s="340"/>
      <c r="AD202" s="340"/>
      <c r="AE202" s="340"/>
      <c r="AF202" s="340"/>
      <c r="AG202" s="340"/>
      <c r="AH202" s="341">
        <v>4</v>
      </c>
    </row>
    <row r="203" spans="1:34">
      <c r="A203" s="342"/>
      <c r="B203" s="354" t="s">
        <v>499</v>
      </c>
      <c r="C203" s="355"/>
      <c r="D203" s="356"/>
      <c r="E203" s="357"/>
      <c r="F203" s="357"/>
      <c r="G203" s="357"/>
      <c r="H203" s="357"/>
      <c r="I203" s="357"/>
      <c r="J203" s="357"/>
      <c r="K203" s="357"/>
      <c r="L203" s="357"/>
      <c r="M203" s="357"/>
      <c r="N203" s="357"/>
      <c r="O203" s="357"/>
      <c r="P203" s="357"/>
      <c r="Q203" s="357"/>
      <c r="R203" s="357"/>
      <c r="S203" s="357"/>
      <c r="T203" s="357"/>
      <c r="U203" s="357"/>
      <c r="V203" s="357"/>
      <c r="W203" s="357">
        <v>1</v>
      </c>
      <c r="X203" s="357">
        <v>3</v>
      </c>
      <c r="Y203" s="357"/>
      <c r="Z203" s="357"/>
      <c r="AA203" s="357"/>
      <c r="AB203" s="357"/>
      <c r="AC203" s="357"/>
      <c r="AD203" s="357"/>
      <c r="AE203" s="357"/>
      <c r="AF203" s="357"/>
      <c r="AG203" s="357"/>
      <c r="AH203" s="358">
        <v>4</v>
      </c>
    </row>
    <row r="204" spans="1:34">
      <c r="A204" s="342"/>
      <c r="B204" s="338" t="s">
        <v>201</v>
      </c>
      <c r="C204" s="338" t="s">
        <v>500</v>
      </c>
      <c r="D204" s="339"/>
      <c r="E204" s="340"/>
      <c r="F204" s="340"/>
      <c r="G204" s="340"/>
      <c r="H204" s="340"/>
      <c r="I204" s="340"/>
      <c r="J204" s="340"/>
      <c r="K204" s="340"/>
      <c r="L204" s="340"/>
      <c r="M204" s="340"/>
      <c r="N204" s="340"/>
      <c r="O204" s="340"/>
      <c r="P204" s="340"/>
      <c r="Q204" s="340"/>
      <c r="R204" s="340"/>
      <c r="S204" s="340"/>
      <c r="T204" s="340"/>
      <c r="U204" s="340"/>
      <c r="V204" s="340"/>
      <c r="W204" s="340"/>
      <c r="X204" s="340">
        <v>1</v>
      </c>
      <c r="Y204" s="340"/>
      <c r="Z204" s="340"/>
      <c r="AA204" s="340"/>
      <c r="AB204" s="340"/>
      <c r="AC204" s="340"/>
      <c r="AD204" s="340"/>
      <c r="AE204" s="340"/>
      <c r="AF204" s="340"/>
      <c r="AG204" s="340"/>
      <c r="AH204" s="341">
        <v>1</v>
      </c>
    </row>
    <row r="205" spans="1:34">
      <c r="A205" s="342"/>
      <c r="B205" s="342"/>
      <c r="C205" s="343" t="s">
        <v>402</v>
      </c>
      <c r="D205" s="344"/>
      <c r="E205" s="345"/>
      <c r="F205" s="345"/>
      <c r="G205" s="345"/>
      <c r="H205" s="345"/>
      <c r="I205" s="345"/>
      <c r="J205" s="345"/>
      <c r="K205" s="345"/>
      <c r="L205" s="345"/>
      <c r="M205" s="345"/>
      <c r="N205" s="345"/>
      <c r="O205" s="345"/>
      <c r="P205" s="345"/>
      <c r="Q205" s="345"/>
      <c r="R205" s="345">
        <v>1</v>
      </c>
      <c r="S205" s="345"/>
      <c r="T205" s="345">
        <v>1</v>
      </c>
      <c r="U205" s="345"/>
      <c r="V205" s="345"/>
      <c r="W205" s="345"/>
      <c r="X205" s="345"/>
      <c r="Y205" s="345">
        <v>1</v>
      </c>
      <c r="Z205" s="345"/>
      <c r="AA205" s="345"/>
      <c r="AB205" s="345"/>
      <c r="AC205" s="345"/>
      <c r="AD205" s="345"/>
      <c r="AE205" s="345"/>
      <c r="AF205" s="345"/>
      <c r="AG205" s="345"/>
      <c r="AH205" s="346">
        <v>3</v>
      </c>
    </row>
    <row r="206" spans="1:34">
      <c r="A206" s="342"/>
      <c r="B206" s="354" t="s">
        <v>422</v>
      </c>
      <c r="C206" s="355"/>
      <c r="D206" s="356"/>
      <c r="E206" s="357"/>
      <c r="F206" s="357"/>
      <c r="G206" s="357"/>
      <c r="H206" s="357"/>
      <c r="I206" s="357"/>
      <c r="J206" s="357"/>
      <c r="K206" s="357"/>
      <c r="L206" s="357"/>
      <c r="M206" s="357"/>
      <c r="N206" s="357"/>
      <c r="O206" s="357"/>
      <c r="P206" s="357"/>
      <c r="Q206" s="357"/>
      <c r="R206" s="357">
        <v>1</v>
      </c>
      <c r="S206" s="357"/>
      <c r="T206" s="357">
        <v>1</v>
      </c>
      <c r="U206" s="357"/>
      <c r="V206" s="357"/>
      <c r="W206" s="357"/>
      <c r="X206" s="357">
        <v>1</v>
      </c>
      <c r="Y206" s="357">
        <v>1</v>
      </c>
      <c r="Z206" s="357"/>
      <c r="AA206" s="357"/>
      <c r="AB206" s="357"/>
      <c r="AC206" s="357"/>
      <c r="AD206" s="357"/>
      <c r="AE206" s="357"/>
      <c r="AF206" s="357"/>
      <c r="AG206" s="357"/>
      <c r="AH206" s="358">
        <v>4</v>
      </c>
    </row>
    <row r="207" spans="1:34">
      <c r="A207" s="342"/>
      <c r="B207" s="338" t="s">
        <v>208</v>
      </c>
      <c r="C207" s="338" t="s">
        <v>531</v>
      </c>
      <c r="D207" s="339"/>
      <c r="E207" s="340"/>
      <c r="F207" s="340"/>
      <c r="G207" s="340"/>
      <c r="H207" s="340"/>
      <c r="I207" s="340"/>
      <c r="J207" s="340"/>
      <c r="K207" s="340"/>
      <c r="L207" s="340"/>
      <c r="M207" s="340"/>
      <c r="N207" s="340"/>
      <c r="O207" s="340"/>
      <c r="P207" s="340"/>
      <c r="Q207" s="340"/>
      <c r="R207" s="340"/>
      <c r="S207" s="340"/>
      <c r="T207" s="340"/>
      <c r="U207" s="340"/>
      <c r="V207" s="340"/>
      <c r="W207" s="340"/>
      <c r="X207" s="340"/>
      <c r="Y207" s="340"/>
      <c r="Z207" s="340"/>
      <c r="AA207" s="340">
        <v>1</v>
      </c>
      <c r="AB207" s="340"/>
      <c r="AC207" s="340"/>
      <c r="AD207" s="340"/>
      <c r="AE207" s="340"/>
      <c r="AF207" s="340"/>
      <c r="AG207" s="340"/>
      <c r="AH207" s="341">
        <v>1</v>
      </c>
    </row>
    <row r="208" spans="1:34">
      <c r="A208" s="342"/>
      <c r="B208" s="342"/>
      <c r="C208" s="343" t="s">
        <v>562</v>
      </c>
      <c r="D208" s="344"/>
      <c r="E208" s="345"/>
      <c r="F208" s="345"/>
      <c r="G208" s="345"/>
      <c r="H208" s="345"/>
      <c r="I208" s="345"/>
      <c r="J208" s="345"/>
      <c r="K208" s="345"/>
      <c r="L208" s="345"/>
      <c r="M208" s="345"/>
      <c r="N208" s="345"/>
      <c r="O208" s="345"/>
      <c r="P208" s="345"/>
      <c r="Q208" s="345"/>
      <c r="R208" s="345"/>
      <c r="S208" s="345"/>
      <c r="T208" s="345"/>
      <c r="U208" s="345"/>
      <c r="V208" s="345"/>
      <c r="W208" s="345"/>
      <c r="X208" s="345"/>
      <c r="Y208" s="345"/>
      <c r="Z208" s="345"/>
      <c r="AA208" s="345"/>
      <c r="AB208" s="345">
        <v>1</v>
      </c>
      <c r="AC208" s="345"/>
      <c r="AD208" s="345"/>
      <c r="AE208" s="345"/>
      <c r="AF208" s="345"/>
      <c r="AG208" s="345"/>
      <c r="AH208" s="346">
        <v>1</v>
      </c>
    </row>
    <row r="209" spans="1:34">
      <c r="A209" s="342"/>
      <c r="B209" s="354" t="s">
        <v>532</v>
      </c>
      <c r="C209" s="355"/>
      <c r="D209" s="356"/>
      <c r="E209" s="357"/>
      <c r="F209" s="357"/>
      <c r="G209" s="357"/>
      <c r="H209" s="357"/>
      <c r="I209" s="357"/>
      <c r="J209" s="357"/>
      <c r="K209" s="357"/>
      <c r="L209" s="357"/>
      <c r="M209" s="357"/>
      <c r="N209" s="357"/>
      <c r="O209" s="357"/>
      <c r="P209" s="357"/>
      <c r="Q209" s="357"/>
      <c r="R209" s="357"/>
      <c r="S209" s="357"/>
      <c r="T209" s="357"/>
      <c r="U209" s="357"/>
      <c r="V209" s="357"/>
      <c r="W209" s="357"/>
      <c r="X209" s="357"/>
      <c r="Y209" s="357"/>
      <c r="Z209" s="357"/>
      <c r="AA209" s="357">
        <v>1</v>
      </c>
      <c r="AB209" s="357">
        <v>1</v>
      </c>
      <c r="AC209" s="357"/>
      <c r="AD209" s="357"/>
      <c r="AE209" s="357"/>
      <c r="AF209" s="357"/>
      <c r="AG209" s="357"/>
      <c r="AH209" s="358">
        <v>2</v>
      </c>
    </row>
    <row r="210" spans="1:34">
      <c r="A210" s="342"/>
      <c r="B210" s="338" t="s">
        <v>147</v>
      </c>
      <c r="C210" s="338" t="s">
        <v>593</v>
      </c>
      <c r="D210" s="339"/>
      <c r="E210" s="340"/>
      <c r="F210" s="340"/>
      <c r="G210" s="340"/>
      <c r="H210" s="340"/>
      <c r="I210" s="340"/>
      <c r="J210" s="340"/>
      <c r="K210" s="340"/>
      <c r="L210" s="340"/>
      <c r="M210" s="340"/>
      <c r="N210" s="340"/>
      <c r="O210" s="340"/>
      <c r="P210" s="340"/>
      <c r="Q210" s="340"/>
      <c r="R210" s="340"/>
      <c r="S210" s="340"/>
      <c r="T210" s="340"/>
      <c r="U210" s="340"/>
      <c r="V210" s="340"/>
      <c r="W210" s="340"/>
      <c r="X210" s="340"/>
      <c r="Y210" s="340"/>
      <c r="Z210" s="340"/>
      <c r="AA210" s="340"/>
      <c r="AB210" s="340"/>
      <c r="AC210" s="340"/>
      <c r="AD210" s="340"/>
      <c r="AE210" s="340">
        <v>1</v>
      </c>
      <c r="AF210" s="340"/>
      <c r="AG210" s="340"/>
      <c r="AH210" s="341">
        <v>1</v>
      </c>
    </row>
    <row r="211" spans="1:34">
      <c r="A211" s="342"/>
      <c r="B211" s="342"/>
      <c r="C211" s="343" t="s">
        <v>563</v>
      </c>
      <c r="D211" s="344"/>
      <c r="E211" s="345"/>
      <c r="F211" s="345"/>
      <c r="G211" s="345"/>
      <c r="H211" s="345"/>
      <c r="I211" s="345"/>
      <c r="J211" s="345"/>
      <c r="K211" s="345"/>
      <c r="L211" s="345"/>
      <c r="M211" s="345"/>
      <c r="N211" s="345"/>
      <c r="O211" s="345"/>
      <c r="P211" s="345"/>
      <c r="Q211" s="345"/>
      <c r="R211" s="345"/>
      <c r="S211" s="345"/>
      <c r="T211" s="345"/>
      <c r="U211" s="345"/>
      <c r="V211" s="345"/>
      <c r="W211" s="345"/>
      <c r="X211" s="345"/>
      <c r="Y211" s="345"/>
      <c r="Z211" s="345"/>
      <c r="AA211" s="345"/>
      <c r="AB211" s="345">
        <v>1</v>
      </c>
      <c r="AC211" s="345"/>
      <c r="AD211" s="345"/>
      <c r="AE211" s="345"/>
      <c r="AF211" s="345"/>
      <c r="AG211" s="345"/>
      <c r="AH211" s="346">
        <v>1</v>
      </c>
    </row>
    <row r="212" spans="1:34">
      <c r="A212" s="342"/>
      <c r="B212" s="354" t="s">
        <v>564</v>
      </c>
      <c r="C212" s="355"/>
      <c r="D212" s="356"/>
      <c r="E212" s="357"/>
      <c r="F212" s="357"/>
      <c r="G212" s="357"/>
      <c r="H212" s="357"/>
      <c r="I212" s="357"/>
      <c r="J212" s="357"/>
      <c r="K212" s="357"/>
      <c r="L212" s="357"/>
      <c r="M212" s="357"/>
      <c r="N212" s="357"/>
      <c r="O212" s="357"/>
      <c r="P212" s="357"/>
      <c r="Q212" s="357"/>
      <c r="R212" s="357"/>
      <c r="S212" s="357"/>
      <c r="T212" s="357"/>
      <c r="U212" s="357"/>
      <c r="V212" s="357"/>
      <c r="W212" s="357"/>
      <c r="X212" s="357"/>
      <c r="Y212" s="357"/>
      <c r="Z212" s="357"/>
      <c r="AA212" s="357"/>
      <c r="AB212" s="357">
        <v>1</v>
      </c>
      <c r="AC212" s="357"/>
      <c r="AD212" s="357"/>
      <c r="AE212" s="357">
        <v>1</v>
      </c>
      <c r="AF212" s="357"/>
      <c r="AG212" s="357"/>
      <c r="AH212" s="358">
        <v>2</v>
      </c>
    </row>
    <row r="213" spans="1:34">
      <c r="A213" s="342"/>
      <c r="B213" s="338" t="s">
        <v>170</v>
      </c>
      <c r="C213" s="338" t="s">
        <v>486</v>
      </c>
      <c r="D213" s="339"/>
      <c r="E213" s="340"/>
      <c r="F213" s="340"/>
      <c r="G213" s="340"/>
      <c r="H213" s="340"/>
      <c r="I213" s="340"/>
      <c r="J213" s="340"/>
      <c r="K213" s="340"/>
      <c r="L213" s="340"/>
      <c r="M213" s="340"/>
      <c r="N213" s="340"/>
      <c r="O213" s="340"/>
      <c r="P213" s="340"/>
      <c r="Q213" s="340"/>
      <c r="R213" s="340"/>
      <c r="S213" s="340"/>
      <c r="T213" s="340"/>
      <c r="U213" s="340"/>
      <c r="V213" s="340"/>
      <c r="W213" s="340">
        <v>1</v>
      </c>
      <c r="X213" s="340"/>
      <c r="Y213" s="340"/>
      <c r="Z213" s="340"/>
      <c r="AA213" s="340"/>
      <c r="AB213" s="340"/>
      <c r="AC213" s="340"/>
      <c r="AD213" s="340"/>
      <c r="AE213" s="340"/>
      <c r="AF213" s="340"/>
      <c r="AG213" s="340"/>
      <c r="AH213" s="341">
        <v>1</v>
      </c>
    </row>
    <row r="214" spans="1:34">
      <c r="A214" s="342"/>
      <c r="B214" s="342"/>
      <c r="C214" s="343" t="s">
        <v>436</v>
      </c>
      <c r="D214" s="344"/>
      <c r="E214" s="345"/>
      <c r="F214" s="345"/>
      <c r="G214" s="345"/>
      <c r="H214" s="345"/>
      <c r="I214" s="345"/>
      <c r="J214" s="345"/>
      <c r="K214" s="345"/>
      <c r="L214" s="345"/>
      <c r="M214" s="345"/>
      <c r="N214" s="345"/>
      <c r="O214" s="345"/>
      <c r="P214" s="345"/>
      <c r="Q214" s="345"/>
      <c r="R214" s="345"/>
      <c r="S214" s="345"/>
      <c r="T214" s="345">
        <v>1</v>
      </c>
      <c r="U214" s="345"/>
      <c r="V214" s="345"/>
      <c r="W214" s="345"/>
      <c r="X214" s="345"/>
      <c r="Y214" s="345"/>
      <c r="Z214" s="345"/>
      <c r="AA214" s="345"/>
      <c r="AB214" s="345"/>
      <c r="AC214" s="345"/>
      <c r="AD214" s="345"/>
      <c r="AE214" s="345"/>
      <c r="AF214" s="345"/>
      <c r="AG214" s="345"/>
      <c r="AH214" s="346">
        <v>1</v>
      </c>
    </row>
    <row r="215" spans="1:34">
      <c r="A215" s="342"/>
      <c r="B215" s="354" t="s">
        <v>437</v>
      </c>
      <c r="C215" s="355"/>
      <c r="D215" s="356"/>
      <c r="E215" s="357"/>
      <c r="F215" s="357"/>
      <c r="G215" s="357"/>
      <c r="H215" s="357"/>
      <c r="I215" s="357"/>
      <c r="J215" s="357"/>
      <c r="K215" s="357"/>
      <c r="L215" s="357"/>
      <c r="M215" s="357"/>
      <c r="N215" s="357"/>
      <c r="O215" s="357"/>
      <c r="P215" s="357"/>
      <c r="Q215" s="357"/>
      <c r="R215" s="357"/>
      <c r="S215" s="357"/>
      <c r="T215" s="357">
        <v>1</v>
      </c>
      <c r="U215" s="357"/>
      <c r="V215" s="357"/>
      <c r="W215" s="357">
        <v>1</v>
      </c>
      <c r="X215" s="357"/>
      <c r="Y215" s="357"/>
      <c r="Z215" s="357"/>
      <c r="AA215" s="357"/>
      <c r="AB215" s="357"/>
      <c r="AC215" s="357"/>
      <c r="AD215" s="357"/>
      <c r="AE215" s="357"/>
      <c r="AF215" s="357"/>
      <c r="AG215" s="357"/>
      <c r="AH215" s="358">
        <v>2</v>
      </c>
    </row>
    <row r="216" spans="1:34">
      <c r="A216" s="342"/>
      <c r="B216" s="338" t="s">
        <v>168</v>
      </c>
      <c r="C216" s="338" t="s">
        <v>221</v>
      </c>
      <c r="D216" s="339"/>
      <c r="E216" s="340"/>
      <c r="F216" s="340"/>
      <c r="G216" s="340"/>
      <c r="H216" s="340"/>
      <c r="I216" s="340"/>
      <c r="J216" s="340"/>
      <c r="K216" s="340"/>
      <c r="L216" s="340"/>
      <c r="M216" s="340"/>
      <c r="N216" s="340"/>
      <c r="O216" s="340"/>
      <c r="P216" s="340"/>
      <c r="Q216" s="340"/>
      <c r="R216" s="340"/>
      <c r="S216" s="340"/>
      <c r="T216" s="340"/>
      <c r="U216" s="340"/>
      <c r="V216" s="340">
        <v>1</v>
      </c>
      <c r="W216" s="340"/>
      <c r="X216" s="340"/>
      <c r="Y216" s="340"/>
      <c r="Z216" s="340"/>
      <c r="AA216" s="340"/>
      <c r="AB216" s="340"/>
      <c r="AC216" s="340"/>
      <c r="AD216" s="340"/>
      <c r="AE216" s="340"/>
      <c r="AF216" s="340"/>
      <c r="AG216" s="340"/>
      <c r="AH216" s="341">
        <v>1</v>
      </c>
    </row>
    <row r="217" spans="1:34">
      <c r="A217" s="342"/>
      <c r="B217" s="354" t="s">
        <v>461</v>
      </c>
      <c r="C217" s="355"/>
      <c r="D217" s="356"/>
      <c r="E217" s="357"/>
      <c r="F217" s="357"/>
      <c r="G217" s="357"/>
      <c r="H217" s="357"/>
      <c r="I217" s="357"/>
      <c r="J217" s="357"/>
      <c r="K217" s="357"/>
      <c r="L217" s="357"/>
      <c r="M217" s="357"/>
      <c r="N217" s="357"/>
      <c r="O217" s="357"/>
      <c r="P217" s="357"/>
      <c r="Q217" s="357"/>
      <c r="R217" s="357"/>
      <c r="S217" s="357"/>
      <c r="T217" s="357"/>
      <c r="U217" s="357"/>
      <c r="V217" s="357">
        <v>1</v>
      </c>
      <c r="W217" s="357"/>
      <c r="X217" s="357"/>
      <c r="Y217" s="357"/>
      <c r="Z217" s="357"/>
      <c r="AA217" s="357"/>
      <c r="AB217" s="357"/>
      <c r="AC217" s="357"/>
      <c r="AD217" s="357"/>
      <c r="AE217" s="357"/>
      <c r="AF217" s="357"/>
      <c r="AG217" s="357"/>
      <c r="AH217" s="358">
        <v>1</v>
      </c>
    </row>
    <row r="218" spans="1:34">
      <c r="A218" s="342"/>
      <c r="B218" s="338" t="s">
        <v>199</v>
      </c>
      <c r="C218" s="338" t="s">
        <v>594</v>
      </c>
      <c r="D218" s="339"/>
      <c r="E218" s="340"/>
      <c r="F218" s="340"/>
      <c r="G218" s="340"/>
      <c r="H218" s="340"/>
      <c r="I218" s="340"/>
      <c r="J218" s="340"/>
      <c r="K218" s="340"/>
      <c r="L218" s="340"/>
      <c r="M218" s="340"/>
      <c r="N218" s="340"/>
      <c r="O218" s="340"/>
      <c r="P218" s="340"/>
      <c r="Q218" s="340"/>
      <c r="R218" s="340"/>
      <c r="S218" s="340"/>
      <c r="T218" s="340"/>
      <c r="U218" s="340"/>
      <c r="V218" s="340"/>
      <c r="W218" s="340"/>
      <c r="X218" s="340"/>
      <c r="Y218" s="340"/>
      <c r="Z218" s="340"/>
      <c r="AA218" s="340"/>
      <c r="AB218" s="340"/>
      <c r="AC218" s="340"/>
      <c r="AD218" s="340"/>
      <c r="AE218" s="340"/>
      <c r="AF218" s="340">
        <v>1</v>
      </c>
      <c r="AG218" s="340"/>
      <c r="AH218" s="341">
        <v>1</v>
      </c>
    </row>
    <row r="219" spans="1:34">
      <c r="A219" s="342"/>
      <c r="B219" s="354" t="s">
        <v>595</v>
      </c>
      <c r="C219" s="355"/>
      <c r="D219" s="356"/>
      <c r="E219" s="357"/>
      <c r="F219" s="357"/>
      <c r="G219" s="357"/>
      <c r="H219" s="357"/>
      <c r="I219" s="357"/>
      <c r="J219" s="357"/>
      <c r="K219" s="357"/>
      <c r="L219" s="357"/>
      <c r="M219" s="357"/>
      <c r="N219" s="357"/>
      <c r="O219" s="357"/>
      <c r="P219" s="357"/>
      <c r="Q219" s="357"/>
      <c r="R219" s="357"/>
      <c r="S219" s="357"/>
      <c r="T219" s="357"/>
      <c r="U219" s="357"/>
      <c r="V219" s="357"/>
      <c r="W219" s="357"/>
      <c r="X219" s="357"/>
      <c r="Y219" s="357"/>
      <c r="Z219" s="357"/>
      <c r="AA219" s="357"/>
      <c r="AB219" s="357"/>
      <c r="AC219" s="357"/>
      <c r="AD219" s="357"/>
      <c r="AE219" s="357"/>
      <c r="AF219" s="357">
        <v>1</v>
      </c>
      <c r="AG219" s="357"/>
      <c r="AH219" s="358">
        <v>1</v>
      </c>
    </row>
    <row r="220" spans="1:34">
      <c r="A220" s="374" t="s">
        <v>335</v>
      </c>
      <c r="B220" s="375"/>
      <c r="C220" s="375"/>
      <c r="D220" s="376"/>
      <c r="E220" s="377"/>
      <c r="F220" s="377">
        <v>1</v>
      </c>
      <c r="G220" s="377"/>
      <c r="H220" s="377"/>
      <c r="I220" s="377"/>
      <c r="J220" s="377"/>
      <c r="K220" s="377"/>
      <c r="L220" s="377"/>
      <c r="M220" s="377"/>
      <c r="N220" s="377">
        <v>2</v>
      </c>
      <c r="O220" s="377"/>
      <c r="P220" s="377"/>
      <c r="Q220" s="377">
        <v>1</v>
      </c>
      <c r="R220" s="377">
        <v>3</v>
      </c>
      <c r="S220" s="377">
        <v>1</v>
      </c>
      <c r="T220" s="377">
        <v>7</v>
      </c>
      <c r="U220" s="377">
        <v>3</v>
      </c>
      <c r="V220" s="377">
        <v>6</v>
      </c>
      <c r="W220" s="377">
        <v>10</v>
      </c>
      <c r="X220" s="377">
        <v>8</v>
      </c>
      <c r="Y220" s="377">
        <v>3</v>
      </c>
      <c r="Z220" s="377">
        <v>1</v>
      </c>
      <c r="AA220" s="377">
        <v>2</v>
      </c>
      <c r="AB220" s="377">
        <v>7</v>
      </c>
      <c r="AC220" s="377">
        <v>1</v>
      </c>
      <c r="AD220" s="377">
        <v>6</v>
      </c>
      <c r="AE220" s="377">
        <v>3</v>
      </c>
      <c r="AF220" s="377">
        <v>2</v>
      </c>
      <c r="AG220" s="377"/>
      <c r="AH220" s="378">
        <v>67</v>
      </c>
    </row>
    <row r="221" spans="1:34">
      <c r="A221" s="338" t="s">
        <v>59</v>
      </c>
      <c r="B221" s="338" t="s">
        <v>59</v>
      </c>
      <c r="C221" s="338" t="s">
        <v>393</v>
      </c>
      <c r="D221" s="339"/>
      <c r="E221" s="340"/>
      <c r="F221" s="340"/>
      <c r="G221" s="340"/>
      <c r="H221" s="340"/>
      <c r="I221" s="340"/>
      <c r="J221" s="340"/>
      <c r="K221" s="340"/>
      <c r="L221" s="340"/>
      <c r="M221" s="340"/>
      <c r="N221" s="340"/>
      <c r="O221" s="340"/>
      <c r="P221" s="340">
        <v>1</v>
      </c>
      <c r="Q221" s="340"/>
      <c r="R221" s="340"/>
      <c r="S221" s="340"/>
      <c r="T221" s="340"/>
      <c r="U221" s="340"/>
      <c r="V221" s="340"/>
      <c r="W221" s="340"/>
      <c r="X221" s="340"/>
      <c r="Y221" s="340"/>
      <c r="Z221" s="340"/>
      <c r="AA221" s="340"/>
      <c r="AB221" s="340"/>
      <c r="AC221" s="340"/>
      <c r="AD221" s="340"/>
      <c r="AE221" s="340"/>
      <c r="AF221" s="340"/>
      <c r="AG221" s="340"/>
      <c r="AH221" s="341">
        <v>1</v>
      </c>
    </row>
    <row r="222" spans="1:34">
      <c r="A222" s="342"/>
      <c r="B222" s="354" t="s">
        <v>398</v>
      </c>
      <c r="C222" s="355"/>
      <c r="D222" s="356"/>
      <c r="E222" s="357"/>
      <c r="F222" s="357"/>
      <c r="G222" s="357"/>
      <c r="H222" s="357"/>
      <c r="I222" s="357"/>
      <c r="J222" s="357"/>
      <c r="K222" s="357"/>
      <c r="L222" s="357"/>
      <c r="M222" s="357"/>
      <c r="N222" s="357"/>
      <c r="O222" s="357"/>
      <c r="P222" s="357">
        <v>1</v>
      </c>
      <c r="Q222" s="357"/>
      <c r="R222" s="357"/>
      <c r="S222" s="357"/>
      <c r="T222" s="357"/>
      <c r="U222" s="357"/>
      <c r="V222" s="357"/>
      <c r="W222" s="357"/>
      <c r="X222" s="357"/>
      <c r="Y222" s="357"/>
      <c r="Z222" s="357"/>
      <c r="AA222" s="357"/>
      <c r="AB222" s="357"/>
      <c r="AC222" s="357"/>
      <c r="AD222" s="357"/>
      <c r="AE222" s="357"/>
      <c r="AF222" s="357"/>
      <c r="AG222" s="357"/>
      <c r="AH222" s="358">
        <v>1</v>
      </c>
    </row>
    <row r="223" spans="1:34">
      <c r="A223" s="342"/>
      <c r="B223" s="338" t="s">
        <v>179</v>
      </c>
      <c r="C223" s="338" t="s">
        <v>533</v>
      </c>
      <c r="D223" s="339"/>
      <c r="E223" s="340"/>
      <c r="F223" s="340"/>
      <c r="G223" s="340"/>
      <c r="H223" s="340"/>
      <c r="I223" s="340"/>
      <c r="J223" s="340"/>
      <c r="K223" s="340"/>
      <c r="L223" s="340"/>
      <c r="M223" s="340"/>
      <c r="N223" s="340"/>
      <c r="O223" s="340"/>
      <c r="P223" s="340"/>
      <c r="Q223" s="340"/>
      <c r="R223" s="340"/>
      <c r="S223" s="340"/>
      <c r="T223" s="340"/>
      <c r="U223" s="340"/>
      <c r="V223" s="340"/>
      <c r="W223" s="340"/>
      <c r="X223" s="340"/>
      <c r="Y223" s="340"/>
      <c r="Z223" s="340"/>
      <c r="AA223" s="340">
        <v>1</v>
      </c>
      <c r="AB223" s="340"/>
      <c r="AC223" s="340"/>
      <c r="AD223" s="340"/>
      <c r="AE223" s="340"/>
      <c r="AF223" s="340"/>
      <c r="AG223" s="340"/>
      <c r="AH223" s="341">
        <v>1</v>
      </c>
    </row>
    <row r="224" spans="1:34">
      <c r="A224" s="342"/>
      <c r="B224" s="354" t="s">
        <v>534</v>
      </c>
      <c r="C224" s="355"/>
      <c r="D224" s="356"/>
      <c r="E224" s="357"/>
      <c r="F224" s="357"/>
      <c r="G224" s="357"/>
      <c r="H224" s="357"/>
      <c r="I224" s="357"/>
      <c r="J224" s="357"/>
      <c r="K224" s="357"/>
      <c r="L224" s="357"/>
      <c r="M224" s="357"/>
      <c r="N224" s="357"/>
      <c r="O224" s="357"/>
      <c r="P224" s="357"/>
      <c r="Q224" s="357"/>
      <c r="R224" s="357"/>
      <c r="S224" s="357"/>
      <c r="T224" s="357"/>
      <c r="U224" s="357"/>
      <c r="V224" s="357"/>
      <c r="W224" s="357"/>
      <c r="X224" s="357"/>
      <c r="Y224" s="357"/>
      <c r="Z224" s="357"/>
      <c r="AA224" s="357">
        <v>1</v>
      </c>
      <c r="AB224" s="357"/>
      <c r="AC224" s="357"/>
      <c r="AD224" s="357"/>
      <c r="AE224" s="357"/>
      <c r="AF224" s="357"/>
      <c r="AG224" s="357"/>
      <c r="AH224" s="358">
        <v>1</v>
      </c>
    </row>
    <row r="225" spans="1:34">
      <c r="A225" s="342"/>
      <c r="B225" s="338" t="s">
        <v>176</v>
      </c>
      <c r="C225" s="338" t="s">
        <v>438</v>
      </c>
      <c r="D225" s="339"/>
      <c r="E225" s="340"/>
      <c r="F225" s="340"/>
      <c r="G225" s="340"/>
      <c r="H225" s="340"/>
      <c r="I225" s="340"/>
      <c r="J225" s="340"/>
      <c r="K225" s="340"/>
      <c r="L225" s="340"/>
      <c r="M225" s="340"/>
      <c r="N225" s="340"/>
      <c r="O225" s="340"/>
      <c r="P225" s="340"/>
      <c r="Q225" s="340"/>
      <c r="R225" s="340"/>
      <c r="S225" s="340"/>
      <c r="T225" s="340"/>
      <c r="U225" s="340">
        <v>1</v>
      </c>
      <c r="V225" s="340"/>
      <c r="W225" s="340"/>
      <c r="X225" s="340"/>
      <c r="Y225" s="340"/>
      <c r="Z225" s="340"/>
      <c r="AA225" s="340"/>
      <c r="AB225" s="340"/>
      <c r="AC225" s="340"/>
      <c r="AD225" s="340"/>
      <c r="AE225" s="340"/>
      <c r="AF225" s="340"/>
      <c r="AG225" s="340"/>
      <c r="AH225" s="341">
        <v>1</v>
      </c>
    </row>
    <row r="226" spans="1:34">
      <c r="A226" s="342"/>
      <c r="B226" s="354" t="s">
        <v>439</v>
      </c>
      <c r="C226" s="355"/>
      <c r="D226" s="356"/>
      <c r="E226" s="357"/>
      <c r="F226" s="357"/>
      <c r="G226" s="357"/>
      <c r="H226" s="357"/>
      <c r="I226" s="357"/>
      <c r="J226" s="357"/>
      <c r="K226" s="357"/>
      <c r="L226" s="357"/>
      <c r="M226" s="357"/>
      <c r="N226" s="357"/>
      <c r="O226" s="357"/>
      <c r="P226" s="357"/>
      <c r="Q226" s="357"/>
      <c r="R226" s="357"/>
      <c r="S226" s="357"/>
      <c r="T226" s="357"/>
      <c r="U226" s="357">
        <v>1</v>
      </c>
      <c r="V226" s="357"/>
      <c r="W226" s="357"/>
      <c r="X226" s="357"/>
      <c r="Y226" s="357"/>
      <c r="Z226" s="357"/>
      <c r="AA226" s="357"/>
      <c r="AB226" s="357"/>
      <c r="AC226" s="357"/>
      <c r="AD226" s="357"/>
      <c r="AE226" s="357"/>
      <c r="AF226" s="357"/>
      <c r="AG226" s="357"/>
      <c r="AH226" s="358">
        <v>1</v>
      </c>
    </row>
    <row r="227" spans="1:34">
      <c r="A227" s="374" t="s">
        <v>398</v>
      </c>
      <c r="B227" s="375"/>
      <c r="C227" s="375"/>
      <c r="D227" s="376"/>
      <c r="E227" s="377"/>
      <c r="F227" s="377"/>
      <c r="G227" s="377"/>
      <c r="H227" s="377"/>
      <c r="I227" s="377"/>
      <c r="J227" s="377"/>
      <c r="K227" s="377"/>
      <c r="L227" s="377"/>
      <c r="M227" s="377"/>
      <c r="N227" s="377"/>
      <c r="O227" s="377"/>
      <c r="P227" s="377">
        <v>1</v>
      </c>
      <c r="Q227" s="377"/>
      <c r="R227" s="377"/>
      <c r="S227" s="377"/>
      <c r="T227" s="377"/>
      <c r="U227" s="377">
        <v>1</v>
      </c>
      <c r="V227" s="377"/>
      <c r="W227" s="377"/>
      <c r="X227" s="377"/>
      <c r="Y227" s="377"/>
      <c r="Z227" s="377"/>
      <c r="AA227" s="377">
        <v>1</v>
      </c>
      <c r="AB227" s="377"/>
      <c r="AC227" s="377"/>
      <c r="AD227" s="377"/>
      <c r="AE227" s="377"/>
      <c r="AF227" s="377"/>
      <c r="AG227" s="377"/>
      <c r="AH227" s="378">
        <v>3</v>
      </c>
    </row>
    <row r="228" spans="1:34">
      <c r="A228" s="338" t="s">
        <v>29</v>
      </c>
      <c r="B228" s="338" t="s">
        <v>288</v>
      </c>
      <c r="C228" s="338" t="s">
        <v>370</v>
      </c>
      <c r="D228" s="339"/>
      <c r="E228" s="340"/>
      <c r="F228" s="340"/>
      <c r="G228" s="340">
        <v>3</v>
      </c>
      <c r="H228" s="340">
        <v>1</v>
      </c>
      <c r="I228" s="340">
        <v>2</v>
      </c>
      <c r="J228" s="340"/>
      <c r="K228" s="340"/>
      <c r="L228" s="340"/>
      <c r="M228" s="340"/>
      <c r="N228" s="340"/>
      <c r="O228" s="340"/>
      <c r="P228" s="340"/>
      <c r="Q228" s="340"/>
      <c r="R228" s="340"/>
      <c r="S228" s="340"/>
      <c r="T228" s="340"/>
      <c r="U228" s="340"/>
      <c r="V228" s="340"/>
      <c r="W228" s="340"/>
      <c r="X228" s="340"/>
      <c r="Y228" s="340"/>
      <c r="Z228" s="340"/>
      <c r="AA228" s="340"/>
      <c r="AB228" s="340"/>
      <c r="AC228" s="340"/>
      <c r="AD228" s="340"/>
      <c r="AE228" s="340"/>
      <c r="AF228" s="340"/>
      <c r="AG228" s="340"/>
      <c r="AH228" s="341">
        <v>6</v>
      </c>
    </row>
    <row r="229" spans="1:34">
      <c r="A229" s="342"/>
      <c r="B229" s="342"/>
      <c r="C229" s="343" t="s">
        <v>565</v>
      </c>
      <c r="D229" s="344"/>
      <c r="E229" s="345"/>
      <c r="F229" s="345"/>
      <c r="G229" s="345"/>
      <c r="H229" s="345"/>
      <c r="I229" s="345"/>
      <c r="J229" s="345"/>
      <c r="K229" s="345"/>
      <c r="L229" s="345"/>
      <c r="M229" s="345"/>
      <c r="N229" s="345"/>
      <c r="O229" s="345"/>
      <c r="P229" s="345"/>
      <c r="Q229" s="345"/>
      <c r="R229" s="345"/>
      <c r="S229" s="345"/>
      <c r="T229" s="345"/>
      <c r="U229" s="345"/>
      <c r="V229" s="345"/>
      <c r="W229" s="345"/>
      <c r="X229" s="345"/>
      <c r="Y229" s="345"/>
      <c r="Z229" s="345"/>
      <c r="AA229" s="345"/>
      <c r="AB229" s="345"/>
      <c r="AC229" s="345">
        <v>1</v>
      </c>
      <c r="AD229" s="345">
        <v>1</v>
      </c>
      <c r="AE229" s="345"/>
      <c r="AF229" s="345"/>
      <c r="AG229" s="345"/>
      <c r="AH229" s="346">
        <v>2</v>
      </c>
    </row>
    <row r="230" spans="1:34">
      <c r="A230" s="342"/>
      <c r="B230" s="342"/>
      <c r="C230" s="343" t="s">
        <v>381</v>
      </c>
      <c r="D230" s="344"/>
      <c r="E230" s="345"/>
      <c r="F230" s="345"/>
      <c r="G230" s="345"/>
      <c r="H230" s="345"/>
      <c r="I230" s="345"/>
      <c r="J230" s="345">
        <v>1</v>
      </c>
      <c r="K230" s="345"/>
      <c r="L230" s="345"/>
      <c r="M230" s="345"/>
      <c r="N230" s="345"/>
      <c r="O230" s="345"/>
      <c r="P230" s="345"/>
      <c r="Q230" s="345"/>
      <c r="R230" s="345"/>
      <c r="S230" s="345"/>
      <c r="T230" s="345"/>
      <c r="U230" s="345"/>
      <c r="V230" s="345"/>
      <c r="W230" s="345"/>
      <c r="X230" s="345"/>
      <c r="Y230" s="345"/>
      <c r="Z230" s="345"/>
      <c r="AA230" s="345"/>
      <c r="AB230" s="345"/>
      <c r="AC230" s="345"/>
      <c r="AD230" s="345"/>
      <c r="AE230" s="345"/>
      <c r="AF230" s="345"/>
      <c r="AG230" s="345"/>
      <c r="AH230" s="346">
        <v>1</v>
      </c>
    </row>
    <row r="231" spans="1:34">
      <c r="A231" s="342"/>
      <c r="B231" s="354" t="s">
        <v>382</v>
      </c>
      <c r="C231" s="355"/>
      <c r="D231" s="356"/>
      <c r="E231" s="357"/>
      <c r="F231" s="357"/>
      <c r="G231" s="357">
        <v>3</v>
      </c>
      <c r="H231" s="357">
        <v>1</v>
      </c>
      <c r="I231" s="357">
        <v>2</v>
      </c>
      <c r="J231" s="357">
        <v>1</v>
      </c>
      <c r="K231" s="357"/>
      <c r="L231" s="357"/>
      <c r="M231" s="357"/>
      <c r="N231" s="357"/>
      <c r="O231" s="357"/>
      <c r="P231" s="357"/>
      <c r="Q231" s="357"/>
      <c r="R231" s="357"/>
      <c r="S231" s="357"/>
      <c r="T231" s="357"/>
      <c r="U231" s="357"/>
      <c r="V231" s="357"/>
      <c r="W231" s="357"/>
      <c r="X231" s="357"/>
      <c r="Y231" s="357"/>
      <c r="Z231" s="357"/>
      <c r="AA231" s="357"/>
      <c r="AB231" s="357"/>
      <c r="AC231" s="357">
        <v>1</v>
      </c>
      <c r="AD231" s="357">
        <v>1</v>
      </c>
      <c r="AE231" s="357"/>
      <c r="AF231" s="357"/>
      <c r="AG231" s="357"/>
      <c r="AH231" s="358">
        <v>9</v>
      </c>
    </row>
    <row r="232" spans="1:34">
      <c r="A232" s="342"/>
      <c r="B232" s="338" t="s">
        <v>286</v>
      </c>
      <c r="C232" s="338" t="s">
        <v>566</v>
      </c>
      <c r="D232" s="339"/>
      <c r="E232" s="340"/>
      <c r="F232" s="340"/>
      <c r="G232" s="340"/>
      <c r="H232" s="340"/>
      <c r="I232" s="340"/>
      <c r="J232" s="340"/>
      <c r="K232" s="340"/>
      <c r="L232" s="340"/>
      <c r="M232" s="340"/>
      <c r="N232" s="340"/>
      <c r="O232" s="340"/>
      <c r="P232" s="340"/>
      <c r="Q232" s="340"/>
      <c r="R232" s="340"/>
      <c r="S232" s="340"/>
      <c r="T232" s="340"/>
      <c r="U232" s="340"/>
      <c r="V232" s="340"/>
      <c r="W232" s="340"/>
      <c r="X232" s="340"/>
      <c r="Y232" s="340"/>
      <c r="Z232" s="340"/>
      <c r="AA232" s="340"/>
      <c r="AB232" s="340"/>
      <c r="AC232" s="340">
        <v>1</v>
      </c>
      <c r="AD232" s="340"/>
      <c r="AE232" s="340"/>
      <c r="AF232" s="340"/>
      <c r="AG232" s="340"/>
      <c r="AH232" s="341">
        <v>1</v>
      </c>
    </row>
    <row r="233" spans="1:34">
      <c r="A233" s="342"/>
      <c r="B233" s="342"/>
      <c r="C233" s="343" t="s">
        <v>346</v>
      </c>
      <c r="D233" s="344"/>
      <c r="E233" s="345"/>
      <c r="F233" s="345"/>
      <c r="G233" s="345"/>
      <c r="H233" s="345"/>
      <c r="I233" s="345"/>
      <c r="J233" s="345"/>
      <c r="K233" s="345"/>
      <c r="L233" s="345"/>
      <c r="M233" s="345"/>
      <c r="N233" s="345"/>
      <c r="O233" s="345"/>
      <c r="P233" s="345"/>
      <c r="Q233" s="345"/>
      <c r="R233" s="345"/>
      <c r="S233" s="345"/>
      <c r="T233" s="345"/>
      <c r="U233" s="345"/>
      <c r="V233" s="345"/>
      <c r="W233" s="345"/>
      <c r="X233" s="345"/>
      <c r="Y233" s="345"/>
      <c r="Z233" s="345"/>
      <c r="AA233" s="345"/>
      <c r="AB233" s="345">
        <v>1</v>
      </c>
      <c r="AC233" s="345"/>
      <c r="AD233" s="345">
        <v>1</v>
      </c>
      <c r="AE233" s="345"/>
      <c r="AF233" s="345"/>
      <c r="AG233" s="345"/>
      <c r="AH233" s="346">
        <v>2</v>
      </c>
    </row>
    <row r="234" spans="1:34">
      <c r="A234" s="342"/>
      <c r="B234" s="354" t="s">
        <v>567</v>
      </c>
      <c r="C234" s="355"/>
      <c r="D234" s="356"/>
      <c r="E234" s="357"/>
      <c r="F234" s="357"/>
      <c r="G234" s="357"/>
      <c r="H234" s="357"/>
      <c r="I234" s="357"/>
      <c r="J234" s="357"/>
      <c r="K234" s="357"/>
      <c r="L234" s="357"/>
      <c r="M234" s="357"/>
      <c r="N234" s="357"/>
      <c r="O234" s="357"/>
      <c r="P234" s="357"/>
      <c r="Q234" s="357"/>
      <c r="R234" s="357"/>
      <c r="S234" s="357"/>
      <c r="T234" s="357"/>
      <c r="U234" s="357"/>
      <c r="V234" s="357"/>
      <c r="W234" s="357"/>
      <c r="X234" s="357"/>
      <c r="Y234" s="357"/>
      <c r="Z234" s="357"/>
      <c r="AA234" s="357"/>
      <c r="AB234" s="357">
        <v>1</v>
      </c>
      <c r="AC234" s="357">
        <v>1</v>
      </c>
      <c r="AD234" s="357">
        <v>1</v>
      </c>
      <c r="AE234" s="357"/>
      <c r="AF234" s="357"/>
      <c r="AG234" s="357"/>
      <c r="AH234" s="358">
        <v>3</v>
      </c>
    </row>
    <row r="235" spans="1:34">
      <c r="A235" s="342"/>
      <c r="B235" s="338" t="s">
        <v>169</v>
      </c>
      <c r="C235" s="338" t="s">
        <v>536</v>
      </c>
      <c r="D235" s="339"/>
      <c r="E235" s="340"/>
      <c r="F235" s="340"/>
      <c r="G235" s="340"/>
      <c r="H235" s="340"/>
      <c r="I235" s="340"/>
      <c r="J235" s="340"/>
      <c r="K235" s="340"/>
      <c r="L235" s="340"/>
      <c r="M235" s="340"/>
      <c r="N235" s="340"/>
      <c r="O235" s="340"/>
      <c r="P235" s="340"/>
      <c r="Q235" s="340"/>
      <c r="R235" s="340"/>
      <c r="S235" s="340"/>
      <c r="T235" s="340"/>
      <c r="U235" s="340"/>
      <c r="V235" s="340"/>
      <c r="W235" s="340"/>
      <c r="X235" s="340"/>
      <c r="Y235" s="340">
        <v>1</v>
      </c>
      <c r="Z235" s="340"/>
      <c r="AA235" s="340"/>
      <c r="AB235" s="340">
        <v>1</v>
      </c>
      <c r="AC235" s="340"/>
      <c r="AD235" s="340"/>
      <c r="AE235" s="340"/>
      <c r="AF235" s="340"/>
      <c r="AG235" s="340"/>
      <c r="AH235" s="341">
        <v>2</v>
      </c>
    </row>
    <row r="236" spans="1:34">
      <c r="A236" s="342"/>
      <c r="B236" s="354" t="s">
        <v>537</v>
      </c>
      <c r="C236" s="355"/>
      <c r="D236" s="356"/>
      <c r="E236" s="357"/>
      <c r="F236" s="357"/>
      <c r="G236" s="357"/>
      <c r="H236" s="357"/>
      <c r="I236" s="357"/>
      <c r="J236" s="357"/>
      <c r="K236" s="357"/>
      <c r="L236" s="357"/>
      <c r="M236" s="357"/>
      <c r="N236" s="357"/>
      <c r="O236" s="357"/>
      <c r="P236" s="357"/>
      <c r="Q236" s="357"/>
      <c r="R236" s="357"/>
      <c r="S236" s="357"/>
      <c r="T236" s="357"/>
      <c r="U236" s="357"/>
      <c r="V236" s="357"/>
      <c r="W236" s="357"/>
      <c r="X236" s="357"/>
      <c r="Y236" s="357">
        <v>1</v>
      </c>
      <c r="Z236" s="357"/>
      <c r="AA236" s="357"/>
      <c r="AB236" s="357">
        <v>1</v>
      </c>
      <c r="AC236" s="357"/>
      <c r="AD236" s="357"/>
      <c r="AE236" s="357"/>
      <c r="AF236" s="357"/>
      <c r="AG236" s="357"/>
      <c r="AH236" s="358">
        <v>2</v>
      </c>
    </row>
    <row r="237" spans="1:34">
      <c r="A237" s="342"/>
      <c r="B237" s="338" t="s">
        <v>181</v>
      </c>
      <c r="C237" s="338" t="s">
        <v>535</v>
      </c>
      <c r="D237" s="339"/>
      <c r="E237" s="340"/>
      <c r="F237" s="340"/>
      <c r="G237" s="340"/>
      <c r="H237" s="340"/>
      <c r="I237" s="340"/>
      <c r="J237" s="340"/>
      <c r="K237" s="340"/>
      <c r="L237" s="340"/>
      <c r="M237" s="340"/>
      <c r="N237" s="340"/>
      <c r="O237" s="340"/>
      <c r="P237" s="340"/>
      <c r="Q237" s="340"/>
      <c r="R237" s="340"/>
      <c r="S237" s="340"/>
      <c r="T237" s="340"/>
      <c r="U237" s="340"/>
      <c r="V237" s="340"/>
      <c r="W237" s="340"/>
      <c r="X237" s="340"/>
      <c r="Y237" s="340">
        <v>1</v>
      </c>
      <c r="Z237" s="340"/>
      <c r="AA237" s="340"/>
      <c r="AB237" s="340"/>
      <c r="AC237" s="340"/>
      <c r="AD237" s="340"/>
      <c r="AE237" s="340"/>
      <c r="AF237" s="340"/>
      <c r="AG237" s="340"/>
      <c r="AH237" s="341">
        <v>1</v>
      </c>
    </row>
    <row r="238" spans="1:34">
      <c r="A238" s="342"/>
      <c r="B238" s="342"/>
      <c r="C238" s="343" t="s">
        <v>462</v>
      </c>
      <c r="D238" s="344"/>
      <c r="E238" s="345"/>
      <c r="F238" s="345"/>
      <c r="G238" s="345"/>
      <c r="H238" s="345"/>
      <c r="I238" s="345"/>
      <c r="J238" s="345"/>
      <c r="K238" s="345"/>
      <c r="L238" s="345"/>
      <c r="M238" s="345"/>
      <c r="N238" s="345"/>
      <c r="O238" s="345"/>
      <c r="P238" s="345"/>
      <c r="Q238" s="345"/>
      <c r="R238" s="345"/>
      <c r="S238" s="345"/>
      <c r="T238" s="345"/>
      <c r="U238" s="345">
        <v>1</v>
      </c>
      <c r="V238" s="345"/>
      <c r="W238" s="345"/>
      <c r="X238" s="345"/>
      <c r="Y238" s="345"/>
      <c r="Z238" s="345"/>
      <c r="AA238" s="345"/>
      <c r="AB238" s="345"/>
      <c r="AC238" s="345"/>
      <c r="AD238" s="345"/>
      <c r="AE238" s="345"/>
      <c r="AF238" s="345"/>
      <c r="AG238" s="345"/>
      <c r="AH238" s="346">
        <v>1</v>
      </c>
    </row>
    <row r="239" spans="1:34">
      <c r="A239" s="342"/>
      <c r="B239" s="354" t="s">
        <v>463</v>
      </c>
      <c r="C239" s="355"/>
      <c r="D239" s="356"/>
      <c r="E239" s="357"/>
      <c r="F239" s="357"/>
      <c r="G239" s="357"/>
      <c r="H239" s="357"/>
      <c r="I239" s="357"/>
      <c r="J239" s="357"/>
      <c r="K239" s="357"/>
      <c r="L239" s="357"/>
      <c r="M239" s="357"/>
      <c r="N239" s="357"/>
      <c r="O239" s="357"/>
      <c r="P239" s="357"/>
      <c r="Q239" s="357"/>
      <c r="R239" s="357"/>
      <c r="S239" s="357"/>
      <c r="T239" s="357"/>
      <c r="U239" s="357">
        <v>1</v>
      </c>
      <c r="V239" s="357"/>
      <c r="W239" s="357"/>
      <c r="X239" s="357"/>
      <c r="Y239" s="357">
        <v>1</v>
      </c>
      <c r="Z239" s="357"/>
      <c r="AA239" s="357"/>
      <c r="AB239" s="357"/>
      <c r="AC239" s="357"/>
      <c r="AD239" s="357"/>
      <c r="AE239" s="357"/>
      <c r="AF239" s="357"/>
      <c r="AG239" s="357"/>
      <c r="AH239" s="358">
        <v>2</v>
      </c>
    </row>
    <row r="240" spans="1:34">
      <c r="A240" s="342"/>
      <c r="B240" s="338" t="s">
        <v>287</v>
      </c>
      <c r="C240" s="338" t="s">
        <v>613</v>
      </c>
      <c r="D240" s="339"/>
      <c r="E240" s="340"/>
      <c r="F240" s="340"/>
      <c r="G240" s="340"/>
      <c r="H240" s="340"/>
      <c r="I240" s="340"/>
      <c r="J240" s="340"/>
      <c r="K240" s="340"/>
      <c r="L240" s="340"/>
      <c r="M240" s="340"/>
      <c r="N240" s="340"/>
      <c r="O240" s="340"/>
      <c r="P240" s="340"/>
      <c r="Q240" s="340"/>
      <c r="R240" s="340"/>
      <c r="S240" s="340"/>
      <c r="T240" s="340"/>
      <c r="U240" s="340"/>
      <c r="V240" s="340"/>
      <c r="W240" s="340"/>
      <c r="X240" s="340"/>
      <c r="Y240" s="340"/>
      <c r="Z240" s="340"/>
      <c r="AA240" s="340"/>
      <c r="AB240" s="340"/>
      <c r="AC240" s="340"/>
      <c r="AD240" s="340"/>
      <c r="AE240" s="340"/>
      <c r="AF240" s="340">
        <v>1</v>
      </c>
      <c r="AG240" s="340"/>
      <c r="AH240" s="341">
        <v>1</v>
      </c>
    </row>
    <row r="241" spans="1:34">
      <c r="A241" s="342"/>
      <c r="B241" s="342"/>
      <c r="C241" s="343" t="s">
        <v>540</v>
      </c>
      <c r="D241" s="344"/>
      <c r="E241" s="345"/>
      <c r="F241" s="345"/>
      <c r="G241" s="345"/>
      <c r="H241" s="345"/>
      <c r="I241" s="345"/>
      <c r="J241" s="345"/>
      <c r="K241" s="345"/>
      <c r="L241" s="345"/>
      <c r="M241" s="345"/>
      <c r="N241" s="345"/>
      <c r="O241" s="345"/>
      <c r="P241" s="345"/>
      <c r="Q241" s="345"/>
      <c r="R241" s="345"/>
      <c r="S241" s="345"/>
      <c r="T241" s="345"/>
      <c r="U241" s="345"/>
      <c r="V241" s="345"/>
      <c r="W241" s="345">
        <v>1</v>
      </c>
      <c r="X241" s="345"/>
      <c r="Y241" s="345"/>
      <c r="Z241" s="345"/>
      <c r="AA241" s="345"/>
      <c r="AB241" s="345"/>
      <c r="AC241" s="345"/>
      <c r="AD241" s="345"/>
      <c r="AE241" s="345"/>
      <c r="AF241" s="345"/>
      <c r="AG241" s="345"/>
      <c r="AH241" s="346">
        <v>1</v>
      </c>
    </row>
    <row r="242" spans="1:34">
      <c r="A242" s="342"/>
      <c r="B242" s="354" t="s">
        <v>541</v>
      </c>
      <c r="C242" s="355"/>
      <c r="D242" s="356"/>
      <c r="E242" s="357"/>
      <c r="F242" s="357"/>
      <c r="G242" s="357"/>
      <c r="H242" s="357"/>
      <c r="I242" s="357"/>
      <c r="J242" s="357"/>
      <c r="K242" s="357"/>
      <c r="L242" s="357"/>
      <c r="M242" s="357"/>
      <c r="N242" s="357"/>
      <c r="O242" s="357"/>
      <c r="P242" s="357"/>
      <c r="Q242" s="357"/>
      <c r="R242" s="357"/>
      <c r="S242" s="357"/>
      <c r="T242" s="357"/>
      <c r="U242" s="357"/>
      <c r="V242" s="357"/>
      <c r="W242" s="357">
        <v>1</v>
      </c>
      <c r="X242" s="357"/>
      <c r="Y242" s="357"/>
      <c r="Z242" s="357"/>
      <c r="AA242" s="357"/>
      <c r="AB242" s="357"/>
      <c r="AC242" s="357"/>
      <c r="AD242" s="357"/>
      <c r="AE242" s="357"/>
      <c r="AF242" s="357">
        <v>1</v>
      </c>
      <c r="AG242" s="357"/>
      <c r="AH242" s="358">
        <v>2</v>
      </c>
    </row>
    <row r="243" spans="1:34">
      <c r="A243" s="342"/>
      <c r="B243" s="338" t="s">
        <v>292</v>
      </c>
      <c r="C243" s="338" t="s">
        <v>542</v>
      </c>
      <c r="D243" s="339"/>
      <c r="E243" s="340"/>
      <c r="F243" s="340"/>
      <c r="G243" s="340"/>
      <c r="H243" s="340"/>
      <c r="I243" s="340"/>
      <c r="J243" s="340"/>
      <c r="K243" s="340"/>
      <c r="L243" s="340"/>
      <c r="M243" s="340"/>
      <c r="N243" s="340"/>
      <c r="O243" s="340"/>
      <c r="P243" s="340"/>
      <c r="Q243" s="340"/>
      <c r="R243" s="340"/>
      <c r="S243" s="340"/>
      <c r="T243" s="340"/>
      <c r="U243" s="340"/>
      <c r="V243" s="340">
        <v>1</v>
      </c>
      <c r="W243" s="340"/>
      <c r="X243" s="340"/>
      <c r="Y243" s="340"/>
      <c r="Z243" s="340"/>
      <c r="AA243" s="340"/>
      <c r="AB243" s="340"/>
      <c r="AC243" s="340"/>
      <c r="AD243" s="340"/>
      <c r="AE243" s="340"/>
      <c r="AF243" s="340"/>
      <c r="AG243" s="340"/>
      <c r="AH243" s="341">
        <v>1</v>
      </c>
    </row>
    <row r="244" spans="1:34">
      <c r="A244" s="342"/>
      <c r="B244" s="342"/>
      <c r="C244" s="343" t="s">
        <v>577</v>
      </c>
      <c r="D244" s="344"/>
      <c r="E244" s="345"/>
      <c r="F244" s="345"/>
      <c r="G244" s="345"/>
      <c r="H244" s="345"/>
      <c r="I244" s="345"/>
      <c r="J244" s="345"/>
      <c r="K244" s="345"/>
      <c r="L244" s="345"/>
      <c r="M244" s="345"/>
      <c r="N244" s="345"/>
      <c r="O244" s="345"/>
      <c r="P244" s="345"/>
      <c r="Q244" s="345"/>
      <c r="R244" s="345"/>
      <c r="S244" s="345"/>
      <c r="T244" s="345"/>
      <c r="U244" s="345"/>
      <c r="V244" s="345"/>
      <c r="W244" s="345"/>
      <c r="X244" s="345"/>
      <c r="Y244" s="345"/>
      <c r="Z244" s="345"/>
      <c r="AA244" s="345"/>
      <c r="AB244" s="345">
        <v>1</v>
      </c>
      <c r="AC244" s="345"/>
      <c r="AD244" s="345"/>
      <c r="AE244" s="345"/>
      <c r="AF244" s="345"/>
      <c r="AG244" s="345"/>
      <c r="AH244" s="346">
        <v>1</v>
      </c>
    </row>
    <row r="245" spans="1:34">
      <c r="A245" s="342"/>
      <c r="B245" s="354" t="s">
        <v>543</v>
      </c>
      <c r="C245" s="355"/>
      <c r="D245" s="356"/>
      <c r="E245" s="357"/>
      <c r="F245" s="357"/>
      <c r="G245" s="357"/>
      <c r="H245" s="357"/>
      <c r="I245" s="357"/>
      <c r="J245" s="357"/>
      <c r="K245" s="357"/>
      <c r="L245" s="357"/>
      <c r="M245" s="357"/>
      <c r="N245" s="357"/>
      <c r="O245" s="357"/>
      <c r="P245" s="357"/>
      <c r="Q245" s="357"/>
      <c r="R245" s="357"/>
      <c r="S245" s="357"/>
      <c r="T245" s="357"/>
      <c r="U245" s="357"/>
      <c r="V245" s="357">
        <v>1</v>
      </c>
      <c r="W245" s="357"/>
      <c r="X245" s="357"/>
      <c r="Y245" s="357"/>
      <c r="Z245" s="357"/>
      <c r="AA245" s="357"/>
      <c r="AB245" s="357">
        <v>1</v>
      </c>
      <c r="AC245" s="357"/>
      <c r="AD245" s="357"/>
      <c r="AE245" s="357"/>
      <c r="AF245" s="357"/>
      <c r="AG245" s="357"/>
      <c r="AH245" s="358">
        <v>2</v>
      </c>
    </row>
    <row r="246" spans="1:34">
      <c r="A246" s="342"/>
      <c r="B246" s="338" t="s">
        <v>293</v>
      </c>
      <c r="C246" s="338" t="s">
        <v>573</v>
      </c>
      <c r="D246" s="339"/>
      <c r="E246" s="340"/>
      <c r="F246" s="340"/>
      <c r="G246" s="340"/>
      <c r="H246" s="340"/>
      <c r="I246" s="340"/>
      <c r="J246" s="340"/>
      <c r="K246" s="340"/>
      <c r="L246" s="340"/>
      <c r="M246" s="340"/>
      <c r="N246" s="340"/>
      <c r="O246" s="340"/>
      <c r="P246" s="340"/>
      <c r="Q246" s="340"/>
      <c r="R246" s="340"/>
      <c r="S246" s="340"/>
      <c r="T246" s="340"/>
      <c r="U246" s="340"/>
      <c r="V246" s="340"/>
      <c r="W246" s="340"/>
      <c r="X246" s="340"/>
      <c r="Y246" s="340"/>
      <c r="Z246" s="340"/>
      <c r="AA246" s="340"/>
      <c r="AB246" s="340"/>
      <c r="AC246" s="340"/>
      <c r="AD246" s="340">
        <v>1</v>
      </c>
      <c r="AE246" s="340"/>
      <c r="AF246" s="340"/>
      <c r="AG246" s="340"/>
      <c r="AH246" s="341">
        <v>1</v>
      </c>
    </row>
    <row r="247" spans="1:34">
      <c r="A247" s="342"/>
      <c r="B247" s="354" t="s">
        <v>580</v>
      </c>
      <c r="C247" s="355"/>
      <c r="D247" s="356"/>
      <c r="E247" s="357"/>
      <c r="F247" s="357"/>
      <c r="G247" s="357"/>
      <c r="H247" s="357"/>
      <c r="I247" s="357"/>
      <c r="J247" s="357"/>
      <c r="K247" s="357"/>
      <c r="L247" s="357"/>
      <c r="M247" s="357"/>
      <c r="N247" s="357"/>
      <c r="O247" s="357"/>
      <c r="P247" s="357"/>
      <c r="Q247" s="357"/>
      <c r="R247" s="357"/>
      <c r="S247" s="357"/>
      <c r="T247" s="357"/>
      <c r="U247" s="357"/>
      <c r="V247" s="357"/>
      <c r="W247" s="357"/>
      <c r="X247" s="357"/>
      <c r="Y247" s="357"/>
      <c r="Z247" s="357"/>
      <c r="AA247" s="357"/>
      <c r="AB247" s="357"/>
      <c r="AC247" s="357"/>
      <c r="AD247" s="357">
        <v>1</v>
      </c>
      <c r="AE247" s="357"/>
      <c r="AF247" s="357"/>
      <c r="AG247" s="357"/>
      <c r="AH247" s="358">
        <v>1</v>
      </c>
    </row>
    <row r="248" spans="1:34">
      <c r="A248" s="342"/>
      <c r="B248" s="338" t="s">
        <v>290</v>
      </c>
      <c r="C248" s="338" t="s">
        <v>578</v>
      </c>
      <c r="D248" s="339"/>
      <c r="E248" s="340"/>
      <c r="F248" s="340"/>
      <c r="G248" s="340"/>
      <c r="H248" s="340"/>
      <c r="I248" s="340"/>
      <c r="J248" s="340"/>
      <c r="K248" s="340"/>
      <c r="L248" s="340"/>
      <c r="M248" s="340"/>
      <c r="N248" s="340"/>
      <c r="O248" s="340"/>
      <c r="P248" s="340"/>
      <c r="Q248" s="340"/>
      <c r="R248" s="340"/>
      <c r="S248" s="340"/>
      <c r="T248" s="340"/>
      <c r="U248" s="340"/>
      <c r="V248" s="340"/>
      <c r="W248" s="340"/>
      <c r="X248" s="340"/>
      <c r="Y248" s="340"/>
      <c r="Z248" s="340"/>
      <c r="AA248" s="340"/>
      <c r="AB248" s="340">
        <v>1</v>
      </c>
      <c r="AC248" s="340"/>
      <c r="AD248" s="340"/>
      <c r="AE248" s="340"/>
      <c r="AF248" s="340"/>
      <c r="AG248" s="340"/>
      <c r="AH248" s="341">
        <v>1</v>
      </c>
    </row>
    <row r="249" spans="1:34">
      <c r="A249" s="342"/>
      <c r="B249" s="354" t="s">
        <v>579</v>
      </c>
      <c r="C249" s="355"/>
      <c r="D249" s="356"/>
      <c r="E249" s="357"/>
      <c r="F249" s="357"/>
      <c r="G249" s="357"/>
      <c r="H249" s="357"/>
      <c r="I249" s="357"/>
      <c r="J249" s="357"/>
      <c r="K249" s="357"/>
      <c r="L249" s="357"/>
      <c r="M249" s="357"/>
      <c r="N249" s="357"/>
      <c r="O249" s="357"/>
      <c r="P249" s="357"/>
      <c r="Q249" s="357"/>
      <c r="R249" s="357"/>
      <c r="S249" s="357"/>
      <c r="T249" s="357"/>
      <c r="U249" s="357"/>
      <c r="V249" s="357"/>
      <c r="W249" s="357"/>
      <c r="X249" s="357"/>
      <c r="Y249" s="357"/>
      <c r="Z249" s="357"/>
      <c r="AA249" s="357"/>
      <c r="AB249" s="357">
        <v>1</v>
      </c>
      <c r="AC249" s="357"/>
      <c r="AD249" s="357"/>
      <c r="AE249" s="357"/>
      <c r="AF249" s="357"/>
      <c r="AG249" s="357"/>
      <c r="AH249" s="358">
        <v>1</v>
      </c>
    </row>
    <row r="250" spans="1:34">
      <c r="A250" s="342"/>
      <c r="B250" s="338" t="s">
        <v>289</v>
      </c>
      <c r="C250" s="338" t="s">
        <v>378</v>
      </c>
      <c r="D250" s="339"/>
      <c r="E250" s="340"/>
      <c r="F250" s="340"/>
      <c r="G250" s="340"/>
      <c r="H250" s="340"/>
      <c r="I250" s="340"/>
      <c r="J250" s="340">
        <v>1</v>
      </c>
      <c r="K250" s="340"/>
      <c r="L250" s="340"/>
      <c r="M250" s="340"/>
      <c r="N250" s="340"/>
      <c r="O250" s="340"/>
      <c r="P250" s="340"/>
      <c r="Q250" s="340"/>
      <c r="R250" s="340"/>
      <c r="S250" s="340"/>
      <c r="T250" s="340"/>
      <c r="U250" s="340"/>
      <c r="V250" s="340"/>
      <c r="W250" s="340"/>
      <c r="X250" s="340"/>
      <c r="Y250" s="340"/>
      <c r="Z250" s="340"/>
      <c r="AA250" s="340"/>
      <c r="AB250" s="340"/>
      <c r="AC250" s="340"/>
      <c r="AD250" s="340"/>
      <c r="AE250" s="340"/>
      <c r="AF250" s="340"/>
      <c r="AG250" s="340"/>
      <c r="AH250" s="341">
        <v>1</v>
      </c>
    </row>
    <row r="251" spans="1:34">
      <c r="A251" s="342"/>
      <c r="B251" s="354" t="s">
        <v>383</v>
      </c>
      <c r="C251" s="355"/>
      <c r="D251" s="356"/>
      <c r="E251" s="357"/>
      <c r="F251" s="357"/>
      <c r="G251" s="357"/>
      <c r="H251" s="357"/>
      <c r="I251" s="357"/>
      <c r="J251" s="357">
        <v>1</v>
      </c>
      <c r="K251" s="357"/>
      <c r="L251" s="357"/>
      <c r="M251" s="357"/>
      <c r="N251" s="357"/>
      <c r="O251" s="357"/>
      <c r="P251" s="357"/>
      <c r="Q251" s="357"/>
      <c r="R251" s="357"/>
      <c r="S251" s="357"/>
      <c r="T251" s="357"/>
      <c r="U251" s="357"/>
      <c r="V251" s="357"/>
      <c r="W251" s="357"/>
      <c r="X251" s="357"/>
      <c r="Y251" s="357"/>
      <c r="Z251" s="357"/>
      <c r="AA251" s="357"/>
      <c r="AB251" s="357"/>
      <c r="AC251" s="357"/>
      <c r="AD251" s="357"/>
      <c r="AE251" s="357"/>
      <c r="AF251" s="357"/>
      <c r="AG251" s="357"/>
      <c r="AH251" s="358">
        <v>1</v>
      </c>
    </row>
    <row r="252" spans="1:34">
      <c r="A252" s="342"/>
      <c r="B252" s="338" t="s">
        <v>284</v>
      </c>
      <c r="C252" s="338" t="s">
        <v>538</v>
      </c>
      <c r="D252" s="339"/>
      <c r="E252" s="340"/>
      <c r="F252" s="340"/>
      <c r="G252" s="340"/>
      <c r="H252" s="340"/>
      <c r="I252" s="340"/>
      <c r="J252" s="340"/>
      <c r="K252" s="340"/>
      <c r="L252" s="340"/>
      <c r="M252" s="340"/>
      <c r="N252" s="340"/>
      <c r="O252" s="340"/>
      <c r="P252" s="340"/>
      <c r="Q252" s="340"/>
      <c r="R252" s="340"/>
      <c r="S252" s="340"/>
      <c r="T252" s="340"/>
      <c r="U252" s="340"/>
      <c r="V252" s="340"/>
      <c r="W252" s="340"/>
      <c r="X252" s="340">
        <v>1</v>
      </c>
      <c r="Y252" s="340"/>
      <c r="Z252" s="340"/>
      <c r="AA252" s="340"/>
      <c r="AB252" s="340"/>
      <c r="AC252" s="340"/>
      <c r="AD252" s="340"/>
      <c r="AE252" s="340"/>
      <c r="AF252" s="340"/>
      <c r="AG252" s="340"/>
      <c r="AH252" s="341">
        <v>1</v>
      </c>
    </row>
    <row r="253" spans="1:34">
      <c r="A253" s="342"/>
      <c r="B253" s="354" t="s">
        <v>539</v>
      </c>
      <c r="C253" s="355"/>
      <c r="D253" s="356"/>
      <c r="E253" s="357"/>
      <c r="F253" s="357"/>
      <c r="G253" s="357"/>
      <c r="H253" s="357"/>
      <c r="I253" s="357"/>
      <c r="J253" s="357"/>
      <c r="K253" s="357"/>
      <c r="L253" s="357"/>
      <c r="M253" s="357"/>
      <c r="N253" s="357"/>
      <c r="O253" s="357"/>
      <c r="P253" s="357"/>
      <c r="Q253" s="357"/>
      <c r="R253" s="357"/>
      <c r="S253" s="357"/>
      <c r="T253" s="357"/>
      <c r="U253" s="357"/>
      <c r="V253" s="357"/>
      <c r="W253" s="357"/>
      <c r="X253" s="357">
        <v>1</v>
      </c>
      <c r="Y253" s="357"/>
      <c r="Z253" s="357"/>
      <c r="AA253" s="357"/>
      <c r="AB253" s="357"/>
      <c r="AC253" s="357"/>
      <c r="AD253" s="357"/>
      <c r="AE253" s="357"/>
      <c r="AF253" s="357"/>
      <c r="AG253" s="357"/>
      <c r="AH253" s="358">
        <v>1</v>
      </c>
    </row>
    <row r="254" spans="1:34">
      <c r="A254" s="374" t="s">
        <v>337</v>
      </c>
      <c r="B254" s="375"/>
      <c r="C254" s="375"/>
      <c r="D254" s="376"/>
      <c r="E254" s="377"/>
      <c r="F254" s="377"/>
      <c r="G254" s="377">
        <v>3</v>
      </c>
      <c r="H254" s="377">
        <v>1</v>
      </c>
      <c r="I254" s="377">
        <v>2</v>
      </c>
      <c r="J254" s="377">
        <v>2</v>
      </c>
      <c r="K254" s="377"/>
      <c r="L254" s="377"/>
      <c r="M254" s="377"/>
      <c r="N254" s="377"/>
      <c r="O254" s="377"/>
      <c r="P254" s="377"/>
      <c r="Q254" s="377"/>
      <c r="R254" s="377"/>
      <c r="S254" s="377"/>
      <c r="T254" s="377"/>
      <c r="U254" s="377">
        <v>1</v>
      </c>
      <c r="V254" s="377">
        <v>1</v>
      </c>
      <c r="W254" s="377">
        <v>1</v>
      </c>
      <c r="X254" s="377">
        <v>1</v>
      </c>
      <c r="Y254" s="377">
        <v>2</v>
      </c>
      <c r="Z254" s="377"/>
      <c r="AA254" s="377"/>
      <c r="AB254" s="377">
        <v>4</v>
      </c>
      <c r="AC254" s="377">
        <v>2</v>
      </c>
      <c r="AD254" s="377">
        <v>3</v>
      </c>
      <c r="AE254" s="377"/>
      <c r="AF254" s="377">
        <v>1</v>
      </c>
      <c r="AG254" s="377"/>
      <c r="AH254" s="378">
        <v>24</v>
      </c>
    </row>
    <row r="255" spans="1:34">
      <c r="A255" s="338" t="s">
        <v>28</v>
      </c>
      <c r="B255" s="338" t="s">
        <v>277</v>
      </c>
      <c r="C255" s="338" t="s">
        <v>389</v>
      </c>
      <c r="D255" s="339"/>
      <c r="E255" s="340"/>
      <c r="F255" s="340"/>
      <c r="G255" s="340"/>
      <c r="H255" s="340"/>
      <c r="I255" s="340"/>
      <c r="J255" s="340"/>
      <c r="K255" s="340"/>
      <c r="L255" s="340"/>
      <c r="M255" s="340"/>
      <c r="N255" s="340"/>
      <c r="O255" s="340">
        <v>2</v>
      </c>
      <c r="P255" s="340"/>
      <c r="Q255" s="340"/>
      <c r="R255" s="340"/>
      <c r="S255" s="340"/>
      <c r="T255" s="340"/>
      <c r="U255" s="340"/>
      <c r="V255" s="340"/>
      <c r="W255" s="340"/>
      <c r="X255" s="340"/>
      <c r="Y255" s="340"/>
      <c r="Z255" s="340"/>
      <c r="AA255" s="340"/>
      <c r="AB255" s="340"/>
      <c r="AC255" s="340"/>
      <c r="AD255" s="340"/>
      <c r="AE255" s="340"/>
      <c r="AF255" s="340"/>
      <c r="AG255" s="340"/>
      <c r="AH255" s="341">
        <v>2</v>
      </c>
    </row>
    <row r="256" spans="1:34">
      <c r="A256" s="342"/>
      <c r="B256" s="342"/>
      <c r="C256" s="343" t="s">
        <v>464</v>
      </c>
      <c r="D256" s="344"/>
      <c r="E256" s="345"/>
      <c r="F256" s="345"/>
      <c r="G256" s="345"/>
      <c r="H256" s="345"/>
      <c r="I256" s="345"/>
      <c r="J256" s="345"/>
      <c r="K256" s="345"/>
      <c r="L256" s="345"/>
      <c r="M256" s="345"/>
      <c r="N256" s="345"/>
      <c r="O256" s="345"/>
      <c r="P256" s="345"/>
      <c r="Q256" s="345"/>
      <c r="R256" s="345"/>
      <c r="S256" s="345"/>
      <c r="T256" s="345"/>
      <c r="U256" s="345"/>
      <c r="V256" s="345">
        <v>1</v>
      </c>
      <c r="W256" s="345"/>
      <c r="X256" s="345"/>
      <c r="Y256" s="345"/>
      <c r="Z256" s="345"/>
      <c r="AA256" s="345"/>
      <c r="AB256" s="345"/>
      <c r="AC256" s="345"/>
      <c r="AD256" s="345"/>
      <c r="AE256" s="345"/>
      <c r="AF256" s="345"/>
      <c r="AG256" s="345"/>
      <c r="AH256" s="346">
        <v>1</v>
      </c>
    </row>
    <row r="257" spans="1:34">
      <c r="A257" s="342"/>
      <c r="B257" s="342"/>
      <c r="C257" s="343" t="s">
        <v>301</v>
      </c>
      <c r="D257" s="344"/>
      <c r="E257" s="345"/>
      <c r="F257" s="345"/>
      <c r="G257" s="345"/>
      <c r="H257" s="345"/>
      <c r="I257" s="345"/>
      <c r="J257" s="345"/>
      <c r="K257" s="345"/>
      <c r="L257" s="345"/>
      <c r="M257" s="345"/>
      <c r="N257" s="345"/>
      <c r="O257" s="345"/>
      <c r="P257" s="345"/>
      <c r="Q257" s="345"/>
      <c r="R257" s="345"/>
      <c r="S257" s="345"/>
      <c r="T257" s="345"/>
      <c r="U257" s="345"/>
      <c r="V257" s="345"/>
      <c r="W257" s="345"/>
      <c r="X257" s="345"/>
      <c r="Y257" s="345"/>
      <c r="Z257" s="345"/>
      <c r="AA257" s="345"/>
      <c r="AB257" s="345"/>
      <c r="AC257" s="345"/>
      <c r="AD257" s="345"/>
      <c r="AE257" s="345">
        <v>1</v>
      </c>
      <c r="AF257" s="345"/>
      <c r="AG257" s="345"/>
      <c r="AH257" s="346">
        <v>1</v>
      </c>
    </row>
    <row r="258" spans="1:34">
      <c r="A258" s="342"/>
      <c r="B258" s="342"/>
      <c r="C258" s="343" t="s">
        <v>476</v>
      </c>
      <c r="D258" s="344"/>
      <c r="E258" s="345"/>
      <c r="F258" s="345"/>
      <c r="G258" s="345"/>
      <c r="H258" s="345"/>
      <c r="I258" s="345"/>
      <c r="J258" s="345"/>
      <c r="K258" s="345"/>
      <c r="L258" s="345"/>
      <c r="M258" s="345"/>
      <c r="N258" s="345"/>
      <c r="O258" s="345"/>
      <c r="P258" s="345"/>
      <c r="Q258" s="345"/>
      <c r="R258" s="345"/>
      <c r="S258" s="345"/>
      <c r="T258" s="345"/>
      <c r="U258" s="345"/>
      <c r="V258" s="345"/>
      <c r="W258" s="345">
        <v>1</v>
      </c>
      <c r="X258" s="345"/>
      <c r="Y258" s="345"/>
      <c r="Z258" s="345"/>
      <c r="AA258" s="345"/>
      <c r="AB258" s="345"/>
      <c r="AC258" s="345"/>
      <c r="AD258" s="345"/>
      <c r="AE258" s="345"/>
      <c r="AF258" s="345"/>
      <c r="AG258" s="345"/>
      <c r="AH258" s="346">
        <v>1</v>
      </c>
    </row>
    <row r="259" spans="1:34">
      <c r="A259" s="342"/>
      <c r="B259" s="354" t="s">
        <v>390</v>
      </c>
      <c r="C259" s="355"/>
      <c r="D259" s="356"/>
      <c r="E259" s="357"/>
      <c r="F259" s="357"/>
      <c r="G259" s="357"/>
      <c r="H259" s="357"/>
      <c r="I259" s="357"/>
      <c r="J259" s="357"/>
      <c r="K259" s="357"/>
      <c r="L259" s="357"/>
      <c r="M259" s="357"/>
      <c r="N259" s="357"/>
      <c r="O259" s="357">
        <v>2</v>
      </c>
      <c r="P259" s="357"/>
      <c r="Q259" s="357"/>
      <c r="R259" s="357"/>
      <c r="S259" s="357"/>
      <c r="T259" s="357"/>
      <c r="U259" s="357"/>
      <c r="V259" s="357">
        <v>1</v>
      </c>
      <c r="W259" s="357">
        <v>1</v>
      </c>
      <c r="X259" s="357"/>
      <c r="Y259" s="357"/>
      <c r="Z259" s="357"/>
      <c r="AA259" s="357"/>
      <c r="AB259" s="357"/>
      <c r="AC259" s="357"/>
      <c r="AD259" s="357"/>
      <c r="AE259" s="357">
        <v>1</v>
      </c>
      <c r="AF259" s="357"/>
      <c r="AG259" s="357"/>
      <c r="AH259" s="358">
        <v>5</v>
      </c>
    </row>
    <row r="260" spans="1:34">
      <c r="A260" s="342"/>
      <c r="B260" s="338" t="s">
        <v>251</v>
      </c>
      <c r="C260" s="338" t="s">
        <v>346</v>
      </c>
      <c r="D260" s="339"/>
      <c r="E260" s="340"/>
      <c r="F260" s="340"/>
      <c r="G260" s="340"/>
      <c r="H260" s="340"/>
      <c r="I260" s="340"/>
      <c r="J260" s="340"/>
      <c r="K260" s="340"/>
      <c r="L260" s="340"/>
      <c r="M260" s="340"/>
      <c r="N260" s="340"/>
      <c r="O260" s="340"/>
      <c r="P260" s="340"/>
      <c r="Q260" s="340"/>
      <c r="R260" s="340"/>
      <c r="S260" s="340"/>
      <c r="T260" s="340"/>
      <c r="U260" s="340"/>
      <c r="V260" s="340"/>
      <c r="W260" s="340"/>
      <c r="X260" s="340"/>
      <c r="Y260" s="340">
        <v>1</v>
      </c>
      <c r="Z260" s="340">
        <v>1</v>
      </c>
      <c r="AA260" s="340">
        <v>1</v>
      </c>
      <c r="AB260" s="340"/>
      <c r="AC260" s="340">
        <v>1</v>
      </c>
      <c r="AD260" s="340"/>
      <c r="AE260" s="340"/>
      <c r="AF260" s="340"/>
      <c r="AG260" s="340"/>
      <c r="AH260" s="341">
        <v>4</v>
      </c>
    </row>
    <row r="261" spans="1:34">
      <c r="A261" s="342"/>
      <c r="B261" s="354" t="s">
        <v>509</v>
      </c>
      <c r="C261" s="355"/>
      <c r="D261" s="356"/>
      <c r="E261" s="357"/>
      <c r="F261" s="357"/>
      <c r="G261" s="357"/>
      <c r="H261" s="357"/>
      <c r="I261" s="357"/>
      <c r="J261" s="357"/>
      <c r="K261" s="357"/>
      <c r="L261" s="357"/>
      <c r="M261" s="357"/>
      <c r="N261" s="357"/>
      <c r="O261" s="357"/>
      <c r="P261" s="357"/>
      <c r="Q261" s="357"/>
      <c r="R261" s="357"/>
      <c r="S261" s="357"/>
      <c r="T261" s="357"/>
      <c r="U261" s="357"/>
      <c r="V261" s="357"/>
      <c r="W261" s="357"/>
      <c r="X261" s="357"/>
      <c r="Y261" s="357">
        <v>1</v>
      </c>
      <c r="Z261" s="357">
        <v>1</v>
      </c>
      <c r="AA261" s="357">
        <v>1</v>
      </c>
      <c r="AB261" s="357"/>
      <c r="AC261" s="357">
        <v>1</v>
      </c>
      <c r="AD261" s="357"/>
      <c r="AE261" s="357"/>
      <c r="AF261" s="357"/>
      <c r="AG261" s="357"/>
      <c r="AH261" s="358">
        <v>4</v>
      </c>
    </row>
    <row r="262" spans="1:34">
      <c r="A262" s="342"/>
      <c r="B262" s="338" t="s">
        <v>283</v>
      </c>
      <c r="C262" s="338" t="s">
        <v>465</v>
      </c>
      <c r="D262" s="339"/>
      <c r="E262" s="340"/>
      <c r="F262" s="340"/>
      <c r="G262" s="340"/>
      <c r="H262" s="340"/>
      <c r="I262" s="340"/>
      <c r="J262" s="340"/>
      <c r="K262" s="340"/>
      <c r="L262" s="340"/>
      <c r="M262" s="340"/>
      <c r="N262" s="340"/>
      <c r="O262" s="340"/>
      <c r="P262" s="340"/>
      <c r="Q262" s="340"/>
      <c r="R262" s="340"/>
      <c r="S262" s="340"/>
      <c r="T262" s="340"/>
      <c r="U262" s="340"/>
      <c r="V262" s="340">
        <v>1</v>
      </c>
      <c r="W262" s="340">
        <v>1</v>
      </c>
      <c r="X262" s="340">
        <v>1</v>
      </c>
      <c r="Y262" s="340"/>
      <c r="Z262" s="340"/>
      <c r="AA262" s="340"/>
      <c r="AB262" s="340"/>
      <c r="AC262" s="340"/>
      <c r="AD262" s="340"/>
      <c r="AE262" s="340"/>
      <c r="AF262" s="340"/>
      <c r="AG262" s="340"/>
      <c r="AH262" s="341">
        <v>3</v>
      </c>
    </row>
    <row r="263" spans="1:34">
      <c r="A263" s="342"/>
      <c r="B263" s="354" t="s">
        <v>466</v>
      </c>
      <c r="C263" s="355"/>
      <c r="D263" s="356"/>
      <c r="E263" s="357"/>
      <c r="F263" s="357"/>
      <c r="G263" s="357"/>
      <c r="H263" s="357"/>
      <c r="I263" s="357"/>
      <c r="J263" s="357"/>
      <c r="K263" s="357"/>
      <c r="L263" s="357"/>
      <c r="M263" s="357"/>
      <c r="N263" s="357"/>
      <c r="O263" s="357"/>
      <c r="P263" s="357"/>
      <c r="Q263" s="357"/>
      <c r="R263" s="357"/>
      <c r="S263" s="357"/>
      <c r="T263" s="357"/>
      <c r="U263" s="357"/>
      <c r="V263" s="357">
        <v>1</v>
      </c>
      <c r="W263" s="357">
        <v>1</v>
      </c>
      <c r="X263" s="357">
        <v>1</v>
      </c>
      <c r="Y263" s="357"/>
      <c r="Z263" s="357"/>
      <c r="AA263" s="357"/>
      <c r="AB263" s="357"/>
      <c r="AC263" s="357"/>
      <c r="AD263" s="357"/>
      <c r="AE263" s="357"/>
      <c r="AF263" s="357"/>
      <c r="AG263" s="357"/>
      <c r="AH263" s="358">
        <v>3</v>
      </c>
    </row>
    <row r="264" spans="1:34">
      <c r="A264" s="342"/>
      <c r="B264" s="338" t="s">
        <v>273</v>
      </c>
      <c r="C264" s="338" t="s">
        <v>477</v>
      </c>
      <c r="D264" s="339"/>
      <c r="E264" s="340"/>
      <c r="F264" s="340"/>
      <c r="G264" s="340"/>
      <c r="H264" s="340"/>
      <c r="I264" s="340"/>
      <c r="J264" s="340"/>
      <c r="K264" s="340"/>
      <c r="L264" s="340"/>
      <c r="M264" s="340"/>
      <c r="N264" s="340"/>
      <c r="O264" s="340"/>
      <c r="P264" s="340"/>
      <c r="Q264" s="340"/>
      <c r="R264" s="340"/>
      <c r="S264" s="340"/>
      <c r="T264" s="340"/>
      <c r="U264" s="340"/>
      <c r="V264" s="340"/>
      <c r="W264" s="340">
        <v>1</v>
      </c>
      <c r="X264" s="340"/>
      <c r="Y264" s="340"/>
      <c r="Z264" s="340"/>
      <c r="AA264" s="340"/>
      <c r="AB264" s="340"/>
      <c r="AC264" s="340">
        <v>1</v>
      </c>
      <c r="AD264" s="340"/>
      <c r="AE264" s="340"/>
      <c r="AF264" s="340"/>
      <c r="AG264" s="340"/>
      <c r="AH264" s="341">
        <v>2</v>
      </c>
    </row>
    <row r="265" spans="1:34">
      <c r="A265" s="342"/>
      <c r="B265" s="354" t="s">
        <v>478</v>
      </c>
      <c r="C265" s="355"/>
      <c r="D265" s="356"/>
      <c r="E265" s="357"/>
      <c r="F265" s="357"/>
      <c r="G265" s="357"/>
      <c r="H265" s="357"/>
      <c r="I265" s="357"/>
      <c r="J265" s="357"/>
      <c r="K265" s="357"/>
      <c r="L265" s="357"/>
      <c r="M265" s="357"/>
      <c r="N265" s="357"/>
      <c r="O265" s="357"/>
      <c r="P265" s="357"/>
      <c r="Q265" s="357"/>
      <c r="R265" s="357"/>
      <c r="S265" s="357"/>
      <c r="T265" s="357"/>
      <c r="U265" s="357"/>
      <c r="V265" s="357"/>
      <c r="W265" s="357">
        <v>1</v>
      </c>
      <c r="X265" s="357"/>
      <c r="Y265" s="357"/>
      <c r="Z265" s="357"/>
      <c r="AA265" s="357"/>
      <c r="AB265" s="357"/>
      <c r="AC265" s="357">
        <v>1</v>
      </c>
      <c r="AD265" s="357"/>
      <c r="AE265" s="357"/>
      <c r="AF265" s="357"/>
      <c r="AG265" s="357"/>
      <c r="AH265" s="358">
        <v>2</v>
      </c>
    </row>
    <row r="266" spans="1:34">
      <c r="A266" s="342"/>
      <c r="B266" s="338" t="s">
        <v>276</v>
      </c>
      <c r="C266" s="338" t="s">
        <v>276</v>
      </c>
      <c r="D266" s="339"/>
      <c r="E266" s="340"/>
      <c r="F266" s="340"/>
      <c r="G266" s="340"/>
      <c r="H266" s="340"/>
      <c r="I266" s="340"/>
      <c r="J266" s="340"/>
      <c r="K266" s="340"/>
      <c r="L266" s="340"/>
      <c r="M266" s="340"/>
      <c r="N266" s="340"/>
      <c r="O266" s="340"/>
      <c r="P266" s="340"/>
      <c r="Q266" s="340"/>
      <c r="R266" s="340"/>
      <c r="S266" s="340"/>
      <c r="T266" s="340"/>
      <c r="U266" s="340"/>
      <c r="V266" s="340"/>
      <c r="W266" s="340"/>
      <c r="X266" s="340"/>
      <c r="Y266" s="340"/>
      <c r="Z266" s="340">
        <v>1</v>
      </c>
      <c r="AA266" s="340"/>
      <c r="AB266" s="340"/>
      <c r="AC266" s="340"/>
      <c r="AD266" s="340"/>
      <c r="AE266" s="340"/>
      <c r="AF266" s="340"/>
      <c r="AG266" s="340"/>
      <c r="AH266" s="341">
        <v>1</v>
      </c>
    </row>
    <row r="267" spans="1:34">
      <c r="A267" s="342"/>
      <c r="B267" s="342"/>
      <c r="C267" s="343" t="s">
        <v>186</v>
      </c>
      <c r="D267" s="344"/>
      <c r="E267" s="345"/>
      <c r="F267" s="345"/>
      <c r="G267" s="345"/>
      <c r="H267" s="345"/>
      <c r="I267" s="345"/>
      <c r="J267" s="345"/>
      <c r="K267" s="345"/>
      <c r="L267" s="345"/>
      <c r="M267" s="345"/>
      <c r="N267" s="345"/>
      <c r="O267" s="345"/>
      <c r="P267" s="345"/>
      <c r="Q267" s="345"/>
      <c r="R267" s="345"/>
      <c r="S267" s="345"/>
      <c r="T267" s="345"/>
      <c r="U267" s="345"/>
      <c r="V267" s="345"/>
      <c r="W267" s="345"/>
      <c r="X267" s="345"/>
      <c r="Y267" s="345"/>
      <c r="Z267" s="345">
        <v>1</v>
      </c>
      <c r="AA267" s="345"/>
      <c r="AB267" s="345"/>
      <c r="AC267" s="345"/>
      <c r="AD267" s="345"/>
      <c r="AE267" s="345"/>
      <c r="AF267" s="345"/>
      <c r="AG267" s="345"/>
      <c r="AH267" s="346">
        <v>1</v>
      </c>
    </row>
    <row r="268" spans="1:34">
      <c r="A268" s="342"/>
      <c r="B268" s="354" t="s">
        <v>510</v>
      </c>
      <c r="C268" s="355"/>
      <c r="D268" s="356"/>
      <c r="E268" s="357"/>
      <c r="F268" s="357"/>
      <c r="G268" s="357"/>
      <c r="H268" s="357"/>
      <c r="I268" s="357"/>
      <c r="J268" s="357"/>
      <c r="K268" s="357"/>
      <c r="L268" s="357"/>
      <c r="M268" s="357"/>
      <c r="N268" s="357"/>
      <c r="O268" s="357"/>
      <c r="P268" s="357"/>
      <c r="Q268" s="357"/>
      <c r="R268" s="357"/>
      <c r="S268" s="357"/>
      <c r="T268" s="357"/>
      <c r="U268" s="357"/>
      <c r="V268" s="357"/>
      <c r="W268" s="357"/>
      <c r="X268" s="357"/>
      <c r="Y268" s="357"/>
      <c r="Z268" s="357">
        <v>2</v>
      </c>
      <c r="AA268" s="357"/>
      <c r="AB268" s="357"/>
      <c r="AC268" s="357"/>
      <c r="AD268" s="357"/>
      <c r="AE268" s="357"/>
      <c r="AF268" s="357"/>
      <c r="AG268" s="357"/>
      <c r="AH268" s="358">
        <v>2</v>
      </c>
    </row>
    <row r="269" spans="1:34">
      <c r="A269" s="342"/>
      <c r="B269" s="338" t="s">
        <v>279</v>
      </c>
      <c r="C269" s="338" t="s">
        <v>614</v>
      </c>
      <c r="D269" s="339"/>
      <c r="E269" s="340"/>
      <c r="F269" s="340"/>
      <c r="G269" s="340"/>
      <c r="H269" s="340"/>
      <c r="I269" s="340"/>
      <c r="J269" s="340"/>
      <c r="K269" s="340"/>
      <c r="L269" s="340"/>
      <c r="M269" s="340"/>
      <c r="N269" s="340"/>
      <c r="O269" s="340"/>
      <c r="P269" s="340"/>
      <c r="Q269" s="340"/>
      <c r="R269" s="340"/>
      <c r="S269" s="340"/>
      <c r="T269" s="340"/>
      <c r="U269" s="340"/>
      <c r="V269" s="340"/>
      <c r="W269" s="340"/>
      <c r="X269" s="340"/>
      <c r="Y269" s="340"/>
      <c r="Z269" s="340"/>
      <c r="AA269" s="340"/>
      <c r="AB269" s="340"/>
      <c r="AC269" s="340"/>
      <c r="AD269" s="340"/>
      <c r="AE269" s="340"/>
      <c r="AF269" s="340"/>
      <c r="AG269" s="340">
        <v>1</v>
      </c>
      <c r="AH269" s="341">
        <v>1</v>
      </c>
    </row>
    <row r="270" spans="1:34">
      <c r="A270" s="342"/>
      <c r="B270" s="354" t="s">
        <v>615</v>
      </c>
      <c r="C270" s="355"/>
      <c r="D270" s="356"/>
      <c r="E270" s="357"/>
      <c r="F270" s="357"/>
      <c r="G270" s="357"/>
      <c r="H270" s="357"/>
      <c r="I270" s="357"/>
      <c r="J270" s="357"/>
      <c r="K270" s="357"/>
      <c r="L270" s="357"/>
      <c r="M270" s="357"/>
      <c r="N270" s="357"/>
      <c r="O270" s="357"/>
      <c r="P270" s="357"/>
      <c r="Q270" s="357"/>
      <c r="R270" s="357"/>
      <c r="S270" s="357"/>
      <c r="T270" s="357"/>
      <c r="U270" s="357"/>
      <c r="V270" s="357"/>
      <c r="W270" s="357"/>
      <c r="X270" s="357"/>
      <c r="Y270" s="357"/>
      <c r="Z270" s="357"/>
      <c r="AA270" s="357"/>
      <c r="AB270" s="357"/>
      <c r="AC270" s="357"/>
      <c r="AD270" s="357"/>
      <c r="AE270" s="357"/>
      <c r="AF270" s="357"/>
      <c r="AG270" s="357">
        <v>1</v>
      </c>
      <c r="AH270" s="358">
        <v>1</v>
      </c>
    </row>
    <row r="271" spans="1:34">
      <c r="A271" s="342"/>
      <c r="B271" s="338" t="s">
        <v>280</v>
      </c>
      <c r="C271" s="338" t="s">
        <v>410</v>
      </c>
      <c r="D271" s="339"/>
      <c r="E271" s="340"/>
      <c r="F271" s="340"/>
      <c r="G271" s="340"/>
      <c r="H271" s="340"/>
      <c r="I271" s="340"/>
      <c r="J271" s="340"/>
      <c r="K271" s="340"/>
      <c r="L271" s="340"/>
      <c r="M271" s="340"/>
      <c r="N271" s="340"/>
      <c r="O271" s="340"/>
      <c r="P271" s="340"/>
      <c r="Q271" s="340"/>
      <c r="R271" s="340"/>
      <c r="S271" s="340">
        <v>1</v>
      </c>
      <c r="T271" s="340"/>
      <c r="U271" s="340"/>
      <c r="V271" s="340"/>
      <c r="W271" s="340"/>
      <c r="X271" s="340"/>
      <c r="Y271" s="340"/>
      <c r="Z271" s="340"/>
      <c r="AA271" s="340"/>
      <c r="AB271" s="340"/>
      <c r="AC271" s="340"/>
      <c r="AD271" s="340"/>
      <c r="AE271" s="340"/>
      <c r="AF271" s="340"/>
      <c r="AG271" s="340"/>
      <c r="AH271" s="341">
        <v>1</v>
      </c>
    </row>
    <row r="272" spans="1:34">
      <c r="A272" s="342"/>
      <c r="B272" s="354" t="s">
        <v>411</v>
      </c>
      <c r="C272" s="355"/>
      <c r="D272" s="356"/>
      <c r="E272" s="357"/>
      <c r="F272" s="357"/>
      <c r="G272" s="357"/>
      <c r="H272" s="357"/>
      <c r="I272" s="357"/>
      <c r="J272" s="357"/>
      <c r="K272" s="357"/>
      <c r="L272" s="357"/>
      <c r="M272" s="357"/>
      <c r="N272" s="357"/>
      <c r="O272" s="357"/>
      <c r="P272" s="357"/>
      <c r="Q272" s="357"/>
      <c r="R272" s="357"/>
      <c r="S272" s="357">
        <v>1</v>
      </c>
      <c r="T272" s="357"/>
      <c r="U272" s="357"/>
      <c r="V272" s="357"/>
      <c r="W272" s="357"/>
      <c r="X272" s="357"/>
      <c r="Y272" s="357"/>
      <c r="Z272" s="357"/>
      <c r="AA272" s="357"/>
      <c r="AB272" s="357"/>
      <c r="AC272" s="357"/>
      <c r="AD272" s="357"/>
      <c r="AE272" s="357"/>
      <c r="AF272" s="357"/>
      <c r="AG272" s="357"/>
      <c r="AH272" s="358">
        <v>1</v>
      </c>
    </row>
    <row r="273" spans="1:34">
      <c r="A273" s="342"/>
      <c r="B273" s="338" t="s">
        <v>275</v>
      </c>
      <c r="C273" s="338" t="s">
        <v>346</v>
      </c>
      <c r="D273" s="339"/>
      <c r="E273" s="340"/>
      <c r="F273" s="340">
        <v>1</v>
      </c>
      <c r="G273" s="340"/>
      <c r="H273" s="340"/>
      <c r="I273" s="340"/>
      <c r="J273" s="340"/>
      <c r="K273" s="340"/>
      <c r="L273" s="340"/>
      <c r="M273" s="340"/>
      <c r="N273" s="340"/>
      <c r="O273" s="340"/>
      <c r="P273" s="340"/>
      <c r="Q273" s="340"/>
      <c r="R273" s="340"/>
      <c r="S273" s="340"/>
      <c r="T273" s="340"/>
      <c r="U273" s="340"/>
      <c r="V273" s="340"/>
      <c r="W273" s="340"/>
      <c r="X273" s="340"/>
      <c r="Y273" s="340"/>
      <c r="Z273" s="340"/>
      <c r="AA273" s="340"/>
      <c r="AB273" s="340"/>
      <c r="AC273" s="340"/>
      <c r="AD273" s="340"/>
      <c r="AE273" s="340"/>
      <c r="AF273" s="340"/>
      <c r="AG273" s="340"/>
      <c r="AH273" s="341">
        <v>1</v>
      </c>
    </row>
    <row r="274" spans="1:34">
      <c r="A274" s="342"/>
      <c r="B274" s="354" t="s">
        <v>339</v>
      </c>
      <c r="C274" s="355"/>
      <c r="D274" s="356"/>
      <c r="E274" s="357"/>
      <c r="F274" s="357">
        <v>1</v>
      </c>
      <c r="G274" s="357"/>
      <c r="H274" s="357"/>
      <c r="I274" s="357"/>
      <c r="J274" s="357"/>
      <c r="K274" s="357"/>
      <c r="L274" s="357"/>
      <c r="M274" s="357"/>
      <c r="N274" s="357"/>
      <c r="O274" s="357"/>
      <c r="P274" s="357"/>
      <c r="Q274" s="357"/>
      <c r="R274" s="357"/>
      <c r="S274" s="357"/>
      <c r="T274" s="357"/>
      <c r="U274" s="357"/>
      <c r="V274" s="357"/>
      <c r="W274" s="357"/>
      <c r="X274" s="357"/>
      <c r="Y274" s="357"/>
      <c r="Z274" s="357"/>
      <c r="AA274" s="357"/>
      <c r="AB274" s="357"/>
      <c r="AC274" s="357"/>
      <c r="AD274" s="357"/>
      <c r="AE274" s="357"/>
      <c r="AF274" s="357"/>
      <c r="AG274" s="357"/>
      <c r="AH274" s="358">
        <v>1</v>
      </c>
    </row>
    <row r="275" spans="1:34">
      <c r="A275" s="342"/>
      <c r="B275" s="338" t="s">
        <v>157</v>
      </c>
      <c r="C275" s="338" t="s">
        <v>487</v>
      </c>
      <c r="D275" s="339"/>
      <c r="E275" s="340"/>
      <c r="F275" s="340"/>
      <c r="G275" s="340"/>
      <c r="H275" s="340"/>
      <c r="I275" s="340"/>
      <c r="J275" s="340"/>
      <c r="K275" s="340"/>
      <c r="L275" s="340"/>
      <c r="M275" s="340"/>
      <c r="N275" s="340"/>
      <c r="O275" s="340"/>
      <c r="P275" s="340"/>
      <c r="Q275" s="340"/>
      <c r="R275" s="340"/>
      <c r="S275" s="340"/>
      <c r="T275" s="340"/>
      <c r="U275" s="340"/>
      <c r="V275" s="340"/>
      <c r="W275" s="340">
        <v>1</v>
      </c>
      <c r="X275" s="340"/>
      <c r="Y275" s="340"/>
      <c r="Z275" s="340"/>
      <c r="AA275" s="340"/>
      <c r="AB275" s="340"/>
      <c r="AC275" s="340"/>
      <c r="AD275" s="340"/>
      <c r="AE275" s="340"/>
      <c r="AF275" s="340"/>
      <c r="AG275" s="340"/>
      <c r="AH275" s="341">
        <v>1</v>
      </c>
    </row>
    <row r="276" spans="1:34">
      <c r="A276" s="342"/>
      <c r="B276" s="354" t="s">
        <v>488</v>
      </c>
      <c r="C276" s="355"/>
      <c r="D276" s="356"/>
      <c r="E276" s="357"/>
      <c r="F276" s="357"/>
      <c r="G276" s="357"/>
      <c r="H276" s="357"/>
      <c r="I276" s="357"/>
      <c r="J276" s="357"/>
      <c r="K276" s="357"/>
      <c r="L276" s="357"/>
      <c r="M276" s="357"/>
      <c r="N276" s="357"/>
      <c r="O276" s="357"/>
      <c r="P276" s="357"/>
      <c r="Q276" s="357"/>
      <c r="R276" s="357"/>
      <c r="S276" s="357"/>
      <c r="T276" s="357"/>
      <c r="U276" s="357"/>
      <c r="V276" s="357"/>
      <c r="W276" s="357">
        <v>1</v>
      </c>
      <c r="X276" s="357"/>
      <c r="Y276" s="357"/>
      <c r="Z276" s="357"/>
      <c r="AA276" s="357"/>
      <c r="AB276" s="357"/>
      <c r="AC276" s="357"/>
      <c r="AD276" s="357"/>
      <c r="AE276" s="357"/>
      <c r="AF276" s="357"/>
      <c r="AG276" s="357"/>
      <c r="AH276" s="358">
        <v>1</v>
      </c>
    </row>
    <row r="277" spans="1:34">
      <c r="A277" s="374" t="s">
        <v>340</v>
      </c>
      <c r="B277" s="375"/>
      <c r="C277" s="375"/>
      <c r="D277" s="376"/>
      <c r="E277" s="377"/>
      <c r="F277" s="377">
        <v>1</v>
      </c>
      <c r="G277" s="377"/>
      <c r="H277" s="377"/>
      <c r="I277" s="377"/>
      <c r="J277" s="377"/>
      <c r="K277" s="377"/>
      <c r="L277" s="377"/>
      <c r="M277" s="377"/>
      <c r="N277" s="377"/>
      <c r="O277" s="377">
        <v>2</v>
      </c>
      <c r="P277" s="377"/>
      <c r="Q277" s="377"/>
      <c r="R277" s="377"/>
      <c r="S277" s="377">
        <v>1</v>
      </c>
      <c r="T277" s="377"/>
      <c r="U277" s="377"/>
      <c r="V277" s="377">
        <v>2</v>
      </c>
      <c r="W277" s="377">
        <v>4</v>
      </c>
      <c r="X277" s="377">
        <v>1</v>
      </c>
      <c r="Y277" s="377">
        <v>1</v>
      </c>
      <c r="Z277" s="377">
        <v>3</v>
      </c>
      <c r="AA277" s="377">
        <v>1</v>
      </c>
      <c r="AB277" s="377"/>
      <c r="AC277" s="377">
        <v>2</v>
      </c>
      <c r="AD277" s="377"/>
      <c r="AE277" s="377">
        <v>1</v>
      </c>
      <c r="AF277" s="377"/>
      <c r="AG277" s="377">
        <v>1</v>
      </c>
      <c r="AH277" s="378">
        <v>20</v>
      </c>
    </row>
    <row r="278" spans="1:34">
      <c r="A278" s="338" t="s">
        <v>32</v>
      </c>
      <c r="B278" s="338" t="s">
        <v>272</v>
      </c>
      <c r="C278" s="338" t="s">
        <v>272</v>
      </c>
      <c r="D278" s="339"/>
      <c r="E278" s="340"/>
      <c r="F278" s="340"/>
      <c r="G278" s="340"/>
      <c r="H278" s="340"/>
      <c r="I278" s="340"/>
      <c r="J278" s="340"/>
      <c r="K278" s="340"/>
      <c r="L278" s="340"/>
      <c r="M278" s="340"/>
      <c r="N278" s="340"/>
      <c r="O278" s="340"/>
      <c r="P278" s="340"/>
      <c r="Q278" s="340"/>
      <c r="R278" s="340"/>
      <c r="S278" s="340"/>
      <c r="T278" s="340"/>
      <c r="U278" s="340"/>
      <c r="V278" s="340"/>
      <c r="W278" s="340"/>
      <c r="X278" s="340"/>
      <c r="Y278" s="340"/>
      <c r="Z278" s="340"/>
      <c r="AA278" s="340"/>
      <c r="AB278" s="340"/>
      <c r="AC278" s="340"/>
      <c r="AD278" s="340">
        <v>1</v>
      </c>
      <c r="AE278" s="340"/>
      <c r="AF278" s="340">
        <v>1</v>
      </c>
      <c r="AG278" s="340"/>
      <c r="AH278" s="341">
        <v>2</v>
      </c>
    </row>
    <row r="279" spans="1:34">
      <c r="A279" s="342"/>
      <c r="B279" s="354" t="s">
        <v>581</v>
      </c>
      <c r="C279" s="355"/>
      <c r="D279" s="356"/>
      <c r="E279" s="357"/>
      <c r="F279" s="357"/>
      <c r="G279" s="357"/>
      <c r="H279" s="357"/>
      <c r="I279" s="357"/>
      <c r="J279" s="357"/>
      <c r="K279" s="357"/>
      <c r="L279" s="357"/>
      <c r="M279" s="357"/>
      <c r="N279" s="357"/>
      <c r="O279" s="357"/>
      <c r="P279" s="357"/>
      <c r="Q279" s="357"/>
      <c r="R279" s="357"/>
      <c r="S279" s="357"/>
      <c r="T279" s="357"/>
      <c r="U279" s="357"/>
      <c r="V279" s="357"/>
      <c r="W279" s="357"/>
      <c r="X279" s="357"/>
      <c r="Y279" s="357"/>
      <c r="Z279" s="357"/>
      <c r="AA279" s="357"/>
      <c r="AB279" s="357"/>
      <c r="AC279" s="357"/>
      <c r="AD279" s="357">
        <v>1</v>
      </c>
      <c r="AE279" s="357"/>
      <c r="AF279" s="357">
        <v>1</v>
      </c>
      <c r="AG279" s="357"/>
      <c r="AH279" s="358">
        <v>2</v>
      </c>
    </row>
    <row r="280" spans="1:34">
      <c r="A280" s="342"/>
      <c r="B280" s="338" t="s">
        <v>268</v>
      </c>
      <c r="C280" s="338" t="s">
        <v>503</v>
      </c>
      <c r="D280" s="339"/>
      <c r="E280" s="340"/>
      <c r="F280" s="340"/>
      <c r="G280" s="340"/>
      <c r="H280" s="340"/>
      <c r="I280" s="340"/>
      <c r="J280" s="340"/>
      <c r="K280" s="340"/>
      <c r="L280" s="340"/>
      <c r="M280" s="340"/>
      <c r="N280" s="340"/>
      <c r="O280" s="340"/>
      <c r="P280" s="340"/>
      <c r="Q280" s="340"/>
      <c r="R280" s="340"/>
      <c r="S280" s="340"/>
      <c r="T280" s="340"/>
      <c r="U280" s="340"/>
      <c r="V280" s="340"/>
      <c r="W280" s="340"/>
      <c r="X280" s="340"/>
      <c r="Y280" s="340">
        <v>1</v>
      </c>
      <c r="Z280" s="340"/>
      <c r="AA280" s="340"/>
      <c r="AB280" s="340"/>
      <c r="AC280" s="340"/>
      <c r="AD280" s="340"/>
      <c r="AE280" s="340"/>
      <c r="AF280" s="340"/>
      <c r="AG280" s="340"/>
      <c r="AH280" s="341">
        <v>1</v>
      </c>
    </row>
    <row r="281" spans="1:34">
      <c r="A281" s="342"/>
      <c r="B281" s="342"/>
      <c r="C281" s="343" t="s">
        <v>489</v>
      </c>
      <c r="D281" s="344"/>
      <c r="E281" s="345"/>
      <c r="F281" s="345"/>
      <c r="G281" s="345"/>
      <c r="H281" s="345"/>
      <c r="I281" s="345"/>
      <c r="J281" s="345"/>
      <c r="K281" s="345"/>
      <c r="L281" s="345"/>
      <c r="M281" s="345"/>
      <c r="N281" s="345"/>
      <c r="O281" s="345"/>
      <c r="P281" s="345"/>
      <c r="Q281" s="345"/>
      <c r="R281" s="345"/>
      <c r="S281" s="345"/>
      <c r="T281" s="345"/>
      <c r="U281" s="345"/>
      <c r="V281" s="345"/>
      <c r="W281" s="345"/>
      <c r="X281" s="345">
        <v>1</v>
      </c>
      <c r="Y281" s="345"/>
      <c r="Z281" s="345"/>
      <c r="AA281" s="345"/>
      <c r="AB281" s="345"/>
      <c r="AC281" s="345"/>
      <c r="AD281" s="345"/>
      <c r="AE281" s="345"/>
      <c r="AF281" s="345"/>
      <c r="AG281" s="345"/>
      <c r="AH281" s="346">
        <v>1</v>
      </c>
    </row>
    <row r="282" spans="1:34">
      <c r="A282" s="342"/>
      <c r="B282" s="354" t="s">
        <v>490</v>
      </c>
      <c r="C282" s="355"/>
      <c r="D282" s="356"/>
      <c r="E282" s="357"/>
      <c r="F282" s="357"/>
      <c r="G282" s="357"/>
      <c r="H282" s="357"/>
      <c r="I282" s="357"/>
      <c r="J282" s="357"/>
      <c r="K282" s="357"/>
      <c r="L282" s="357"/>
      <c r="M282" s="357"/>
      <c r="N282" s="357"/>
      <c r="O282" s="357"/>
      <c r="P282" s="357"/>
      <c r="Q282" s="357"/>
      <c r="R282" s="357"/>
      <c r="S282" s="357"/>
      <c r="T282" s="357"/>
      <c r="U282" s="357"/>
      <c r="V282" s="357"/>
      <c r="W282" s="357"/>
      <c r="X282" s="357">
        <v>1</v>
      </c>
      <c r="Y282" s="357">
        <v>1</v>
      </c>
      <c r="Z282" s="357"/>
      <c r="AA282" s="357"/>
      <c r="AB282" s="357"/>
      <c r="AC282" s="357"/>
      <c r="AD282" s="357"/>
      <c r="AE282" s="357"/>
      <c r="AF282" s="357"/>
      <c r="AG282" s="357"/>
      <c r="AH282" s="358">
        <v>2</v>
      </c>
    </row>
    <row r="283" spans="1:34">
      <c r="A283" s="342"/>
      <c r="B283" s="338" t="s">
        <v>32</v>
      </c>
      <c r="C283" s="338" t="s">
        <v>511</v>
      </c>
      <c r="D283" s="339"/>
      <c r="E283" s="340"/>
      <c r="F283" s="340"/>
      <c r="G283" s="340"/>
      <c r="H283" s="340"/>
      <c r="I283" s="340"/>
      <c r="J283" s="340"/>
      <c r="K283" s="340"/>
      <c r="L283" s="340"/>
      <c r="M283" s="340"/>
      <c r="N283" s="340"/>
      <c r="O283" s="340"/>
      <c r="P283" s="340"/>
      <c r="Q283" s="340"/>
      <c r="R283" s="340"/>
      <c r="S283" s="340"/>
      <c r="T283" s="340"/>
      <c r="U283" s="340"/>
      <c r="V283" s="340"/>
      <c r="W283" s="340"/>
      <c r="X283" s="340"/>
      <c r="Y283" s="340">
        <v>1</v>
      </c>
      <c r="Z283" s="340"/>
      <c r="AA283" s="340"/>
      <c r="AB283" s="340"/>
      <c r="AC283" s="340"/>
      <c r="AD283" s="340"/>
      <c r="AE283" s="340"/>
      <c r="AF283" s="340"/>
      <c r="AG283" s="340"/>
      <c r="AH283" s="341">
        <v>1</v>
      </c>
    </row>
    <row r="284" spans="1:34">
      <c r="A284" s="342"/>
      <c r="B284" s="354" t="s">
        <v>491</v>
      </c>
      <c r="C284" s="355"/>
      <c r="D284" s="356"/>
      <c r="E284" s="357"/>
      <c r="F284" s="357"/>
      <c r="G284" s="357"/>
      <c r="H284" s="357"/>
      <c r="I284" s="357"/>
      <c r="J284" s="357"/>
      <c r="K284" s="357"/>
      <c r="L284" s="357"/>
      <c r="M284" s="357"/>
      <c r="N284" s="357"/>
      <c r="O284" s="357"/>
      <c r="P284" s="357"/>
      <c r="Q284" s="357"/>
      <c r="R284" s="357"/>
      <c r="S284" s="357"/>
      <c r="T284" s="357"/>
      <c r="U284" s="357"/>
      <c r="V284" s="357"/>
      <c r="W284" s="357"/>
      <c r="X284" s="357"/>
      <c r="Y284" s="357">
        <v>1</v>
      </c>
      <c r="Z284" s="357"/>
      <c r="AA284" s="357"/>
      <c r="AB284" s="357"/>
      <c r="AC284" s="357"/>
      <c r="AD284" s="357"/>
      <c r="AE284" s="357"/>
      <c r="AF284" s="357"/>
      <c r="AG284" s="357"/>
      <c r="AH284" s="358">
        <v>1</v>
      </c>
    </row>
    <row r="285" spans="1:34">
      <c r="A285" s="342"/>
      <c r="B285" s="338" t="s">
        <v>271</v>
      </c>
      <c r="C285" s="338" t="s">
        <v>444</v>
      </c>
      <c r="D285" s="339"/>
      <c r="E285" s="340"/>
      <c r="F285" s="340"/>
      <c r="G285" s="340"/>
      <c r="H285" s="340"/>
      <c r="I285" s="340"/>
      <c r="J285" s="340"/>
      <c r="K285" s="340"/>
      <c r="L285" s="340"/>
      <c r="M285" s="340"/>
      <c r="N285" s="340"/>
      <c r="O285" s="340"/>
      <c r="P285" s="340"/>
      <c r="Q285" s="340"/>
      <c r="R285" s="340"/>
      <c r="S285" s="340"/>
      <c r="T285" s="340"/>
      <c r="U285" s="340"/>
      <c r="V285" s="340"/>
      <c r="W285" s="340"/>
      <c r="X285" s="340"/>
      <c r="Y285" s="340"/>
      <c r="Z285" s="340">
        <v>1</v>
      </c>
      <c r="AA285" s="340"/>
      <c r="AB285" s="340"/>
      <c r="AC285" s="340"/>
      <c r="AD285" s="340"/>
      <c r="AE285" s="340"/>
      <c r="AF285" s="340"/>
      <c r="AG285" s="340"/>
      <c r="AH285" s="341">
        <v>1</v>
      </c>
    </row>
    <row r="286" spans="1:34">
      <c r="A286" s="342"/>
      <c r="B286" s="354" t="s">
        <v>512</v>
      </c>
      <c r="C286" s="355"/>
      <c r="D286" s="356"/>
      <c r="E286" s="357"/>
      <c r="F286" s="357"/>
      <c r="G286" s="357"/>
      <c r="H286" s="357"/>
      <c r="I286" s="357"/>
      <c r="J286" s="357"/>
      <c r="K286" s="357"/>
      <c r="L286" s="357"/>
      <c r="M286" s="357"/>
      <c r="N286" s="357"/>
      <c r="O286" s="357"/>
      <c r="P286" s="357"/>
      <c r="Q286" s="357"/>
      <c r="R286" s="357"/>
      <c r="S286" s="357"/>
      <c r="T286" s="357"/>
      <c r="U286" s="357"/>
      <c r="V286" s="357"/>
      <c r="W286" s="357"/>
      <c r="X286" s="357"/>
      <c r="Y286" s="357"/>
      <c r="Z286" s="357">
        <v>1</v>
      </c>
      <c r="AA286" s="357"/>
      <c r="AB286" s="357"/>
      <c r="AC286" s="357"/>
      <c r="AD286" s="357"/>
      <c r="AE286" s="357"/>
      <c r="AF286" s="357"/>
      <c r="AG286" s="357"/>
      <c r="AH286" s="358">
        <v>1</v>
      </c>
    </row>
    <row r="287" spans="1:34">
      <c r="A287" s="374" t="s">
        <v>491</v>
      </c>
      <c r="B287" s="375"/>
      <c r="C287" s="375"/>
      <c r="D287" s="376"/>
      <c r="E287" s="377"/>
      <c r="F287" s="377"/>
      <c r="G287" s="377"/>
      <c r="H287" s="377"/>
      <c r="I287" s="377"/>
      <c r="J287" s="377"/>
      <c r="K287" s="377"/>
      <c r="L287" s="377"/>
      <c r="M287" s="377"/>
      <c r="N287" s="377"/>
      <c r="O287" s="377"/>
      <c r="P287" s="377"/>
      <c r="Q287" s="377"/>
      <c r="R287" s="377"/>
      <c r="S287" s="377"/>
      <c r="T287" s="377"/>
      <c r="U287" s="377"/>
      <c r="V287" s="377"/>
      <c r="W287" s="377"/>
      <c r="X287" s="377">
        <v>1</v>
      </c>
      <c r="Y287" s="377">
        <v>2</v>
      </c>
      <c r="Z287" s="377">
        <v>1</v>
      </c>
      <c r="AA287" s="377"/>
      <c r="AB287" s="377"/>
      <c r="AC287" s="377"/>
      <c r="AD287" s="377">
        <v>1</v>
      </c>
      <c r="AE287" s="377"/>
      <c r="AF287" s="377">
        <v>1</v>
      </c>
      <c r="AG287" s="377"/>
      <c r="AH287" s="378">
        <v>6</v>
      </c>
    </row>
    <row r="288" spans="1:34">
      <c r="A288" s="338" t="s">
        <v>62</v>
      </c>
      <c r="B288" s="338" t="s">
        <v>321</v>
      </c>
      <c r="C288" s="338" t="s">
        <v>423</v>
      </c>
      <c r="D288" s="339"/>
      <c r="E288" s="340"/>
      <c r="F288" s="340"/>
      <c r="G288" s="340"/>
      <c r="H288" s="340"/>
      <c r="I288" s="340"/>
      <c r="J288" s="340"/>
      <c r="K288" s="340"/>
      <c r="L288" s="340"/>
      <c r="M288" s="340"/>
      <c r="N288" s="340"/>
      <c r="O288" s="340"/>
      <c r="P288" s="340"/>
      <c r="Q288" s="340"/>
      <c r="R288" s="340"/>
      <c r="S288" s="340">
        <v>1</v>
      </c>
      <c r="T288" s="340">
        <v>2</v>
      </c>
      <c r="U288" s="340"/>
      <c r="V288" s="340"/>
      <c r="W288" s="340">
        <v>1</v>
      </c>
      <c r="X288" s="340"/>
      <c r="Y288" s="340"/>
      <c r="Z288" s="340"/>
      <c r="AA288" s="340"/>
      <c r="AB288" s="340"/>
      <c r="AC288" s="340"/>
      <c r="AD288" s="340">
        <v>1</v>
      </c>
      <c r="AE288" s="340"/>
      <c r="AF288" s="340"/>
      <c r="AG288" s="340"/>
      <c r="AH288" s="341">
        <v>5</v>
      </c>
    </row>
    <row r="289" spans="1:34">
      <c r="A289" s="342"/>
      <c r="B289" s="342"/>
      <c r="C289" s="343" t="s">
        <v>424</v>
      </c>
      <c r="D289" s="344"/>
      <c r="E289" s="345"/>
      <c r="F289" s="345"/>
      <c r="G289" s="345"/>
      <c r="H289" s="345"/>
      <c r="I289" s="345"/>
      <c r="J289" s="345"/>
      <c r="K289" s="345"/>
      <c r="L289" s="345"/>
      <c r="M289" s="345"/>
      <c r="N289" s="345"/>
      <c r="O289" s="345"/>
      <c r="P289" s="345"/>
      <c r="Q289" s="345"/>
      <c r="R289" s="345"/>
      <c r="S289" s="345">
        <v>1</v>
      </c>
      <c r="T289" s="345">
        <v>1</v>
      </c>
      <c r="U289" s="345">
        <v>3</v>
      </c>
      <c r="V289" s="345">
        <v>2</v>
      </c>
      <c r="W289" s="345">
        <v>1</v>
      </c>
      <c r="X289" s="345"/>
      <c r="Y289" s="345">
        <v>1</v>
      </c>
      <c r="Z289" s="345"/>
      <c r="AA289" s="345"/>
      <c r="AB289" s="345"/>
      <c r="AC289" s="345"/>
      <c r="AD289" s="345"/>
      <c r="AE289" s="345"/>
      <c r="AF289" s="345"/>
      <c r="AG289" s="345"/>
      <c r="AH289" s="346">
        <v>9</v>
      </c>
    </row>
    <row r="290" spans="1:34">
      <c r="A290" s="342"/>
      <c r="B290" s="342"/>
      <c r="C290" s="343" t="s">
        <v>440</v>
      </c>
      <c r="D290" s="344"/>
      <c r="E290" s="345"/>
      <c r="F290" s="345"/>
      <c r="G290" s="345"/>
      <c r="H290" s="345"/>
      <c r="I290" s="345"/>
      <c r="J290" s="345"/>
      <c r="K290" s="345"/>
      <c r="L290" s="345"/>
      <c r="M290" s="345"/>
      <c r="N290" s="345"/>
      <c r="O290" s="345"/>
      <c r="P290" s="345"/>
      <c r="Q290" s="345"/>
      <c r="R290" s="345"/>
      <c r="S290" s="345"/>
      <c r="T290" s="345">
        <v>1</v>
      </c>
      <c r="U290" s="345"/>
      <c r="V290" s="345">
        <v>2</v>
      </c>
      <c r="W290" s="345"/>
      <c r="X290" s="345"/>
      <c r="Y290" s="345"/>
      <c r="Z290" s="345"/>
      <c r="AA290" s="345"/>
      <c r="AB290" s="345"/>
      <c r="AC290" s="345"/>
      <c r="AD290" s="345"/>
      <c r="AE290" s="345"/>
      <c r="AF290" s="345"/>
      <c r="AG290" s="345"/>
      <c r="AH290" s="346">
        <v>3</v>
      </c>
    </row>
    <row r="291" spans="1:34">
      <c r="A291" s="342"/>
      <c r="B291" s="342"/>
      <c r="C291" s="343" t="s">
        <v>321</v>
      </c>
      <c r="D291" s="344"/>
      <c r="E291" s="345"/>
      <c r="F291" s="345"/>
      <c r="G291" s="345"/>
      <c r="H291" s="345"/>
      <c r="I291" s="345"/>
      <c r="J291" s="345"/>
      <c r="K291" s="345"/>
      <c r="L291" s="345"/>
      <c r="M291" s="345"/>
      <c r="N291" s="345"/>
      <c r="O291" s="345">
        <v>2</v>
      </c>
      <c r="P291" s="345"/>
      <c r="Q291" s="345">
        <v>3</v>
      </c>
      <c r="R291" s="345">
        <v>7</v>
      </c>
      <c r="S291" s="345">
        <v>9</v>
      </c>
      <c r="T291" s="345">
        <v>19</v>
      </c>
      <c r="U291" s="345">
        <v>19</v>
      </c>
      <c r="V291" s="345">
        <v>3</v>
      </c>
      <c r="W291" s="345">
        <v>3</v>
      </c>
      <c r="X291" s="345">
        <v>2</v>
      </c>
      <c r="Y291" s="345"/>
      <c r="Z291" s="345"/>
      <c r="AA291" s="345"/>
      <c r="AB291" s="345"/>
      <c r="AC291" s="345"/>
      <c r="AD291" s="345"/>
      <c r="AE291" s="345"/>
      <c r="AF291" s="345"/>
      <c r="AG291" s="345"/>
      <c r="AH291" s="346">
        <v>67</v>
      </c>
    </row>
    <row r="292" spans="1:34">
      <c r="A292" s="342"/>
      <c r="B292" s="342"/>
      <c r="C292" s="343" t="s">
        <v>425</v>
      </c>
      <c r="D292" s="344"/>
      <c r="E292" s="345"/>
      <c r="F292" s="345"/>
      <c r="G292" s="345"/>
      <c r="H292" s="345"/>
      <c r="I292" s="345"/>
      <c r="J292" s="345"/>
      <c r="K292" s="345"/>
      <c r="L292" s="345"/>
      <c r="M292" s="345"/>
      <c r="N292" s="345"/>
      <c r="O292" s="345"/>
      <c r="P292" s="345"/>
      <c r="Q292" s="345"/>
      <c r="R292" s="345"/>
      <c r="S292" s="345"/>
      <c r="T292" s="345">
        <v>6</v>
      </c>
      <c r="U292" s="345">
        <v>3</v>
      </c>
      <c r="V292" s="345"/>
      <c r="W292" s="345">
        <v>1</v>
      </c>
      <c r="X292" s="345"/>
      <c r="Y292" s="345"/>
      <c r="Z292" s="345"/>
      <c r="AA292" s="345"/>
      <c r="AB292" s="345"/>
      <c r="AC292" s="345">
        <v>1</v>
      </c>
      <c r="AD292" s="345"/>
      <c r="AE292" s="345">
        <v>1</v>
      </c>
      <c r="AF292" s="345"/>
      <c r="AG292" s="345"/>
      <c r="AH292" s="346">
        <v>12</v>
      </c>
    </row>
    <row r="293" spans="1:34">
      <c r="A293" s="342"/>
      <c r="B293" s="342"/>
      <c r="C293" s="343" t="s">
        <v>412</v>
      </c>
      <c r="D293" s="344"/>
      <c r="E293" s="345"/>
      <c r="F293" s="345"/>
      <c r="G293" s="345"/>
      <c r="H293" s="345"/>
      <c r="I293" s="345"/>
      <c r="J293" s="345"/>
      <c r="K293" s="345"/>
      <c r="L293" s="345"/>
      <c r="M293" s="345"/>
      <c r="N293" s="345"/>
      <c r="O293" s="345"/>
      <c r="P293" s="345"/>
      <c r="Q293" s="345"/>
      <c r="R293" s="345">
        <v>1</v>
      </c>
      <c r="S293" s="345"/>
      <c r="T293" s="345"/>
      <c r="U293" s="345"/>
      <c r="V293" s="345"/>
      <c r="W293" s="345"/>
      <c r="X293" s="345">
        <v>1</v>
      </c>
      <c r="Y293" s="345">
        <v>1</v>
      </c>
      <c r="Z293" s="345"/>
      <c r="AA293" s="345"/>
      <c r="AB293" s="345">
        <v>1</v>
      </c>
      <c r="AC293" s="345"/>
      <c r="AD293" s="345"/>
      <c r="AE293" s="345">
        <v>2</v>
      </c>
      <c r="AF293" s="345"/>
      <c r="AG293" s="345"/>
      <c r="AH293" s="346">
        <v>6</v>
      </c>
    </row>
    <row r="294" spans="1:34">
      <c r="A294" s="342"/>
      <c r="B294" s="342"/>
      <c r="C294" s="343" t="s">
        <v>467</v>
      </c>
      <c r="D294" s="344"/>
      <c r="E294" s="345"/>
      <c r="F294" s="345"/>
      <c r="G294" s="345"/>
      <c r="H294" s="345"/>
      <c r="I294" s="345"/>
      <c r="J294" s="345"/>
      <c r="K294" s="345"/>
      <c r="L294" s="345"/>
      <c r="M294" s="345"/>
      <c r="N294" s="345"/>
      <c r="O294" s="345"/>
      <c r="P294" s="345"/>
      <c r="Q294" s="345"/>
      <c r="R294" s="345"/>
      <c r="S294" s="345"/>
      <c r="T294" s="345"/>
      <c r="U294" s="345"/>
      <c r="V294" s="345">
        <v>2</v>
      </c>
      <c r="W294" s="345">
        <v>2</v>
      </c>
      <c r="X294" s="345">
        <v>4</v>
      </c>
      <c r="Y294" s="345"/>
      <c r="Z294" s="345"/>
      <c r="AA294" s="345"/>
      <c r="AB294" s="345"/>
      <c r="AC294" s="345"/>
      <c r="AD294" s="345"/>
      <c r="AE294" s="345"/>
      <c r="AF294" s="345"/>
      <c r="AG294" s="345"/>
      <c r="AH294" s="346">
        <v>8</v>
      </c>
    </row>
    <row r="295" spans="1:34">
      <c r="A295" s="342"/>
      <c r="B295" s="354" t="s">
        <v>596</v>
      </c>
      <c r="C295" s="355"/>
      <c r="D295" s="356"/>
      <c r="E295" s="357"/>
      <c r="F295" s="357"/>
      <c r="G295" s="357"/>
      <c r="H295" s="357"/>
      <c r="I295" s="357"/>
      <c r="J295" s="357"/>
      <c r="K295" s="357"/>
      <c r="L295" s="357"/>
      <c r="M295" s="357"/>
      <c r="N295" s="357"/>
      <c r="O295" s="357">
        <v>2</v>
      </c>
      <c r="P295" s="357"/>
      <c r="Q295" s="357">
        <v>3</v>
      </c>
      <c r="R295" s="357">
        <v>8</v>
      </c>
      <c r="S295" s="357">
        <v>11</v>
      </c>
      <c r="T295" s="357">
        <v>29</v>
      </c>
      <c r="U295" s="357">
        <v>25</v>
      </c>
      <c r="V295" s="357">
        <v>9</v>
      </c>
      <c r="W295" s="357">
        <v>8</v>
      </c>
      <c r="X295" s="357">
        <v>7</v>
      </c>
      <c r="Y295" s="357">
        <v>2</v>
      </c>
      <c r="Z295" s="357"/>
      <c r="AA295" s="357"/>
      <c r="AB295" s="357">
        <v>1</v>
      </c>
      <c r="AC295" s="357">
        <v>1</v>
      </c>
      <c r="AD295" s="357">
        <v>1</v>
      </c>
      <c r="AE295" s="357">
        <v>3</v>
      </c>
      <c r="AF295" s="357"/>
      <c r="AG295" s="357"/>
      <c r="AH295" s="358">
        <v>110</v>
      </c>
    </row>
    <row r="296" spans="1:34">
      <c r="A296" s="342"/>
      <c r="B296" s="338" t="s">
        <v>62</v>
      </c>
      <c r="C296" s="338" t="s">
        <v>151</v>
      </c>
      <c r="D296" s="339"/>
      <c r="E296" s="340"/>
      <c r="F296" s="340"/>
      <c r="G296" s="340"/>
      <c r="H296" s="340"/>
      <c r="I296" s="340"/>
      <c r="J296" s="340"/>
      <c r="K296" s="340"/>
      <c r="L296" s="340"/>
      <c r="M296" s="340"/>
      <c r="N296" s="340"/>
      <c r="O296" s="340"/>
      <c r="P296" s="340"/>
      <c r="Q296" s="340"/>
      <c r="R296" s="340"/>
      <c r="S296" s="340"/>
      <c r="T296" s="340"/>
      <c r="U296" s="340"/>
      <c r="V296" s="340"/>
      <c r="W296" s="340">
        <v>1</v>
      </c>
      <c r="X296" s="340"/>
      <c r="Y296" s="340"/>
      <c r="Z296" s="340"/>
      <c r="AA296" s="340"/>
      <c r="AB296" s="340"/>
      <c r="AC296" s="340"/>
      <c r="AD296" s="340"/>
      <c r="AE296" s="340"/>
      <c r="AF296" s="340"/>
      <c r="AG296" s="340"/>
      <c r="AH296" s="341">
        <v>1</v>
      </c>
    </row>
    <row r="297" spans="1:34">
      <c r="A297" s="342"/>
      <c r="B297" s="342"/>
      <c r="C297" s="343" t="s">
        <v>521</v>
      </c>
      <c r="D297" s="344"/>
      <c r="E297" s="345"/>
      <c r="F297" s="345"/>
      <c r="G297" s="345"/>
      <c r="H297" s="345"/>
      <c r="I297" s="345"/>
      <c r="J297" s="345"/>
      <c r="K297" s="345"/>
      <c r="L297" s="345"/>
      <c r="M297" s="345"/>
      <c r="N297" s="345"/>
      <c r="O297" s="345"/>
      <c r="P297" s="345"/>
      <c r="Q297" s="345"/>
      <c r="R297" s="345"/>
      <c r="S297" s="345"/>
      <c r="T297" s="345"/>
      <c r="U297" s="345"/>
      <c r="V297" s="345"/>
      <c r="W297" s="345"/>
      <c r="X297" s="345"/>
      <c r="Y297" s="345"/>
      <c r="Z297" s="345">
        <v>1</v>
      </c>
      <c r="AA297" s="345"/>
      <c r="AB297" s="345"/>
      <c r="AC297" s="345"/>
      <c r="AD297" s="345"/>
      <c r="AE297" s="345"/>
      <c r="AF297" s="345"/>
      <c r="AG297" s="345"/>
      <c r="AH297" s="346">
        <v>1</v>
      </c>
    </row>
    <row r="298" spans="1:34">
      <c r="A298" s="342"/>
      <c r="B298" s="342"/>
      <c r="C298" s="343" t="s">
        <v>62</v>
      </c>
      <c r="D298" s="344"/>
      <c r="E298" s="345"/>
      <c r="F298" s="345"/>
      <c r="G298" s="345"/>
      <c r="H298" s="345"/>
      <c r="I298" s="345"/>
      <c r="J298" s="345"/>
      <c r="K298" s="345"/>
      <c r="L298" s="345"/>
      <c r="M298" s="345"/>
      <c r="N298" s="345"/>
      <c r="O298" s="345"/>
      <c r="P298" s="345"/>
      <c r="Q298" s="345"/>
      <c r="R298" s="345"/>
      <c r="S298" s="345"/>
      <c r="T298" s="345"/>
      <c r="U298" s="345"/>
      <c r="V298" s="345"/>
      <c r="W298" s="345"/>
      <c r="X298" s="345"/>
      <c r="Y298" s="345"/>
      <c r="Z298" s="345"/>
      <c r="AA298" s="345">
        <v>2</v>
      </c>
      <c r="AB298" s="345"/>
      <c r="AC298" s="345"/>
      <c r="AD298" s="345"/>
      <c r="AE298" s="345"/>
      <c r="AF298" s="345">
        <v>2</v>
      </c>
      <c r="AG298" s="345"/>
      <c r="AH298" s="346">
        <v>4</v>
      </c>
    </row>
    <row r="299" spans="1:34">
      <c r="A299" s="342"/>
      <c r="B299" s="342"/>
      <c r="C299" s="343" t="s">
        <v>224</v>
      </c>
      <c r="D299" s="344"/>
      <c r="E299" s="345"/>
      <c r="F299" s="345"/>
      <c r="G299" s="345"/>
      <c r="H299" s="345"/>
      <c r="I299" s="345"/>
      <c r="J299" s="345"/>
      <c r="K299" s="345"/>
      <c r="L299" s="345"/>
      <c r="M299" s="345"/>
      <c r="N299" s="345"/>
      <c r="O299" s="345"/>
      <c r="P299" s="345"/>
      <c r="Q299" s="345"/>
      <c r="R299" s="345"/>
      <c r="S299" s="345"/>
      <c r="T299" s="345"/>
      <c r="U299" s="345"/>
      <c r="V299" s="345"/>
      <c r="W299" s="345"/>
      <c r="X299" s="345"/>
      <c r="Y299" s="345"/>
      <c r="Z299" s="345"/>
      <c r="AA299" s="345"/>
      <c r="AB299" s="345"/>
      <c r="AC299" s="345"/>
      <c r="AD299" s="345"/>
      <c r="AE299" s="345"/>
      <c r="AF299" s="345">
        <v>1</v>
      </c>
      <c r="AG299" s="345"/>
      <c r="AH299" s="346">
        <v>1</v>
      </c>
    </row>
    <row r="300" spans="1:34">
      <c r="A300" s="342"/>
      <c r="B300" s="342"/>
      <c r="C300" s="343" t="s">
        <v>426</v>
      </c>
      <c r="D300" s="344"/>
      <c r="E300" s="345"/>
      <c r="F300" s="345"/>
      <c r="G300" s="345"/>
      <c r="H300" s="345"/>
      <c r="I300" s="345"/>
      <c r="J300" s="345"/>
      <c r="K300" s="345"/>
      <c r="L300" s="345"/>
      <c r="M300" s="345"/>
      <c r="N300" s="345"/>
      <c r="O300" s="345"/>
      <c r="P300" s="345"/>
      <c r="Q300" s="345"/>
      <c r="R300" s="345"/>
      <c r="S300" s="345">
        <v>1</v>
      </c>
      <c r="T300" s="345"/>
      <c r="U300" s="345"/>
      <c r="V300" s="345"/>
      <c r="W300" s="345"/>
      <c r="X300" s="345"/>
      <c r="Y300" s="345"/>
      <c r="Z300" s="345"/>
      <c r="AA300" s="345"/>
      <c r="AB300" s="345"/>
      <c r="AC300" s="345"/>
      <c r="AD300" s="345">
        <v>1</v>
      </c>
      <c r="AE300" s="345"/>
      <c r="AF300" s="345"/>
      <c r="AG300" s="345"/>
      <c r="AH300" s="346">
        <v>2</v>
      </c>
    </row>
    <row r="301" spans="1:34">
      <c r="A301" s="342"/>
      <c r="B301" s="354" t="s">
        <v>399</v>
      </c>
      <c r="C301" s="355"/>
      <c r="D301" s="356"/>
      <c r="E301" s="357"/>
      <c r="F301" s="357"/>
      <c r="G301" s="357"/>
      <c r="H301" s="357"/>
      <c r="I301" s="357"/>
      <c r="J301" s="357"/>
      <c r="K301" s="357"/>
      <c r="L301" s="357"/>
      <c r="M301" s="357"/>
      <c r="N301" s="357"/>
      <c r="O301" s="357"/>
      <c r="P301" s="357"/>
      <c r="Q301" s="357"/>
      <c r="R301" s="357"/>
      <c r="S301" s="357">
        <v>1</v>
      </c>
      <c r="T301" s="357"/>
      <c r="U301" s="357"/>
      <c r="V301" s="357"/>
      <c r="W301" s="357">
        <v>1</v>
      </c>
      <c r="X301" s="357"/>
      <c r="Y301" s="357"/>
      <c r="Z301" s="357">
        <v>1</v>
      </c>
      <c r="AA301" s="357">
        <v>2</v>
      </c>
      <c r="AB301" s="357"/>
      <c r="AC301" s="357"/>
      <c r="AD301" s="357">
        <v>1</v>
      </c>
      <c r="AE301" s="357"/>
      <c r="AF301" s="357">
        <v>3</v>
      </c>
      <c r="AG301" s="357"/>
      <c r="AH301" s="358">
        <v>9</v>
      </c>
    </row>
    <row r="302" spans="1:34">
      <c r="A302" s="342"/>
      <c r="B302" s="338" t="s">
        <v>319</v>
      </c>
      <c r="C302" s="338" t="s">
        <v>319</v>
      </c>
      <c r="D302" s="339"/>
      <c r="E302" s="340"/>
      <c r="F302" s="340"/>
      <c r="G302" s="340"/>
      <c r="H302" s="340"/>
      <c r="I302" s="340"/>
      <c r="J302" s="340"/>
      <c r="K302" s="340"/>
      <c r="L302" s="340"/>
      <c r="M302" s="340"/>
      <c r="N302" s="340"/>
      <c r="O302" s="340"/>
      <c r="P302" s="340"/>
      <c r="Q302" s="340"/>
      <c r="R302" s="340"/>
      <c r="S302" s="340"/>
      <c r="T302" s="340"/>
      <c r="U302" s="340"/>
      <c r="V302" s="340"/>
      <c r="W302" s="340"/>
      <c r="X302" s="340"/>
      <c r="Y302" s="340"/>
      <c r="Z302" s="340"/>
      <c r="AA302" s="340"/>
      <c r="AB302" s="340"/>
      <c r="AC302" s="340"/>
      <c r="AD302" s="340">
        <v>1</v>
      </c>
      <c r="AE302" s="340"/>
      <c r="AF302" s="340"/>
      <c r="AG302" s="340"/>
      <c r="AH302" s="341">
        <v>1</v>
      </c>
    </row>
    <row r="303" spans="1:34">
      <c r="A303" s="342"/>
      <c r="B303" s="354" t="s">
        <v>597</v>
      </c>
      <c r="C303" s="355"/>
      <c r="D303" s="356"/>
      <c r="E303" s="357"/>
      <c r="F303" s="357"/>
      <c r="G303" s="357"/>
      <c r="H303" s="357"/>
      <c r="I303" s="357"/>
      <c r="J303" s="357"/>
      <c r="K303" s="357"/>
      <c r="L303" s="357"/>
      <c r="M303" s="357"/>
      <c r="N303" s="357"/>
      <c r="O303" s="357"/>
      <c r="P303" s="357"/>
      <c r="Q303" s="357"/>
      <c r="R303" s="357"/>
      <c r="S303" s="357"/>
      <c r="T303" s="357"/>
      <c r="U303" s="357"/>
      <c r="V303" s="357"/>
      <c r="W303" s="357"/>
      <c r="X303" s="357"/>
      <c r="Y303" s="357"/>
      <c r="Z303" s="357"/>
      <c r="AA303" s="357"/>
      <c r="AB303" s="357"/>
      <c r="AC303" s="357"/>
      <c r="AD303" s="357">
        <v>1</v>
      </c>
      <c r="AE303" s="357"/>
      <c r="AF303" s="357"/>
      <c r="AG303" s="357"/>
      <c r="AH303" s="358">
        <v>1</v>
      </c>
    </row>
    <row r="304" spans="1:34">
      <c r="A304" s="342"/>
      <c r="B304" s="338" t="s">
        <v>320</v>
      </c>
      <c r="C304" s="338" t="s">
        <v>320</v>
      </c>
      <c r="D304" s="339"/>
      <c r="E304" s="340"/>
      <c r="F304" s="340"/>
      <c r="G304" s="340"/>
      <c r="H304" s="340"/>
      <c r="I304" s="340"/>
      <c r="J304" s="340"/>
      <c r="K304" s="340"/>
      <c r="L304" s="340"/>
      <c r="M304" s="340"/>
      <c r="N304" s="340"/>
      <c r="O304" s="340"/>
      <c r="P304" s="340"/>
      <c r="Q304" s="340"/>
      <c r="R304" s="340"/>
      <c r="S304" s="340"/>
      <c r="T304" s="340"/>
      <c r="U304" s="340"/>
      <c r="V304" s="340"/>
      <c r="W304" s="340">
        <v>1</v>
      </c>
      <c r="X304" s="340"/>
      <c r="Y304" s="340"/>
      <c r="Z304" s="340"/>
      <c r="AA304" s="340"/>
      <c r="AB304" s="340"/>
      <c r="AC304" s="340"/>
      <c r="AD304" s="340"/>
      <c r="AE304" s="340"/>
      <c r="AF304" s="340"/>
      <c r="AG304" s="340"/>
      <c r="AH304" s="341">
        <v>1</v>
      </c>
    </row>
    <row r="305" spans="1:34">
      <c r="A305" s="342"/>
      <c r="B305" s="354" t="s">
        <v>598</v>
      </c>
      <c r="C305" s="355"/>
      <c r="D305" s="356"/>
      <c r="E305" s="357"/>
      <c r="F305" s="357"/>
      <c r="G305" s="357"/>
      <c r="H305" s="357"/>
      <c r="I305" s="357"/>
      <c r="J305" s="357"/>
      <c r="K305" s="357"/>
      <c r="L305" s="357"/>
      <c r="M305" s="357"/>
      <c r="N305" s="357"/>
      <c r="O305" s="357"/>
      <c r="P305" s="357"/>
      <c r="Q305" s="357"/>
      <c r="R305" s="357"/>
      <c r="S305" s="357"/>
      <c r="T305" s="357"/>
      <c r="U305" s="357"/>
      <c r="V305" s="357"/>
      <c r="W305" s="357">
        <v>1</v>
      </c>
      <c r="X305" s="357"/>
      <c r="Y305" s="357"/>
      <c r="Z305" s="357"/>
      <c r="AA305" s="357"/>
      <c r="AB305" s="357"/>
      <c r="AC305" s="357"/>
      <c r="AD305" s="357"/>
      <c r="AE305" s="357"/>
      <c r="AF305" s="357"/>
      <c r="AG305" s="357"/>
      <c r="AH305" s="358">
        <v>1</v>
      </c>
    </row>
    <row r="306" spans="1:34">
      <c r="A306" s="374" t="s">
        <v>399</v>
      </c>
      <c r="B306" s="375"/>
      <c r="C306" s="375"/>
      <c r="D306" s="376"/>
      <c r="E306" s="377"/>
      <c r="F306" s="377"/>
      <c r="G306" s="377"/>
      <c r="H306" s="377"/>
      <c r="I306" s="377"/>
      <c r="J306" s="377"/>
      <c r="K306" s="377"/>
      <c r="L306" s="377"/>
      <c r="M306" s="377"/>
      <c r="N306" s="377"/>
      <c r="O306" s="377">
        <v>2</v>
      </c>
      <c r="P306" s="377"/>
      <c r="Q306" s="377">
        <v>3</v>
      </c>
      <c r="R306" s="377">
        <v>8</v>
      </c>
      <c r="S306" s="377">
        <v>12</v>
      </c>
      <c r="T306" s="377">
        <v>29</v>
      </c>
      <c r="U306" s="377">
        <v>25</v>
      </c>
      <c r="V306" s="377">
        <v>9</v>
      </c>
      <c r="W306" s="377">
        <v>10</v>
      </c>
      <c r="X306" s="377">
        <v>7</v>
      </c>
      <c r="Y306" s="377">
        <v>2</v>
      </c>
      <c r="Z306" s="377">
        <v>1</v>
      </c>
      <c r="AA306" s="377">
        <v>2</v>
      </c>
      <c r="AB306" s="377">
        <v>1</v>
      </c>
      <c r="AC306" s="377">
        <v>1</v>
      </c>
      <c r="AD306" s="377">
        <v>3</v>
      </c>
      <c r="AE306" s="377">
        <v>3</v>
      </c>
      <c r="AF306" s="377">
        <v>3</v>
      </c>
      <c r="AG306" s="377"/>
      <c r="AH306" s="378">
        <v>121</v>
      </c>
    </row>
    <row r="307" spans="1:34">
      <c r="A307" s="338" t="s">
        <v>30</v>
      </c>
      <c r="B307" s="338" t="s">
        <v>301</v>
      </c>
      <c r="C307" s="338" t="s">
        <v>413</v>
      </c>
      <c r="D307" s="339"/>
      <c r="E307" s="340"/>
      <c r="F307" s="340"/>
      <c r="G307" s="340"/>
      <c r="H307" s="340"/>
      <c r="I307" s="340"/>
      <c r="J307" s="340"/>
      <c r="K307" s="340"/>
      <c r="L307" s="340"/>
      <c r="M307" s="340"/>
      <c r="N307" s="340">
        <v>1</v>
      </c>
      <c r="O307" s="340"/>
      <c r="P307" s="340"/>
      <c r="Q307" s="340"/>
      <c r="R307" s="340"/>
      <c r="S307" s="340"/>
      <c r="T307" s="340"/>
      <c r="U307" s="340"/>
      <c r="V307" s="340"/>
      <c r="W307" s="340"/>
      <c r="X307" s="340"/>
      <c r="Y307" s="340"/>
      <c r="Z307" s="340"/>
      <c r="AA307" s="340"/>
      <c r="AB307" s="340"/>
      <c r="AC307" s="340"/>
      <c r="AD307" s="340"/>
      <c r="AE307" s="340"/>
      <c r="AF307" s="340"/>
      <c r="AG307" s="340">
        <v>1</v>
      </c>
      <c r="AH307" s="341">
        <v>2</v>
      </c>
    </row>
    <row r="308" spans="1:34">
      <c r="A308" s="342"/>
      <c r="B308" s="354" t="s">
        <v>414</v>
      </c>
      <c r="C308" s="355"/>
      <c r="D308" s="356"/>
      <c r="E308" s="357"/>
      <c r="F308" s="357"/>
      <c r="G308" s="357"/>
      <c r="H308" s="357"/>
      <c r="I308" s="357"/>
      <c r="J308" s="357"/>
      <c r="K308" s="357"/>
      <c r="L308" s="357"/>
      <c r="M308" s="357"/>
      <c r="N308" s="357">
        <v>1</v>
      </c>
      <c r="O308" s="357"/>
      <c r="P308" s="357"/>
      <c r="Q308" s="357"/>
      <c r="R308" s="357"/>
      <c r="S308" s="357"/>
      <c r="T308" s="357"/>
      <c r="U308" s="357"/>
      <c r="V308" s="357"/>
      <c r="W308" s="357"/>
      <c r="X308" s="357"/>
      <c r="Y308" s="357"/>
      <c r="Z308" s="357"/>
      <c r="AA308" s="357"/>
      <c r="AB308" s="357"/>
      <c r="AC308" s="357"/>
      <c r="AD308" s="357"/>
      <c r="AE308" s="357"/>
      <c r="AF308" s="357"/>
      <c r="AG308" s="357">
        <v>1</v>
      </c>
      <c r="AH308" s="358">
        <v>2</v>
      </c>
    </row>
    <row r="309" spans="1:34">
      <c r="A309" s="342"/>
      <c r="B309" s="338" t="s">
        <v>223</v>
      </c>
      <c r="C309" s="338" t="s">
        <v>522</v>
      </c>
      <c r="D309" s="339"/>
      <c r="E309" s="340"/>
      <c r="F309" s="340"/>
      <c r="G309" s="340"/>
      <c r="H309" s="340"/>
      <c r="I309" s="340"/>
      <c r="J309" s="340"/>
      <c r="K309" s="340"/>
      <c r="L309" s="340"/>
      <c r="M309" s="340"/>
      <c r="N309" s="340"/>
      <c r="O309" s="340"/>
      <c r="P309" s="340"/>
      <c r="Q309" s="340"/>
      <c r="R309" s="340"/>
      <c r="S309" s="340"/>
      <c r="T309" s="340"/>
      <c r="U309" s="340">
        <v>1</v>
      </c>
      <c r="V309" s="340"/>
      <c r="W309" s="340"/>
      <c r="X309" s="340"/>
      <c r="Y309" s="340"/>
      <c r="Z309" s="340"/>
      <c r="AA309" s="340"/>
      <c r="AB309" s="340"/>
      <c r="AC309" s="340"/>
      <c r="AD309" s="340"/>
      <c r="AE309" s="340"/>
      <c r="AF309" s="340"/>
      <c r="AG309" s="340"/>
      <c r="AH309" s="341">
        <v>1</v>
      </c>
    </row>
    <row r="310" spans="1:34">
      <c r="A310" s="342"/>
      <c r="B310" s="354" t="s">
        <v>343</v>
      </c>
      <c r="C310" s="355"/>
      <c r="D310" s="356"/>
      <c r="E310" s="357"/>
      <c r="F310" s="357"/>
      <c r="G310" s="357"/>
      <c r="H310" s="357"/>
      <c r="I310" s="357"/>
      <c r="J310" s="357"/>
      <c r="K310" s="357"/>
      <c r="L310" s="357"/>
      <c r="M310" s="357"/>
      <c r="N310" s="357"/>
      <c r="O310" s="357"/>
      <c r="P310" s="357"/>
      <c r="Q310" s="357"/>
      <c r="R310" s="357"/>
      <c r="S310" s="357"/>
      <c r="T310" s="357"/>
      <c r="U310" s="357">
        <v>1</v>
      </c>
      <c r="V310" s="357"/>
      <c r="W310" s="357"/>
      <c r="X310" s="357"/>
      <c r="Y310" s="357"/>
      <c r="Z310" s="357"/>
      <c r="AA310" s="357"/>
      <c r="AB310" s="357"/>
      <c r="AC310" s="357"/>
      <c r="AD310" s="357"/>
      <c r="AE310" s="357"/>
      <c r="AF310" s="357"/>
      <c r="AG310" s="357"/>
      <c r="AH310" s="358">
        <v>1</v>
      </c>
    </row>
    <row r="311" spans="1:34">
      <c r="A311" s="342"/>
      <c r="B311" s="338" t="s">
        <v>30</v>
      </c>
      <c r="C311" s="338" t="s">
        <v>504</v>
      </c>
      <c r="D311" s="339"/>
      <c r="E311" s="340"/>
      <c r="F311" s="340"/>
      <c r="G311" s="340"/>
      <c r="H311" s="340"/>
      <c r="I311" s="340"/>
      <c r="J311" s="340"/>
      <c r="K311" s="340"/>
      <c r="L311" s="340"/>
      <c r="M311" s="340"/>
      <c r="N311" s="340"/>
      <c r="O311" s="340"/>
      <c r="P311" s="340"/>
      <c r="Q311" s="340"/>
      <c r="R311" s="340"/>
      <c r="S311" s="340"/>
      <c r="T311" s="340">
        <v>1</v>
      </c>
      <c r="U311" s="340"/>
      <c r="V311" s="340"/>
      <c r="W311" s="340"/>
      <c r="X311" s="340"/>
      <c r="Y311" s="340"/>
      <c r="Z311" s="340"/>
      <c r="AA311" s="340"/>
      <c r="AB311" s="340"/>
      <c r="AC311" s="340"/>
      <c r="AD311" s="340"/>
      <c r="AE311" s="340"/>
      <c r="AF311" s="340"/>
      <c r="AG311" s="340"/>
      <c r="AH311" s="341">
        <v>1</v>
      </c>
    </row>
    <row r="312" spans="1:34">
      <c r="A312" s="342"/>
      <c r="B312" s="354" t="s">
        <v>415</v>
      </c>
      <c r="C312" s="355"/>
      <c r="D312" s="356"/>
      <c r="E312" s="357"/>
      <c r="F312" s="357"/>
      <c r="G312" s="357"/>
      <c r="H312" s="357"/>
      <c r="I312" s="357"/>
      <c r="J312" s="357"/>
      <c r="K312" s="357"/>
      <c r="L312" s="357"/>
      <c r="M312" s="357"/>
      <c r="N312" s="357"/>
      <c r="O312" s="357"/>
      <c r="P312" s="357"/>
      <c r="Q312" s="357"/>
      <c r="R312" s="357"/>
      <c r="S312" s="357"/>
      <c r="T312" s="357">
        <v>1</v>
      </c>
      <c r="U312" s="357"/>
      <c r="V312" s="357"/>
      <c r="W312" s="357"/>
      <c r="X312" s="357"/>
      <c r="Y312" s="357"/>
      <c r="Z312" s="357"/>
      <c r="AA312" s="357"/>
      <c r="AB312" s="357"/>
      <c r="AC312" s="357"/>
      <c r="AD312" s="357"/>
      <c r="AE312" s="357"/>
      <c r="AF312" s="357"/>
      <c r="AG312" s="357"/>
      <c r="AH312" s="358">
        <v>1</v>
      </c>
    </row>
    <row r="313" spans="1:34">
      <c r="A313" s="342"/>
      <c r="B313" s="338" t="s">
        <v>298</v>
      </c>
      <c r="C313" s="338" t="s">
        <v>513</v>
      </c>
      <c r="D313" s="339"/>
      <c r="E313" s="340"/>
      <c r="F313" s="340"/>
      <c r="G313" s="340"/>
      <c r="H313" s="340"/>
      <c r="I313" s="340"/>
      <c r="J313" s="340"/>
      <c r="K313" s="340"/>
      <c r="L313" s="340"/>
      <c r="M313" s="340"/>
      <c r="N313" s="340"/>
      <c r="O313" s="340"/>
      <c r="P313" s="340"/>
      <c r="Q313" s="340"/>
      <c r="R313" s="340"/>
      <c r="S313" s="340"/>
      <c r="T313" s="340"/>
      <c r="U313" s="340"/>
      <c r="V313" s="340"/>
      <c r="W313" s="340">
        <v>1</v>
      </c>
      <c r="X313" s="340"/>
      <c r="Y313" s="340"/>
      <c r="Z313" s="340"/>
      <c r="AA313" s="340"/>
      <c r="AB313" s="340"/>
      <c r="AC313" s="340"/>
      <c r="AD313" s="340"/>
      <c r="AE313" s="340"/>
      <c r="AF313" s="340"/>
      <c r="AG313" s="340"/>
      <c r="AH313" s="341">
        <v>1</v>
      </c>
    </row>
    <row r="314" spans="1:34">
      <c r="A314" s="342"/>
      <c r="B314" s="354" t="s">
        <v>514</v>
      </c>
      <c r="C314" s="355"/>
      <c r="D314" s="356"/>
      <c r="E314" s="357"/>
      <c r="F314" s="357"/>
      <c r="G314" s="357"/>
      <c r="H314" s="357"/>
      <c r="I314" s="357"/>
      <c r="J314" s="357"/>
      <c r="K314" s="357"/>
      <c r="L314" s="357"/>
      <c r="M314" s="357"/>
      <c r="N314" s="357"/>
      <c r="O314" s="357"/>
      <c r="P314" s="357"/>
      <c r="Q314" s="357"/>
      <c r="R314" s="357"/>
      <c r="S314" s="357"/>
      <c r="T314" s="357"/>
      <c r="U314" s="357"/>
      <c r="V314" s="357"/>
      <c r="W314" s="357">
        <v>1</v>
      </c>
      <c r="X314" s="357"/>
      <c r="Y314" s="357"/>
      <c r="Z314" s="357"/>
      <c r="AA314" s="357"/>
      <c r="AB314" s="357"/>
      <c r="AC314" s="357"/>
      <c r="AD314" s="357"/>
      <c r="AE314" s="357"/>
      <c r="AF314" s="357"/>
      <c r="AG314" s="357"/>
      <c r="AH314" s="358">
        <v>1</v>
      </c>
    </row>
    <row r="315" spans="1:34">
      <c r="A315" s="374" t="s">
        <v>415</v>
      </c>
      <c r="B315" s="375"/>
      <c r="C315" s="375"/>
      <c r="D315" s="376"/>
      <c r="E315" s="377"/>
      <c r="F315" s="377"/>
      <c r="G315" s="377"/>
      <c r="H315" s="377"/>
      <c r="I315" s="377"/>
      <c r="J315" s="377"/>
      <c r="K315" s="377"/>
      <c r="L315" s="377"/>
      <c r="M315" s="377"/>
      <c r="N315" s="377">
        <v>1</v>
      </c>
      <c r="O315" s="377"/>
      <c r="P315" s="377"/>
      <c r="Q315" s="377"/>
      <c r="R315" s="377"/>
      <c r="S315" s="377"/>
      <c r="T315" s="377">
        <v>1</v>
      </c>
      <c r="U315" s="377">
        <v>1</v>
      </c>
      <c r="V315" s="377"/>
      <c r="W315" s="377">
        <v>1</v>
      </c>
      <c r="X315" s="377"/>
      <c r="Y315" s="377"/>
      <c r="Z315" s="377"/>
      <c r="AA315" s="377"/>
      <c r="AB315" s="377"/>
      <c r="AC315" s="377"/>
      <c r="AD315" s="377"/>
      <c r="AE315" s="377"/>
      <c r="AF315" s="377"/>
      <c r="AG315" s="377">
        <v>1</v>
      </c>
      <c r="AH315" s="378">
        <v>5</v>
      </c>
    </row>
    <row r="316" spans="1:34">
      <c r="A316" s="347" t="s">
        <v>329</v>
      </c>
      <c r="B316" s="348"/>
      <c r="C316" s="348"/>
      <c r="D316" s="335">
        <v>1</v>
      </c>
      <c r="E316" s="336">
        <v>1</v>
      </c>
      <c r="F316" s="336">
        <v>6</v>
      </c>
      <c r="G316" s="336">
        <v>6</v>
      </c>
      <c r="H316" s="336">
        <v>2</v>
      </c>
      <c r="I316" s="336">
        <v>2</v>
      </c>
      <c r="J316" s="336">
        <v>2</v>
      </c>
      <c r="K316" s="336">
        <v>2</v>
      </c>
      <c r="L316" s="336">
        <v>1</v>
      </c>
      <c r="M316" s="336">
        <v>2</v>
      </c>
      <c r="N316" s="336">
        <v>4</v>
      </c>
      <c r="O316" s="336">
        <v>6</v>
      </c>
      <c r="P316" s="336">
        <v>1</v>
      </c>
      <c r="Q316" s="336">
        <v>7</v>
      </c>
      <c r="R316" s="336">
        <v>11</v>
      </c>
      <c r="S316" s="336">
        <v>19</v>
      </c>
      <c r="T316" s="336">
        <v>45</v>
      </c>
      <c r="U316" s="336">
        <v>38</v>
      </c>
      <c r="V316" s="336">
        <v>33</v>
      </c>
      <c r="W316" s="336">
        <v>39</v>
      </c>
      <c r="X316" s="336">
        <v>33</v>
      </c>
      <c r="Y316" s="336">
        <v>13</v>
      </c>
      <c r="Z316" s="336">
        <v>13</v>
      </c>
      <c r="AA316" s="336">
        <v>18</v>
      </c>
      <c r="AB316" s="336">
        <v>21</v>
      </c>
      <c r="AC316" s="336">
        <v>17</v>
      </c>
      <c r="AD316" s="336">
        <v>25</v>
      </c>
      <c r="AE316" s="336">
        <v>19</v>
      </c>
      <c r="AF316" s="336">
        <v>20</v>
      </c>
      <c r="AG316" s="336">
        <v>10</v>
      </c>
      <c r="AH316" s="337">
        <v>417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358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616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384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334</v>
      </c>
      <c r="C5" s="274">
        <v>8</v>
      </c>
      <c r="D5" s="274">
        <v>4</v>
      </c>
      <c r="E5" s="274">
        <v>2</v>
      </c>
      <c r="F5" s="274">
        <v>4</v>
      </c>
      <c r="G5" s="274">
        <v>9</v>
      </c>
      <c r="H5" s="274">
        <v>32</v>
      </c>
      <c r="I5" s="274">
        <v>29</v>
      </c>
      <c r="J5" s="274">
        <v>16</v>
      </c>
      <c r="K5" s="274">
        <v>10</v>
      </c>
      <c r="L5" s="274">
        <v>1</v>
      </c>
      <c r="M5" s="274">
        <v>2</v>
      </c>
      <c r="N5" s="274">
        <v>0</v>
      </c>
      <c r="O5" s="84">
        <v>71</v>
      </c>
      <c r="S5" s="145"/>
    </row>
    <row r="6" spans="1:19">
      <c r="A6" s="195"/>
      <c r="B6" s="196" t="s">
        <v>152</v>
      </c>
      <c r="C6" s="274">
        <v>0</v>
      </c>
      <c r="D6" s="274">
        <v>1</v>
      </c>
      <c r="E6" s="274">
        <v>0</v>
      </c>
      <c r="F6" s="274">
        <v>0</v>
      </c>
      <c r="G6" s="274">
        <v>10</v>
      </c>
      <c r="H6" s="274">
        <v>51</v>
      </c>
      <c r="I6" s="274">
        <v>41</v>
      </c>
      <c r="J6" s="274">
        <v>37</v>
      </c>
      <c r="K6" s="274">
        <v>14</v>
      </c>
      <c r="L6" s="274">
        <v>11</v>
      </c>
      <c r="M6" s="274">
        <v>5</v>
      </c>
      <c r="N6" s="274">
        <v>4</v>
      </c>
      <c r="O6" s="84">
        <v>288</v>
      </c>
    </row>
    <row r="7" spans="1:19">
      <c r="A7" s="195"/>
      <c r="B7" s="196" t="s">
        <v>153</v>
      </c>
      <c r="C7" s="274">
        <v>4</v>
      </c>
      <c r="D7" s="274">
        <v>14</v>
      </c>
      <c r="E7" s="274">
        <v>17</v>
      </c>
      <c r="F7" s="274">
        <v>21</v>
      </c>
      <c r="G7" s="274">
        <v>44</v>
      </c>
      <c r="H7" s="274">
        <v>213</v>
      </c>
      <c r="I7" s="274">
        <v>255</v>
      </c>
      <c r="J7" s="274">
        <v>158</v>
      </c>
      <c r="K7" s="274">
        <v>117</v>
      </c>
      <c r="L7" s="274">
        <v>70</v>
      </c>
      <c r="M7" s="274">
        <v>23</v>
      </c>
      <c r="N7" s="274">
        <v>12</v>
      </c>
      <c r="O7" s="84">
        <f t="shared" ref="O7:O12" si="0">SUM(C7:N7)</f>
        <v>948</v>
      </c>
    </row>
    <row r="8" spans="1:19">
      <c r="A8" s="195"/>
      <c r="B8" s="196" t="s">
        <v>189</v>
      </c>
      <c r="C8" s="274">
        <v>13</v>
      </c>
      <c r="D8" s="274">
        <v>11</v>
      </c>
      <c r="E8" s="274">
        <v>15</v>
      </c>
      <c r="F8" s="274">
        <v>35</v>
      </c>
      <c r="G8" s="274">
        <v>32</v>
      </c>
      <c r="H8" s="274">
        <v>30</v>
      </c>
      <c r="I8" s="274">
        <v>60</v>
      </c>
      <c r="J8" s="274">
        <v>46</v>
      </c>
      <c r="K8" s="274">
        <v>23</v>
      </c>
      <c r="L8" s="274">
        <v>16</v>
      </c>
      <c r="M8" s="274">
        <v>5</v>
      </c>
      <c r="N8" s="274">
        <v>0</v>
      </c>
      <c r="O8" s="84">
        <f t="shared" si="0"/>
        <v>286</v>
      </c>
    </row>
    <row r="9" spans="1:19">
      <c r="A9" s="195"/>
      <c r="B9" s="196" t="s">
        <v>333</v>
      </c>
      <c r="C9" s="274">
        <v>1</v>
      </c>
      <c r="D9" s="274">
        <v>2</v>
      </c>
      <c r="E9" s="274">
        <v>0</v>
      </c>
      <c r="F9" s="274">
        <v>1</v>
      </c>
      <c r="G9" s="274">
        <v>1</v>
      </c>
      <c r="H9" s="274">
        <v>7</v>
      </c>
      <c r="I9" s="274">
        <v>4</v>
      </c>
      <c r="J9" s="274">
        <v>2</v>
      </c>
      <c r="K9" s="274">
        <v>4</v>
      </c>
      <c r="L9" s="274">
        <v>3</v>
      </c>
      <c r="M9" s="274">
        <v>1</v>
      </c>
      <c r="N9" s="274">
        <v>4</v>
      </c>
      <c r="O9" s="84">
        <f t="shared" si="0"/>
        <v>30</v>
      </c>
    </row>
    <row r="10" spans="1:19">
      <c r="A10" s="161"/>
      <c r="B10" s="197" t="s">
        <v>359</v>
      </c>
      <c r="C10" s="85">
        <f>MEDIAN(C5:C9)</f>
        <v>4</v>
      </c>
      <c r="D10" s="85">
        <f t="shared" ref="D10:N10" si="1">MEDIAN(D5:D9)</f>
        <v>4</v>
      </c>
      <c r="E10" s="85">
        <f t="shared" si="1"/>
        <v>2</v>
      </c>
      <c r="F10" s="85">
        <f t="shared" si="1"/>
        <v>4</v>
      </c>
      <c r="G10" s="85">
        <f t="shared" si="1"/>
        <v>10</v>
      </c>
      <c r="H10" s="85">
        <f t="shared" si="1"/>
        <v>32</v>
      </c>
      <c r="I10" s="85">
        <f t="shared" si="1"/>
        <v>41</v>
      </c>
      <c r="J10" s="85">
        <f t="shared" si="1"/>
        <v>37</v>
      </c>
      <c r="K10" s="85">
        <f t="shared" si="1"/>
        <v>14</v>
      </c>
      <c r="L10" s="85">
        <f t="shared" si="1"/>
        <v>11</v>
      </c>
      <c r="M10" s="85">
        <f t="shared" si="1"/>
        <v>5</v>
      </c>
      <c r="N10" s="85">
        <f t="shared" si="1"/>
        <v>4</v>
      </c>
      <c r="O10" s="85">
        <f t="shared" si="0"/>
        <v>168</v>
      </c>
    </row>
    <row r="11" spans="1:19">
      <c r="A11" s="195"/>
      <c r="B11" s="198" t="s">
        <v>74</v>
      </c>
      <c r="C11" s="86">
        <f>C10*P11/O10</f>
        <v>3.2</v>
      </c>
      <c r="D11" s="86">
        <f>D10*P11/O10</f>
        <v>3.2</v>
      </c>
      <c r="E11" s="86">
        <f>E10*P11/O10</f>
        <v>1.6</v>
      </c>
      <c r="F11" s="86">
        <f>F10*P11/O10</f>
        <v>3.2</v>
      </c>
      <c r="G11" s="86">
        <f>G10*P11/O10</f>
        <v>8</v>
      </c>
      <c r="H11" s="86">
        <f>H10*P11/O10</f>
        <v>25.6</v>
      </c>
      <c r="I11" s="86">
        <f>I10*P11/O10</f>
        <v>32.800000000000004</v>
      </c>
      <c r="J11" s="86">
        <f>J10*P11/O10</f>
        <v>29.6</v>
      </c>
      <c r="K11" s="86">
        <f>K10*P11/O10</f>
        <v>11.200000000000001</v>
      </c>
      <c r="L11" s="86">
        <f>L10*P11/O10</f>
        <v>8.8000000000000007</v>
      </c>
      <c r="M11" s="86">
        <f>M10*P11/O10</f>
        <v>4</v>
      </c>
      <c r="N11" s="86">
        <f>N10*P11/O10</f>
        <v>3.2</v>
      </c>
      <c r="O11" s="87">
        <f t="shared" si="0"/>
        <v>134.39999999999998</v>
      </c>
      <c r="P11" s="158">
        <f>O10*80/100</f>
        <v>134.4</v>
      </c>
    </row>
    <row r="12" spans="1:19">
      <c r="A12" s="195"/>
      <c r="B12" s="199" t="s">
        <v>356</v>
      </c>
      <c r="C12" s="88">
        <f>รายเดือน65!B5</f>
        <v>1</v>
      </c>
      <c r="D12" s="88">
        <f>รายเดือน65!C5</f>
        <v>0</v>
      </c>
      <c r="E12" s="88">
        <f>รายเดือน65!D5</f>
        <v>0</v>
      </c>
      <c r="F12" s="88">
        <f>รายเดือน65!E5</f>
        <v>2</v>
      </c>
      <c r="G12" s="88">
        <f>รายเดือน65!F5</f>
        <v>4</v>
      </c>
      <c r="H12" s="88">
        <f>รายเดือน65!G5</f>
        <v>28</v>
      </c>
      <c r="I12" s="88">
        <f>รายเดือน65!H5</f>
        <v>16</v>
      </c>
      <c r="J12" s="88">
        <f>รายเดือน65!I5</f>
        <v>16</v>
      </c>
      <c r="K12" s="88">
        <f>รายเดือน65!J5</f>
        <v>0</v>
      </c>
      <c r="L12" s="88">
        <f>รายเดือน65!K5</f>
        <v>0</v>
      </c>
      <c r="M12" s="88">
        <f>รายเดือน65!L5</f>
        <v>0</v>
      </c>
      <c r="N12" s="88">
        <f>รายเดือน65!M5</f>
        <v>0</v>
      </c>
      <c r="O12" s="89">
        <f t="shared" si="0"/>
        <v>67</v>
      </c>
      <c r="P12" s="159"/>
    </row>
    <row r="13" spans="1:19">
      <c r="A13" s="195"/>
      <c r="B13" s="200" t="s">
        <v>360</v>
      </c>
      <c r="C13" s="30">
        <f>C12</f>
        <v>1</v>
      </c>
      <c r="D13" s="30">
        <f>C12+D12</f>
        <v>1</v>
      </c>
      <c r="E13" s="30">
        <f>C12+D12+E12</f>
        <v>1</v>
      </c>
      <c r="F13" s="30">
        <f>C12+D12+E12+F12</f>
        <v>3</v>
      </c>
      <c r="G13" s="30">
        <f>C12+D12+E12+F12+G12</f>
        <v>7</v>
      </c>
      <c r="H13" s="30">
        <f>C12+D12+E12+F12+G12+H12</f>
        <v>35</v>
      </c>
      <c r="I13" s="30">
        <f>C12+D12+E12+F12+G12+H12+I12</f>
        <v>51</v>
      </c>
      <c r="J13" s="30">
        <f>C12+D12+E12+F12+G12+H12+I12+J12</f>
        <v>67</v>
      </c>
      <c r="K13" s="30">
        <f>C12+D12+E12+F12+G12+H12+I12+J12+K12</f>
        <v>67</v>
      </c>
      <c r="L13" s="30">
        <f>C12+D12+E12+F12+G12+H12+I12+J12+K12+L12</f>
        <v>67</v>
      </c>
      <c r="M13" s="30">
        <f>C12+D12+E12+F12+G12+H12+I12+J12+K12+L12+M12</f>
        <v>67</v>
      </c>
      <c r="N13" s="30">
        <f>C12+D12+E12+F12+G12+H12+I12+J12+K12+L12+M12+N12</f>
        <v>67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334</v>
      </c>
      <c r="C15" s="275">
        <v>3</v>
      </c>
      <c r="D15" s="275">
        <v>0</v>
      </c>
      <c r="E15" s="275">
        <v>1</v>
      </c>
      <c r="F15" s="275">
        <v>1</v>
      </c>
      <c r="G15" s="275">
        <v>0</v>
      </c>
      <c r="H15" s="275">
        <v>6</v>
      </c>
      <c r="I15" s="275">
        <v>7</v>
      </c>
      <c r="J15" s="275">
        <v>7</v>
      </c>
      <c r="K15" s="275">
        <v>2</v>
      </c>
      <c r="L15" s="275">
        <v>0</v>
      </c>
      <c r="M15" s="275">
        <v>0</v>
      </c>
      <c r="N15" s="275">
        <v>0</v>
      </c>
      <c r="O15" s="84">
        <f t="shared" ref="O15:O22" si="2">SUM(C15:N15)</f>
        <v>27</v>
      </c>
    </row>
    <row r="16" spans="1:19" ht="21.75" customHeight="1">
      <c r="A16" s="195" t="s">
        <v>21</v>
      </c>
      <c r="B16" s="196" t="s">
        <v>152</v>
      </c>
      <c r="C16" s="275">
        <v>0</v>
      </c>
      <c r="D16" s="275">
        <v>0</v>
      </c>
      <c r="E16" s="275">
        <v>0</v>
      </c>
      <c r="F16" s="275">
        <v>0</v>
      </c>
      <c r="G16" s="275">
        <v>1</v>
      </c>
      <c r="H16" s="275">
        <v>9</v>
      </c>
      <c r="I16" s="275">
        <v>8</v>
      </c>
      <c r="J16" s="275">
        <v>11</v>
      </c>
      <c r="K16" s="275">
        <v>5</v>
      </c>
      <c r="L16" s="275">
        <v>1</v>
      </c>
      <c r="M16" s="275">
        <v>1</v>
      </c>
      <c r="N16" s="275">
        <v>3</v>
      </c>
      <c r="O16" s="84">
        <f t="shared" si="2"/>
        <v>39</v>
      </c>
    </row>
    <row r="17" spans="1:18">
      <c r="A17" s="195"/>
      <c r="B17" s="196" t="s">
        <v>153</v>
      </c>
      <c r="C17" s="275">
        <v>2</v>
      </c>
      <c r="D17" s="275">
        <v>2</v>
      </c>
      <c r="E17" s="275">
        <v>1</v>
      </c>
      <c r="F17" s="275">
        <v>3</v>
      </c>
      <c r="G17" s="275">
        <v>5</v>
      </c>
      <c r="H17" s="275">
        <v>17</v>
      </c>
      <c r="I17" s="275">
        <v>39</v>
      </c>
      <c r="J17" s="275">
        <v>31</v>
      </c>
      <c r="K17" s="275">
        <v>19</v>
      </c>
      <c r="L17" s="275">
        <v>10</v>
      </c>
      <c r="M17" s="275">
        <v>3</v>
      </c>
      <c r="N17" s="275">
        <v>1</v>
      </c>
      <c r="O17" s="84">
        <f t="shared" si="2"/>
        <v>133</v>
      </c>
    </row>
    <row r="18" spans="1:18">
      <c r="A18" s="195"/>
      <c r="B18" s="196" t="s">
        <v>189</v>
      </c>
      <c r="C18" s="275">
        <v>4</v>
      </c>
      <c r="D18" s="275">
        <v>2</v>
      </c>
      <c r="E18" s="275">
        <v>3</v>
      </c>
      <c r="F18" s="275">
        <v>3</v>
      </c>
      <c r="G18" s="275">
        <v>3</v>
      </c>
      <c r="H18" s="275">
        <v>4</v>
      </c>
      <c r="I18" s="275">
        <v>17</v>
      </c>
      <c r="J18" s="275">
        <v>11</v>
      </c>
      <c r="K18" s="275">
        <v>7</v>
      </c>
      <c r="L18" s="275">
        <v>2</v>
      </c>
      <c r="M18" s="275">
        <v>3</v>
      </c>
      <c r="N18" s="275">
        <v>0</v>
      </c>
      <c r="O18" s="84">
        <f t="shared" si="2"/>
        <v>59</v>
      </c>
    </row>
    <row r="19" spans="1:18">
      <c r="A19" s="195"/>
      <c r="B19" s="196" t="s">
        <v>333</v>
      </c>
      <c r="C19" s="275">
        <v>1</v>
      </c>
      <c r="D19" s="275">
        <v>2</v>
      </c>
      <c r="E19" s="275">
        <v>0</v>
      </c>
      <c r="F19" s="275">
        <v>0</v>
      </c>
      <c r="G19" s="275">
        <v>1</v>
      </c>
      <c r="H19" s="275">
        <v>1</v>
      </c>
      <c r="I19" s="275">
        <v>0</v>
      </c>
      <c r="J19" s="275">
        <v>0</v>
      </c>
      <c r="K19" s="275">
        <v>1</v>
      </c>
      <c r="L19" s="275">
        <v>1</v>
      </c>
      <c r="M19" s="275">
        <v>1</v>
      </c>
      <c r="N19" s="275">
        <v>0</v>
      </c>
      <c r="O19" s="84">
        <f t="shared" si="2"/>
        <v>8</v>
      </c>
    </row>
    <row r="20" spans="1:18">
      <c r="A20" s="161"/>
      <c r="B20" s="197" t="s">
        <v>359</v>
      </c>
      <c r="C20" s="91">
        <f>MEDIAN(C15:C19)</f>
        <v>2</v>
      </c>
      <c r="D20" s="91">
        <f t="shared" ref="D20:N20" si="3">MEDIAN(D15:D19)</f>
        <v>2</v>
      </c>
      <c r="E20" s="91">
        <f t="shared" si="3"/>
        <v>1</v>
      </c>
      <c r="F20" s="91">
        <f t="shared" si="3"/>
        <v>1</v>
      </c>
      <c r="G20" s="91">
        <f t="shared" si="3"/>
        <v>1</v>
      </c>
      <c r="H20" s="91">
        <f t="shared" si="3"/>
        <v>6</v>
      </c>
      <c r="I20" s="91">
        <f t="shared" si="3"/>
        <v>8</v>
      </c>
      <c r="J20" s="91">
        <f t="shared" si="3"/>
        <v>11</v>
      </c>
      <c r="K20" s="91">
        <f t="shared" si="3"/>
        <v>5</v>
      </c>
      <c r="L20" s="91">
        <f t="shared" si="3"/>
        <v>1</v>
      </c>
      <c r="M20" s="91">
        <f t="shared" si="3"/>
        <v>1</v>
      </c>
      <c r="N20" s="91">
        <f t="shared" si="3"/>
        <v>0</v>
      </c>
      <c r="O20" s="85">
        <f t="shared" si="2"/>
        <v>39</v>
      </c>
      <c r="R20" s="145"/>
    </row>
    <row r="21" spans="1:18">
      <c r="A21" s="195"/>
      <c r="B21" s="198" t="s">
        <v>74</v>
      </c>
      <c r="C21" s="86">
        <f>C20*P21/O20</f>
        <v>1.5999999999999999</v>
      </c>
      <c r="D21" s="86">
        <f>D20*P21/O20</f>
        <v>1.5999999999999999</v>
      </c>
      <c r="E21" s="86">
        <f>E20*P21/O20</f>
        <v>0.79999999999999993</v>
      </c>
      <c r="F21" s="86">
        <f>F20*P21/O20</f>
        <v>0.79999999999999993</v>
      </c>
      <c r="G21" s="86">
        <f>G20*P21/O20</f>
        <v>0.79999999999999993</v>
      </c>
      <c r="H21" s="86">
        <f>H20*P21/O20</f>
        <v>4.8</v>
      </c>
      <c r="I21" s="86">
        <f>I20*P21/O20</f>
        <v>6.3999999999999995</v>
      </c>
      <c r="J21" s="86">
        <f>J20*P21/O20</f>
        <v>8.7999999999999989</v>
      </c>
      <c r="K21" s="86">
        <f>K20*P21/O20</f>
        <v>4</v>
      </c>
      <c r="L21" s="86">
        <f>L20*P21/O20</f>
        <v>0.79999999999999993</v>
      </c>
      <c r="M21" s="86">
        <f>M20*P21/O20</f>
        <v>0.79999999999999993</v>
      </c>
      <c r="N21" s="86">
        <f>N20*P21/O20</f>
        <v>0</v>
      </c>
      <c r="O21" s="87">
        <f t="shared" si="2"/>
        <v>31.199999999999996</v>
      </c>
      <c r="P21" s="158">
        <f>O20*80/100</f>
        <v>31.2</v>
      </c>
    </row>
    <row r="22" spans="1:18">
      <c r="A22" s="195"/>
      <c r="B22" s="199" t="s">
        <v>356</v>
      </c>
      <c r="C22" s="88">
        <f>รายเดือน65!B6</f>
        <v>1</v>
      </c>
      <c r="D22" s="88">
        <f>รายเดือน65!C6</f>
        <v>0</v>
      </c>
      <c r="E22" s="88">
        <f>รายเดือน65!D6</f>
        <v>0</v>
      </c>
      <c r="F22" s="88">
        <f>รายเดือน65!E6</f>
        <v>1</v>
      </c>
      <c r="G22" s="88">
        <f>รายเดือน65!F6</f>
        <v>1</v>
      </c>
      <c r="H22" s="88">
        <f>รายเดือน65!G6</f>
        <v>9</v>
      </c>
      <c r="I22" s="88">
        <f>รายเดือน65!H6</f>
        <v>6</v>
      </c>
      <c r="J22" s="88">
        <f>รายเดือน65!I6</f>
        <v>5</v>
      </c>
      <c r="K22" s="88">
        <f>รายเดือน65!J6</f>
        <v>0</v>
      </c>
      <c r="L22" s="88">
        <f>รายเดือน65!K6</f>
        <v>0</v>
      </c>
      <c r="M22" s="88">
        <f>รายเดือน65!L6</f>
        <v>0</v>
      </c>
      <c r="N22" s="88">
        <f>รายเดือน65!M6</f>
        <v>0</v>
      </c>
      <c r="O22" s="89">
        <f t="shared" si="2"/>
        <v>23</v>
      </c>
    </row>
    <row r="23" spans="1:18">
      <c r="A23" s="203"/>
      <c r="B23" s="200" t="s">
        <v>360</v>
      </c>
      <c r="C23" s="30">
        <v>1</v>
      </c>
      <c r="D23" s="30">
        <f>C22+D22</f>
        <v>1</v>
      </c>
      <c r="E23" s="30">
        <f>C22+D22+E22</f>
        <v>1</v>
      </c>
      <c r="F23" s="30">
        <f>C22+D22+E22+F22</f>
        <v>2</v>
      </c>
      <c r="G23" s="30">
        <f>C22+D22+E22+F22+G22</f>
        <v>3</v>
      </c>
      <c r="H23" s="30">
        <f>C22+D22+E22+F22+G22+H22</f>
        <v>12</v>
      </c>
      <c r="I23" s="30">
        <f>C22+D22+E22+F22+G22+H22+I22</f>
        <v>18</v>
      </c>
      <c r="J23" s="30">
        <f>C22+D22+E22+F22+G22+H22+I22+J22</f>
        <v>23</v>
      </c>
      <c r="K23" s="30">
        <f>C22+D22+E22+F22+G22+H22+I22+J22+K22</f>
        <v>23</v>
      </c>
      <c r="L23" s="30">
        <f>C22+D22+E22+F22+G22+H22+I22+J22+K22+L22</f>
        <v>23</v>
      </c>
      <c r="M23" s="30">
        <f>C22+D22+E22+F22+G22+H22+I22+J22+K22+L22+M22</f>
        <v>23</v>
      </c>
      <c r="N23" s="30">
        <f>C22+D22+E22+F22+G22+H22+I22+J22+K22+L22+M22+N22</f>
        <v>23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334</v>
      </c>
      <c r="C25" s="276">
        <f>C5-C15</f>
        <v>5</v>
      </c>
      <c r="D25" s="276">
        <f t="shared" ref="D25:N25" si="4">D5-D15</f>
        <v>4</v>
      </c>
      <c r="E25" s="276">
        <f t="shared" si="4"/>
        <v>1</v>
      </c>
      <c r="F25" s="276">
        <f t="shared" si="4"/>
        <v>3</v>
      </c>
      <c r="G25" s="276">
        <f t="shared" si="4"/>
        <v>9</v>
      </c>
      <c r="H25" s="276">
        <f t="shared" si="4"/>
        <v>26</v>
      </c>
      <c r="I25" s="276">
        <f t="shared" si="4"/>
        <v>22</v>
      </c>
      <c r="J25" s="276">
        <f t="shared" si="4"/>
        <v>9</v>
      </c>
      <c r="K25" s="276">
        <f t="shared" si="4"/>
        <v>8</v>
      </c>
      <c r="L25" s="276">
        <f t="shared" si="4"/>
        <v>1</v>
      </c>
      <c r="M25" s="276">
        <f t="shared" si="4"/>
        <v>2</v>
      </c>
      <c r="N25" s="276">
        <f t="shared" si="4"/>
        <v>0</v>
      </c>
      <c r="O25" s="84">
        <f t="shared" ref="O25:O32" si="5">SUM(C25:N25)</f>
        <v>90</v>
      </c>
    </row>
    <row r="26" spans="1:18">
      <c r="A26" s="195"/>
      <c r="B26" s="196" t="s">
        <v>152</v>
      </c>
      <c r="C26" s="276">
        <f t="shared" ref="C26:N29" si="6">C6-C16</f>
        <v>0</v>
      </c>
      <c r="D26" s="276">
        <f t="shared" si="6"/>
        <v>1</v>
      </c>
      <c r="E26" s="276">
        <f t="shared" si="6"/>
        <v>0</v>
      </c>
      <c r="F26" s="276">
        <f t="shared" si="6"/>
        <v>0</v>
      </c>
      <c r="G26" s="276">
        <f t="shared" si="6"/>
        <v>9</v>
      </c>
      <c r="H26" s="276">
        <f t="shared" si="6"/>
        <v>42</v>
      </c>
      <c r="I26" s="276">
        <f t="shared" si="6"/>
        <v>33</v>
      </c>
      <c r="J26" s="276">
        <f t="shared" si="6"/>
        <v>26</v>
      </c>
      <c r="K26" s="276">
        <f t="shared" si="6"/>
        <v>9</v>
      </c>
      <c r="L26" s="276">
        <f t="shared" si="6"/>
        <v>10</v>
      </c>
      <c r="M26" s="276">
        <f t="shared" si="6"/>
        <v>4</v>
      </c>
      <c r="N26" s="276">
        <f t="shared" si="6"/>
        <v>1</v>
      </c>
      <c r="O26" s="84">
        <f t="shared" si="5"/>
        <v>135</v>
      </c>
    </row>
    <row r="27" spans="1:18">
      <c r="A27" s="195"/>
      <c r="B27" s="196" t="s">
        <v>153</v>
      </c>
      <c r="C27" s="276">
        <f t="shared" si="6"/>
        <v>2</v>
      </c>
      <c r="D27" s="276">
        <f t="shared" si="6"/>
        <v>12</v>
      </c>
      <c r="E27" s="276">
        <f t="shared" si="6"/>
        <v>16</v>
      </c>
      <c r="F27" s="276">
        <f t="shared" si="6"/>
        <v>18</v>
      </c>
      <c r="G27" s="276">
        <f t="shared" si="6"/>
        <v>39</v>
      </c>
      <c r="H27" s="276">
        <f t="shared" si="6"/>
        <v>196</v>
      </c>
      <c r="I27" s="276">
        <f t="shared" si="6"/>
        <v>216</v>
      </c>
      <c r="J27" s="276">
        <f t="shared" si="6"/>
        <v>127</v>
      </c>
      <c r="K27" s="276">
        <f t="shared" si="6"/>
        <v>98</v>
      </c>
      <c r="L27" s="276">
        <f t="shared" si="6"/>
        <v>60</v>
      </c>
      <c r="M27" s="276">
        <f t="shared" si="6"/>
        <v>20</v>
      </c>
      <c r="N27" s="276">
        <f t="shared" si="6"/>
        <v>11</v>
      </c>
      <c r="O27" s="84">
        <f t="shared" si="5"/>
        <v>815</v>
      </c>
    </row>
    <row r="28" spans="1:18">
      <c r="A28" s="195"/>
      <c r="B28" s="196" t="s">
        <v>189</v>
      </c>
      <c r="C28" s="276">
        <f t="shared" si="6"/>
        <v>9</v>
      </c>
      <c r="D28" s="276">
        <f t="shared" si="6"/>
        <v>9</v>
      </c>
      <c r="E28" s="276">
        <f t="shared" si="6"/>
        <v>12</v>
      </c>
      <c r="F28" s="276">
        <f t="shared" si="6"/>
        <v>32</v>
      </c>
      <c r="G28" s="276">
        <f t="shared" si="6"/>
        <v>29</v>
      </c>
      <c r="H28" s="276">
        <f t="shared" si="6"/>
        <v>26</v>
      </c>
      <c r="I28" s="276">
        <f t="shared" si="6"/>
        <v>43</v>
      </c>
      <c r="J28" s="276">
        <f t="shared" si="6"/>
        <v>35</v>
      </c>
      <c r="K28" s="276">
        <f t="shared" si="6"/>
        <v>16</v>
      </c>
      <c r="L28" s="276">
        <f t="shared" si="6"/>
        <v>14</v>
      </c>
      <c r="M28" s="276">
        <f t="shared" si="6"/>
        <v>2</v>
      </c>
      <c r="N28" s="276">
        <f t="shared" si="6"/>
        <v>0</v>
      </c>
      <c r="O28" s="84">
        <f t="shared" si="5"/>
        <v>227</v>
      </c>
    </row>
    <row r="29" spans="1:18">
      <c r="A29" s="195"/>
      <c r="B29" s="196" t="s">
        <v>333</v>
      </c>
      <c r="C29" s="276">
        <f t="shared" si="6"/>
        <v>0</v>
      </c>
      <c r="D29" s="276">
        <f t="shared" si="6"/>
        <v>0</v>
      </c>
      <c r="E29" s="276">
        <f t="shared" si="6"/>
        <v>0</v>
      </c>
      <c r="F29" s="276">
        <f t="shared" si="6"/>
        <v>1</v>
      </c>
      <c r="G29" s="276">
        <f t="shared" si="6"/>
        <v>0</v>
      </c>
      <c r="H29" s="276">
        <f t="shared" si="6"/>
        <v>6</v>
      </c>
      <c r="I29" s="276">
        <f t="shared" si="6"/>
        <v>4</v>
      </c>
      <c r="J29" s="276">
        <f t="shared" si="6"/>
        <v>2</v>
      </c>
      <c r="K29" s="276">
        <f t="shared" si="6"/>
        <v>3</v>
      </c>
      <c r="L29" s="276">
        <f t="shared" si="6"/>
        <v>2</v>
      </c>
      <c r="M29" s="276">
        <f t="shared" si="6"/>
        <v>0</v>
      </c>
      <c r="N29" s="276">
        <f t="shared" si="6"/>
        <v>4</v>
      </c>
      <c r="O29" s="84">
        <f t="shared" si="5"/>
        <v>22</v>
      </c>
    </row>
    <row r="30" spans="1:18">
      <c r="A30" s="161"/>
      <c r="B30" s="197" t="s">
        <v>359</v>
      </c>
      <c r="C30" s="91">
        <f>MEDIAN(C25:C29)</f>
        <v>2</v>
      </c>
      <c r="D30" s="91">
        <f t="shared" ref="D30:N30" si="7">MEDIAN(D25:D29)</f>
        <v>4</v>
      </c>
      <c r="E30" s="91">
        <f t="shared" si="7"/>
        <v>1</v>
      </c>
      <c r="F30" s="91">
        <f t="shared" si="7"/>
        <v>3</v>
      </c>
      <c r="G30" s="91">
        <f t="shared" si="7"/>
        <v>9</v>
      </c>
      <c r="H30" s="91">
        <f t="shared" si="7"/>
        <v>26</v>
      </c>
      <c r="I30" s="91">
        <f t="shared" si="7"/>
        <v>33</v>
      </c>
      <c r="J30" s="91">
        <f t="shared" si="7"/>
        <v>26</v>
      </c>
      <c r="K30" s="91">
        <f t="shared" si="7"/>
        <v>9</v>
      </c>
      <c r="L30" s="91">
        <f t="shared" si="7"/>
        <v>10</v>
      </c>
      <c r="M30" s="91">
        <f t="shared" si="7"/>
        <v>2</v>
      </c>
      <c r="N30" s="91">
        <f t="shared" si="7"/>
        <v>1</v>
      </c>
      <c r="O30" s="85">
        <f t="shared" si="5"/>
        <v>126</v>
      </c>
    </row>
    <row r="31" spans="1:18">
      <c r="A31" s="195"/>
      <c r="B31" s="198" t="s">
        <v>74</v>
      </c>
      <c r="C31" s="86">
        <f>C30*P31/O30</f>
        <v>1.5999999999999999</v>
      </c>
      <c r="D31" s="86">
        <f>D30*P31/O30</f>
        <v>3.1999999999999997</v>
      </c>
      <c r="E31" s="86">
        <f>E30*P31/O30</f>
        <v>0.79999999999999993</v>
      </c>
      <c r="F31" s="86">
        <f>F30*P31/O30</f>
        <v>2.4</v>
      </c>
      <c r="G31" s="86">
        <f>G30*P31/O30</f>
        <v>7.1999999999999993</v>
      </c>
      <c r="H31" s="86">
        <f>H30*P31/O30</f>
        <v>20.799999999999997</v>
      </c>
      <c r="I31" s="86">
        <f>I30*P31/O30</f>
        <v>26.400000000000002</v>
      </c>
      <c r="J31" s="86">
        <f>J30*P31/O30</f>
        <v>20.799999999999997</v>
      </c>
      <c r="K31" s="86">
        <f>K30*P31/O30</f>
        <v>7.1999999999999993</v>
      </c>
      <c r="L31" s="86">
        <f>L30*P31/O30</f>
        <v>8</v>
      </c>
      <c r="M31" s="86">
        <f>M30*P31/O30</f>
        <v>1.5999999999999999</v>
      </c>
      <c r="N31" s="86">
        <f>N30*P31/O30</f>
        <v>0.79999999999999993</v>
      </c>
      <c r="O31" s="87">
        <f t="shared" si="5"/>
        <v>100.8</v>
      </c>
      <c r="P31" s="158">
        <f>O30*80/100</f>
        <v>100.8</v>
      </c>
    </row>
    <row r="32" spans="1:18">
      <c r="A32" s="195"/>
      <c r="B32" s="199" t="s">
        <v>356</v>
      </c>
      <c r="C32" s="88">
        <f>รายเดือน65!B7</f>
        <v>0</v>
      </c>
      <c r="D32" s="88">
        <f>รายเดือน65!C7</f>
        <v>0</v>
      </c>
      <c r="E32" s="88">
        <f>รายเดือน65!D7</f>
        <v>0</v>
      </c>
      <c r="F32" s="88">
        <f>รายเดือน65!E7</f>
        <v>1</v>
      </c>
      <c r="G32" s="88">
        <f>รายเดือน65!F7</f>
        <v>3</v>
      </c>
      <c r="H32" s="88">
        <f>รายเดือน65!G7</f>
        <v>19</v>
      </c>
      <c r="I32" s="88">
        <f>รายเดือน65!H7</f>
        <v>10</v>
      </c>
      <c r="J32" s="88">
        <f>รายเดือน65!I7</f>
        <v>11</v>
      </c>
      <c r="K32" s="88">
        <f>รายเดือน65!J7</f>
        <v>0</v>
      </c>
      <c r="L32" s="88">
        <f>รายเดือน65!K7</f>
        <v>0</v>
      </c>
      <c r="M32" s="88">
        <f>รายเดือน65!L7</f>
        <v>0</v>
      </c>
      <c r="N32" s="88">
        <f>รายเดือน65!M7</f>
        <v>0</v>
      </c>
      <c r="O32" s="89">
        <f t="shared" si="5"/>
        <v>44</v>
      </c>
    </row>
    <row r="33" spans="1:16">
      <c r="A33" s="203"/>
      <c r="B33" s="200" t="s">
        <v>360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4</v>
      </c>
      <c r="H33" s="30">
        <f>C32+D32+E32+F32+G32+H32</f>
        <v>23</v>
      </c>
      <c r="I33" s="30">
        <f>C32+D32+E32+F32+G32+H32+I32</f>
        <v>33</v>
      </c>
      <c r="J33" s="30">
        <f>C32+D32+E32+F32+G32+H32+I32+J32</f>
        <v>44</v>
      </c>
      <c r="K33" s="30">
        <f>C32+D32+E32+F32+G32+H32+I32+J32+K32</f>
        <v>44</v>
      </c>
      <c r="L33" s="30">
        <f>C32+D32+E32+F32+G32+H32+I32+J32+K32+L32</f>
        <v>44</v>
      </c>
      <c r="M33" s="30">
        <f>C32+D32+E32+F32+G32+H32+I32+J32+K32+L32+M32</f>
        <v>44</v>
      </c>
      <c r="N33" s="30">
        <f>C32+D32+E32+F32+G32+H32+I32+J32+K32+L32+M32+N32</f>
        <v>44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334</v>
      </c>
      <c r="C35" s="278">
        <v>3</v>
      </c>
      <c r="D35" s="278">
        <v>3</v>
      </c>
      <c r="E35" s="278">
        <v>0</v>
      </c>
      <c r="F35" s="278">
        <v>1</v>
      </c>
      <c r="G35" s="278">
        <v>5</v>
      </c>
      <c r="H35" s="278">
        <v>3</v>
      </c>
      <c r="I35" s="278">
        <v>12</v>
      </c>
      <c r="J35" s="278">
        <v>14</v>
      </c>
      <c r="K35" s="278">
        <v>0</v>
      </c>
      <c r="L35" s="278">
        <v>0</v>
      </c>
      <c r="M35" s="278">
        <v>0</v>
      </c>
      <c r="N35" s="278">
        <v>0</v>
      </c>
      <c r="O35" s="84">
        <f t="shared" ref="O35:O42" si="8">SUM(C35:N35)</f>
        <v>41</v>
      </c>
    </row>
    <row r="36" spans="1:16">
      <c r="A36" s="195"/>
      <c r="B36" s="196" t="s">
        <v>152</v>
      </c>
      <c r="C36" s="278">
        <v>0</v>
      </c>
      <c r="D36" s="278">
        <v>0</v>
      </c>
      <c r="E36" s="278">
        <v>0</v>
      </c>
      <c r="F36" s="278">
        <v>0</v>
      </c>
      <c r="G36" s="278">
        <v>12</v>
      </c>
      <c r="H36" s="278">
        <v>43</v>
      </c>
      <c r="I36" s="278">
        <v>32</v>
      </c>
      <c r="J36" s="278">
        <v>18</v>
      </c>
      <c r="K36" s="278">
        <v>16</v>
      </c>
      <c r="L36" s="278">
        <v>4</v>
      </c>
      <c r="M36" s="278">
        <v>4</v>
      </c>
      <c r="N36" s="278">
        <v>10</v>
      </c>
      <c r="O36" s="84">
        <f t="shared" si="8"/>
        <v>139</v>
      </c>
    </row>
    <row r="37" spans="1:16">
      <c r="A37" s="195"/>
      <c r="B37" s="196" t="s">
        <v>153</v>
      </c>
      <c r="C37" s="278">
        <v>4</v>
      </c>
      <c r="D37" s="278">
        <v>2</v>
      </c>
      <c r="E37" s="278">
        <v>3</v>
      </c>
      <c r="F37" s="278">
        <v>3</v>
      </c>
      <c r="G37" s="278">
        <v>3</v>
      </c>
      <c r="H37" s="278">
        <v>27</v>
      </c>
      <c r="I37" s="278">
        <v>34</v>
      </c>
      <c r="J37" s="278">
        <v>38</v>
      </c>
      <c r="K37" s="278">
        <v>55</v>
      </c>
      <c r="L37" s="278">
        <v>25</v>
      </c>
      <c r="M37" s="278">
        <v>7</v>
      </c>
      <c r="N37" s="278">
        <v>2</v>
      </c>
      <c r="O37" s="84">
        <f t="shared" si="8"/>
        <v>203</v>
      </c>
    </row>
    <row r="38" spans="1:16">
      <c r="A38" s="195"/>
      <c r="B38" s="196" t="s">
        <v>189</v>
      </c>
      <c r="C38" s="278">
        <v>1</v>
      </c>
      <c r="D38" s="278">
        <v>1</v>
      </c>
      <c r="E38" s="278">
        <v>1</v>
      </c>
      <c r="F38" s="278">
        <v>0</v>
      </c>
      <c r="G38" s="278">
        <v>7</v>
      </c>
      <c r="H38" s="278">
        <v>6</v>
      </c>
      <c r="I38" s="278">
        <v>13</v>
      </c>
      <c r="J38" s="278">
        <v>17</v>
      </c>
      <c r="K38" s="278">
        <v>23</v>
      </c>
      <c r="L38" s="278">
        <v>8</v>
      </c>
      <c r="M38" s="278">
        <v>5</v>
      </c>
      <c r="N38" s="278">
        <v>3</v>
      </c>
      <c r="O38" s="84">
        <f t="shared" si="8"/>
        <v>85</v>
      </c>
    </row>
    <row r="39" spans="1:16">
      <c r="A39" s="195"/>
      <c r="B39" s="196" t="s">
        <v>333</v>
      </c>
      <c r="C39" s="278">
        <v>1</v>
      </c>
      <c r="D39" s="278">
        <v>0</v>
      </c>
      <c r="E39" s="278">
        <v>1</v>
      </c>
      <c r="F39" s="278">
        <v>0</v>
      </c>
      <c r="G39" s="278">
        <v>5</v>
      </c>
      <c r="H39" s="278">
        <v>4</v>
      </c>
      <c r="I39" s="278">
        <v>1</v>
      </c>
      <c r="J39" s="278">
        <v>9</v>
      </c>
      <c r="K39" s="278">
        <v>12</v>
      </c>
      <c r="L39" s="278">
        <v>6</v>
      </c>
      <c r="M39" s="278">
        <v>1</v>
      </c>
      <c r="N39" s="278">
        <v>0</v>
      </c>
      <c r="O39" s="84">
        <f t="shared" si="8"/>
        <v>40</v>
      </c>
    </row>
    <row r="40" spans="1:16">
      <c r="A40" s="161"/>
      <c r="B40" s="197" t="s">
        <v>359</v>
      </c>
      <c r="C40" s="91">
        <f>MEDIAN(C35:C39)</f>
        <v>1</v>
      </c>
      <c r="D40" s="91">
        <f t="shared" ref="D40:N40" si="9">MEDIAN(D35:D39)</f>
        <v>1</v>
      </c>
      <c r="E40" s="91">
        <f t="shared" si="9"/>
        <v>1</v>
      </c>
      <c r="F40" s="91">
        <f t="shared" si="9"/>
        <v>0</v>
      </c>
      <c r="G40" s="91">
        <f t="shared" si="9"/>
        <v>5</v>
      </c>
      <c r="H40" s="91">
        <f t="shared" si="9"/>
        <v>6</v>
      </c>
      <c r="I40" s="91">
        <f t="shared" si="9"/>
        <v>13</v>
      </c>
      <c r="J40" s="91">
        <f t="shared" si="9"/>
        <v>17</v>
      </c>
      <c r="K40" s="91">
        <f t="shared" si="9"/>
        <v>16</v>
      </c>
      <c r="L40" s="91">
        <f t="shared" si="9"/>
        <v>6</v>
      </c>
      <c r="M40" s="91">
        <f t="shared" si="9"/>
        <v>4</v>
      </c>
      <c r="N40" s="91">
        <f t="shared" si="9"/>
        <v>2</v>
      </c>
      <c r="O40" s="85">
        <f t="shared" si="8"/>
        <v>72</v>
      </c>
    </row>
    <row r="41" spans="1:16">
      <c r="A41" s="195"/>
      <c r="B41" s="198" t="s">
        <v>74</v>
      </c>
      <c r="C41" s="86">
        <f>C40*P41/O40</f>
        <v>0.8</v>
      </c>
      <c r="D41" s="86">
        <f>D40*P41/O40</f>
        <v>0.8</v>
      </c>
      <c r="E41" s="86">
        <f>E40*P41/O40</f>
        <v>0.8</v>
      </c>
      <c r="F41" s="86">
        <f>F40*P41/O40</f>
        <v>0</v>
      </c>
      <c r="G41" s="86">
        <f>G40*P41/O40</f>
        <v>4</v>
      </c>
      <c r="H41" s="86">
        <f>H40*P41/O40</f>
        <v>4.8000000000000007</v>
      </c>
      <c r="I41" s="86">
        <f>I40*P41/O40</f>
        <v>10.4</v>
      </c>
      <c r="J41" s="86">
        <f>J40*P41/O40</f>
        <v>13.600000000000001</v>
      </c>
      <c r="K41" s="86">
        <f>K40*P41/O40</f>
        <v>12.8</v>
      </c>
      <c r="L41" s="86">
        <f>L40*P41/O40</f>
        <v>4.8000000000000007</v>
      </c>
      <c r="M41" s="86">
        <f>M40*P41/O40</f>
        <v>3.2</v>
      </c>
      <c r="N41" s="86">
        <f>N40*P41/O40</f>
        <v>1.6</v>
      </c>
      <c r="O41" s="87">
        <f t="shared" si="8"/>
        <v>57.6</v>
      </c>
      <c r="P41" s="158">
        <f>O40*80/100</f>
        <v>57.6</v>
      </c>
    </row>
    <row r="42" spans="1:16">
      <c r="A42" s="195"/>
      <c r="B42" s="199" t="s">
        <v>356</v>
      </c>
      <c r="C42" s="88">
        <f>รายเดือน65!B8</f>
        <v>2</v>
      </c>
      <c r="D42" s="88">
        <f>รายเดือน65!C8</f>
        <v>2</v>
      </c>
      <c r="E42" s="88">
        <f>รายเดือน65!D8</f>
        <v>0</v>
      </c>
      <c r="F42" s="88">
        <f>รายเดือน65!E8</f>
        <v>0</v>
      </c>
      <c r="G42" s="88">
        <f>รายเดือน65!F8</f>
        <v>0</v>
      </c>
      <c r="H42" s="88">
        <f>รายเดือน65!G8</f>
        <v>4</v>
      </c>
      <c r="I42" s="88">
        <f>รายเดือน65!H8</f>
        <v>0</v>
      </c>
      <c r="J42" s="88">
        <f>รายเดือน65!I8</f>
        <v>1</v>
      </c>
      <c r="K42" s="88">
        <f>รายเดือน65!J8</f>
        <v>0</v>
      </c>
      <c r="L42" s="88">
        <f>รายเดือน65!K8</f>
        <v>0</v>
      </c>
      <c r="M42" s="88">
        <f>รายเดือน65!L8</f>
        <v>0</v>
      </c>
      <c r="N42" s="88">
        <f>รายเดือน65!M8</f>
        <v>0</v>
      </c>
      <c r="O42" s="89">
        <f t="shared" si="8"/>
        <v>9</v>
      </c>
    </row>
    <row r="43" spans="1:16">
      <c r="A43" s="203"/>
      <c r="B43" s="200" t="s">
        <v>360</v>
      </c>
      <c r="C43" s="30">
        <f>C42</f>
        <v>2</v>
      </c>
      <c r="D43" s="30">
        <f>C42+D42</f>
        <v>4</v>
      </c>
      <c r="E43" s="30">
        <f>C42+D42+E42</f>
        <v>4</v>
      </c>
      <c r="F43" s="30">
        <f>C42+D42+E42+F42</f>
        <v>4</v>
      </c>
      <c r="G43" s="30">
        <f>C42+D42+E42+F42+G42</f>
        <v>4</v>
      </c>
      <c r="H43" s="30">
        <f>C42+D42+E42+F42+G42+H42</f>
        <v>8</v>
      </c>
      <c r="I43" s="30">
        <f>C42+D42+E42+F42+G42+H42+I42</f>
        <v>8</v>
      </c>
      <c r="J43" s="30">
        <f>C42+D42+E42+F42+G42+H42+I42+J42</f>
        <v>9</v>
      </c>
      <c r="K43" s="30">
        <f>C42+D42+E42+F42+G42+H42+I42+J42+K42</f>
        <v>9</v>
      </c>
      <c r="L43" s="30">
        <f>C42+D42+E42+F42+G42+H42+I42+J42+K42+L42</f>
        <v>9</v>
      </c>
      <c r="M43" s="30">
        <f>C42+D42+E42+F42+G42+H42+I42+J42+K42+L42+M42</f>
        <v>9</v>
      </c>
      <c r="N43" s="30">
        <f>C42+D42+E42+F42+G42+H42+I42+J42+K42+L42+M42+N42</f>
        <v>9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334</v>
      </c>
      <c r="C45" s="279">
        <v>0</v>
      </c>
      <c r="D45" s="279">
        <v>0</v>
      </c>
      <c r="E45" s="279">
        <v>0</v>
      </c>
      <c r="F45" s="279">
        <v>2</v>
      </c>
      <c r="G45" s="279">
        <v>3</v>
      </c>
      <c r="H45" s="279">
        <v>2</v>
      </c>
      <c r="I45" s="279">
        <v>7</v>
      </c>
      <c r="J45" s="279">
        <v>4</v>
      </c>
      <c r="K45" s="279">
        <v>2</v>
      </c>
      <c r="L45" s="279">
        <v>2</v>
      </c>
      <c r="M45" s="279">
        <v>1</v>
      </c>
      <c r="N45" s="279">
        <v>1</v>
      </c>
      <c r="O45" s="84">
        <f t="shared" ref="O45:O52" si="10">SUM(C45:N45)</f>
        <v>24</v>
      </c>
    </row>
    <row r="46" spans="1:16">
      <c r="A46" s="195"/>
      <c r="B46" s="196" t="s">
        <v>152</v>
      </c>
      <c r="C46" s="279">
        <v>1</v>
      </c>
      <c r="D46" s="279">
        <v>1</v>
      </c>
      <c r="E46" s="279">
        <v>2</v>
      </c>
      <c r="F46" s="279">
        <v>0</v>
      </c>
      <c r="G46" s="279">
        <v>6</v>
      </c>
      <c r="H46" s="279">
        <v>22</v>
      </c>
      <c r="I46" s="279">
        <v>26</v>
      </c>
      <c r="J46" s="279">
        <v>10</v>
      </c>
      <c r="K46" s="279">
        <v>11</v>
      </c>
      <c r="L46" s="279">
        <v>3</v>
      </c>
      <c r="M46" s="279">
        <v>3</v>
      </c>
      <c r="N46" s="279">
        <v>4</v>
      </c>
      <c r="O46" s="84">
        <f t="shared" si="10"/>
        <v>89</v>
      </c>
    </row>
    <row r="47" spans="1:16">
      <c r="A47" s="195"/>
      <c r="B47" s="196" t="s">
        <v>153</v>
      </c>
      <c r="C47" s="279">
        <v>2</v>
      </c>
      <c r="D47" s="279">
        <v>2</v>
      </c>
      <c r="E47" s="279">
        <v>6</v>
      </c>
      <c r="F47" s="279">
        <v>5</v>
      </c>
      <c r="G47" s="279">
        <v>10</v>
      </c>
      <c r="H47" s="279">
        <v>58</v>
      </c>
      <c r="I47" s="279">
        <v>64</v>
      </c>
      <c r="J47" s="279">
        <v>37</v>
      </c>
      <c r="K47" s="279">
        <v>39</v>
      </c>
      <c r="L47" s="279">
        <v>24</v>
      </c>
      <c r="M47" s="279">
        <v>16</v>
      </c>
      <c r="N47" s="279">
        <v>10</v>
      </c>
      <c r="O47" s="84">
        <f t="shared" si="10"/>
        <v>273</v>
      </c>
    </row>
    <row r="48" spans="1:16">
      <c r="A48" s="195"/>
      <c r="B48" s="196" t="s">
        <v>189</v>
      </c>
      <c r="C48" s="279">
        <v>6</v>
      </c>
      <c r="D48" s="279">
        <v>3</v>
      </c>
      <c r="E48" s="279">
        <v>12</v>
      </c>
      <c r="F48" s="279">
        <v>5</v>
      </c>
      <c r="G48" s="279">
        <v>10</v>
      </c>
      <c r="H48" s="279">
        <v>14</v>
      </c>
      <c r="I48" s="279">
        <v>16</v>
      </c>
      <c r="J48" s="279">
        <v>16</v>
      </c>
      <c r="K48" s="279">
        <v>10</v>
      </c>
      <c r="L48" s="279">
        <v>0</v>
      </c>
      <c r="M48" s="279">
        <v>1</v>
      </c>
      <c r="N48" s="279">
        <v>1</v>
      </c>
      <c r="O48" s="84">
        <f t="shared" si="10"/>
        <v>94</v>
      </c>
    </row>
    <row r="49" spans="1:16">
      <c r="A49" s="195"/>
      <c r="B49" s="196" t="s">
        <v>333</v>
      </c>
      <c r="C49" s="279">
        <v>2</v>
      </c>
      <c r="D49" s="279">
        <v>0</v>
      </c>
      <c r="E49" s="279">
        <v>1</v>
      </c>
      <c r="F49" s="279">
        <v>0</v>
      </c>
      <c r="G49" s="279">
        <v>6</v>
      </c>
      <c r="H49" s="279">
        <v>16</v>
      </c>
      <c r="I49" s="279">
        <v>4</v>
      </c>
      <c r="J49" s="279">
        <v>11</v>
      </c>
      <c r="K49" s="279">
        <v>10</v>
      </c>
      <c r="L49" s="279">
        <v>5</v>
      </c>
      <c r="M49" s="279">
        <v>0</v>
      </c>
      <c r="N49" s="279">
        <v>3</v>
      </c>
      <c r="O49" s="84">
        <f t="shared" si="10"/>
        <v>58</v>
      </c>
    </row>
    <row r="50" spans="1:16">
      <c r="A50" s="161"/>
      <c r="B50" s="197" t="s">
        <v>359</v>
      </c>
      <c r="C50" s="91">
        <f>MEDIAN(C45:C49)</f>
        <v>2</v>
      </c>
      <c r="D50" s="91">
        <f t="shared" ref="D50:N50" si="11">MEDIAN(D45:D49)</f>
        <v>1</v>
      </c>
      <c r="E50" s="91">
        <f t="shared" si="11"/>
        <v>2</v>
      </c>
      <c r="F50" s="91">
        <f t="shared" si="11"/>
        <v>2</v>
      </c>
      <c r="G50" s="91">
        <f t="shared" si="11"/>
        <v>6</v>
      </c>
      <c r="H50" s="91">
        <f t="shared" si="11"/>
        <v>16</v>
      </c>
      <c r="I50" s="91">
        <f t="shared" si="11"/>
        <v>16</v>
      </c>
      <c r="J50" s="91">
        <f t="shared" si="11"/>
        <v>11</v>
      </c>
      <c r="K50" s="91">
        <f t="shared" si="11"/>
        <v>10</v>
      </c>
      <c r="L50" s="91">
        <f t="shared" si="11"/>
        <v>3</v>
      </c>
      <c r="M50" s="91">
        <f t="shared" si="11"/>
        <v>1</v>
      </c>
      <c r="N50" s="91">
        <f t="shared" si="11"/>
        <v>3</v>
      </c>
      <c r="O50" s="85">
        <f t="shared" si="10"/>
        <v>73</v>
      </c>
    </row>
    <row r="51" spans="1:16">
      <c r="A51" s="195"/>
      <c r="B51" s="198" t="s">
        <v>74</v>
      </c>
      <c r="C51" s="86">
        <f>C50*P51/O50</f>
        <v>1.5999999999999999</v>
      </c>
      <c r="D51" s="86">
        <f>D50*P51/O50</f>
        <v>0.79999999999999993</v>
      </c>
      <c r="E51" s="86">
        <f>E50*P51/O50</f>
        <v>1.5999999999999999</v>
      </c>
      <c r="F51" s="86">
        <f>F50*P51/O50</f>
        <v>1.5999999999999999</v>
      </c>
      <c r="G51" s="86">
        <f>G50*P51/O50</f>
        <v>4.8</v>
      </c>
      <c r="H51" s="86">
        <f>H50*P51/O50</f>
        <v>12.799999999999999</v>
      </c>
      <c r="I51" s="86">
        <f>I50*P51/O50</f>
        <v>12.799999999999999</v>
      </c>
      <c r="J51" s="86">
        <f>J50*P51/O50</f>
        <v>8.7999999999999989</v>
      </c>
      <c r="K51" s="86">
        <f>K50*P51/O50</f>
        <v>8</v>
      </c>
      <c r="L51" s="86">
        <f>L50*P51/O50</f>
        <v>2.4</v>
      </c>
      <c r="M51" s="86">
        <f>M50*P51/O50</f>
        <v>0.79999999999999993</v>
      </c>
      <c r="N51" s="86">
        <f>N50*P51/O50</f>
        <v>2.4</v>
      </c>
      <c r="O51" s="87">
        <f t="shared" si="10"/>
        <v>58.399999999999984</v>
      </c>
      <c r="P51" s="158">
        <f>O50*80/100</f>
        <v>58.4</v>
      </c>
    </row>
    <row r="52" spans="1:16">
      <c r="A52" s="195"/>
      <c r="B52" s="199" t="s">
        <v>356</v>
      </c>
      <c r="C52" s="88">
        <f>รายเดือน65!B10</f>
        <v>1</v>
      </c>
      <c r="D52" s="88">
        <f>รายเดือน65!C10</f>
        <v>0</v>
      </c>
      <c r="E52" s="88">
        <f>รายเดือน65!D10</f>
        <v>1</v>
      </c>
      <c r="F52" s="88">
        <f>รายเดือน65!E10</f>
        <v>1</v>
      </c>
      <c r="G52" s="88">
        <f>รายเดือน65!F10</f>
        <v>2</v>
      </c>
      <c r="H52" s="88">
        <f>รายเดือน65!G10</f>
        <v>3</v>
      </c>
      <c r="I52" s="88">
        <f>รายเดือน65!H10</f>
        <v>9</v>
      </c>
      <c r="J52" s="88">
        <f>รายเดือน65!I10</f>
        <v>8</v>
      </c>
      <c r="K52" s="88">
        <f>รายเดือน65!J10</f>
        <v>1</v>
      </c>
      <c r="L52" s="88">
        <f>รายเดือน65!K10</f>
        <v>0</v>
      </c>
      <c r="M52" s="88">
        <f>รายเดือน65!L10</f>
        <v>0</v>
      </c>
      <c r="N52" s="88">
        <f>รายเดือน65!M10</f>
        <v>0</v>
      </c>
      <c r="O52" s="89">
        <f t="shared" si="10"/>
        <v>26</v>
      </c>
    </row>
    <row r="53" spans="1:16">
      <c r="A53" s="203"/>
      <c r="B53" s="200" t="s">
        <v>360</v>
      </c>
      <c r="C53" s="30">
        <f>C52</f>
        <v>1</v>
      </c>
      <c r="D53" s="30">
        <f>C52+D52</f>
        <v>1</v>
      </c>
      <c r="E53" s="30">
        <f>C52+D52+E52</f>
        <v>2</v>
      </c>
      <c r="F53" s="30">
        <f>C52+D52+E52+F52</f>
        <v>3</v>
      </c>
      <c r="G53" s="30">
        <f>C52+D52+E52+F52+G52</f>
        <v>5</v>
      </c>
      <c r="H53" s="30">
        <f>C52+D52+E52+F52+G52+H52</f>
        <v>8</v>
      </c>
      <c r="I53" s="30">
        <f>C52+D52+E52+F52+G52+H52+I52</f>
        <v>17</v>
      </c>
      <c r="J53" s="30">
        <f>C52+D52+E52+F52+G52+H52+I52+J52</f>
        <v>25</v>
      </c>
      <c r="K53" s="30">
        <f>C52+D52+E52+F52+G52+H52+I52+J52+K52</f>
        <v>26</v>
      </c>
      <c r="L53" s="30">
        <f>C52+D52+E52+F52+G52+H52+I52+J52+K52+L52</f>
        <v>26</v>
      </c>
      <c r="M53" s="30">
        <f>C52+D52+E52+F52+G52+H52+I52+J52+K52+L52+M52</f>
        <v>26</v>
      </c>
      <c r="N53" s="30">
        <f>C52+D52+E52+F52+G52+H52+I52+J52+K52+L52+M52+N52</f>
        <v>26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334</v>
      </c>
      <c r="C55" s="277">
        <v>0</v>
      </c>
      <c r="D55" s="277">
        <v>0</v>
      </c>
      <c r="E55" s="277">
        <v>0</v>
      </c>
      <c r="F55" s="277">
        <v>3</v>
      </c>
      <c r="G55" s="277">
        <v>5</v>
      </c>
      <c r="H55" s="277">
        <v>22</v>
      </c>
      <c r="I55" s="277">
        <v>10</v>
      </c>
      <c r="J55" s="277">
        <v>1</v>
      </c>
      <c r="K55" s="277">
        <v>2</v>
      </c>
      <c r="L55" s="277">
        <v>0</v>
      </c>
      <c r="M55" s="277">
        <v>0</v>
      </c>
      <c r="N55" s="277">
        <v>0</v>
      </c>
      <c r="O55" s="84">
        <f t="shared" ref="O55:O62" si="12">SUM(C55:N55)</f>
        <v>43</v>
      </c>
    </row>
    <row r="56" spans="1:16">
      <c r="A56" s="206"/>
      <c r="B56" s="196" t="s">
        <v>152</v>
      </c>
      <c r="C56" s="277">
        <v>0</v>
      </c>
      <c r="D56" s="277">
        <v>2</v>
      </c>
      <c r="E56" s="277">
        <v>0</v>
      </c>
      <c r="F56" s="277">
        <v>5</v>
      </c>
      <c r="G56" s="277">
        <v>20</v>
      </c>
      <c r="H56" s="277">
        <v>30</v>
      </c>
      <c r="I56" s="277">
        <v>15</v>
      </c>
      <c r="J56" s="277">
        <v>9</v>
      </c>
      <c r="K56" s="277">
        <v>6</v>
      </c>
      <c r="L56" s="277">
        <v>3</v>
      </c>
      <c r="M56" s="277">
        <v>0</v>
      </c>
      <c r="N56" s="277">
        <v>1</v>
      </c>
      <c r="O56" s="84">
        <f t="shared" si="12"/>
        <v>91</v>
      </c>
    </row>
    <row r="57" spans="1:16">
      <c r="A57" s="206"/>
      <c r="B57" s="196" t="s">
        <v>153</v>
      </c>
      <c r="C57" s="277">
        <v>2</v>
      </c>
      <c r="D57" s="277">
        <v>9</v>
      </c>
      <c r="E57" s="277">
        <v>6</v>
      </c>
      <c r="F57" s="277">
        <v>15</v>
      </c>
      <c r="G57" s="277">
        <v>32</v>
      </c>
      <c r="H57" s="277">
        <v>61</v>
      </c>
      <c r="I57" s="277">
        <v>59</v>
      </c>
      <c r="J57" s="277">
        <v>26</v>
      </c>
      <c r="K57" s="277">
        <v>29</v>
      </c>
      <c r="L57" s="277">
        <v>31</v>
      </c>
      <c r="M57" s="277">
        <v>19</v>
      </c>
      <c r="N57" s="277">
        <v>9</v>
      </c>
      <c r="O57" s="84">
        <f t="shared" si="12"/>
        <v>298</v>
      </c>
    </row>
    <row r="58" spans="1:16">
      <c r="A58" s="206"/>
      <c r="B58" s="196" t="s">
        <v>189</v>
      </c>
      <c r="C58" s="277">
        <v>5</v>
      </c>
      <c r="D58" s="277">
        <v>5</v>
      </c>
      <c r="E58" s="277">
        <v>3</v>
      </c>
      <c r="F58" s="277">
        <v>11</v>
      </c>
      <c r="G58" s="277">
        <v>26</v>
      </c>
      <c r="H58" s="277">
        <v>14</v>
      </c>
      <c r="I58" s="277">
        <v>18</v>
      </c>
      <c r="J58" s="277">
        <v>37</v>
      </c>
      <c r="K58" s="277">
        <v>15</v>
      </c>
      <c r="L58" s="277">
        <v>1</v>
      </c>
      <c r="M58" s="277">
        <v>0</v>
      </c>
      <c r="N58" s="277">
        <v>1</v>
      </c>
      <c r="O58" s="84">
        <f t="shared" si="12"/>
        <v>136</v>
      </c>
    </row>
    <row r="59" spans="1:16">
      <c r="A59" s="206"/>
      <c r="B59" s="196" t="s">
        <v>333</v>
      </c>
      <c r="C59" s="277">
        <v>0</v>
      </c>
      <c r="D59" s="277">
        <v>0</v>
      </c>
      <c r="E59" s="277">
        <v>0</v>
      </c>
      <c r="F59" s="277">
        <v>0</v>
      </c>
      <c r="G59" s="277">
        <v>3</v>
      </c>
      <c r="H59" s="277">
        <v>3</v>
      </c>
      <c r="I59" s="277">
        <v>0</v>
      </c>
      <c r="J59" s="277">
        <v>1</v>
      </c>
      <c r="K59" s="277">
        <v>4</v>
      </c>
      <c r="L59" s="277">
        <v>1</v>
      </c>
      <c r="M59" s="277">
        <v>0</v>
      </c>
      <c r="N59" s="277">
        <v>0</v>
      </c>
      <c r="O59" s="84">
        <f t="shared" si="12"/>
        <v>12</v>
      </c>
    </row>
    <row r="60" spans="1:16">
      <c r="A60" s="161"/>
      <c r="B60" s="197" t="s">
        <v>359</v>
      </c>
      <c r="C60" s="91">
        <f>MEDIAN(C55:C59)</f>
        <v>0</v>
      </c>
      <c r="D60" s="91">
        <f t="shared" ref="D60:N60" si="13">MEDIAN(D55:D59)</f>
        <v>2</v>
      </c>
      <c r="E60" s="91">
        <f t="shared" si="13"/>
        <v>0</v>
      </c>
      <c r="F60" s="91">
        <f t="shared" si="13"/>
        <v>5</v>
      </c>
      <c r="G60" s="91">
        <f t="shared" si="13"/>
        <v>20</v>
      </c>
      <c r="H60" s="91">
        <f t="shared" si="13"/>
        <v>22</v>
      </c>
      <c r="I60" s="91">
        <f t="shared" si="13"/>
        <v>15</v>
      </c>
      <c r="J60" s="91">
        <f t="shared" si="13"/>
        <v>9</v>
      </c>
      <c r="K60" s="91">
        <f t="shared" si="13"/>
        <v>6</v>
      </c>
      <c r="L60" s="91">
        <f t="shared" si="13"/>
        <v>1</v>
      </c>
      <c r="M60" s="91">
        <f t="shared" si="13"/>
        <v>0</v>
      </c>
      <c r="N60" s="91">
        <f t="shared" si="13"/>
        <v>1</v>
      </c>
      <c r="O60" s="85">
        <f t="shared" si="12"/>
        <v>81</v>
      </c>
    </row>
    <row r="61" spans="1:16">
      <c r="A61" s="206"/>
      <c r="B61" s="198" t="s">
        <v>74</v>
      </c>
      <c r="C61" s="86">
        <f>C60*P61/O60</f>
        <v>0</v>
      </c>
      <c r="D61" s="86">
        <f>D60*P61/O60</f>
        <v>1.5999999999999999</v>
      </c>
      <c r="E61" s="86">
        <f>E60*P61/O60</f>
        <v>0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0.79999999999999993</v>
      </c>
      <c r="M61" s="86">
        <f>M60*P61/O60</f>
        <v>0</v>
      </c>
      <c r="N61" s="86">
        <f>N60*P61/O60</f>
        <v>0.79999999999999993</v>
      </c>
      <c r="O61" s="87">
        <f t="shared" si="12"/>
        <v>64.8</v>
      </c>
      <c r="P61" s="158">
        <f>O60*80/100</f>
        <v>64.8</v>
      </c>
    </row>
    <row r="62" spans="1:16">
      <c r="A62" s="206"/>
      <c r="B62" s="199" t="s">
        <v>356</v>
      </c>
      <c r="C62" s="88">
        <f>รายเดือน65!B11</f>
        <v>0</v>
      </c>
      <c r="D62" s="88">
        <f>รายเดือน65!C11</f>
        <v>0</v>
      </c>
      <c r="E62" s="88">
        <f>รายเดือน65!D11</f>
        <v>0</v>
      </c>
      <c r="F62" s="88">
        <f>รายเดือน65!E11</f>
        <v>0</v>
      </c>
      <c r="G62" s="88">
        <f>รายเดือน65!F11</f>
        <v>0</v>
      </c>
      <c r="H62" s="88">
        <f>รายเดือน65!G11</f>
        <v>1</v>
      </c>
      <c r="I62" s="88">
        <f>รายเดือน65!H11</f>
        <v>1</v>
      </c>
      <c r="J62" s="88">
        <f>รายเดือน65!I11</f>
        <v>1</v>
      </c>
      <c r="K62" s="88">
        <f>รายเดือน65!J11</f>
        <v>0</v>
      </c>
      <c r="L62" s="88">
        <f>รายเดือน65!K11</f>
        <v>0</v>
      </c>
      <c r="M62" s="88">
        <f>รายเดือน65!L11</f>
        <v>0</v>
      </c>
      <c r="N62" s="88">
        <f>รายเดือน65!M11</f>
        <v>0</v>
      </c>
      <c r="O62" s="89">
        <f t="shared" si="12"/>
        <v>3</v>
      </c>
    </row>
    <row r="63" spans="1:16">
      <c r="A63" s="207"/>
      <c r="B63" s="200" t="s">
        <v>360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1</v>
      </c>
      <c r="I63" s="30">
        <f>C62+D62+E62+F62+G62+H62+I62</f>
        <v>2</v>
      </c>
      <c r="J63" s="30">
        <f>C62+D62+E62+F62+G62+H62+I62+J62</f>
        <v>3</v>
      </c>
      <c r="K63" s="30">
        <f>C62+D62+E62+F62+G62+H62+I62+J62+K62</f>
        <v>3</v>
      </c>
      <c r="L63" s="30">
        <f>C62+D62+E62+F62+G62+H62+I62+J62+K62+L62</f>
        <v>3</v>
      </c>
      <c r="M63" s="30">
        <f>C62+D62+E62+F62+G62+H62+I62+J62+K62+L62+M62</f>
        <v>3</v>
      </c>
      <c r="N63" s="30">
        <f>C62+D62+E62+F62+G62+H62+I62+J62+K62+L62+M62+N62</f>
        <v>3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334</v>
      </c>
      <c r="C65" s="280">
        <v>0</v>
      </c>
      <c r="D65" s="280">
        <v>0</v>
      </c>
      <c r="E65" s="280">
        <v>1</v>
      </c>
      <c r="F65" s="280">
        <v>3</v>
      </c>
      <c r="G65" s="280">
        <v>1</v>
      </c>
      <c r="H65" s="280">
        <v>9</v>
      </c>
      <c r="I65" s="280">
        <v>2</v>
      </c>
      <c r="J65" s="280">
        <v>2</v>
      </c>
      <c r="K65" s="280">
        <v>1</v>
      </c>
      <c r="L65" s="280">
        <v>1</v>
      </c>
      <c r="M65" s="280">
        <v>0</v>
      </c>
      <c r="N65" s="280">
        <v>0</v>
      </c>
      <c r="O65" s="84">
        <f t="shared" ref="O65:O72" si="14">SUM(C65:N65)</f>
        <v>20</v>
      </c>
    </row>
    <row r="66" spans="1:18">
      <c r="A66" s="195"/>
      <c r="B66" s="196" t="s">
        <v>152</v>
      </c>
      <c r="C66" s="280">
        <v>0</v>
      </c>
      <c r="D66" s="280">
        <v>0</v>
      </c>
      <c r="E66" s="280">
        <v>0</v>
      </c>
      <c r="F66" s="280">
        <v>1</v>
      </c>
      <c r="G66" s="280">
        <v>1</v>
      </c>
      <c r="H66" s="280">
        <v>20</v>
      </c>
      <c r="I66" s="280">
        <v>6</v>
      </c>
      <c r="J66" s="280">
        <v>17</v>
      </c>
      <c r="K66" s="280">
        <v>8</v>
      </c>
      <c r="L66" s="280">
        <v>2</v>
      </c>
      <c r="M66" s="280">
        <v>0</v>
      </c>
      <c r="N66" s="280">
        <v>4</v>
      </c>
      <c r="O66" s="84">
        <f t="shared" si="14"/>
        <v>59</v>
      </c>
    </row>
    <row r="67" spans="1:18">
      <c r="A67" s="195"/>
      <c r="B67" s="196" t="s">
        <v>153</v>
      </c>
      <c r="C67" s="280">
        <v>3</v>
      </c>
      <c r="D67" s="280">
        <v>13</v>
      </c>
      <c r="E67" s="280">
        <v>7</v>
      </c>
      <c r="F67" s="280">
        <v>5</v>
      </c>
      <c r="G67" s="280">
        <v>5</v>
      </c>
      <c r="H67" s="280">
        <v>18</v>
      </c>
      <c r="I67" s="280">
        <v>17</v>
      </c>
      <c r="J67" s="280">
        <v>32</v>
      </c>
      <c r="K67" s="280">
        <v>8</v>
      </c>
      <c r="L67" s="280">
        <v>8</v>
      </c>
      <c r="M67" s="280">
        <v>3</v>
      </c>
      <c r="N67" s="280">
        <v>0</v>
      </c>
      <c r="O67" s="84">
        <f t="shared" si="14"/>
        <v>119</v>
      </c>
    </row>
    <row r="68" spans="1:18">
      <c r="A68" s="195"/>
      <c r="B68" s="196" t="s">
        <v>189</v>
      </c>
      <c r="C68" s="280">
        <v>0</v>
      </c>
      <c r="D68" s="280">
        <v>0</v>
      </c>
      <c r="E68" s="280">
        <v>0</v>
      </c>
      <c r="F68" s="280">
        <v>10</v>
      </c>
      <c r="G68" s="280">
        <v>28</v>
      </c>
      <c r="H68" s="280">
        <v>28</v>
      </c>
      <c r="I68" s="280">
        <v>11</v>
      </c>
      <c r="J68" s="280">
        <v>2</v>
      </c>
      <c r="K68" s="280">
        <v>6</v>
      </c>
      <c r="L68" s="280">
        <v>2</v>
      </c>
      <c r="M68" s="280">
        <v>1</v>
      </c>
      <c r="N68" s="280">
        <v>0</v>
      </c>
      <c r="O68" s="84">
        <f t="shared" si="14"/>
        <v>88</v>
      </c>
    </row>
    <row r="69" spans="1:18">
      <c r="A69" s="195"/>
      <c r="B69" s="196" t="s">
        <v>333</v>
      </c>
      <c r="C69" s="280">
        <v>0</v>
      </c>
      <c r="D69" s="280">
        <v>0</v>
      </c>
      <c r="E69" s="280">
        <v>0</v>
      </c>
      <c r="F69" s="280">
        <v>1</v>
      </c>
      <c r="G69" s="280">
        <v>0</v>
      </c>
      <c r="H69" s="280">
        <v>0</v>
      </c>
      <c r="I69" s="280">
        <v>0</v>
      </c>
      <c r="J69" s="280">
        <v>4</v>
      </c>
      <c r="K69" s="280">
        <v>1</v>
      </c>
      <c r="L69" s="280">
        <v>3</v>
      </c>
      <c r="M69" s="280">
        <v>1</v>
      </c>
      <c r="N69" s="280">
        <v>1</v>
      </c>
      <c r="O69" s="84">
        <f t="shared" si="14"/>
        <v>11</v>
      </c>
    </row>
    <row r="70" spans="1:18">
      <c r="A70" s="161"/>
      <c r="B70" s="197" t="s">
        <v>359</v>
      </c>
      <c r="C70" s="91">
        <f>MEDIAN(C65:C69)</f>
        <v>0</v>
      </c>
      <c r="D70" s="91">
        <f t="shared" ref="D70:N70" si="15">MEDIAN(D65:D69)</f>
        <v>0</v>
      </c>
      <c r="E70" s="91">
        <f t="shared" si="15"/>
        <v>0</v>
      </c>
      <c r="F70" s="91">
        <f t="shared" si="15"/>
        <v>3</v>
      </c>
      <c r="G70" s="91">
        <f t="shared" si="15"/>
        <v>1</v>
      </c>
      <c r="H70" s="91">
        <f t="shared" si="15"/>
        <v>18</v>
      </c>
      <c r="I70" s="91">
        <f t="shared" si="15"/>
        <v>6</v>
      </c>
      <c r="J70" s="91">
        <f t="shared" si="15"/>
        <v>4</v>
      </c>
      <c r="K70" s="91">
        <f t="shared" si="15"/>
        <v>6</v>
      </c>
      <c r="L70" s="91">
        <f t="shared" si="15"/>
        <v>2</v>
      </c>
      <c r="M70" s="91">
        <f t="shared" si="15"/>
        <v>1</v>
      </c>
      <c r="N70" s="91">
        <f t="shared" si="15"/>
        <v>0</v>
      </c>
      <c r="O70" s="85">
        <f t="shared" si="14"/>
        <v>41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</v>
      </c>
      <c r="F71" s="86">
        <f>F70*P71/O70</f>
        <v>2.4</v>
      </c>
      <c r="G71" s="86">
        <f>G70*P71/O70</f>
        <v>0.79999999999999993</v>
      </c>
      <c r="H71" s="86">
        <f>H70*P71/O70</f>
        <v>14.399999999999999</v>
      </c>
      <c r="I71" s="86">
        <f>I70*P71/O70</f>
        <v>4.8</v>
      </c>
      <c r="J71" s="86">
        <f>J70*P71/O70</f>
        <v>3.1999999999999997</v>
      </c>
      <c r="K71" s="86">
        <f>K70*P71/O70</f>
        <v>4.8</v>
      </c>
      <c r="L71" s="86">
        <f>L70*P71/O70</f>
        <v>1.5999999999999999</v>
      </c>
      <c r="M71" s="86">
        <f>M70*P71/O70</f>
        <v>0.79999999999999993</v>
      </c>
      <c r="N71" s="86">
        <f>N70*P71/O70</f>
        <v>0</v>
      </c>
      <c r="O71" s="87">
        <f t="shared" si="14"/>
        <v>32.799999999999997</v>
      </c>
      <c r="P71" s="158">
        <f>O70*80/100</f>
        <v>32.799999999999997</v>
      </c>
    </row>
    <row r="72" spans="1:18">
      <c r="A72" s="195"/>
      <c r="B72" s="199" t="s">
        <v>356</v>
      </c>
      <c r="C72" s="88">
        <f>รายเดือน65!B12</f>
        <v>4</v>
      </c>
      <c r="D72" s="88">
        <f>รายเดือน65!C12</f>
        <v>0</v>
      </c>
      <c r="E72" s="88">
        <f>รายเดือน65!D12</f>
        <v>0</v>
      </c>
      <c r="F72" s="88">
        <f>รายเดือน65!E12</f>
        <v>1</v>
      </c>
      <c r="G72" s="88">
        <f>รายเดือน65!F12</f>
        <v>1</v>
      </c>
      <c r="H72" s="88">
        <f>รายเดือน65!G12</f>
        <v>4</v>
      </c>
      <c r="I72" s="88">
        <f>รายเดือน65!H12</f>
        <v>3</v>
      </c>
      <c r="J72" s="88">
        <f>รายเดือน65!I12</f>
        <v>19</v>
      </c>
      <c r="K72" s="88">
        <f>รายเดือน65!J12</f>
        <v>11</v>
      </c>
      <c r="L72" s="88">
        <f>รายเดือน65!K12</f>
        <v>0</v>
      </c>
      <c r="M72" s="88">
        <f>รายเดือน65!L12</f>
        <v>0</v>
      </c>
      <c r="N72" s="88">
        <f>รายเดือน65!M12</f>
        <v>0</v>
      </c>
      <c r="O72" s="89">
        <f t="shared" si="14"/>
        <v>43</v>
      </c>
    </row>
    <row r="73" spans="1:18">
      <c r="A73" s="203"/>
      <c r="B73" s="200" t="s">
        <v>360</v>
      </c>
      <c r="C73" s="30">
        <f>C72</f>
        <v>4</v>
      </c>
      <c r="D73" s="30">
        <f>C72+D72</f>
        <v>4</v>
      </c>
      <c r="E73" s="30">
        <f>C72+D72+E72</f>
        <v>4</v>
      </c>
      <c r="F73" s="30">
        <f>C72+D72+E72+F72</f>
        <v>5</v>
      </c>
      <c r="G73" s="30">
        <f>C72+D72+E72+F72+G72</f>
        <v>6</v>
      </c>
      <c r="H73" s="30">
        <f>C72+D72+E72+F72+G72+H72</f>
        <v>10</v>
      </c>
      <c r="I73" s="30">
        <f>C72+D72+E72+F72+G72+H72+I72</f>
        <v>13</v>
      </c>
      <c r="J73" s="30">
        <f>C72+D72+E72+F72+G72+H72+I72+J72</f>
        <v>32</v>
      </c>
      <c r="K73" s="30">
        <f>C72+D72+E72+F72+G72+H72+I72+J72+K72</f>
        <v>43</v>
      </c>
      <c r="L73" s="30">
        <f>C72+D72+E72+F72+G72+H72+I72+J72+K72+L72</f>
        <v>43</v>
      </c>
      <c r="M73" s="30">
        <f>C72+D72+E72+F72+G72+H72+I72+J72+K72+L72+M72</f>
        <v>43</v>
      </c>
      <c r="N73" s="30">
        <f>C72+D72+E72+F72+G72+H72+I72+J72+K72+L72+M72+N72</f>
        <v>43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334</v>
      </c>
      <c r="C75" s="281">
        <v>1</v>
      </c>
      <c r="D75" s="281">
        <v>0</v>
      </c>
      <c r="E75" s="281">
        <v>0</v>
      </c>
      <c r="F75" s="281">
        <v>0</v>
      </c>
      <c r="G75" s="281">
        <v>0</v>
      </c>
      <c r="H75" s="281">
        <v>13</v>
      </c>
      <c r="I75" s="281">
        <v>8</v>
      </c>
      <c r="J75" s="281">
        <v>13</v>
      </c>
      <c r="K75" s="281">
        <v>0</v>
      </c>
      <c r="L75" s="281">
        <v>1</v>
      </c>
      <c r="M75" s="281">
        <v>0</v>
      </c>
      <c r="N75" s="281">
        <v>0</v>
      </c>
      <c r="O75" s="84">
        <f t="shared" ref="O75:O82" si="16">SUM(C75:N75)</f>
        <v>36</v>
      </c>
    </row>
    <row r="76" spans="1:18">
      <c r="A76" s="195"/>
      <c r="B76" s="196" t="s">
        <v>152</v>
      </c>
      <c r="C76" s="281">
        <v>1</v>
      </c>
      <c r="D76" s="281">
        <v>0</v>
      </c>
      <c r="E76" s="281">
        <v>0</v>
      </c>
      <c r="F76" s="281">
        <v>0</v>
      </c>
      <c r="G76" s="281">
        <v>5</v>
      </c>
      <c r="H76" s="281">
        <v>14</v>
      </c>
      <c r="I76" s="281">
        <v>18</v>
      </c>
      <c r="J76" s="281">
        <v>20</v>
      </c>
      <c r="K76" s="281">
        <v>4</v>
      </c>
      <c r="L76" s="281">
        <v>1</v>
      </c>
      <c r="M76" s="281">
        <v>6</v>
      </c>
      <c r="N76" s="281">
        <v>16</v>
      </c>
      <c r="O76" s="84">
        <f t="shared" si="16"/>
        <v>85</v>
      </c>
    </row>
    <row r="77" spans="1:18">
      <c r="A77" s="195"/>
      <c r="B77" s="196" t="s">
        <v>153</v>
      </c>
      <c r="C77" s="281">
        <v>8</v>
      </c>
      <c r="D77" s="281">
        <v>5</v>
      </c>
      <c r="E77" s="281">
        <v>13</v>
      </c>
      <c r="F77" s="281">
        <v>6</v>
      </c>
      <c r="G77" s="281">
        <v>29</v>
      </c>
      <c r="H77" s="281">
        <v>86</v>
      </c>
      <c r="I77" s="281">
        <v>85</v>
      </c>
      <c r="J77" s="281">
        <v>38</v>
      </c>
      <c r="K77" s="281">
        <v>20</v>
      </c>
      <c r="L77" s="281">
        <v>21</v>
      </c>
      <c r="M77" s="281">
        <v>21</v>
      </c>
      <c r="N77" s="281">
        <v>2</v>
      </c>
      <c r="O77" s="84">
        <f t="shared" si="16"/>
        <v>334</v>
      </c>
      <c r="R77" s="223"/>
    </row>
    <row r="78" spans="1:18">
      <c r="A78" s="195"/>
      <c r="B78" s="196" t="s">
        <v>189</v>
      </c>
      <c r="C78" s="281">
        <v>6</v>
      </c>
      <c r="D78" s="281">
        <v>9</v>
      </c>
      <c r="E78" s="281">
        <v>10</v>
      </c>
      <c r="F78" s="281">
        <v>10</v>
      </c>
      <c r="G78" s="281">
        <v>25</v>
      </c>
      <c r="H78" s="281">
        <v>14</v>
      </c>
      <c r="I78" s="281">
        <v>27</v>
      </c>
      <c r="J78" s="281">
        <v>16</v>
      </c>
      <c r="K78" s="281">
        <v>7</v>
      </c>
      <c r="L78" s="281">
        <v>1</v>
      </c>
      <c r="M78" s="281">
        <v>1</v>
      </c>
      <c r="N78" s="281">
        <v>1</v>
      </c>
      <c r="O78" s="84">
        <f t="shared" si="16"/>
        <v>127</v>
      </c>
    </row>
    <row r="79" spans="1:18">
      <c r="A79" s="195"/>
      <c r="B79" s="196" t="s">
        <v>333</v>
      </c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1</v>
      </c>
      <c r="K79" s="281">
        <v>2</v>
      </c>
      <c r="L79" s="281">
        <v>3</v>
      </c>
      <c r="M79" s="281">
        <v>0</v>
      </c>
      <c r="N79" s="281">
        <v>0</v>
      </c>
      <c r="O79" s="84">
        <f t="shared" si="16"/>
        <v>6</v>
      </c>
    </row>
    <row r="80" spans="1:18">
      <c r="A80" s="161"/>
      <c r="B80" s="197" t="s">
        <v>359</v>
      </c>
      <c r="C80" s="91">
        <f>MEDIAN(C75:C79)</f>
        <v>1</v>
      </c>
      <c r="D80" s="91">
        <f t="shared" ref="D80:N80" si="17">MEDIAN(D75:D79)</f>
        <v>0</v>
      </c>
      <c r="E80" s="91">
        <f t="shared" si="17"/>
        <v>0</v>
      </c>
      <c r="F80" s="91">
        <f t="shared" si="17"/>
        <v>0</v>
      </c>
      <c r="G80" s="91">
        <f t="shared" si="17"/>
        <v>5</v>
      </c>
      <c r="H80" s="91">
        <f t="shared" si="17"/>
        <v>14</v>
      </c>
      <c r="I80" s="91">
        <f t="shared" si="17"/>
        <v>18</v>
      </c>
      <c r="J80" s="91">
        <f t="shared" si="17"/>
        <v>16</v>
      </c>
      <c r="K80" s="91">
        <f t="shared" si="17"/>
        <v>4</v>
      </c>
      <c r="L80" s="91">
        <f t="shared" si="17"/>
        <v>1</v>
      </c>
      <c r="M80" s="91">
        <f t="shared" si="17"/>
        <v>1</v>
      </c>
      <c r="N80" s="91">
        <f t="shared" si="17"/>
        <v>1</v>
      </c>
      <c r="O80" s="85">
        <f t="shared" si="16"/>
        <v>61</v>
      </c>
    </row>
    <row r="81" spans="1:16">
      <c r="A81" s="195"/>
      <c r="B81" s="198" t="s">
        <v>74</v>
      </c>
      <c r="C81" s="86">
        <f>C80*P81/O80</f>
        <v>0.79999999999999993</v>
      </c>
      <c r="D81" s="86">
        <f>D80*P81/O80</f>
        <v>0</v>
      </c>
      <c r="E81" s="86">
        <f>E80*P81/O80</f>
        <v>0</v>
      </c>
      <c r="F81" s="86">
        <f>F80*P81/O80</f>
        <v>0</v>
      </c>
      <c r="G81" s="86">
        <f>G80*P81/O80</f>
        <v>4</v>
      </c>
      <c r="H81" s="86">
        <f>H80*P81/O80</f>
        <v>11.2</v>
      </c>
      <c r="I81" s="86">
        <f>I80*P81/O80</f>
        <v>14.4</v>
      </c>
      <c r="J81" s="86">
        <f>J80*P81/O80</f>
        <v>12.799999999999999</v>
      </c>
      <c r="K81" s="86">
        <f>K80*P81/O80</f>
        <v>3.1999999999999997</v>
      </c>
      <c r="L81" s="86">
        <f>L80*P81/O80</f>
        <v>0.79999999999999993</v>
      </c>
      <c r="M81" s="86">
        <f>M80*P81/O80</f>
        <v>0.79999999999999993</v>
      </c>
      <c r="N81" s="86">
        <f>N80*P81/O80</f>
        <v>0.79999999999999993</v>
      </c>
      <c r="O81" s="87">
        <f t="shared" si="16"/>
        <v>48.79999999999999</v>
      </c>
      <c r="P81" s="158">
        <f>O80*80/100</f>
        <v>48.8</v>
      </c>
    </row>
    <row r="82" spans="1:16">
      <c r="A82" s="195"/>
      <c r="B82" s="199" t="s">
        <v>356</v>
      </c>
      <c r="C82" s="88">
        <f>รายเดือน65!B13</f>
        <v>0</v>
      </c>
      <c r="D82" s="88">
        <f>รายเดือน65!C13</f>
        <v>0</v>
      </c>
      <c r="E82" s="88">
        <f>รายเดือน65!D13</f>
        <v>0</v>
      </c>
      <c r="F82" s="88">
        <f>รายเดือน65!E13</f>
        <v>0</v>
      </c>
      <c r="G82" s="88">
        <f>รายเดือน65!F13</f>
        <v>1</v>
      </c>
      <c r="H82" s="88">
        <f>รายเดือน65!G13</f>
        <v>2</v>
      </c>
      <c r="I82" s="88">
        <f>รายเดือน65!H13</f>
        <v>0</v>
      </c>
      <c r="J82" s="88">
        <f>รายเดือน65!I13</f>
        <v>0</v>
      </c>
      <c r="K82" s="88">
        <f>รายเดือน65!J13</f>
        <v>0</v>
      </c>
      <c r="L82" s="88">
        <f>รายเดือน65!K13</f>
        <v>0</v>
      </c>
      <c r="M82" s="88">
        <f>รายเดือน65!L13</f>
        <v>0</v>
      </c>
      <c r="N82" s="88">
        <f>รายเดือน65!M13</f>
        <v>0</v>
      </c>
      <c r="O82" s="89">
        <f t="shared" si="16"/>
        <v>3</v>
      </c>
    </row>
    <row r="83" spans="1:16">
      <c r="A83" s="203"/>
      <c r="B83" s="200" t="s">
        <v>360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1</v>
      </c>
      <c r="H83" s="30">
        <f>C82+D82+E82+F82+G82+H82</f>
        <v>3</v>
      </c>
      <c r="I83" s="30">
        <f>C82+D82+E82+F82+G82+H82+I82</f>
        <v>3</v>
      </c>
      <c r="J83" s="30">
        <f>C82+D82+E82+F82+G82+H82+I82+J82</f>
        <v>3</v>
      </c>
      <c r="K83" s="30">
        <f>C82+D82+E82+F82+G82+H82+I82+J82+K82</f>
        <v>3</v>
      </c>
      <c r="L83" s="30">
        <f>C82+D82+E82+F82+G82+H82+I82+J82+K82+L82</f>
        <v>3</v>
      </c>
      <c r="M83" s="30">
        <f>C82+D82+E82+F82+G82+H82+I82+J82+K82+L82+M82</f>
        <v>3</v>
      </c>
      <c r="N83" s="30">
        <f>C82+D82+E82+F82+G82+H82+I82+J82+K82+L82+M82+N82</f>
        <v>3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334</v>
      </c>
      <c r="C85" s="282">
        <v>0</v>
      </c>
      <c r="D85" s="282">
        <v>0</v>
      </c>
      <c r="E85" s="282">
        <v>1</v>
      </c>
      <c r="F85" s="282">
        <v>1</v>
      </c>
      <c r="G85" s="282">
        <v>7</v>
      </c>
      <c r="H85" s="282">
        <v>13</v>
      </c>
      <c r="I85" s="282">
        <v>7</v>
      </c>
      <c r="J85" s="282">
        <v>3</v>
      </c>
      <c r="K85" s="282">
        <v>4</v>
      </c>
      <c r="L85" s="282">
        <v>3</v>
      </c>
      <c r="M85" s="282">
        <v>1</v>
      </c>
      <c r="N85" s="282">
        <v>0</v>
      </c>
      <c r="O85" s="84">
        <f t="shared" ref="O85:O92" si="18">SUM(C85:N85)</f>
        <v>40</v>
      </c>
    </row>
    <row r="86" spans="1:16">
      <c r="A86" s="195"/>
      <c r="B86" s="196" t="s">
        <v>152</v>
      </c>
      <c r="C86" s="282">
        <v>1</v>
      </c>
      <c r="D86" s="282">
        <v>0</v>
      </c>
      <c r="E86" s="282">
        <v>0</v>
      </c>
      <c r="F86" s="282">
        <v>0</v>
      </c>
      <c r="G86" s="282">
        <v>3</v>
      </c>
      <c r="H86" s="282">
        <v>24</v>
      </c>
      <c r="I86" s="282">
        <v>21</v>
      </c>
      <c r="J86" s="282">
        <v>12</v>
      </c>
      <c r="K86" s="282">
        <v>17</v>
      </c>
      <c r="L86" s="282">
        <v>9</v>
      </c>
      <c r="M86" s="282">
        <v>3</v>
      </c>
      <c r="N86" s="282">
        <v>2</v>
      </c>
      <c r="O86" s="84">
        <f t="shared" si="18"/>
        <v>92</v>
      </c>
    </row>
    <row r="87" spans="1:16">
      <c r="A87" s="195"/>
      <c r="B87" s="196" t="s">
        <v>153</v>
      </c>
      <c r="C87" s="282">
        <v>13</v>
      </c>
      <c r="D87" s="282">
        <v>9</v>
      </c>
      <c r="E87" s="282">
        <v>7</v>
      </c>
      <c r="F87" s="282">
        <v>12</v>
      </c>
      <c r="G87" s="282">
        <v>28</v>
      </c>
      <c r="H87" s="282">
        <v>41</v>
      </c>
      <c r="I87" s="282">
        <v>48</v>
      </c>
      <c r="J87" s="282">
        <v>36</v>
      </c>
      <c r="K87" s="282">
        <v>21</v>
      </c>
      <c r="L87" s="282">
        <v>23</v>
      </c>
      <c r="M87" s="282">
        <v>9</v>
      </c>
      <c r="N87" s="282">
        <v>1</v>
      </c>
      <c r="O87" s="84">
        <f t="shared" si="18"/>
        <v>248</v>
      </c>
    </row>
    <row r="88" spans="1:16">
      <c r="A88" s="195"/>
      <c r="B88" s="196" t="s">
        <v>189</v>
      </c>
      <c r="C88" s="282">
        <v>5</v>
      </c>
      <c r="D88" s="282">
        <v>5</v>
      </c>
      <c r="E88" s="282">
        <v>2</v>
      </c>
      <c r="F88" s="282">
        <v>14</v>
      </c>
      <c r="G88" s="282">
        <v>5</v>
      </c>
      <c r="H88" s="282">
        <v>18</v>
      </c>
      <c r="I88" s="282">
        <v>30</v>
      </c>
      <c r="J88" s="282">
        <v>33</v>
      </c>
      <c r="K88" s="282">
        <v>13</v>
      </c>
      <c r="L88" s="282">
        <v>0</v>
      </c>
      <c r="M88" s="282">
        <v>0</v>
      </c>
      <c r="N88" s="282">
        <v>0</v>
      </c>
      <c r="O88" s="84">
        <f t="shared" si="18"/>
        <v>125</v>
      </c>
    </row>
    <row r="89" spans="1:16">
      <c r="A89" s="195"/>
      <c r="B89" s="196" t="s">
        <v>333</v>
      </c>
      <c r="C89" s="282">
        <v>0</v>
      </c>
      <c r="D89" s="282">
        <v>0</v>
      </c>
      <c r="E89" s="282">
        <v>0</v>
      </c>
      <c r="F89" s="282">
        <v>2</v>
      </c>
      <c r="G89" s="282">
        <v>1</v>
      </c>
      <c r="H89" s="282">
        <v>0</v>
      </c>
      <c r="I89" s="282">
        <v>0</v>
      </c>
      <c r="J89" s="282">
        <v>1</v>
      </c>
      <c r="K89" s="282">
        <v>2</v>
      </c>
      <c r="L89" s="282">
        <v>0</v>
      </c>
      <c r="M89" s="282">
        <v>0</v>
      </c>
      <c r="N89" s="282">
        <v>0</v>
      </c>
      <c r="O89" s="84">
        <f t="shared" si="18"/>
        <v>6</v>
      </c>
    </row>
    <row r="90" spans="1:16">
      <c r="A90" s="161"/>
      <c r="B90" s="197" t="s">
        <v>359</v>
      </c>
      <c r="C90" s="91">
        <f>MEDIAN(C85:C89)</f>
        <v>1</v>
      </c>
      <c r="D90" s="91">
        <f t="shared" ref="D90:N90" si="19">MEDIAN(D85:D89)</f>
        <v>0</v>
      </c>
      <c r="E90" s="91">
        <f t="shared" si="19"/>
        <v>1</v>
      </c>
      <c r="F90" s="91">
        <f t="shared" si="19"/>
        <v>2</v>
      </c>
      <c r="G90" s="91">
        <f t="shared" si="19"/>
        <v>5</v>
      </c>
      <c r="H90" s="91">
        <f t="shared" si="19"/>
        <v>18</v>
      </c>
      <c r="I90" s="91">
        <f t="shared" si="19"/>
        <v>21</v>
      </c>
      <c r="J90" s="91">
        <f t="shared" si="19"/>
        <v>12</v>
      </c>
      <c r="K90" s="91">
        <f t="shared" si="19"/>
        <v>13</v>
      </c>
      <c r="L90" s="91">
        <f t="shared" si="19"/>
        <v>3</v>
      </c>
      <c r="M90" s="91">
        <f t="shared" si="19"/>
        <v>1</v>
      </c>
      <c r="N90" s="91">
        <f t="shared" si="19"/>
        <v>0</v>
      </c>
      <c r="O90" s="85">
        <f t="shared" si="18"/>
        <v>77</v>
      </c>
    </row>
    <row r="91" spans="1:16">
      <c r="A91" s="195"/>
      <c r="B91" s="198" t="s">
        <v>74</v>
      </c>
      <c r="C91" s="86">
        <f>C90*P91/O90</f>
        <v>0.8</v>
      </c>
      <c r="D91" s="86">
        <f>D90*P91/O90</f>
        <v>0</v>
      </c>
      <c r="E91" s="86">
        <f>E90*P91/O90</f>
        <v>0.8</v>
      </c>
      <c r="F91" s="86">
        <f>F90*P91/O90</f>
        <v>1.6</v>
      </c>
      <c r="G91" s="86">
        <f>G90*P91/O90</f>
        <v>4</v>
      </c>
      <c r="H91" s="86">
        <f>H90*P91/O90</f>
        <v>14.399999999999999</v>
      </c>
      <c r="I91" s="86">
        <f>I90*P91/O90</f>
        <v>16.8</v>
      </c>
      <c r="J91" s="86">
        <f>J90*P91/O90</f>
        <v>9.6000000000000014</v>
      </c>
      <c r="K91" s="86">
        <f>K90*P91/O90</f>
        <v>10.4</v>
      </c>
      <c r="L91" s="86">
        <f>L90*P91/O90</f>
        <v>2.4000000000000004</v>
      </c>
      <c r="M91" s="86">
        <f>M90*P91/O90</f>
        <v>0.8</v>
      </c>
      <c r="N91" s="86">
        <f>N90*P91/O90</f>
        <v>0</v>
      </c>
      <c r="O91" s="87">
        <f t="shared" si="18"/>
        <v>61.599999999999994</v>
      </c>
      <c r="P91" s="158">
        <f>O90*80/100</f>
        <v>61.6</v>
      </c>
    </row>
    <row r="92" spans="1:16">
      <c r="A92" s="195"/>
      <c r="B92" s="199" t="s">
        <v>356</v>
      </c>
      <c r="C92" s="88">
        <f>รายเดือน65!B16</f>
        <v>1</v>
      </c>
      <c r="D92" s="88">
        <f>รายเดือน65!C16</f>
        <v>0</v>
      </c>
      <c r="E92" s="88">
        <f>รายเดือน65!D16</f>
        <v>0</v>
      </c>
      <c r="F92" s="88">
        <f>รายเดือน65!E16</f>
        <v>0</v>
      </c>
      <c r="G92" s="88">
        <f>รายเดือน65!F16</f>
        <v>2</v>
      </c>
      <c r="H92" s="88">
        <f>รายเดือน65!G16</f>
        <v>7</v>
      </c>
      <c r="I92" s="88">
        <f>รายเดือน65!H16</f>
        <v>6</v>
      </c>
      <c r="J92" s="88">
        <f>รายเดือน65!I16</f>
        <v>3</v>
      </c>
      <c r="K92" s="88">
        <f>รายเดือน65!J16</f>
        <v>1</v>
      </c>
      <c r="L92" s="88">
        <f>รายเดือน65!K16</f>
        <v>0</v>
      </c>
      <c r="M92" s="88">
        <f>รายเดือน65!L16</f>
        <v>0</v>
      </c>
      <c r="N92" s="88">
        <f>รายเดือน65!M16</f>
        <v>0</v>
      </c>
      <c r="O92" s="89">
        <f t="shared" si="18"/>
        <v>20</v>
      </c>
    </row>
    <row r="93" spans="1:16">
      <c r="A93" s="203"/>
      <c r="B93" s="200" t="s">
        <v>360</v>
      </c>
      <c r="C93" s="30">
        <f>C92</f>
        <v>1</v>
      </c>
      <c r="D93" s="30">
        <f>C92+D92</f>
        <v>1</v>
      </c>
      <c r="E93" s="30">
        <f>C92+D92+E92</f>
        <v>1</v>
      </c>
      <c r="F93" s="30">
        <f>C92+D92+E92+F92</f>
        <v>1</v>
      </c>
      <c r="G93" s="30">
        <f>C92+D92+E92+F92+G92</f>
        <v>3</v>
      </c>
      <c r="H93" s="30">
        <f>C92+D92+E92+F92+G92+H92</f>
        <v>10</v>
      </c>
      <c r="I93" s="30">
        <f>C92+D92+E92+F92+G92+H92+I92</f>
        <v>16</v>
      </c>
      <c r="J93" s="30">
        <f>C92+D92+E92+F92+G92+H92+I92+J92</f>
        <v>19</v>
      </c>
      <c r="K93" s="30">
        <f>C92+D92+E92+F92+G92+H92+I92+J92+K92</f>
        <v>20</v>
      </c>
      <c r="L93" s="30">
        <f>C92+D92+E92+F92+G92+H92+I92+J92+K92+L92</f>
        <v>20</v>
      </c>
      <c r="M93" s="30">
        <f>C92+D92+E92+F92+G92+H92+I92+J92+K92+L92+M92</f>
        <v>20</v>
      </c>
      <c r="N93" s="30">
        <f>C92+D92+E92+F92+G92+H92+I92+J92+K92+L92+M92+N92</f>
        <v>20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334</v>
      </c>
      <c r="C95" s="283">
        <v>0</v>
      </c>
      <c r="D95" s="283">
        <v>0</v>
      </c>
      <c r="E95" s="283">
        <v>3</v>
      </c>
      <c r="F95" s="283">
        <v>0</v>
      </c>
      <c r="G95" s="283">
        <v>1</v>
      </c>
      <c r="H95" s="283">
        <v>24</v>
      </c>
      <c r="I95" s="283">
        <v>11</v>
      </c>
      <c r="J95" s="283">
        <v>22</v>
      </c>
      <c r="K95" s="283">
        <v>12</v>
      </c>
      <c r="L95" s="283">
        <v>1</v>
      </c>
      <c r="M95" s="283">
        <v>0</v>
      </c>
      <c r="N95" s="283">
        <v>1</v>
      </c>
      <c r="O95" s="84">
        <f t="shared" ref="O95:O102" si="20">SUM(C95:N95)</f>
        <v>75</v>
      </c>
    </row>
    <row r="96" spans="1:16">
      <c r="A96" s="195"/>
      <c r="B96" s="196" t="s">
        <v>152</v>
      </c>
      <c r="C96" s="283">
        <v>1</v>
      </c>
      <c r="D96" s="283">
        <v>0</v>
      </c>
      <c r="E96" s="283">
        <v>1</v>
      </c>
      <c r="F96" s="283">
        <v>2</v>
      </c>
      <c r="G96" s="283">
        <v>22</v>
      </c>
      <c r="H96" s="283">
        <v>60</v>
      </c>
      <c r="I96" s="283">
        <v>51</v>
      </c>
      <c r="J96" s="283">
        <v>33</v>
      </c>
      <c r="K96" s="283">
        <v>25</v>
      </c>
      <c r="L96" s="283">
        <v>2</v>
      </c>
      <c r="M96" s="283">
        <v>5</v>
      </c>
      <c r="N96" s="283">
        <v>10</v>
      </c>
      <c r="O96" s="84">
        <f t="shared" si="20"/>
        <v>212</v>
      </c>
    </row>
    <row r="97" spans="1:16">
      <c r="A97" s="195"/>
      <c r="B97" s="196" t="s">
        <v>153</v>
      </c>
      <c r="C97" s="283">
        <v>4</v>
      </c>
      <c r="D97" s="283">
        <v>10</v>
      </c>
      <c r="E97" s="283">
        <v>9</v>
      </c>
      <c r="F97" s="283">
        <v>8</v>
      </c>
      <c r="G97" s="283">
        <v>36</v>
      </c>
      <c r="H97" s="283">
        <v>77</v>
      </c>
      <c r="I97" s="283">
        <v>50</v>
      </c>
      <c r="J97" s="283">
        <v>32</v>
      </c>
      <c r="K97" s="283">
        <v>65</v>
      </c>
      <c r="L97" s="283">
        <v>35</v>
      </c>
      <c r="M97" s="283">
        <v>17</v>
      </c>
      <c r="N97" s="283">
        <v>12</v>
      </c>
      <c r="O97" s="84">
        <f t="shared" si="20"/>
        <v>355</v>
      </c>
    </row>
    <row r="98" spans="1:16">
      <c r="A98" s="195"/>
      <c r="B98" s="196" t="s">
        <v>189</v>
      </c>
      <c r="C98" s="283">
        <v>6</v>
      </c>
      <c r="D98" s="283">
        <v>3</v>
      </c>
      <c r="E98" s="283">
        <v>3</v>
      </c>
      <c r="F98" s="283">
        <v>7</v>
      </c>
      <c r="G98" s="283">
        <v>18</v>
      </c>
      <c r="H98" s="283">
        <v>28</v>
      </c>
      <c r="I98" s="283">
        <v>15</v>
      </c>
      <c r="J98" s="283">
        <v>14</v>
      </c>
      <c r="K98" s="283">
        <v>16</v>
      </c>
      <c r="L98" s="283">
        <v>9</v>
      </c>
      <c r="M98" s="283">
        <v>3</v>
      </c>
      <c r="N98" s="283">
        <v>0</v>
      </c>
      <c r="O98" s="84">
        <f t="shared" si="20"/>
        <v>122</v>
      </c>
    </row>
    <row r="99" spans="1:16">
      <c r="A99" s="195"/>
      <c r="B99" s="196" t="s">
        <v>333</v>
      </c>
      <c r="C99" s="283">
        <v>0</v>
      </c>
      <c r="D99" s="283">
        <v>0</v>
      </c>
      <c r="E99" s="283">
        <v>2</v>
      </c>
      <c r="F99" s="283">
        <v>0</v>
      </c>
      <c r="G99" s="283">
        <v>1</v>
      </c>
      <c r="H99" s="283">
        <v>6</v>
      </c>
      <c r="I99" s="283">
        <v>8</v>
      </c>
      <c r="J99" s="283">
        <v>12</v>
      </c>
      <c r="K99" s="283">
        <v>0</v>
      </c>
      <c r="L99" s="283">
        <v>8</v>
      </c>
      <c r="M99" s="283">
        <v>1</v>
      </c>
      <c r="N99" s="283">
        <v>1</v>
      </c>
      <c r="O99" s="84">
        <f t="shared" si="20"/>
        <v>39</v>
      </c>
    </row>
    <row r="100" spans="1:16">
      <c r="A100" s="161"/>
      <c r="B100" s="197" t="s">
        <v>359</v>
      </c>
      <c r="C100" s="91">
        <f>MEDIAN(C95:C99)</f>
        <v>1</v>
      </c>
      <c r="D100" s="91">
        <f t="shared" ref="D100:N100" si="21">MEDIAN(D95:D99)</f>
        <v>0</v>
      </c>
      <c r="E100" s="91">
        <f t="shared" si="21"/>
        <v>3</v>
      </c>
      <c r="F100" s="91">
        <f t="shared" si="21"/>
        <v>2</v>
      </c>
      <c r="G100" s="91">
        <f t="shared" si="21"/>
        <v>18</v>
      </c>
      <c r="H100" s="91">
        <f t="shared" si="21"/>
        <v>28</v>
      </c>
      <c r="I100" s="91">
        <f t="shared" si="21"/>
        <v>15</v>
      </c>
      <c r="J100" s="91">
        <f t="shared" si="21"/>
        <v>22</v>
      </c>
      <c r="K100" s="91">
        <f t="shared" si="21"/>
        <v>16</v>
      </c>
      <c r="L100" s="91">
        <f t="shared" si="21"/>
        <v>8</v>
      </c>
      <c r="M100" s="91">
        <f t="shared" si="21"/>
        <v>3</v>
      </c>
      <c r="N100" s="91">
        <f t="shared" si="21"/>
        <v>1</v>
      </c>
      <c r="O100" s="85">
        <f t="shared" si="20"/>
        <v>117</v>
      </c>
    </row>
    <row r="101" spans="1:16">
      <c r="A101" s="195"/>
      <c r="B101" s="198" t="s">
        <v>74</v>
      </c>
      <c r="C101" s="86">
        <f>C100*P101/O100</f>
        <v>0.79999999999999993</v>
      </c>
      <c r="D101" s="86">
        <f>D100*P101/O100</f>
        <v>0</v>
      </c>
      <c r="E101" s="86">
        <f>E100*P101/O100</f>
        <v>2.3999999999999995</v>
      </c>
      <c r="F101" s="86">
        <f>F100*P101/O100</f>
        <v>1.5999999999999999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17.599999999999998</v>
      </c>
      <c r="K101" s="86">
        <f>K100*P101/O100</f>
        <v>12.799999999999999</v>
      </c>
      <c r="L101" s="86">
        <f>L100*P101/O100</f>
        <v>6.3999999999999995</v>
      </c>
      <c r="M101" s="86">
        <f>M100*P101/O100</f>
        <v>2.3999999999999995</v>
      </c>
      <c r="N101" s="86">
        <f>N100*P101/O100</f>
        <v>0.79999999999999993</v>
      </c>
      <c r="O101" s="87">
        <f t="shared" si="20"/>
        <v>93.6</v>
      </c>
      <c r="P101" s="158">
        <f>O100*80/100</f>
        <v>93.6</v>
      </c>
    </row>
    <row r="102" spans="1:16">
      <c r="A102" s="195"/>
      <c r="B102" s="199" t="s">
        <v>356</v>
      </c>
      <c r="C102" s="88">
        <f>รายเดือน65!B17</f>
        <v>4</v>
      </c>
      <c r="D102" s="88">
        <f>รายเดือน65!C17</f>
        <v>4</v>
      </c>
      <c r="E102" s="88">
        <f>รายเดือน65!D17</f>
        <v>0</v>
      </c>
      <c r="F102" s="88">
        <f>รายเดือน65!E17</f>
        <v>0</v>
      </c>
      <c r="G102" s="88">
        <f>รายเดือน65!F17</f>
        <v>0</v>
      </c>
      <c r="H102" s="88">
        <f>รายเดือน65!G17</f>
        <v>3</v>
      </c>
      <c r="I102" s="88">
        <f>รายเดือน65!H17</f>
        <v>5</v>
      </c>
      <c r="J102" s="88">
        <f>รายเดือน65!I17</f>
        <v>7</v>
      </c>
      <c r="K102" s="88">
        <f>รายเดือน65!J17</f>
        <v>1</v>
      </c>
      <c r="L102" s="88">
        <f>รายเดือน65!K17</f>
        <v>0</v>
      </c>
      <c r="M102" s="88">
        <f>รายเดือน65!L17</f>
        <v>0</v>
      </c>
      <c r="N102" s="88">
        <f>รายเดือน65!M17</f>
        <v>0</v>
      </c>
      <c r="O102" s="89">
        <f t="shared" si="20"/>
        <v>24</v>
      </c>
    </row>
    <row r="103" spans="1:16">
      <c r="A103" s="203"/>
      <c r="B103" s="200" t="s">
        <v>360</v>
      </c>
      <c r="C103" s="30">
        <f>C102</f>
        <v>4</v>
      </c>
      <c r="D103" s="30">
        <f>C102+D102</f>
        <v>8</v>
      </c>
      <c r="E103" s="30">
        <f>C102+D102+E102</f>
        <v>8</v>
      </c>
      <c r="F103" s="30">
        <f>C102+D102+E102+F102</f>
        <v>8</v>
      </c>
      <c r="G103" s="30">
        <f>C102+D102+E102+F102+G102</f>
        <v>8</v>
      </c>
      <c r="H103" s="30">
        <f>C102+D102+E102+F102+G102+H102</f>
        <v>11</v>
      </c>
      <c r="I103" s="30">
        <f>C102+D102+E102+F102+G102+H102+I102</f>
        <v>16</v>
      </c>
      <c r="J103" s="30">
        <f>C102+D102+E102+F102+G102+H102+I102+J102</f>
        <v>23</v>
      </c>
      <c r="K103" s="30">
        <f>C102+D102+E102+F102+G102+H102+I102+J102+K102</f>
        <v>24</v>
      </c>
      <c r="L103" s="30">
        <f>C102+D102+E102+F102+G102+H102+I102+J102+K102+L102</f>
        <v>24</v>
      </c>
      <c r="M103" s="30">
        <f>C102+D102+E102+F102+G102+H102+I102+J102+K102+L102+M102</f>
        <v>24</v>
      </c>
      <c r="N103" s="30">
        <f>C102+D102+E102+F102+G102+H102+I102+J102+K102+L102+M102+N102</f>
        <v>24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334</v>
      </c>
      <c r="C105" s="284">
        <v>2</v>
      </c>
      <c r="D105" s="284">
        <v>0</v>
      </c>
      <c r="E105" s="284">
        <v>0</v>
      </c>
      <c r="F105" s="284">
        <v>1</v>
      </c>
      <c r="G105" s="284">
        <v>3</v>
      </c>
      <c r="H105" s="284">
        <v>16</v>
      </c>
      <c r="I105" s="284">
        <v>4</v>
      </c>
      <c r="J105" s="284">
        <v>6</v>
      </c>
      <c r="K105" s="284">
        <v>3</v>
      </c>
      <c r="L105" s="284">
        <v>1</v>
      </c>
      <c r="M105" s="284">
        <v>2</v>
      </c>
      <c r="N105" s="284">
        <v>0</v>
      </c>
      <c r="O105" s="84">
        <f t="shared" ref="O105:O112" si="22">SUM(C105:N105)</f>
        <v>38</v>
      </c>
    </row>
    <row r="106" spans="1:16">
      <c r="A106" s="195"/>
      <c r="B106" s="196" t="s">
        <v>152</v>
      </c>
      <c r="C106" s="284">
        <v>1</v>
      </c>
      <c r="D106" s="284">
        <v>1</v>
      </c>
      <c r="E106" s="284">
        <v>1</v>
      </c>
      <c r="F106" s="284">
        <v>8</v>
      </c>
      <c r="G106" s="284">
        <v>19</v>
      </c>
      <c r="H106" s="284">
        <v>17</v>
      </c>
      <c r="I106" s="284">
        <v>6</v>
      </c>
      <c r="J106" s="284">
        <v>4</v>
      </c>
      <c r="K106" s="284">
        <v>1</v>
      </c>
      <c r="L106" s="284">
        <v>2</v>
      </c>
      <c r="M106" s="284">
        <v>1</v>
      </c>
      <c r="N106" s="284">
        <v>0</v>
      </c>
      <c r="O106" s="84">
        <f t="shared" si="22"/>
        <v>61</v>
      </c>
    </row>
    <row r="107" spans="1:16">
      <c r="A107" s="195"/>
      <c r="B107" s="196" t="s">
        <v>153</v>
      </c>
      <c r="C107" s="284">
        <v>0</v>
      </c>
      <c r="D107" s="284">
        <v>2</v>
      </c>
      <c r="E107" s="284">
        <v>1</v>
      </c>
      <c r="F107" s="284">
        <v>0</v>
      </c>
      <c r="G107" s="284">
        <v>11</v>
      </c>
      <c r="H107" s="284">
        <v>46</v>
      </c>
      <c r="I107" s="284">
        <v>70</v>
      </c>
      <c r="J107" s="284">
        <v>32</v>
      </c>
      <c r="K107" s="284">
        <v>13</v>
      </c>
      <c r="L107" s="284">
        <v>12</v>
      </c>
      <c r="M107" s="284">
        <v>2</v>
      </c>
      <c r="N107" s="284">
        <v>1</v>
      </c>
      <c r="O107" s="84">
        <f t="shared" si="22"/>
        <v>190</v>
      </c>
    </row>
    <row r="108" spans="1:16">
      <c r="A108" s="195"/>
      <c r="B108" s="196" t="s">
        <v>189</v>
      </c>
      <c r="C108" s="284">
        <v>1</v>
      </c>
      <c r="D108" s="284">
        <v>7</v>
      </c>
      <c r="E108" s="284">
        <v>2</v>
      </c>
      <c r="F108" s="284">
        <v>1</v>
      </c>
      <c r="G108" s="284">
        <v>1</v>
      </c>
      <c r="H108" s="284">
        <v>8</v>
      </c>
      <c r="I108" s="284">
        <v>17</v>
      </c>
      <c r="J108" s="284">
        <v>28</v>
      </c>
      <c r="K108" s="284">
        <v>13</v>
      </c>
      <c r="L108" s="284">
        <v>1</v>
      </c>
      <c r="M108" s="284">
        <v>2</v>
      </c>
      <c r="N108" s="284">
        <v>1</v>
      </c>
      <c r="O108" s="84">
        <f t="shared" si="22"/>
        <v>82</v>
      </c>
    </row>
    <row r="109" spans="1:16">
      <c r="A109" s="195"/>
      <c r="B109" s="196" t="s">
        <v>333</v>
      </c>
      <c r="C109" s="284">
        <v>0</v>
      </c>
      <c r="D109" s="284">
        <v>0</v>
      </c>
      <c r="E109" s="284">
        <v>0</v>
      </c>
      <c r="F109" s="284">
        <v>0</v>
      </c>
      <c r="G109" s="284">
        <v>0</v>
      </c>
      <c r="H109" s="284">
        <v>0</v>
      </c>
      <c r="I109" s="284">
        <v>0</v>
      </c>
      <c r="J109" s="284">
        <v>0</v>
      </c>
      <c r="K109" s="284">
        <v>1</v>
      </c>
      <c r="L109" s="284">
        <v>1</v>
      </c>
      <c r="M109" s="284">
        <v>1</v>
      </c>
      <c r="N109" s="284">
        <v>0</v>
      </c>
      <c r="O109" s="84">
        <f t="shared" si="22"/>
        <v>3</v>
      </c>
    </row>
    <row r="110" spans="1:16">
      <c r="A110" s="161"/>
      <c r="B110" s="197" t="s">
        <v>359</v>
      </c>
      <c r="C110" s="91">
        <f>MEDIAN(C105:C109)</f>
        <v>1</v>
      </c>
      <c r="D110" s="91">
        <f t="shared" ref="D110:N110" si="23">MEDIAN(D105:D109)</f>
        <v>1</v>
      </c>
      <c r="E110" s="91">
        <f t="shared" si="23"/>
        <v>1</v>
      </c>
      <c r="F110" s="91">
        <f t="shared" si="23"/>
        <v>1</v>
      </c>
      <c r="G110" s="91">
        <f t="shared" si="23"/>
        <v>3</v>
      </c>
      <c r="H110" s="91">
        <f t="shared" si="23"/>
        <v>16</v>
      </c>
      <c r="I110" s="91">
        <f t="shared" si="23"/>
        <v>6</v>
      </c>
      <c r="J110" s="91">
        <f t="shared" si="23"/>
        <v>6</v>
      </c>
      <c r="K110" s="91">
        <f t="shared" si="23"/>
        <v>3</v>
      </c>
      <c r="L110" s="91">
        <f t="shared" si="23"/>
        <v>1</v>
      </c>
      <c r="M110" s="91">
        <f t="shared" si="23"/>
        <v>2</v>
      </c>
      <c r="N110" s="91">
        <f t="shared" si="23"/>
        <v>0</v>
      </c>
      <c r="O110" s="85">
        <f t="shared" si="22"/>
        <v>41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0.79999999999999993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4.8</v>
      </c>
      <c r="J111" s="86">
        <f>J110*P111/O110</f>
        <v>4.8</v>
      </c>
      <c r="K111" s="86">
        <f>K110*P111/O110</f>
        <v>2.4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2"/>
        <v>32.799999999999997</v>
      </c>
      <c r="P111" s="158">
        <f>O110*80/100</f>
        <v>32.799999999999997</v>
      </c>
    </row>
    <row r="112" spans="1:16">
      <c r="A112" s="195"/>
      <c r="B112" s="199" t="s">
        <v>356</v>
      </c>
      <c r="C112" s="88">
        <f>รายเดือน65!B20</f>
        <v>0</v>
      </c>
      <c r="D112" s="88">
        <f>รายเดือน65!C20</f>
        <v>0</v>
      </c>
      <c r="E112" s="88">
        <f>รายเดือน65!D20</f>
        <v>0</v>
      </c>
      <c r="F112" s="88">
        <f>รายเดือน65!E20</f>
        <v>1</v>
      </c>
      <c r="G112" s="88">
        <f>รายเดือน65!F20</f>
        <v>0</v>
      </c>
      <c r="H112" s="88">
        <f>รายเดือน65!G20</f>
        <v>3</v>
      </c>
      <c r="I112" s="88">
        <f>รายเดือน65!H20</f>
        <v>0</v>
      </c>
      <c r="J112" s="88">
        <f>รายเดือน65!I20</f>
        <v>0</v>
      </c>
      <c r="K112" s="88">
        <f>รายเดือน65!J20</f>
        <v>1</v>
      </c>
      <c r="L112" s="88">
        <f>รายเดือน65!K20</f>
        <v>0</v>
      </c>
      <c r="M112" s="88">
        <f>รายเดือน65!L20</f>
        <v>0</v>
      </c>
      <c r="N112" s="88">
        <f>รายเดือน65!M20</f>
        <v>0</v>
      </c>
      <c r="O112" s="89">
        <f t="shared" si="22"/>
        <v>5</v>
      </c>
    </row>
    <row r="113" spans="1:16">
      <c r="A113" s="195"/>
      <c r="B113" s="200" t="s">
        <v>360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1</v>
      </c>
      <c r="G113" s="30">
        <f>C112+D112+E112+F112+G112</f>
        <v>1</v>
      </c>
      <c r="H113" s="30">
        <f>C112+D112+E112+F112+G112+H112</f>
        <v>4</v>
      </c>
      <c r="I113" s="30">
        <f>C112+D112+E112+F112+G112+H112+I112</f>
        <v>4</v>
      </c>
      <c r="J113" s="30">
        <f>C112+D112+E112+F112+G112+H112+I112+J112</f>
        <v>4</v>
      </c>
      <c r="K113" s="30">
        <f>C112+D112+E112+F112+G112+H112+I112+J112+K112</f>
        <v>5</v>
      </c>
      <c r="L113" s="30">
        <f>C112+D112+E112+F112+G112+H112+I112+J112+K112+L112</f>
        <v>5</v>
      </c>
      <c r="M113" s="30">
        <f>C112+D112+E112+F112+G112+H112+I112+J112+K112+L112+M112</f>
        <v>5</v>
      </c>
      <c r="N113" s="30">
        <f>C112+D112+E112+F112+G112+H112+I112+J112+K112+L112+M112+N112</f>
        <v>5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334</v>
      </c>
      <c r="C115" s="285">
        <v>0</v>
      </c>
      <c r="D115" s="285">
        <v>0</v>
      </c>
      <c r="E115" s="285">
        <v>0</v>
      </c>
      <c r="F115" s="285">
        <v>1</v>
      </c>
      <c r="G115" s="285">
        <v>6</v>
      </c>
      <c r="H115" s="285">
        <v>7</v>
      </c>
      <c r="I115" s="285">
        <v>6</v>
      </c>
      <c r="J115" s="285">
        <v>6</v>
      </c>
      <c r="K115" s="285">
        <v>1</v>
      </c>
      <c r="L115" s="285">
        <v>1</v>
      </c>
      <c r="M115" s="285">
        <v>0</v>
      </c>
      <c r="N115" s="285">
        <v>0</v>
      </c>
      <c r="O115" s="84">
        <f t="shared" ref="O115:O122" si="24">SUM(C115:N115)</f>
        <v>28</v>
      </c>
    </row>
    <row r="116" spans="1:16">
      <c r="A116" s="195"/>
      <c r="B116" s="196" t="s">
        <v>152</v>
      </c>
      <c r="C116" s="285">
        <v>0</v>
      </c>
      <c r="D116" s="285">
        <v>0</v>
      </c>
      <c r="E116" s="285">
        <v>0</v>
      </c>
      <c r="F116" s="285">
        <v>0</v>
      </c>
      <c r="G116" s="285">
        <v>1</v>
      </c>
      <c r="H116" s="285">
        <v>6</v>
      </c>
      <c r="I116" s="285">
        <v>4</v>
      </c>
      <c r="J116" s="285">
        <v>9</v>
      </c>
      <c r="K116" s="285">
        <v>9</v>
      </c>
      <c r="L116" s="285">
        <v>1</v>
      </c>
      <c r="M116" s="285">
        <v>2</v>
      </c>
      <c r="N116" s="285">
        <v>0</v>
      </c>
      <c r="O116" s="84">
        <f t="shared" si="24"/>
        <v>32</v>
      </c>
    </row>
    <row r="117" spans="1:16">
      <c r="A117" s="195"/>
      <c r="B117" s="196" t="s">
        <v>153</v>
      </c>
      <c r="C117" s="285">
        <v>1</v>
      </c>
      <c r="D117" s="285">
        <v>3</v>
      </c>
      <c r="E117" s="285">
        <v>1</v>
      </c>
      <c r="F117" s="285">
        <v>2</v>
      </c>
      <c r="G117" s="285">
        <v>4</v>
      </c>
      <c r="H117" s="285">
        <v>19</v>
      </c>
      <c r="I117" s="285">
        <v>19</v>
      </c>
      <c r="J117" s="285">
        <v>24</v>
      </c>
      <c r="K117" s="285">
        <v>16</v>
      </c>
      <c r="L117" s="285">
        <v>2</v>
      </c>
      <c r="M117" s="285">
        <v>7</v>
      </c>
      <c r="N117" s="285">
        <v>2</v>
      </c>
      <c r="O117" s="84">
        <f t="shared" si="24"/>
        <v>100</v>
      </c>
    </row>
    <row r="118" spans="1:16">
      <c r="A118" s="195"/>
      <c r="B118" s="196" t="s">
        <v>189</v>
      </c>
      <c r="C118" s="285">
        <v>0</v>
      </c>
      <c r="D118" s="285">
        <v>0</v>
      </c>
      <c r="E118" s="285">
        <v>4</v>
      </c>
      <c r="F118" s="285">
        <v>9</v>
      </c>
      <c r="G118" s="285">
        <v>13</v>
      </c>
      <c r="H118" s="285">
        <v>9</v>
      </c>
      <c r="I118" s="285">
        <v>30</v>
      </c>
      <c r="J118" s="285">
        <v>24</v>
      </c>
      <c r="K118" s="285">
        <v>18</v>
      </c>
      <c r="L118" s="285">
        <v>4</v>
      </c>
      <c r="M118" s="285">
        <v>2</v>
      </c>
      <c r="N118" s="285">
        <v>1</v>
      </c>
      <c r="O118" s="84">
        <f t="shared" si="24"/>
        <v>114</v>
      </c>
    </row>
    <row r="119" spans="1:16">
      <c r="A119" s="195"/>
      <c r="B119" s="196" t="s">
        <v>333</v>
      </c>
      <c r="C119" s="285">
        <v>1</v>
      </c>
      <c r="D119" s="285">
        <v>0</v>
      </c>
      <c r="E119" s="285">
        <v>2</v>
      </c>
      <c r="F119" s="285">
        <v>0</v>
      </c>
      <c r="G119" s="285">
        <v>1</v>
      </c>
      <c r="H119" s="285">
        <v>13</v>
      </c>
      <c r="I119" s="285">
        <v>10</v>
      </c>
      <c r="J119" s="285">
        <v>6</v>
      </c>
      <c r="K119" s="285">
        <v>13</v>
      </c>
      <c r="L119" s="285">
        <v>8</v>
      </c>
      <c r="M119" s="285">
        <v>1</v>
      </c>
      <c r="N119" s="285">
        <v>1</v>
      </c>
      <c r="O119" s="84">
        <f t="shared" si="24"/>
        <v>56</v>
      </c>
    </row>
    <row r="120" spans="1:16">
      <c r="A120" s="161"/>
      <c r="B120" s="197" t="s">
        <v>359</v>
      </c>
      <c r="C120" s="91">
        <f>MEDIAN(C115:C119)</f>
        <v>0</v>
      </c>
      <c r="D120" s="91">
        <f t="shared" ref="D120:N120" si="25">MEDIAN(D115:D119)</f>
        <v>0</v>
      </c>
      <c r="E120" s="91">
        <f t="shared" si="25"/>
        <v>1</v>
      </c>
      <c r="F120" s="91">
        <f t="shared" si="25"/>
        <v>1</v>
      </c>
      <c r="G120" s="91">
        <f t="shared" si="25"/>
        <v>4</v>
      </c>
      <c r="H120" s="91">
        <f t="shared" si="25"/>
        <v>9</v>
      </c>
      <c r="I120" s="91">
        <f t="shared" si="25"/>
        <v>10</v>
      </c>
      <c r="J120" s="91">
        <f t="shared" si="25"/>
        <v>9</v>
      </c>
      <c r="K120" s="91">
        <f t="shared" si="25"/>
        <v>13</v>
      </c>
      <c r="L120" s="91">
        <f t="shared" si="25"/>
        <v>2</v>
      </c>
      <c r="M120" s="91">
        <f t="shared" si="25"/>
        <v>2</v>
      </c>
      <c r="N120" s="91">
        <f t="shared" si="25"/>
        <v>1</v>
      </c>
      <c r="O120" s="85">
        <f t="shared" si="24"/>
        <v>52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0.8</v>
      </c>
      <c r="F121" s="86">
        <f>F120*P121/O120</f>
        <v>0.8</v>
      </c>
      <c r="G121" s="86">
        <f>G120*P121/O120</f>
        <v>3.2</v>
      </c>
      <c r="H121" s="86">
        <f>H120*P121/O120</f>
        <v>7.2000000000000011</v>
      </c>
      <c r="I121" s="86">
        <f>I120*P121/O120</f>
        <v>8</v>
      </c>
      <c r="J121" s="86">
        <f>J120*P121/O120</f>
        <v>7.2000000000000011</v>
      </c>
      <c r="K121" s="86">
        <f>K120*P121/O120</f>
        <v>10.400000000000002</v>
      </c>
      <c r="L121" s="86">
        <f>L120*P121/O120</f>
        <v>1.6</v>
      </c>
      <c r="M121" s="86">
        <f>M120*P121/O120</f>
        <v>1.6</v>
      </c>
      <c r="N121" s="86">
        <f>N120*P121/O120</f>
        <v>0.8</v>
      </c>
      <c r="O121" s="87">
        <f t="shared" si="24"/>
        <v>41.600000000000009</v>
      </c>
      <c r="P121" s="158">
        <f>O120*80/100</f>
        <v>41.6</v>
      </c>
    </row>
    <row r="122" spans="1:16">
      <c r="A122" s="195"/>
      <c r="B122" s="199" t="s">
        <v>356</v>
      </c>
      <c r="C122" s="88">
        <f>รายเดือน65!B9</f>
        <v>3</v>
      </c>
      <c r="D122" s="88">
        <f>รายเดือน65!C9</f>
        <v>0</v>
      </c>
      <c r="E122" s="88">
        <f>รายเดือน65!D9</f>
        <v>0</v>
      </c>
      <c r="F122" s="88">
        <f>รายเดือน65!E9</f>
        <v>2</v>
      </c>
      <c r="G122" s="88">
        <f>รายเดือน65!F9</f>
        <v>4</v>
      </c>
      <c r="H122" s="88">
        <f>รายเดือน65!G9</f>
        <v>2</v>
      </c>
      <c r="I122" s="88">
        <f>รายเดือน65!H9</f>
        <v>1</v>
      </c>
      <c r="J122" s="88">
        <f>รายเดือน65!I9</f>
        <v>1</v>
      </c>
      <c r="K122" s="88">
        <f>รายเดือน65!J9</f>
        <v>0</v>
      </c>
      <c r="L122" s="88">
        <f>รายเดือน65!K9</f>
        <v>0</v>
      </c>
      <c r="M122" s="88">
        <f>รายเดือน65!L9</f>
        <v>0</v>
      </c>
      <c r="N122" s="88">
        <f>รายเดือน65!M9</f>
        <v>0</v>
      </c>
      <c r="O122" s="89">
        <f t="shared" si="24"/>
        <v>13</v>
      </c>
    </row>
    <row r="123" spans="1:16">
      <c r="A123" s="203"/>
      <c r="B123" s="200" t="s">
        <v>360</v>
      </c>
      <c r="C123" s="30">
        <f>C122</f>
        <v>3</v>
      </c>
      <c r="D123" s="30">
        <f>C122+D122</f>
        <v>3</v>
      </c>
      <c r="E123" s="30">
        <f>C122+D122+E122</f>
        <v>3</v>
      </c>
      <c r="F123" s="30">
        <f>C122+D122+E122+F122</f>
        <v>5</v>
      </c>
      <c r="G123" s="30">
        <f>C122+D122+E122+F122+G122</f>
        <v>9</v>
      </c>
      <c r="H123" s="30">
        <f>C122+D122+E122+F122+G122+H122</f>
        <v>11</v>
      </c>
      <c r="I123" s="30">
        <f>C122+D122+E122+F122+G122+H122+I122</f>
        <v>12</v>
      </c>
      <c r="J123" s="30">
        <f>C122+D122+E122+F122+G122+H122+I122+J122</f>
        <v>13</v>
      </c>
      <c r="K123" s="30">
        <f>C122+D122+E122+F122+G122+H122+I122+J122+K122</f>
        <v>13</v>
      </c>
      <c r="L123" s="30">
        <f>C122+D122+E122+F122+G122+H122+I122+J122+K122+L122</f>
        <v>13</v>
      </c>
      <c r="M123" s="30">
        <f>C122+D122+E122+F122+G122+H122+I122+J122+K122+L122+M122</f>
        <v>13</v>
      </c>
      <c r="N123" s="30">
        <f>C122+D122+E122+F122+G122+H122+I122+J122+K122+L122+M122+N122</f>
        <v>13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334</v>
      </c>
      <c r="C125" s="286">
        <v>0</v>
      </c>
      <c r="D125" s="286">
        <v>0</v>
      </c>
      <c r="E125" s="286">
        <v>0</v>
      </c>
      <c r="F125" s="286">
        <v>0</v>
      </c>
      <c r="G125" s="286">
        <v>2</v>
      </c>
      <c r="H125" s="286">
        <v>4</v>
      </c>
      <c r="I125" s="286">
        <v>6</v>
      </c>
      <c r="J125" s="286">
        <v>4</v>
      </c>
      <c r="K125" s="286">
        <v>4</v>
      </c>
      <c r="L125" s="286">
        <v>2</v>
      </c>
      <c r="M125" s="286">
        <v>0</v>
      </c>
      <c r="N125" s="286">
        <v>0</v>
      </c>
      <c r="O125" s="84">
        <f t="shared" ref="O125:O132" si="26">SUM(C125:N125)</f>
        <v>22</v>
      </c>
    </row>
    <row r="126" spans="1:16">
      <c r="A126" s="195"/>
      <c r="B126" s="196" t="s">
        <v>152</v>
      </c>
      <c r="C126" s="286">
        <v>0</v>
      </c>
      <c r="D126" s="286">
        <v>2</v>
      </c>
      <c r="E126" s="286">
        <v>0</v>
      </c>
      <c r="F126" s="286">
        <v>6</v>
      </c>
      <c r="G126" s="286">
        <v>24</v>
      </c>
      <c r="H126" s="286">
        <v>40</v>
      </c>
      <c r="I126" s="286">
        <v>20</v>
      </c>
      <c r="J126" s="286">
        <v>8</v>
      </c>
      <c r="K126" s="286">
        <v>1</v>
      </c>
      <c r="L126" s="286">
        <v>1</v>
      </c>
      <c r="M126" s="286">
        <v>2</v>
      </c>
      <c r="N126" s="286">
        <v>3</v>
      </c>
      <c r="O126" s="84">
        <f t="shared" si="26"/>
        <v>107</v>
      </c>
    </row>
    <row r="127" spans="1:16">
      <c r="A127" s="195"/>
      <c r="B127" s="196" t="s">
        <v>153</v>
      </c>
      <c r="C127" s="286">
        <v>3</v>
      </c>
      <c r="D127" s="286">
        <v>2</v>
      </c>
      <c r="E127" s="286">
        <v>2</v>
      </c>
      <c r="F127" s="286">
        <v>7</v>
      </c>
      <c r="G127" s="286">
        <v>31</v>
      </c>
      <c r="H127" s="286">
        <v>87</v>
      </c>
      <c r="I127" s="286">
        <v>84</v>
      </c>
      <c r="J127" s="286">
        <v>41</v>
      </c>
      <c r="K127" s="286">
        <v>11</v>
      </c>
      <c r="L127" s="286">
        <v>18</v>
      </c>
      <c r="M127" s="286">
        <v>2</v>
      </c>
      <c r="N127" s="286">
        <v>0</v>
      </c>
      <c r="O127" s="84">
        <f t="shared" si="26"/>
        <v>288</v>
      </c>
    </row>
    <row r="128" spans="1:16">
      <c r="A128" s="195"/>
      <c r="B128" s="196" t="s">
        <v>189</v>
      </c>
      <c r="C128" s="286">
        <v>1</v>
      </c>
      <c r="D128" s="286">
        <v>1</v>
      </c>
      <c r="E128" s="286">
        <v>4</v>
      </c>
      <c r="F128" s="286">
        <v>3</v>
      </c>
      <c r="G128" s="286">
        <v>6</v>
      </c>
      <c r="H128" s="286">
        <v>7</v>
      </c>
      <c r="I128" s="286">
        <v>16</v>
      </c>
      <c r="J128" s="286">
        <v>9</v>
      </c>
      <c r="K128" s="286">
        <v>3</v>
      </c>
      <c r="L128" s="286">
        <v>3</v>
      </c>
      <c r="M128" s="286">
        <v>0</v>
      </c>
      <c r="N128" s="286">
        <v>0</v>
      </c>
      <c r="O128" s="84">
        <f t="shared" si="26"/>
        <v>53</v>
      </c>
    </row>
    <row r="129" spans="1:16">
      <c r="A129" s="195"/>
      <c r="B129" s="196" t="s">
        <v>333</v>
      </c>
      <c r="C129" s="286">
        <v>0</v>
      </c>
      <c r="D129" s="286">
        <v>0</v>
      </c>
      <c r="E129" s="286">
        <v>0</v>
      </c>
      <c r="F129" s="286">
        <v>0</v>
      </c>
      <c r="G129" s="286">
        <v>0</v>
      </c>
      <c r="H129" s="286">
        <v>0</v>
      </c>
      <c r="I129" s="286">
        <v>0</v>
      </c>
      <c r="J129" s="286">
        <v>0</v>
      </c>
      <c r="K129" s="286">
        <v>0</v>
      </c>
      <c r="L129" s="286">
        <v>0</v>
      </c>
      <c r="M129" s="286">
        <v>0</v>
      </c>
      <c r="N129" s="286">
        <v>0</v>
      </c>
      <c r="O129" s="84">
        <f t="shared" si="26"/>
        <v>0</v>
      </c>
    </row>
    <row r="130" spans="1:16">
      <c r="A130" s="161"/>
      <c r="B130" s="197" t="s">
        <v>359</v>
      </c>
      <c r="C130" s="91">
        <f>MEDIAN(C125:C129)</f>
        <v>0</v>
      </c>
      <c r="D130" s="91">
        <f t="shared" ref="D130:N130" si="27">MEDIAN(D125:D129)</f>
        <v>1</v>
      </c>
      <c r="E130" s="91">
        <f t="shared" si="27"/>
        <v>0</v>
      </c>
      <c r="F130" s="91">
        <f t="shared" si="27"/>
        <v>3</v>
      </c>
      <c r="G130" s="91">
        <f t="shared" si="27"/>
        <v>6</v>
      </c>
      <c r="H130" s="91">
        <f t="shared" si="27"/>
        <v>7</v>
      </c>
      <c r="I130" s="91">
        <f t="shared" si="27"/>
        <v>16</v>
      </c>
      <c r="J130" s="91">
        <f t="shared" si="27"/>
        <v>8</v>
      </c>
      <c r="K130" s="91">
        <f t="shared" si="27"/>
        <v>3</v>
      </c>
      <c r="L130" s="91">
        <f t="shared" si="27"/>
        <v>2</v>
      </c>
      <c r="M130" s="91">
        <f t="shared" si="27"/>
        <v>0</v>
      </c>
      <c r="N130" s="91">
        <f t="shared" si="27"/>
        <v>0</v>
      </c>
      <c r="O130" s="85">
        <f t="shared" si="26"/>
        <v>46</v>
      </c>
    </row>
    <row r="131" spans="1:16">
      <c r="A131" s="195"/>
      <c r="B131" s="198" t="s">
        <v>74</v>
      </c>
      <c r="C131" s="86">
        <f>C130*P131/O130</f>
        <v>0</v>
      </c>
      <c r="D131" s="86">
        <f>D130*P131/O130</f>
        <v>0.79999999999999993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12.799999999999999</v>
      </c>
      <c r="J131" s="86">
        <f>J130*P131/O130</f>
        <v>6.3999999999999995</v>
      </c>
      <c r="K131" s="86">
        <f>K130*P131/O130</f>
        <v>2.4</v>
      </c>
      <c r="L131" s="86">
        <f>L130*P131/O130</f>
        <v>1.5999999999999999</v>
      </c>
      <c r="M131" s="86">
        <f>M130*P131/O130</f>
        <v>0</v>
      </c>
      <c r="N131" s="86">
        <f>N130*P131/O130</f>
        <v>0</v>
      </c>
      <c r="O131" s="87">
        <f t="shared" si="26"/>
        <v>36.799999999999997</v>
      </c>
      <c r="P131" s="158">
        <f>O130*80/100</f>
        <v>36.799999999999997</v>
      </c>
    </row>
    <row r="132" spans="1:16">
      <c r="A132" s="195"/>
      <c r="B132" s="199" t="s">
        <v>356</v>
      </c>
      <c r="C132" s="88">
        <f>รายเดือน65!B15</f>
        <v>0</v>
      </c>
      <c r="D132" s="88">
        <f>รายเดือน65!C15</f>
        <v>0</v>
      </c>
      <c r="E132" s="88">
        <f>รายเดือน65!D15</f>
        <v>0</v>
      </c>
      <c r="F132" s="88">
        <f>รายเดือน65!E15</f>
        <v>0</v>
      </c>
      <c r="G132" s="88">
        <f>รายเดือน65!F15</f>
        <v>0</v>
      </c>
      <c r="H132" s="88">
        <f>รายเดือน65!G15</f>
        <v>0</v>
      </c>
      <c r="I132" s="88">
        <f>รายเดือน65!H15</f>
        <v>4</v>
      </c>
      <c r="J132" s="88">
        <f>รายเดือน65!I15</f>
        <v>2</v>
      </c>
      <c r="K132" s="88">
        <f>รายเดือน65!J15</f>
        <v>0</v>
      </c>
      <c r="L132" s="88">
        <f>รายเดือน65!K15</f>
        <v>0</v>
      </c>
      <c r="M132" s="88">
        <f>รายเดือน65!L15</f>
        <v>0</v>
      </c>
      <c r="N132" s="88">
        <f>รายเดือน65!M15</f>
        <v>0</v>
      </c>
      <c r="O132" s="87">
        <f t="shared" si="26"/>
        <v>6</v>
      </c>
    </row>
    <row r="133" spans="1:16">
      <c r="A133" s="203"/>
      <c r="B133" s="200" t="s">
        <v>360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4</v>
      </c>
      <c r="J133" s="30">
        <f>C132+D132+E132+F132+G132+H132+I132+J132</f>
        <v>6</v>
      </c>
      <c r="K133" s="30">
        <f>C132+D132+E132+F132+G132+H132+I132+J132+K132</f>
        <v>6</v>
      </c>
      <c r="L133" s="30">
        <f>C132+D132+E132+F132+G132+H132+I132+J132+K132+L132</f>
        <v>6</v>
      </c>
      <c r="M133" s="30">
        <f>C132+D132+E132+F132+G132+H132+I132+J132+K132+L132+M132</f>
        <v>6</v>
      </c>
      <c r="N133" s="30">
        <f>C132+D132+E132+F132+G132+H132+I132+J132+K132+L132+M132+N132</f>
        <v>6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334</v>
      </c>
      <c r="C135" s="287">
        <v>0</v>
      </c>
      <c r="D135" s="287">
        <v>0</v>
      </c>
      <c r="E135" s="287">
        <v>0</v>
      </c>
      <c r="F135" s="287">
        <v>0</v>
      </c>
      <c r="G135" s="287">
        <v>0</v>
      </c>
      <c r="H135" s="287">
        <v>2</v>
      </c>
      <c r="I135" s="287">
        <v>2</v>
      </c>
      <c r="J135" s="287">
        <v>0</v>
      </c>
      <c r="K135" s="287">
        <v>0</v>
      </c>
      <c r="L135" s="287">
        <v>0</v>
      </c>
      <c r="M135" s="287">
        <v>0</v>
      </c>
      <c r="N135" s="287">
        <v>0</v>
      </c>
      <c r="O135" s="84">
        <f t="shared" ref="O135:O142" si="28">SUM(C135:N135)</f>
        <v>4</v>
      </c>
    </row>
    <row r="136" spans="1:16">
      <c r="A136" s="195"/>
      <c r="B136" s="196" t="s">
        <v>152</v>
      </c>
      <c r="C136" s="287">
        <v>0</v>
      </c>
      <c r="D136" s="287">
        <v>0</v>
      </c>
      <c r="E136" s="287">
        <v>0</v>
      </c>
      <c r="F136" s="287">
        <v>0</v>
      </c>
      <c r="G136" s="287">
        <v>0</v>
      </c>
      <c r="H136" s="287">
        <v>6</v>
      </c>
      <c r="I136" s="287">
        <v>2</v>
      </c>
      <c r="J136" s="287">
        <v>4</v>
      </c>
      <c r="K136" s="287">
        <v>1</v>
      </c>
      <c r="L136" s="287">
        <v>0</v>
      </c>
      <c r="M136" s="287">
        <v>0</v>
      </c>
      <c r="N136" s="287">
        <v>1</v>
      </c>
      <c r="O136" s="84">
        <f t="shared" si="28"/>
        <v>14</v>
      </c>
    </row>
    <row r="137" spans="1:16">
      <c r="A137" s="195"/>
      <c r="B137" s="196" t="s">
        <v>153</v>
      </c>
      <c r="C137" s="287">
        <v>0</v>
      </c>
      <c r="D137" s="287">
        <v>0</v>
      </c>
      <c r="E137" s="287">
        <v>0</v>
      </c>
      <c r="F137" s="287">
        <v>2</v>
      </c>
      <c r="G137" s="287">
        <v>6</v>
      </c>
      <c r="H137" s="287">
        <v>8</v>
      </c>
      <c r="I137" s="287">
        <v>6</v>
      </c>
      <c r="J137" s="287">
        <v>1</v>
      </c>
      <c r="K137" s="287">
        <v>4</v>
      </c>
      <c r="L137" s="287">
        <v>2</v>
      </c>
      <c r="M137" s="287">
        <v>0</v>
      </c>
      <c r="N137" s="287">
        <v>0</v>
      </c>
      <c r="O137" s="84">
        <f t="shared" si="28"/>
        <v>29</v>
      </c>
    </row>
    <row r="138" spans="1:16">
      <c r="A138" s="195"/>
      <c r="B138" s="196" t="s">
        <v>189</v>
      </c>
      <c r="C138" s="287">
        <v>0</v>
      </c>
      <c r="D138" s="287">
        <v>0</v>
      </c>
      <c r="E138" s="287">
        <v>1</v>
      </c>
      <c r="F138" s="287">
        <v>0</v>
      </c>
      <c r="G138" s="287">
        <v>0</v>
      </c>
      <c r="H138" s="287">
        <v>2</v>
      </c>
      <c r="I138" s="287">
        <v>6</v>
      </c>
      <c r="J138" s="287">
        <v>2</v>
      </c>
      <c r="K138" s="287">
        <v>2</v>
      </c>
      <c r="L138" s="287">
        <v>1</v>
      </c>
      <c r="M138" s="287">
        <v>1</v>
      </c>
      <c r="N138" s="287">
        <v>0</v>
      </c>
      <c r="O138" s="84">
        <f t="shared" si="28"/>
        <v>15</v>
      </c>
    </row>
    <row r="139" spans="1:16">
      <c r="A139" s="195"/>
      <c r="B139" s="196" t="s">
        <v>333</v>
      </c>
      <c r="C139" s="287">
        <v>0</v>
      </c>
      <c r="D139" s="287">
        <v>0</v>
      </c>
      <c r="E139" s="287">
        <v>0</v>
      </c>
      <c r="F139" s="287">
        <v>0</v>
      </c>
      <c r="G139" s="287">
        <v>0</v>
      </c>
      <c r="H139" s="287">
        <v>0</v>
      </c>
      <c r="I139" s="287">
        <v>0</v>
      </c>
      <c r="J139" s="287">
        <v>0</v>
      </c>
      <c r="K139" s="287">
        <v>0</v>
      </c>
      <c r="L139" s="287">
        <v>0</v>
      </c>
      <c r="M139" s="287">
        <v>0</v>
      </c>
      <c r="N139" s="287">
        <v>0</v>
      </c>
      <c r="O139" s="84">
        <f t="shared" si="28"/>
        <v>0</v>
      </c>
    </row>
    <row r="140" spans="1:16">
      <c r="A140" s="161"/>
      <c r="B140" s="197" t="s">
        <v>359</v>
      </c>
      <c r="C140" s="91">
        <f>MEDIAN(C135:C139)</f>
        <v>0</v>
      </c>
      <c r="D140" s="91">
        <f t="shared" ref="D140:N140" si="29">MEDIAN(D135:D139)</f>
        <v>0</v>
      </c>
      <c r="E140" s="91">
        <f t="shared" si="29"/>
        <v>0</v>
      </c>
      <c r="F140" s="91">
        <f t="shared" si="29"/>
        <v>0</v>
      </c>
      <c r="G140" s="91">
        <f t="shared" si="29"/>
        <v>0</v>
      </c>
      <c r="H140" s="91">
        <f t="shared" si="29"/>
        <v>2</v>
      </c>
      <c r="I140" s="91">
        <f t="shared" si="29"/>
        <v>2</v>
      </c>
      <c r="J140" s="91">
        <f t="shared" si="29"/>
        <v>1</v>
      </c>
      <c r="K140" s="91">
        <f t="shared" si="29"/>
        <v>1</v>
      </c>
      <c r="L140" s="91">
        <f t="shared" si="29"/>
        <v>0</v>
      </c>
      <c r="M140" s="91">
        <f t="shared" si="29"/>
        <v>0</v>
      </c>
      <c r="N140" s="91">
        <f t="shared" si="29"/>
        <v>0</v>
      </c>
      <c r="O140" s="85">
        <f t="shared" si="28"/>
        <v>6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1.5999999999999999</v>
      </c>
      <c r="I141" s="86">
        <f>I140*P141/O140</f>
        <v>1.5999999999999999</v>
      </c>
      <c r="J141" s="86">
        <v>2</v>
      </c>
      <c r="K141" s="86">
        <f>K140*P141/O140</f>
        <v>0.79999999999999993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8"/>
        <v>5.9999999999999991</v>
      </c>
      <c r="P141" s="158">
        <f>O140*80/100</f>
        <v>4.8</v>
      </c>
    </row>
    <row r="142" spans="1:16">
      <c r="A142" s="195"/>
      <c r="B142" s="199" t="s">
        <v>356</v>
      </c>
      <c r="C142" s="88">
        <f>รายเดือน65!B18</f>
        <v>0</v>
      </c>
      <c r="D142" s="88">
        <f>รายเดือน65!C18</f>
        <v>0</v>
      </c>
      <c r="E142" s="88">
        <f>รายเดือน65!D18</f>
        <v>0</v>
      </c>
      <c r="F142" s="88">
        <f>รายเดือน65!E18</f>
        <v>0</v>
      </c>
      <c r="G142" s="88">
        <f>รายเดือน65!F18</f>
        <v>0</v>
      </c>
      <c r="H142" s="88">
        <f>รายเดือน65!G18</f>
        <v>0</v>
      </c>
      <c r="I142" s="88">
        <f>รายเดือน65!H18</f>
        <v>0</v>
      </c>
      <c r="J142" s="88">
        <f>รายเดือน65!I18</f>
        <v>0</v>
      </c>
      <c r="K142" s="88">
        <f>รายเดือน65!J18</f>
        <v>0</v>
      </c>
      <c r="L142" s="88">
        <f>รายเดือน65!K18</f>
        <v>0</v>
      </c>
      <c r="M142" s="88">
        <f>รายเดือน65!L18</f>
        <v>0</v>
      </c>
      <c r="N142" s="88">
        <f>รายเดือน65!M18</f>
        <v>0</v>
      </c>
      <c r="O142" s="89">
        <f t="shared" si="28"/>
        <v>0</v>
      </c>
    </row>
    <row r="143" spans="1:16">
      <c r="A143" s="203"/>
      <c r="B143" s="200" t="s">
        <v>360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334</v>
      </c>
      <c r="C145" s="288">
        <v>2</v>
      </c>
      <c r="D145" s="288">
        <v>0</v>
      </c>
      <c r="E145" s="288">
        <v>1</v>
      </c>
      <c r="F145" s="288">
        <v>0</v>
      </c>
      <c r="G145" s="288">
        <v>0</v>
      </c>
      <c r="H145" s="288">
        <v>4</v>
      </c>
      <c r="I145" s="288">
        <v>5</v>
      </c>
      <c r="J145" s="288">
        <v>11</v>
      </c>
      <c r="K145" s="288">
        <v>2</v>
      </c>
      <c r="L145" s="288">
        <v>0</v>
      </c>
      <c r="M145" s="288">
        <v>0</v>
      </c>
      <c r="N145" s="288">
        <v>0</v>
      </c>
      <c r="O145" s="84">
        <f t="shared" ref="O145:O152" si="30">SUM(C145:N145)</f>
        <v>25</v>
      </c>
    </row>
    <row r="146" spans="1:16">
      <c r="A146" s="195"/>
      <c r="B146" s="196" t="s">
        <v>152</v>
      </c>
      <c r="C146" s="288">
        <v>0</v>
      </c>
      <c r="D146" s="288">
        <v>0</v>
      </c>
      <c r="E146" s="288">
        <v>1</v>
      </c>
      <c r="F146" s="288">
        <v>0</v>
      </c>
      <c r="G146" s="288">
        <v>0</v>
      </c>
      <c r="H146" s="288">
        <v>4</v>
      </c>
      <c r="I146" s="288">
        <v>8</v>
      </c>
      <c r="J146" s="288">
        <v>8</v>
      </c>
      <c r="K146" s="288">
        <v>5</v>
      </c>
      <c r="L146" s="288">
        <v>1</v>
      </c>
      <c r="M146" s="288">
        <v>0</v>
      </c>
      <c r="N146" s="288">
        <v>0</v>
      </c>
      <c r="O146" s="84">
        <f t="shared" si="30"/>
        <v>27</v>
      </c>
    </row>
    <row r="147" spans="1:16">
      <c r="A147" s="195"/>
      <c r="B147" s="196" t="s">
        <v>153</v>
      </c>
      <c r="C147" s="288">
        <v>0</v>
      </c>
      <c r="D147" s="288">
        <v>2</v>
      </c>
      <c r="E147" s="288">
        <v>3</v>
      </c>
      <c r="F147" s="288">
        <v>5</v>
      </c>
      <c r="G147" s="288">
        <v>9</v>
      </c>
      <c r="H147" s="288">
        <v>9</v>
      </c>
      <c r="I147" s="288">
        <v>12</v>
      </c>
      <c r="J147" s="288">
        <v>13</v>
      </c>
      <c r="K147" s="288">
        <v>12</v>
      </c>
      <c r="L147" s="288">
        <v>4</v>
      </c>
      <c r="M147" s="288">
        <v>5</v>
      </c>
      <c r="N147" s="288">
        <v>0</v>
      </c>
      <c r="O147" s="84">
        <f t="shared" si="30"/>
        <v>74</v>
      </c>
    </row>
    <row r="148" spans="1:16">
      <c r="A148" s="195"/>
      <c r="B148" s="196" t="s">
        <v>189</v>
      </c>
      <c r="C148" s="288">
        <v>0</v>
      </c>
      <c r="D148" s="288">
        <v>0</v>
      </c>
      <c r="E148" s="288">
        <v>3</v>
      </c>
      <c r="F148" s="288">
        <v>6</v>
      </c>
      <c r="G148" s="288">
        <v>16</v>
      </c>
      <c r="H148" s="288">
        <v>16</v>
      </c>
      <c r="I148" s="288">
        <v>25</v>
      </c>
      <c r="J148" s="288">
        <v>19</v>
      </c>
      <c r="K148" s="288">
        <v>3</v>
      </c>
      <c r="L148" s="288">
        <v>2</v>
      </c>
      <c r="M148" s="288">
        <v>1</v>
      </c>
      <c r="N148" s="288">
        <v>0</v>
      </c>
      <c r="O148" s="84">
        <f t="shared" si="30"/>
        <v>91</v>
      </c>
    </row>
    <row r="149" spans="1:16">
      <c r="A149" s="195"/>
      <c r="B149" s="196" t="s">
        <v>333</v>
      </c>
      <c r="C149" s="288">
        <v>0</v>
      </c>
      <c r="D149" s="288">
        <v>0</v>
      </c>
      <c r="E149" s="288">
        <v>0</v>
      </c>
      <c r="F149" s="288">
        <v>0</v>
      </c>
      <c r="G149" s="288">
        <v>0</v>
      </c>
      <c r="H149" s="288">
        <v>0</v>
      </c>
      <c r="I149" s="288">
        <v>1</v>
      </c>
      <c r="J149" s="288">
        <v>0</v>
      </c>
      <c r="K149" s="288">
        <v>4</v>
      </c>
      <c r="L149" s="288">
        <v>3</v>
      </c>
      <c r="M149" s="288">
        <v>0</v>
      </c>
      <c r="N149" s="288">
        <v>0</v>
      </c>
      <c r="O149" s="84">
        <f t="shared" si="30"/>
        <v>8</v>
      </c>
    </row>
    <row r="150" spans="1:16">
      <c r="A150" s="161"/>
      <c r="B150" s="197" t="s">
        <v>359</v>
      </c>
      <c r="C150" s="91">
        <f>MEDIAN(C145:C149)</f>
        <v>0</v>
      </c>
      <c r="D150" s="91">
        <f t="shared" ref="D150:N150" si="31">MEDIAN(D145:D149)</f>
        <v>0</v>
      </c>
      <c r="E150" s="91">
        <f t="shared" si="31"/>
        <v>1</v>
      </c>
      <c r="F150" s="91">
        <f t="shared" si="31"/>
        <v>0</v>
      </c>
      <c r="G150" s="91">
        <f t="shared" si="31"/>
        <v>0</v>
      </c>
      <c r="H150" s="91">
        <f t="shared" si="31"/>
        <v>4</v>
      </c>
      <c r="I150" s="91">
        <f t="shared" si="31"/>
        <v>8</v>
      </c>
      <c r="J150" s="91">
        <f t="shared" si="31"/>
        <v>11</v>
      </c>
      <c r="K150" s="91">
        <f t="shared" si="31"/>
        <v>4</v>
      </c>
      <c r="L150" s="91">
        <f t="shared" si="31"/>
        <v>2</v>
      </c>
      <c r="M150" s="91">
        <f t="shared" si="31"/>
        <v>0</v>
      </c>
      <c r="N150" s="91">
        <f t="shared" si="31"/>
        <v>0</v>
      </c>
      <c r="O150" s="85">
        <f t="shared" si="30"/>
        <v>30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0.8</v>
      </c>
      <c r="F151" s="86">
        <f>F150*P151/O150</f>
        <v>0</v>
      </c>
      <c r="G151" s="86">
        <f>G150*P151/O150</f>
        <v>0</v>
      </c>
      <c r="H151" s="86">
        <f>H150*P151/O150</f>
        <v>3.2</v>
      </c>
      <c r="I151" s="86">
        <f>I150*P151/O150</f>
        <v>6.4</v>
      </c>
      <c r="J151" s="86">
        <f>J150*P151/O150</f>
        <v>8.8000000000000007</v>
      </c>
      <c r="K151" s="86">
        <f>K150*P151/O150</f>
        <v>3.2</v>
      </c>
      <c r="L151" s="86">
        <f>L150*P151/O150</f>
        <v>1.6</v>
      </c>
      <c r="M151" s="86">
        <f>M150*P151/O150</f>
        <v>0</v>
      </c>
      <c r="N151" s="86">
        <f>N150*P151/O150</f>
        <v>0</v>
      </c>
      <c r="O151" s="87">
        <f t="shared" si="30"/>
        <v>24.000000000000004</v>
      </c>
      <c r="P151" s="158">
        <f>O150*80/100</f>
        <v>24</v>
      </c>
    </row>
    <row r="152" spans="1:16">
      <c r="A152" s="195"/>
      <c r="B152" s="199" t="s">
        <v>356</v>
      </c>
      <c r="C152" s="88">
        <f>รายเดือน65!B14</f>
        <v>0</v>
      </c>
      <c r="D152" s="88">
        <f>รายเดือน65!C14</f>
        <v>0</v>
      </c>
      <c r="E152" s="88">
        <f>รายเดือน65!D14</f>
        <v>0</v>
      </c>
      <c r="F152" s="88">
        <f>รายเดือน65!E14</f>
        <v>0</v>
      </c>
      <c r="G152" s="88">
        <f>รายเดือน65!F14</f>
        <v>0</v>
      </c>
      <c r="H152" s="88">
        <f>รายเดือน65!G14</f>
        <v>4</v>
      </c>
      <c r="I152" s="88">
        <f>รายเดือน65!H14</f>
        <v>1</v>
      </c>
      <c r="J152" s="88">
        <f>รายเดือน65!I14</f>
        <v>4</v>
      </c>
      <c r="K152" s="88">
        <f>รายเดือน65!J14</f>
        <v>0</v>
      </c>
      <c r="L152" s="88">
        <f>รายเดือน65!K14</f>
        <v>0</v>
      </c>
      <c r="M152" s="88">
        <f>รายเดือน65!L14</f>
        <v>0</v>
      </c>
      <c r="N152" s="88">
        <f>รายเดือน65!M14</f>
        <v>0</v>
      </c>
      <c r="O152" s="89">
        <f t="shared" si="30"/>
        <v>9</v>
      </c>
    </row>
    <row r="153" spans="1:16">
      <c r="A153" s="203"/>
      <c r="B153" s="200" t="s">
        <v>360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4</v>
      </c>
      <c r="I153" s="30">
        <f>C152+D152+E152+F152+G152+H152+I152</f>
        <v>5</v>
      </c>
      <c r="J153" s="30">
        <f>C152+D152+E152+F152+G152+H152+I152+J152</f>
        <v>9</v>
      </c>
      <c r="K153" s="30">
        <f>C152+D152+E152+F152+G152+H152+I152+J152+K152</f>
        <v>9</v>
      </c>
      <c r="L153" s="30">
        <f>C152+D152+E152+F152+G152+H152+I152+J152+K152+L152</f>
        <v>9</v>
      </c>
      <c r="M153" s="30">
        <f>C152+D152+E152+F152+G152+H152+I152+J152+K152+L152+M152</f>
        <v>9</v>
      </c>
      <c r="N153" s="30">
        <f>C152+D152+E152+F152+G152+H152+I152+J152+K152+L152+M152+N152</f>
        <v>9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334</v>
      </c>
      <c r="C155" s="289">
        <v>0</v>
      </c>
      <c r="D155" s="289">
        <v>0</v>
      </c>
      <c r="E155" s="289">
        <v>0</v>
      </c>
      <c r="F155" s="289">
        <v>1</v>
      </c>
      <c r="G155" s="289">
        <v>2</v>
      </c>
      <c r="H155" s="289">
        <v>2</v>
      </c>
      <c r="I155" s="289">
        <v>0</v>
      </c>
      <c r="J155" s="289">
        <v>0</v>
      </c>
      <c r="K155" s="289">
        <v>1</v>
      </c>
      <c r="L155" s="289">
        <v>1</v>
      </c>
      <c r="M155" s="289">
        <v>0</v>
      </c>
      <c r="N155" s="289">
        <v>0</v>
      </c>
      <c r="O155" s="84">
        <f t="shared" ref="O155:O162" si="32">SUM(C155:N155)</f>
        <v>7</v>
      </c>
    </row>
    <row r="156" spans="1:16">
      <c r="A156" s="195"/>
      <c r="B156" s="196" t="s">
        <v>152</v>
      </c>
      <c r="C156" s="289">
        <v>0</v>
      </c>
      <c r="D156" s="289">
        <v>0</v>
      </c>
      <c r="E156" s="289">
        <v>0</v>
      </c>
      <c r="F156" s="289">
        <v>0</v>
      </c>
      <c r="G156" s="289">
        <v>0</v>
      </c>
      <c r="H156" s="289">
        <v>0</v>
      </c>
      <c r="I156" s="289">
        <v>1</v>
      </c>
      <c r="J156" s="289">
        <v>1</v>
      </c>
      <c r="K156" s="289">
        <v>0</v>
      </c>
      <c r="L156" s="289">
        <v>0</v>
      </c>
      <c r="M156" s="289">
        <v>1</v>
      </c>
      <c r="N156" s="289">
        <v>0</v>
      </c>
      <c r="O156" s="84">
        <f t="shared" si="32"/>
        <v>3</v>
      </c>
    </row>
    <row r="157" spans="1:16">
      <c r="A157" s="195"/>
      <c r="B157" s="196" t="s">
        <v>153</v>
      </c>
      <c r="C157" s="289">
        <v>0</v>
      </c>
      <c r="D157" s="289">
        <v>0</v>
      </c>
      <c r="E157" s="289">
        <v>1</v>
      </c>
      <c r="F157" s="289">
        <v>0</v>
      </c>
      <c r="G157" s="289">
        <v>3</v>
      </c>
      <c r="H157" s="289">
        <v>3</v>
      </c>
      <c r="I157" s="289">
        <v>3</v>
      </c>
      <c r="J157" s="289">
        <v>5</v>
      </c>
      <c r="K157" s="289">
        <v>3</v>
      </c>
      <c r="L157" s="289">
        <v>4</v>
      </c>
      <c r="M157" s="289">
        <v>1</v>
      </c>
      <c r="N157" s="289">
        <v>0</v>
      </c>
      <c r="O157" s="84">
        <f t="shared" si="32"/>
        <v>23</v>
      </c>
    </row>
    <row r="158" spans="1:16">
      <c r="A158" s="195"/>
      <c r="B158" s="196" t="s">
        <v>189</v>
      </c>
      <c r="C158" s="289">
        <v>1</v>
      </c>
      <c r="D158" s="289">
        <v>1</v>
      </c>
      <c r="E158" s="289">
        <v>0</v>
      </c>
      <c r="F158" s="289">
        <v>4</v>
      </c>
      <c r="G158" s="289">
        <v>5</v>
      </c>
      <c r="H158" s="289">
        <v>0</v>
      </c>
      <c r="I158" s="289">
        <v>0</v>
      </c>
      <c r="J158" s="289">
        <v>1</v>
      </c>
      <c r="K158" s="289">
        <v>1</v>
      </c>
      <c r="L158" s="289">
        <v>0</v>
      </c>
      <c r="M158" s="289">
        <v>0</v>
      </c>
      <c r="N158" s="289">
        <v>0</v>
      </c>
      <c r="O158" s="84">
        <f t="shared" si="32"/>
        <v>13</v>
      </c>
    </row>
    <row r="159" spans="1:16">
      <c r="A159" s="195"/>
      <c r="B159" s="196" t="s">
        <v>333</v>
      </c>
      <c r="C159" s="289">
        <v>0</v>
      </c>
      <c r="D159" s="289">
        <v>0</v>
      </c>
      <c r="E159" s="289">
        <v>0</v>
      </c>
      <c r="F159" s="289">
        <v>0</v>
      </c>
      <c r="G159" s="289">
        <v>0</v>
      </c>
      <c r="H159" s="289">
        <v>0</v>
      </c>
      <c r="I159" s="289">
        <v>0</v>
      </c>
      <c r="J159" s="289">
        <v>0</v>
      </c>
      <c r="K159" s="289">
        <v>1</v>
      </c>
      <c r="L159" s="289">
        <v>0</v>
      </c>
      <c r="M159" s="289">
        <v>0</v>
      </c>
      <c r="N159" s="289">
        <v>0</v>
      </c>
      <c r="O159" s="84">
        <f t="shared" si="32"/>
        <v>1</v>
      </c>
    </row>
    <row r="160" spans="1:16">
      <c r="A160" s="161"/>
      <c r="B160" s="197" t="s">
        <v>359</v>
      </c>
      <c r="C160" s="91">
        <f>MEDIAN(C155:C159)</f>
        <v>0</v>
      </c>
      <c r="D160" s="91">
        <f t="shared" ref="D160:N160" si="33">MEDIAN(D155:D159)</f>
        <v>0</v>
      </c>
      <c r="E160" s="91">
        <f t="shared" si="33"/>
        <v>0</v>
      </c>
      <c r="F160" s="91">
        <f t="shared" si="33"/>
        <v>0</v>
      </c>
      <c r="G160" s="91">
        <f t="shared" si="33"/>
        <v>2</v>
      </c>
      <c r="H160" s="91">
        <f t="shared" si="33"/>
        <v>0</v>
      </c>
      <c r="I160" s="91">
        <f t="shared" si="33"/>
        <v>0</v>
      </c>
      <c r="J160" s="91">
        <f t="shared" si="33"/>
        <v>1</v>
      </c>
      <c r="K160" s="91">
        <f t="shared" si="33"/>
        <v>1</v>
      </c>
      <c r="L160" s="91">
        <f t="shared" si="33"/>
        <v>0</v>
      </c>
      <c r="M160" s="91">
        <f t="shared" si="33"/>
        <v>0</v>
      </c>
      <c r="N160" s="91">
        <f t="shared" si="33"/>
        <v>0</v>
      </c>
      <c r="O160" s="85">
        <f t="shared" si="32"/>
        <v>4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1.6</v>
      </c>
      <c r="H161" s="86">
        <f>H160*P161/O160</f>
        <v>0</v>
      </c>
      <c r="I161" s="86">
        <f>I160*P161/O160</f>
        <v>0</v>
      </c>
      <c r="J161" s="86">
        <f>J160*P161/O160</f>
        <v>0.8</v>
      </c>
      <c r="K161" s="86">
        <f>K160*P161/O160</f>
        <v>0.8</v>
      </c>
      <c r="L161" s="86">
        <f>L160*P161/O160</f>
        <v>0</v>
      </c>
      <c r="M161" s="86">
        <f>M160*P161/O160</f>
        <v>0</v>
      </c>
      <c r="N161" s="86">
        <f>N160*P161/O160</f>
        <v>0</v>
      </c>
      <c r="O161" s="87">
        <f t="shared" si="32"/>
        <v>3.2</v>
      </c>
      <c r="P161" s="158">
        <f>O160*80/100</f>
        <v>3.2</v>
      </c>
    </row>
    <row r="162" spans="1:16">
      <c r="A162" s="195"/>
      <c r="B162" s="199" t="s">
        <v>356</v>
      </c>
      <c r="C162" s="88">
        <f>รายเดือน65!B21</f>
        <v>0</v>
      </c>
      <c r="D162" s="88">
        <f>รายเดือน65!C21</f>
        <v>0</v>
      </c>
      <c r="E162" s="88">
        <f>รายเดือน65!D21</f>
        <v>0</v>
      </c>
      <c r="F162" s="88">
        <f>รายเดือน65!E21</f>
        <v>0</v>
      </c>
      <c r="G162" s="88">
        <f>รายเดือน65!F21</f>
        <v>0</v>
      </c>
      <c r="H162" s="88">
        <f>รายเดือน65!G21</f>
        <v>0</v>
      </c>
      <c r="I162" s="88">
        <f>รายเดือน65!H21</f>
        <v>0</v>
      </c>
      <c r="J162" s="88">
        <f>รายเดือน65!I21</f>
        <v>0</v>
      </c>
      <c r="K162" s="88">
        <f>รายเดือน65!J21</f>
        <v>0</v>
      </c>
      <c r="L162" s="88">
        <f>รายเดือน65!K21</f>
        <v>0</v>
      </c>
      <c r="M162" s="88">
        <f>รายเดือน65!L21</f>
        <v>0</v>
      </c>
      <c r="N162" s="88">
        <f>รายเดือน65!M21</f>
        <v>0</v>
      </c>
      <c r="O162" s="89">
        <f t="shared" si="32"/>
        <v>0</v>
      </c>
    </row>
    <row r="163" spans="1:16">
      <c r="A163" s="203"/>
      <c r="B163" s="200" t="s">
        <v>360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334</v>
      </c>
      <c r="C165" s="290">
        <v>0</v>
      </c>
      <c r="D165" s="290">
        <v>0</v>
      </c>
      <c r="E165" s="290">
        <v>2</v>
      </c>
      <c r="F165" s="290">
        <v>5</v>
      </c>
      <c r="G165" s="290">
        <v>1</v>
      </c>
      <c r="H165" s="290">
        <v>2</v>
      </c>
      <c r="I165" s="290">
        <v>4</v>
      </c>
      <c r="J165" s="290">
        <v>4</v>
      </c>
      <c r="K165" s="290">
        <v>0</v>
      </c>
      <c r="L165" s="290">
        <v>0</v>
      </c>
      <c r="M165" s="290">
        <v>0</v>
      </c>
      <c r="N165" s="290">
        <v>0</v>
      </c>
      <c r="O165" s="84">
        <f t="shared" ref="O165:O172" si="34">SUM(C165:N165)</f>
        <v>18</v>
      </c>
    </row>
    <row r="166" spans="1:16">
      <c r="A166" s="195"/>
      <c r="B166" s="196" t="s">
        <v>152</v>
      </c>
      <c r="C166" s="290">
        <v>0</v>
      </c>
      <c r="D166" s="290">
        <v>0</v>
      </c>
      <c r="E166" s="290">
        <v>0</v>
      </c>
      <c r="F166" s="290">
        <v>1</v>
      </c>
      <c r="G166" s="290">
        <v>0</v>
      </c>
      <c r="H166" s="290">
        <v>2</v>
      </c>
      <c r="I166" s="290">
        <v>0</v>
      </c>
      <c r="J166" s="290">
        <v>9</v>
      </c>
      <c r="K166" s="290">
        <v>0</v>
      </c>
      <c r="L166" s="290">
        <v>0</v>
      </c>
      <c r="M166" s="290">
        <v>9</v>
      </c>
      <c r="N166" s="290">
        <v>0</v>
      </c>
      <c r="O166" s="84">
        <f t="shared" si="34"/>
        <v>21</v>
      </c>
    </row>
    <row r="167" spans="1:16">
      <c r="A167" s="195"/>
      <c r="B167" s="196" t="s">
        <v>153</v>
      </c>
      <c r="C167" s="290">
        <v>0</v>
      </c>
      <c r="D167" s="290">
        <v>0</v>
      </c>
      <c r="E167" s="290">
        <v>1</v>
      </c>
      <c r="F167" s="290">
        <v>1</v>
      </c>
      <c r="G167" s="290">
        <v>1</v>
      </c>
      <c r="H167" s="290">
        <v>8</v>
      </c>
      <c r="I167" s="290">
        <v>15</v>
      </c>
      <c r="J167" s="290">
        <v>7</v>
      </c>
      <c r="K167" s="290">
        <v>4</v>
      </c>
      <c r="L167" s="290">
        <v>3</v>
      </c>
      <c r="M167" s="290">
        <v>2</v>
      </c>
      <c r="N167" s="290">
        <v>1</v>
      </c>
      <c r="O167" s="84">
        <f t="shared" si="34"/>
        <v>43</v>
      </c>
    </row>
    <row r="168" spans="1:16">
      <c r="A168" s="195"/>
      <c r="B168" s="196" t="s">
        <v>189</v>
      </c>
      <c r="C168" s="290">
        <v>2</v>
      </c>
      <c r="D168" s="290">
        <v>0</v>
      </c>
      <c r="E168" s="290">
        <v>2</v>
      </c>
      <c r="F168" s="290">
        <v>0</v>
      </c>
      <c r="G168" s="290">
        <v>6</v>
      </c>
      <c r="H168" s="290">
        <v>7</v>
      </c>
      <c r="I168" s="290">
        <v>0</v>
      </c>
      <c r="J168" s="290">
        <v>2</v>
      </c>
      <c r="K168" s="290">
        <v>2</v>
      </c>
      <c r="L168" s="290">
        <v>0</v>
      </c>
      <c r="M168" s="290">
        <v>0</v>
      </c>
      <c r="N168" s="290">
        <v>0</v>
      </c>
      <c r="O168" s="84">
        <f t="shared" si="34"/>
        <v>21</v>
      </c>
    </row>
    <row r="169" spans="1:16">
      <c r="A169" s="195"/>
      <c r="B169" s="196" t="s">
        <v>333</v>
      </c>
      <c r="C169" s="290">
        <v>0</v>
      </c>
      <c r="D169" s="290">
        <v>0</v>
      </c>
      <c r="E169" s="290">
        <v>0</v>
      </c>
      <c r="F169" s="290">
        <v>0</v>
      </c>
      <c r="G169" s="290">
        <v>1</v>
      </c>
      <c r="H169" s="290">
        <v>0</v>
      </c>
      <c r="I169" s="290">
        <v>0</v>
      </c>
      <c r="J169" s="290">
        <v>1</v>
      </c>
      <c r="K169" s="290">
        <v>1</v>
      </c>
      <c r="L169" s="290">
        <v>1</v>
      </c>
      <c r="M169" s="290">
        <v>0</v>
      </c>
      <c r="N169" s="290">
        <v>0</v>
      </c>
      <c r="O169" s="84">
        <f t="shared" si="34"/>
        <v>4</v>
      </c>
    </row>
    <row r="170" spans="1:16">
      <c r="A170" s="161"/>
      <c r="B170" s="197" t="s">
        <v>359</v>
      </c>
      <c r="C170" s="91">
        <f>MEDIAN(C165:C169)</f>
        <v>0</v>
      </c>
      <c r="D170" s="91">
        <f t="shared" ref="D170:N170" si="35">MEDIAN(D165:D169)</f>
        <v>0</v>
      </c>
      <c r="E170" s="91">
        <f t="shared" si="35"/>
        <v>1</v>
      </c>
      <c r="F170" s="91">
        <f t="shared" si="35"/>
        <v>1</v>
      </c>
      <c r="G170" s="91">
        <f t="shared" si="35"/>
        <v>1</v>
      </c>
      <c r="H170" s="91">
        <f t="shared" si="35"/>
        <v>2</v>
      </c>
      <c r="I170" s="91">
        <f t="shared" si="35"/>
        <v>0</v>
      </c>
      <c r="J170" s="91">
        <f t="shared" si="35"/>
        <v>4</v>
      </c>
      <c r="K170" s="91">
        <f t="shared" si="35"/>
        <v>1</v>
      </c>
      <c r="L170" s="91">
        <f t="shared" si="35"/>
        <v>0</v>
      </c>
      <c r="M170" s="91">
        <f t="shared" si="35"/>
        <v>0</v>
      </c>
      <c r="N170" s="91">
        <f t="shared" si="35"/>
        <v>0</v>
      </c>
      <c r="O170" s="85">
        <f t="shared" si="34"/>
        <v>10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0.8</v>
      </c>
      <c r="F171" s="86">
        <f>F170*P171/O170</f>
        <v>0.8</v>
      </c>
      <c r="G171" s="86">
        <f>G170*P171/O170</f>
        <v>0.8</v>
      </c>
      <c r="H171" s="86">
        <f>H170*P171/O170</f>
        <v>1.6</v>
      </c>
      <c r="I171" s="86">
        <f>I170*P171/O170</f>
        <v>0</v>
      </c>
      <c r="J171" s="86">
        <f>J170*P171/O170</f>
        <v>3.2</v>
      </c>
      <c r="K171" s="86">
        <f>K170*P171/O170</f>
        <v>0.8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4"/>
        <v>8</v>
      </c>
      <c r="P171" s="158">
        <f>O170*80/100</f>
        <v>8</v>
      </c>
    </row>
    <row r="172" spans="1:16">
      <c r="A172" s="195"/>
      <c r="B172" s="199" t="s">
        <v>356</v>
      </c>
      <c r="C172" s="88">
        <f>รายเดือน65!B19</f>
        <v>0</v>
      </c>
      <c r="D172" s="88">
        <f>รายเดือน65!C19</f>
        <v>0</v>
      </c>
      <c r="E172" s="88">
        <f>รายเดือน65!D19</f>
        <v>0</v>
      </c>
      <c r="F172" s="88">
        <f>รายเดือน65!E19</f>
        <v>0</v>
      </c>
      <c r="G172" s="88">
        <f>รายเดือน65!F19</f>
        <v>0</v>
      </c>
      <c r="H172" s="88">
        <f>รายเดือน65!G19</f>
        <v>3</v>
      </c>
      <c r="I172" s="88">
        <f>รายเดือน65!H19</f>
        <v>4</v>
      </c>
      <c r="J172" s="88">
        <f>รายเดือน65!I19</f>
        <v>2</v>
      </c>
      <c r="K172" s="88">
        <f>รายเดือน65!J19</f>
        <v>0</v>
      </c>
      <c r="L172" s="88">
        <f>รายเดือน65!K19</f>
        <v>0</v>
      </c>
      <c r="M172" s="88">
        <f>รายเดือน65!L19</f>
        <v>0</v>
      </c>
      <c r="N172" s="88">
        <f>รายเดือน65!M19</f>
        <v>0</v>
      </c>
      <c r="O172" s="89">
        <f t="shared" si="34"/>
        <v>9</v>
      </c>
    </row>
    <row r="173" spans="1:16">
      <c r="A173" s="203"/>
      <c r="B173" s="200" t="s">
        <v>360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3</v>
      </c>
      <c r="I173" s="30">
        <f>C172+D172+E172+F172+G172+H172+I172</f>
        <v>7</v>
      </c>
      <c r="J173" s="30">
        <f>C172+D172+E172+F172+G172+H172+I172+J172</f>
        <v>9</v>
      </c>
      <c r="K173" s="30">
        <f>C172+D172+E172+F172+G172+H172+I172+J172+K172</f>
        <v>9</v>
      </c>
      <c r="L173" s="30">
        <f>C172+D172+E172+F172+G172+H172+I172+J172+K172+L172</f>
        <v>9</v>
      </c>
      <c r="M173" s="30">
        <f>C172+D172+E172+F172+G172+H172+I172+J172+K172+L172+M172</f>
        <v>9</v>
      </c>
      <c r="N173" s="30">
        <f>C172+D172+E172+F172+G172+H172+I172+J172+K172+L172+M172+N172</f>
        <v>9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334</v>
      </c>
      <c r="C175" s="291">
        <v>0</v>
      </c>
      <c r="D175" s="291">
        <v>0</v>
      </c>
      <c r="E175" s="291">
        <v>0</v>
      </c>
      <c r="F175" s="291">
        <v>0</v>
      </c>
      <c r="G175" s="291">
        <v>0</v>
      </c>
      <c r="H175" s="291">
        <v>11</v>
      </c>
      <c r="I175" s="291">
        <v>17</v>
      </c>
      <c r="J175" s="291">
        <v>2</v>
      </c>
      <c r="K175" s="291">
        <v>2</v>
      </c>
      <c r="L175" s="291">
        <v>0</v>
      </c>
      <c r="M175" s="291">
        <v>0</v>
      </c>
      <c r="N175" s="291">
        <v>0</v>
      </c>
      <c r="O175" s="84">
        <f t="shared" ref="O175:O182" si="36">SUM(C175:N175)</f>
        <v>32</v>
      </c>
    </row>
    <row r="176" spans="1:16">
      <c r="A176" s="195"/>
      <c r="B176" s="196" t="s">
        <v>152</v>
      </c>
      <c r="C176" s="291">
        <v>0</v>
      </c>
      <c r="D176" s="291">
        <v>0</v>
      </c>
      <c r="E176" s="291">
        <v>0</v>
      </c>
      <c r="F176" s="291">
        <v>1</v>
      </c>
      <c r="G176" s="291">
        <v>12</v>
      </c>
      <c r="H176" s="291">
        <v>7</v>
      </c>
      <c r="I176" s="291">
        <v>4</v>
      </c>
      <c r="J176" s="291">
        <v>1</v>
      </c>
      <c r="K176" s="291">
        <v>1</v>
      </c>
      <c r="L176" s="291">
        <v>0</v>
      </c>
      <c r="M176" s="291">
        <v>1</v>
      </c>
      <c r="N176" s="291">
        <v>0</v>
      </c>
      <c r="O176" s="84">
        <f t="shared" si="36"/>
        <v>27</v>
      </c>
    </row>
    <row r="177" spans="1:16">
      <c r="A177" s="195"/>
      <c r="B177" s="196" t="s">
        <v>153</v>
      </c>
      <c r="C177" s="291">
        <v>0</v>
      </c>
      <c r="D177" s="291">
        <v>0</v>
      </c>
      <c r="E177" s="291">
        <v>1</v>
      </c>
      <c r="F177" s="291">
        <v>0</v>
      </c>
      <c r="G177" s="291">
        <v>5</v>
      </c>
      <c r="H177" s="291">
        <v>10</v>
      </c>
      <c r="I177" s="291">
        <v>9</v>
      </c>
      <c r="J177" s="291">
        <v>4</v>
      </c>
      <c r="K177" s="291">
        <v>4</v>
      </c>
      <c r="L177" s="291">
        <v>4</v>
      </c>
      <c r="M177" s="291">
        <v>2</v>
      </c>
      <c r="N177" s="291">
        <v>4</v>
      </c>
      <c r="O177" s="84">
        <f t="shared" si="36"/>
        <v>43</v>
      </c>
    </row>
    <row r="178" spans="1:16">
      <c r="A178" s="195"/>
      <c r="B178" s="196" t="s">
        <v>189</v>
      </c>
      <c r="C178" s="291">
        <v>12</v>
      </c>
      <c r="D178" s="291">
        <v>0</v>
      </c>
      <c r="E178" s="291">
        <v>3</v>
      </c>
      <c r="F178" s="291">
        <v>6</v>
      </c>
      <c r="G178" s="291">
        <v>2</v>
      </c>
      <c r="H178" s="291">
        <v>1</v>
      </c>
      <c r="I178" s="291">
        <v>7</v>
      </c>
      <c r="J178" s="291">
        <v>3</v>
      </c>
      <c r="K178" s="291">
        <v>1</v>
      </c>
      <c r="L178" s="291">
        <v>0</v>
      </c>
      <c r="M178" s="291">
        <v>1</v>
      </c>
      <c r="N178" s="291">
        <v>0</v>
      </c>
      <c r="O178" s="84">
        <f t="shared" si="36"/>
        <v>36</v>
      </c>
    </row>
    <row r="179" spans="1:16">
      <c r="A179" s="195"/>
      <c r="B179" s="196" t="s">
        <v>333</v>
      </c>
      <c r="C179" s="291">
        <v>0</v>
      </c>
      <c r="D179" s="291">
        <v>1</v>
      </c>
      <c r="E179" s="291">
        <v>0</v>
      </c>
      <c r="F179" s="291">
        <v>0</v>
      </c>
      <c r="G179" s="291">
        <v>0</v>
      </c>
      <c r="H179" s="291">
        <v>0</v>
      </c>
      <c r="I179" s="291">
        <v>0</v>
      </c>
      <c r="J179" s="291">
        <v>1</v>
      </c>
      <c r="K179" s="291">
        <v>0</v>
      </c>
      <c r="L179" s="291">
        <v>0</v>
      </c>
      <c r="M179" s="291">
        <v>0</v>
      </c>
      <c r="N179" s="291">
        <v>0</v>
      </c>
      <c r="O179" s="84">
        <f t="shared" si="36"/>
        <v>2</v>
      </c>
    </row>
    <row r="180" spans="1:16">
      <c r="A180" s="161"/>
      <c r="B180" s="197" t="s">
        <v>359</v>
      </c>
      <c r="C180" s="91">
        <f>MEDIAN(C175:C179)</f>
        <v>0</v>
      </c>
      <c r="D180" s="91">
        <f t="shared" ref="D180:N180" si="37">MEDIAN(D175:D179)</f>
        <v>0</v>
      </c>
      <c r="E180" s="91">
        <f t="shared" si="37"/>
        <v>0</v>
      </c>
      <c r="F180" s="91">
        <f t="shared" si="37"/>
        <v>0</v>
      </c>
      <c r="G180" s="91">
        <f t="shared" si="37"/>
        <v>2</v>
      </c>
      <c r="H180" s="91">
        <f t="shared" si="37"/>
        <v>7</v>
      </c>
      <c r="I180" s="91">
        <f t="shared" si="37"/>
        <v>7</v>
      </c>
      <c r="J180" s="91">
        <f t="shared" si="37"/>
        <v>2</v>
      </c>
      <c r="K180" s="91">
        <f t="shared" si="37"/>
        <v>1</v>
      </c>
      <c r="L180" s="91">
        <f t="shared" si="37"/>
        <v>0</v>
      </c>
      <c r="M180" s="91">
        <f t="shared" si="37"/>
        <v>1</v>
      </c>
      <c r="N180" s="91">
        <f t="shared" si="37"/>
        <v>0</v>
      </c>
      <c r="O180" s="85">
        <f t="shared" si="36"/>
        <v>20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</v>
      </c>
      <c r="F181" s="86">
        <f>F180*P181/O180</f>
        <v>0</v>
      </c>
      <c r="G181" s="86">
        <f>G180*P181/O180</f>
        <v>1.6</v>
      </c>
      <c r="H181" s="86">
        <f>H180*P181/O180</f>
        <v>5.6</v>
      </c>
      <c r="I181" s="86">
        <f>I180*P181/O180</f>
        <v>5.6</v>
      </c>
      <c r="J181" s="86">
        <f>J180*P181/O180</f>
        <v>1.6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6"/>
        <v>16</v>
      </c>
      <c r="P181" s="158">
        <f>O180*80/100</f>
        <v>16</v>
      </c>
    </row>
    <row r="182" spans="1:16">
      <c r="A182" s="195"/>
      <c r="B182" s="199" t="s">
        <v>356</v>
      </c>
      <c r="C182" s="88">
        <f>รายเดือน65!B22</f>
        <v>0</v>
      </c>
      <c r="D182" s="88">
        <f>รายเดือน65!C22</f>
        <v>0</v>
      </c>
      <c r="E182" s="88">
        <f>รายเดือน65!D22</f>
        <v>0</v>
      </c>
      <c r="F182" s="88">
        <f>รายเดือน65!E22</f>
        <v>0</v>
      </c>
      <c r="G182" s="88">
        <f>รายเดือน65!F22</f>
        <v>1</v>
      </c>
      <c r="H182" s="88">
        <f>รายเดือน65!G22</f>
        <v>1</v>
      </c>
      <c r="I182" s="88">
        <f>รายเดือน65!H22</f>
        <v>1</v>
      </c>
      <c r="J182" s="88">
        <f>รายเดือน65!I22</f>
        <v>0</v>
      </c>
      <c r="K182" s="88">
        <f>รายเดือน65!J22</f>
        <v>0</v>
      </c>
      <c r="L182" s="88">
        <f>รายเดือน65!K22</f>
        <v>0</v>
      </c>
      <c r="M182" s="88">
        <f>รายเดือน65!L22</f>
        <v>0</v>
      </c>
      <c r="N182" s="88">
        <f>รายเดือน65!M22</f>
        <v>0</v>
      </c>
      <c r="O182" s="89">
        <f t="shared" si="36"/>
        <v>3</v>
      </c>
    </row>
    <row r="183" spans="1:16">
      <c r="A183" s="203"/>
      <c r="B183" s="200" t="s">
        <v>360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1</v>
      </c>
      <c r="H183" s="30">
        <f>C182+D182+E182+F182+G182+H182</f>
        <v>2</v>
      </c>
      <c r="I183" s="30">
        <f>C182+D182+E182+F182+G182+H182+I182</f>
        <v>3</v>
      </c>
      <c r="J183" s="30">
        <f>C182+D182+E182+F182+G182+H182+I182+J182</f>
        <v>3</v>
      </c>
      <c r="K183" s="30">
        <f>C182+D182+E182+F182+G182+H182+I182+J182+K182</f>
        <v>3</v>
      </c>
      <c r="L183" s="30">
        <f>C182+D182+E182+F182+G182+H182+I182+J182+K182+L182</f>
        <v>3</v>
      </c>
      <c r="M183" s="30">
        <f>C182+D182+E182+F182+G182+H182+I182+J182+K182+L182+M182</f>
        <v>3</v>
      </c>
      <c r="N183" s="30">
        <f>C182+D182+E182+F182+G182+H182+I182+J182+K182+L182+M182+N182</f>
        <v>3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334</v>
      </c>
      <c r="C185" s="292">
        <v>0</v>
      </c>
      <c r="D185" s="292">
        <v>2</v>
      </c>
      <c r="E185" s="292">
        <v>0</v>
      </c>
      <c r="F185" s="292">
        <v>1</v>
      </c>
      <c r="G185" s="292">
        <v>1</v>
      </c>
      <c r="H185" s="292">
        <v>15</v>
      </c>
      <c r="I185" s="292">
        <v>5</v>
      </c>
      <c r="J185" s="292">
        <v>3</v>
      </c>
      <c r="K185" s="292">
        <v>0</v>
      </c>
      <c r="L185" s="292">
        <v>3</v>
      </c>
      <c r="M185" s="292">
        <v>0</v>
      </c>
      <c r="N185" s="292">
        <v>1</v>
      </c>
      <c r="O185" s="84">
        <f t="shared" ref="O185:O192" si="38">SUM(C185:N185)</f>
        <v>31</v>
      </c>
    </row>
    <row r="186" spans="1:16">
      <c r="A186" s="195"/>
      <c r="B186" s="196" t="s">
        <v>152</v>
      </c>
      <c r="C186" s="292">
        <v>0</v>
      </c>
      <c r="D186" s="292">
        <v>0</v>
      </c>
      <c r="E186" s="292">
        <v>0</v>
      </c>
      <c r="F186" s="292">
        <v>0</v>
      </c>
      <c r="G186" s="292">
        <v>0</v>
      </c>
      <c r="H186" s="292">
        <v>2</v>
      </c>
      <c r="I186" s="292">
        <v>5</v>
      </c>
      <c r="J186" s="292">
        <v>3</v>
      </c>
      <c r="K186" s="292">
        <v>4</v>
      </c>
      <c r="L186" s="292">
        <v>4</v>
      </c>
      <c r="M186" s="292">
        <v>3</v>
      </c>
      <c r="N186" s="292">
        <v>3</v>
      </c>
      <c r="O186" s="84">
        <f t="shared" si="38"/>
        <v>24</v>
      </c>
    </row>
    <row r="187" spans="1:16">
      <c r="A187" s="195"/>
      <c r="B187" s="196" t="s">
        <v>153</v>
      </c>
      <c r="C187" s="292">
        <v>5</v>
      </c>
      <c r="D187" s="292">
        <v>3</v>
      </c>
      <c r="E187" s="292">
        <v>3</v>
      </c>
      <c r="F187" s="292">
        <v>2</v>
      </c>
      <c r="G187" s="292">
        <v>7</v>
      </c>
      <c r="H187" s="292">
        <v>17</v>
      </c>
      <c r="I187" s="292">
        <v>17</v>
      </c>
      <c r="J187" s="292">
        <v>16</v>
      </c>
      <c r="K187" s="292">
        <v>21</v>
      </c>
      <c r="L187" s="292">
        <v>11</v>
      </c>
      <c r="M187" s="292">
        <v>2</v>
      </c>
      <c r="N187" s="292">
        <v>0</v>
      </c>
      <c r="O187" s="84">
        <f t="shared" si="38"/>
        <v>104</v>
      </c>
    </row>
    <row r="188" spans="1:16">
      <c r="A188" s="195"/>
      <c r="B188" s="196" t="s">
        <v>189</v>
      </c>
      <c r="C188" s="292">
        <v>0</v>
      </c>
      <c r="D188" s="292">
        <v>2</v>
      </c>
      <c r="E188" s="292">
        <v>0</v>
      </c>
      <c r="F188" s="292">
        <v>0</v>
      </c>
      <c r="G188" s="292">
        <v>2</v>
      </c>
      <c r="H188" s="292">
        <v>1</v>
      </c>
      <c r="I188" s="292">
        <v>6</v>
      </c>
      <c r="J188" s="292">
        <v>6</v>
      </c>
      <c r="K188" s="292">
        <v>2</v>
      </c>
      <c r="L188" s="292">
        <v>0</v>
      </c>
      <c r="M188" s="292">
        <v>0</v>
      </c>
      <c r="N188" s="292">
        <v>0</v>
      </c>
      <c r="O188" s="84">
        <f t="shared" si="38"/>
        <v>19</v>
      </c>
    </row>
    <row r="189" spans="1:16">
      <c r="A189" s="195"/>
      <c r="B189" s="196" t="s">
        <v>333</v>
      </c>
      <c r="C189" s="292">
        <v>0</v>
      </c>
      <c r="D189" s="292">
        <v>0</v>
      </c>
      <c r="E189" s="292">
        <v>0</v>
      </c>
      <c r="F189" s="292">
        <v>0</v>
      </c>
      <c r="G189" s="292">
        <v>0</v>
      </c>
      <c r="H189" s="292">
        <v>0</v>
      </c>
      <c r="I189" s="292">
        <v>0</v>
      </c>
      <c r="J189" s="292">
        <v>0</v>
      </c>
      <c r="K189" s="292">
        <v>0</v>
      </c>
      <c r="L189" s="292">
        <v>0</v>
      </c>
      <c r="M189" s="292">
        <v>0</v>
      </c>
      <c r="N189" s="292">
        <v>0</v>
      </c>
      <c r="O189" s="84">
        <f t="shared" si="38"/>
        <v>0</v>
      </c>
    </row>
    <row r="190" spans="1:16">
      <c r="A190" s="161"/>
      <c r="B190" s="197" t="s">
        <v>359</v>
      </c>
      <c r="C190" s="91">
        <f>MEDIAN(C185:C189)</f>
        <v>0</v>
      </c>
      <c r="D190" s="91">
        <f t="shared" ref="D190:N190" si="39">MEDIAN(D185:D189)</f>
        <v>2</v>
      </c>
      <c r="E190" s="91">
        <f t="shared" si="39"/>
        <v>0</v>
      </c>
      <c r="F190" s="91">
        <f t="shared" si="39"/>
        <v>0</v>
      </c>
      <c r="G190" s="91">
        <f t="shared" si="39"/>
        <v>1</v>
      </c>
      <c r="H190" s="91">
        <f t="shared" si="39"/>
        <v>2</v>
      </c>
      <c r="I190" s="91">
        <f t="shared" si="39"/>
        <v>5</v>
      </c>
      <c r="J190" s="91">
        <f t="shared" si="39"/>
        <v>3</v>
      </c>
      <c r="K190" s="91">
        <f t="shared" si="39"/>
        <v>2</v>
      </c>
      <c r="L190" s="91">
        <f t="shared" si="39"/>
        <v>3</v>
      </c>
      <c r="M190" s="91">
        <f t="shared" si="39"/>
        <v>0</v>
      </c>
      <c r="N190" s="91">
        <f t="shared" si="39"/>
        <v>0</v>
      </c>
      <c r="O190" s="85">
        <f t="shared" si="38"/>
        <v>18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2.4000000000000004</v>
      </c>
      <c r="K191" s="86">
        <f>K190*P191/O190</f>
        <v>1.6</v>
      </c>
      <c r="L191" s="86">
        <f>L190*P191/O190</f>
        <v>2.4000000000000004</v>
      </c>
      <c r="M191" s="86">
        <f>M190*P191/O190</f>
        <v>0</v>
      </c>
      <c r="N191" s="86">
        <f>N190*P191/O190</f>
        <v>0</v>
      </c>
      <c r="O191" s="87">
        <f t="shared" si="38"/>
        <v>14.4</v>
      </c>
      <c r="P191" s="158">
        <f>O190*80/100</f>
        <v>14.4</v>
      </c>
    </row>
    <row r="192" spans="1:16">
      <c r="A192" s="195"/>
      <c r="B192" s="199" t="s">
        <v>356</v>
      </c>
      <c r="C192" s="208">
        <f>รายเดือน65!B23</f>
        <v>0</v>
      </c>
      <c r="D192" s="208">
        <f>รายเดือน65!C23</f>
        <v>0</v>
      </c>
      <c r="E192" s="208">
        <f>รายเดือน65!D23</f>
        <v>0</v>
      </c>
      <c r="F192" s="208">
        <f>รายเดือน65!E23</f>
        <v>0</v>
      </c>
      <c r="G192" s="208">
        <f>รายเดือน65!F23</f>
        <v>0</v>
      </c>
      <c r="H192" s="208">
        <f>รายเดือน65!G23</f>
        <v>1</v>
      </c>
      <c r="I192" s="208">
        <f>รายเดือน65!H23</f>
        <v>5</v>
      </c>
      <c r="J192" s="208">
        <f>รายเดือน65!I23</f>
        <v>5</v>
      </c>
      <c r="K192" s="208">
        <f>รายเดือน65!J23</f>
        <v>0</v>
      </c>
      <c r="L192" s="208">
        <f>รายเดือน65!K23</f>
        <v>0</v>
      </c>
      <c r="M192" s="208">
        <f>รายเดือน65!L23</f>
        <v>0</v>
      </c>
      <c r="N192" s="208">
        <f>รายเดือน65!M23</f>
        <v>0</v>
      </c>
      <c r="O192" s="89">
        <f t="shared" si="38"/>
        <v>11</v>
      </c>
    </row>
    <row r="193" spans="1:16">
      <c r="A193" s="203"/>
      <c r="B193" s="200" t="s">
        <v>360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1</v>
      </c>
      <c r="I193" s="30">
        <f>C192+D192+E192+F192+G192+H192+I192</f>
        <v>6</v>
      </c>
      <c r="J193" s="30">
        <f>C192+D192+E192+F192+G192+H192+I192+J192</f>
        <v>11</v>
      </c>
      <c r="K193" s="30">
        <f>C192+D192+E192+F192+G192+H192+I192+J192+K192</f>
        <v>11</v>
      </c>
      <c r="L193" s="30">
        <f>C192+D192+E192+F192+G192+H192+I192+J192+K192+L192</f>
        <v>11</v>
      </c>
      <c r="M193" s="30">
        <f>C192+D192+E192+F192+G192+H192+I192+J192+K192+L192+M192</f>
        <v>11</v>
      </c>
      <c r="N193" s="30">
        <f>C192+D192+E192+F192+G192+H192+I192+J192+K192+L192+M192+N192</f>
        <v>11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334</v>
      </c>
      <c r="C195" s="293">
        <v>0</v>
      </c>
      <c r="D195" s="293">
        <v>0</v>
      </c>
      <c r="E195" s="293">
        <v>0</v>
      </c>
      <c r="F195" s="293">
        <v>0</v>
      </c>
      <c r="G195" s="293">
        <v>1</v>
      </c>
      <c r="H195" s="293">
        <v>1</v>
      </c>
      <c r="I195" s="293">
        <v>2</v>
      </c>
      <c r="J195" s="293">
        <v>3</v>
      </c>
      <c r="K195" s="293">
        <v>0</v>
      </c>
      <c r="L195" s="293">
        <v>1</v>
      </c>
      <c r="M195" s="293">
        <v>0</v>
      </c>
      <c r="N195" s="293">
        <v>0</v>
      </c>
      <c r="O195" s="84">
        <f t="shared" ref="O195:O202" si="40">SUM(C195:N195)</f>
        <v>8</v>
      </c>
    </row>
    <row r="196" spans="1:16">
      <c r="A196" s="195"/>
      <c r="B196" s="196" t="s">
        <v>152</v>
      </c>
      <c r="C196" s="293">
        <v>0</v>
      </c>
      <c r="D196" s="293">
        <v>0</v>
      </c>
      <c r="E196" s="293">
        <v>0</v>
      </c>
      <c r="F196" s="293">
        <v>3</v>
      </c>
      <c r="G196" s="293">
        <v>23</v>
      </c>
      <c r="H196" s="293">
        <v>8</v>
      </c>
      <c r="I196" s="293">
        <v>4</v>
      </c>
      <c r="J196" s="293">
        <v>7</v>
      </c>
      <c r="K196" s="293">
        <v>1</v>
      </c>
      <c r="L196" s="293">
        <v>1</v>
      </c>
      <c r="M196" s="293">
        <v>5</v>
      </c>
      <c r="N196" s="293">
        <v>1</v>
      </c>
      <c r="O196" s="84">
        <f t="shared" si="40"/>
        <v>53</v>
      </c>
    </row>
    <row r="197" spans="1:16">
      <c r="A197" s="195"/>
      <c r="B197" s="196" t="s">
        <v>153</v>
      </c>
      <c r="C197" s="293">
        <v>0</v>
      </c>
      <c r="D197" s="293">
        <v>1</v>
      </c>
      <c r="E197" s="293">
        <v>0</v>
      </c>
      <c r="F197" s="293">
        <v>0</v>
      </c>
      <c r="G197" s="293">
        <v>4</v>
      </c>
      <c r="H197" s="293">
        <v>11</v>
      </c>
      <c r="I197" s="293">
        <v>8</v>
      </c>
      <c r="J197" s="293">
        <v>15</v>
      </c>
      <c r="K197" s="293">
        <v>13</v>
      </c>
      <c r="L197" s="293">
        <v>5</v>
      </c>
      <c r="M197" s="293">
        <v>2</v>
      </c>
      <c r="N197" s="293">
        <v>3</v>
      </c>
      <c r="O197" s="84">
        <f t="shared" si="40"/>
        <v>62</v>
      </c>
    </row>
    <row r="198" spans="1:16">
      <c r="A198" s="195"/>
      <c r="B198" s="196" t="s">
        <v>189</v>
      </c>
      <c r="C198" s="293">
        <v>0</v>
      </c>
      <c r="D198" s="293">
        <v>0</v>
      </c>
      <c r="E198" s="293">
        <v>1</v>
      </c>
      <c r="F198" s="293">
        <v>4</v>
      </c>
      <c r="G198" s="293">
        <v>2</v>
      </c>
      <c r="H198" s="293">
        <v>10</v>
      </c>
      <c r="I198" s="293">
        <v>21</v>
      </c>
      <c r="J198" s="293">
        <v>11</v>
      </c>
      <c r="K198" s="293">
        <v>6</v>
      </c>
      <c r="L198" s="293">
        <v>0</v>
      </c>
      <c r="M198" s="293">
        <v>1</v>
      </c>
      <c r="N198" s="293">
        <v>1</v>
      </c>
      <c r="O198" s="84">
        <f t="shared" si="40"/>
        <v>57</v>
      </c>
    </row>
    <row r="199" spans="1:16">
      <c r="A199" s="195"/>
      <c r="B199" s="196" t="s">
        <v>333</v>
      </c>
      <c r="C199" s="293">
        <v>0</v>
      </c>
      <c r="D199" s="293">
        <v>0</v>
      </c>
      <c r="E199" s="293">
        <v>0</v>
      </c>
      <c r="F199" s="293">
        <v>0</v>
      </c>
      <c r="G199" s="293">
        <v>0</v>
      </c>
      <c r="H199" s="293">
        <v>0</v>
      </c>
      <c r="I199" s="293">
        <v>0</v>
      </c>
      <c r="J199" s="293">
        <v>0</v>
      </c>
      <c r="K199" s="293">
        <v>1</v>
      </c>
      <c r="L199" s="293">
        <v>1</v>
      </c>
      <c r="M199" s="293">
        <v>0</v>
      </c>
      <c r="N199" s="293">
        <v>0</v>
      </c>
      <c r="O199" s="84">
        <f t="shared" si="40"/>
        <v>2</v>
      </c>
    </row>
    <row r="200" spans="1:16">
      <c r="A200" s="161"/>
      <c r="B200" s="197" t="s">
        <v>359</v>
      </c>
      <c r="C200" s="91">
        <f>MEDIAN(C195:C199)</f>
        <v>0</v>
      </c>
      <c r="D200" s="91">
        <f t="shared" ref="D200:N200" si="41">MEDIAN(D195:D199)</f>
        <v>0</v>
      </c>
      <c r="E200" s="91">
        <f t="shared" si="41"/>
        <v>0</v>
      </c>
      <c r="F200" s="91">
        <f t="shared" si="41"/>
        <v>0</v>
      </c>
      <c r="G200" s="91">
        <f t="shared" si="41"/>
        <v>2</v>
      </c>
      <c r="H200" s="91">
        <f t="shared" si="41"/>
        <v>8</v>
      </c>
      <c r="I200" s="91">
        <f t="shared" si="41"/>
        <v>4</v>
      </c>
      <c r="J200" s="91">
        <f t="shared" si="41"/>
        <v>7</v>
      </c>
      <c r="K200" s="91">
        <f t="shared" si="41"/>
        <v>1</v>
      </c>
      <c r="L200" s="91">
        <f t="shared" si="41"/>
        <v>1</v>
      </c>
      <c r="M200" s="91">
        <f t="shared" si="41"/>
        <v>1</v>
      </c>
      <c r="N200" s="91">
        <f t="shared" si="41"/>
        <v>1</v>
      </c>
      <c r="O200" s="85">
        <f t="shared" si="40"/>
        <v>25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1.6</v>
      </c>
      <c r="H201" s="86">
        <f>H200*P201/O200</f>
        <v>6.4</v>
      </c>
      <c r="I201" s="86">
        <f>I200*P201/O200</f>
        <v>3.2</v>
      </c>
      <c r="J201" s="86">
        <f>J200*P201/O200</f>
        <v>5.6</v>
      </c>
      <c r="K201" s="86">
        <f>K200*P201/O200</f>
        <v>0.8</v>
      </c>
      <c r="L201" s="86">
        <f>L200*P201/O200</f>
        <v>0.8</v>
      </c>
      <c r="M201" s="86">
        <f>M200*P201/O200</f>
        <v>0.8</v>
      </c>
      <c r="N201" s="86">
        <f>N200*P201/O200</f>
        <v>0.8</v>
      </c>
      <c r="O201" s="87">
        <f t="shared" si="40"/>
        <v>20</v>
      </c>
      <c r="P201" s="158">
        <f>O200*80/100</f>
        <v>20</v>
      </c>
    </row>
    <row r="202" spans="1:16">
      <c r="A202" s="195"/>
      <c r="B202" s="199" t="s">
        <v>356</v>
      </c>
      <c r="C202" s="88">
        <f>รายเดือน65!B24</f>
        <v>0</v>
      </c>
      <c r="D202" s="88">
        <f>รายเดือน65!C24</f>
        <v>0</v>
      </c>
      <c r="E202" s="88">
        <f>รายเดือน65!D24</f>
        <v>0</v>
      </c>
      <c r="F202" s="88">
        <f>รายเดือน65!E24</f>
        <v>0</v>
      </c>
      <c r="G202" s="88">
        <f>รายเดือน65!F24</f>
        <v>0</v>
      </c>
      <c r="H202" s="88">
        <f>รายเดือน65!G24</f>
        <v>17</v>
      </c>
      <c r="I202" s="88">
        <f>รายเดือน65!H24</f>
        <v>6</v>
      </c>
      <c r="J202" s="88">
        <f>รายเดือน65!I24</f>
        <v>6</v>
      </c>
      <c r="K202" s="88">
        <f>รายเดือน65!J24</f>
        <v>1</v>
      </c>
      <c r="L202" s="88">
        <f>รายเดือน65!K24</f>
        <v>0</v>
      </c>
      <c r="M202" s="88">
        <f>รายเดือน65!L24</f>
        <v>0</v>
      </c>
      <c r="N202" s="88">
        <f>รายเดือน65!M24</f>
        <v>0</v>
      </c>
      <c r="O202" s="89">
        <f t="shared" si="40"/>
        <v>30</v>
      </c>
    </row>
    <row r="203" spans="1:16">
      <c r="A203" s="203"/>
      <c r="B203" s="200" t="s">
        <v>360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17</v>
      </c>
      <c r="I203" s="30">
        <f>C202+D202+E202+F202+G202+H202+I202</f>
        <v>23</v>
      </c>
      <c r="J203" s="30">
        <f>C202+D202+E202+F202+G202+H202+I202+J202</f>
        <v>29</v>
      </c>
      <c r="K203" s="30">
        <f>C202+D202+E202+F202+G202+H202+I202+J202+K202</f>
        <v>30</v>
      </c>
      <c r="L203" s="30">
        <f>C202+D202+E202+F202+G202+H202+I202+J202+K202+L202</f>
        <v>30</v>
      </c>
      <c r="M203" s="30">
        <f>C202+D202+E202+F202+G202+H202+I202+J202+K202+L202+M202</f>
        <v>30</v>
      </c>
      <c r="N203" s="30">
        <f>C202+D202+E202+F202+G202+H202+I202+J202+K202+L202+M202+N202</f>
        <v>30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334</v>
      </c>
      <c r="C205" s="294">
        <v>0</v>
      </c>
      <c r="D205" s="294">
        <v>0</v>
      </c>
      <c r="E205" s="294">
        <v>0</v>
      </c>
      <c r="F205" s="294">
        <v>1</v>
      </c>
      <c r="G205" s="294">
        <v>0</v>
      </c>
      <c r="H205" s="294">
        <v>4</v>
      </c>
      <c r="I205" s="294">
        <v>0</v>
      </c>
      <c r="J205" s="294">
        <v>0</v>
      </c>
      <c r="K205" s="294">
        <v>0</v>
      </c>
      <c r="L205" s="294">
        <v>0</v>
      </c>
      <c r="M205" s="294">
        <v>0</v>
      </c>
      <c r="N205" s="294">
        <v>0</v>
      </c>
      <c r="O205" s="84">
        <f t="shared" ref="O205:O212" si="42">SUM(C205:N205)</f>
        <v>5</v>
      </c>
    </row>
    <row r="206" spans="1:16">
      <c r="A206" s="195"/>
      <c r="B206" s="196" t="s">
        <v>152</v>
      </c>
      <c r="C206" s="294">
        <v>0</v>
      </c>
      <c r="D206" s="294">
        <v>0</v>
      </c>
      <c r="E206" s="294">
        <v>0</v>
      </c>
      <c r="F206" s="294">
        <v>1</v>
      </c>
      <c r="G206" s="294">
        <v>24</v>
      </c>
      <c r="H206" s="294">
        <v>6</v>
      </c>
      <c r="I206" s="294">
        <v>2</v>
      </c>
      <c r="J206" s="294">
        <v>19</v>
      </c>
      <c r="K206" s="294">
        <v>8</v>
      </c>
      <c r="L206" s="294">
        <v>0</v>
      </c>
      <c r="M206" s="294">
        <v>2</v>
      </c>
      <c r="N206" s="294">
        <v>0</v>
      </c>
      <c r="O206" s="84">
        <f t="shared" si="42"/>
        <v>62</v>
      </c>
    </row>
    <row r="207" spans="1:16">
      <c r="A207" s="195"/>
      <c r="B207" s="196" t="s">
        <v>153</v>
      </c>
      <c r="C207" s="294">
        <v>0</v>
      </c>
      <c r="D207" s="294">
        <v>0</v>
      </c>
      <c r="E207" s="294">
        <v>0</v>
      </c>
      <c r="F207" s="294">
        <v>0</v>
      </c>
      <c r="G207" s="294">
        <v>3</v>
      </c>
      <c r="H207" s="294">
        <v>5</v>
      </c>
      <c r="I207" s="294">
        <v>1</v>
      </c>
      <c r="J207" s="294">
        <v>3</v>
      </c>
      <c r="K207" s="294">
        <v>1</v>
      </c>
      <c r="L207" s="294">
        <v>1</v>
      </c>
      <c r="M207" s="294">
        <v>0</v>
      </c>
      <c r="N207" s="294">
        <v>1</v>
      </c>
      <c r="O207" s="84">
        <f t="shared" si="42"/>
        <v>15</v>
      </c>
    </row>
    <row r="208" spans="1:16">
      <c r="A208" s="195"/>
      <c r="B208" s="196" t="s">
        <v>189</v>
      </c>
      <c r="C208" s="294">
        <v>0</v>
      </c>
      <c r="D208" s="294">
        <v>0</v>
      </c>
      <c r="E208" s="294">
        <v>0</v>
      </c>
      <c r="F208" s="294">
        <v>0</v>
      </c>
      <c r="G208" s="294">
        <v>2</v>
      </c>
      <c r="H208" s="294">
        <v>6</v>
      </c>
      <c r="I208" s="294">
        <v>19</v>
      </c>
      <c r="J208" s="294">
        <v>5</v>
      </c>
      <c r="K208" s="294">
        <v>0</v>
      </c>
      <c r="L208" s="294">
        <v>1</v>
      </c>
      <c r="M208" s="294">
        <v>1</v>
      </c>
      <c r="N208" s="294">
        <v>0</v>
      </c>
      <c r="O208" s="84">
        <f t="shared" si="42"/>
        <v>34</v>
      </c>
    </row>
    <row r="209" spans="1:17">
      <c r="A209" s="195"/>
      <c r="B209" s="196" t="s">
        <v>333</v>
      </c>
      <c r="C209" s="294">
        <v>0</v>
      </c>
      <c r="D209" s="294">
        <v>0</v>
      </c>
      <c r="E209" s="294">
        <v>0</v>
      </c>
      <c r="F209" s="294">
        <v>0</v>
      </c>
      <c r="G209" s="294">
        <v>0</v>
      </c>
      <c r="H209" s="294">
        <v>0</v>
      </c>
      <c r="I209" s="294">
        <v>0</v>
      </c>
      <c r="J209" s="294">
        <v>1</v>
      </c>
      <c r="K209" s="294">
        <v>1</v>
      </c>
      <c r="L209" s="294">
        <v>0</v>
      </c>
      <c r="M209" s="294">
        <v>0</v>
      </c>
      <c r="N209" s="294">
        <v>0</v>
      </c>
      <c r="O209" s="84">
        <f t="shared" si="42"/>
        <v>2</v>
      </c>
    </row>
    <row r="210" spans="1:17">
      <c r="A210" s="161"/>
      <c r="B210" s="197" t="s">
        <v>359</v>
      </c>
      <c r="C210" s="91">
        <f t="shared" ref="C210:N210" si="43">MEDIAN(C205:C209)</f>
        <v>0</v>
      </c>
      <c r="D210" s="91">
        <f t="shared" si="43"/>
        <v>0</v>
      </c>
      <c r="E210" s="91">
        <f t="shared" si="43"/>
        <v>0</v>
      </c>
      <c r="F210" s="91">
        <f t="shared" si="43"/>
        <v>0</v>
      </c>
      <c r="G210" s="91">
        <f t="shared" si="43"/>
        <v>2</v>
      </c>
      <c r="H210" s="91">
        <f t="shared" si="43"/>
        <v>5</v>
      </c>
      <c r="I210" s="91">
        <f t="shared" si="43"/>
        <v>1</v>
      </c>
      <c r="J210" s="91">
        <f t="shared" si="43"/>
        <v>3</v>
      </c>
      <c r="K210" s="91">
        <f t="shared" si="43"/>
        <v>1</v>
      </c>
      <c r="L210" s="91">
        <f t="shared" si="43"/>
        <v>0</v>
      </c>
      <c r="M210" s="91">
        <f t="shared" si="43"/>
        <v>0</v>
      </c>
      <c r="N210" s="91">
        <f t="shared" si="43"/>
        <v>0</v>
      </c>
      <c r="O210" s="85">
        <f t="shared" si="42"/>
        <v>12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1.5999999999999999</v>
      </c>
      <c r="H211" s="86">
        <f>H210*P211/O210</f>
        <v>4</v>
      </c>
      <c r="I211" s="86">
        <f>I210*P211/O210</f>
        <v>0.79999999999999993</v>
      </c>
      <c r="J211" s="86">
        <f>J210*P211/O210</f>
        <v>2.4</v>
      </c>
      <c r="K211" s="86">
        <f>K210*P211/O210</f>
        <v>0.79999999999999993</v>
      </c>
      <c r="L211" s="86">
        <f>L210*P211/O210</f>
        <v>0</v>
      </c>
      <c r="M211" s="86">
        <f>M210*P211/O210</f>
        <v>0</v>
      </c>
      <c r="N211" s="86">
        <f>N210*P211/O210</f>
        <v>0</v>
      </c>
      <c r="O211" s="87">
        <f t="shared" si="42"/>
        <v>9.6</v>
      </c>
      <c r="P211" s="158">
        <f>O210*80/100</f>
        <v>9.6</v>
      </c>
    </row>
    <row r="212" spans="1:17">
      <c r="A212" s="195"/>
      <c r="B212" s="199" t="s">
        <v>356</v>
      </c>
      <c r="C212" s="88">
        <f>รายเดือน65!B25</f>
        <v>0</v>
      </c>
      <c r="D212" s="88">
        <f>รายเดือน65!C25</f>
        <v>0</v>
      </c>
      <c r="E212" s="88">
        <f>รายเดือน65!D25</f>
        <v>0</v>
      </c>
      <c r="F212" s="88">
        <f>รายเดือน65!E25</f>
        <v>0</v>
      </c>
      <c r="G212" s="88">
        <f>รายเดือน65!F25</f>
        <v>17</v>
      </c>
      <c r="H212" s="88">
        <f>รายเดือน65!G25</f>
        <v>77</v>
      </c>
      <c r="I212" s="88">
        <f>รายเดือน65!H25</f>
        <v>16</v>
      </c>
      <c r="J212" s="88">
        <f>รายเดือน65!I25</f>
        <v>11</v>
      </c>
      <c r="K212" s="88">
        <f>รายเดือน65!J25</f>
        <v>0</v>
      </c>
      <c r="L212" s="88">
        <f>รายเดือน65!K25</f>
        <v>0</v>
      </c>
      <c r="M212" s="88">
        <f>รายเดือน65!L25</f>
        <v>0</v>
      </c>
      <c r="N212" s="88">
        <f>รายเดือน65!M25</f>
        <v>0</v>
      </c>
      <c r="O212" s="89">
        <f t="shared" si="42"/>
        <v>121</v>
      </c>
    </row>
    <row r="213" spans="1:17">
      <c r="A213" s="203"/>
      <c r="B213" s="200" t="s">
        <v>360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17</v>
      </c>
      <c r="H213" s="30">
        <f>C212+D212+E212+F212+G212+H212</f>
        <v>94</v>
      </c>
      <c r="I213" s="30">
        <f>C212+D212+E212+F212+G212+H212+I212</f>
        <v>110</v>
      </c>
      <c r="J213" s="30">
        <f>C212+D212+E212+F212+G212+H212+I212+J212</f>
        <v>121</v>
      </c>
      <c r="K213" s="30">
        <f>C212+D212+E212+F212+G212+H212+I212+J212+K212</f>
        <v>121</v>
      </c>
      <c r="L213" s="30">
        <f>C212+D212+E212+F212+G212+H212+I212+J212+K212+L212</f>
        <v>121</v>
      </c>
      <c r="M213" s="30">
        <f>C212+D212+E212+F212+G212+H212+I212+J212+K212+L212+M212</f>
        <v>121</v>
      </c>
      <c r="N213" s="30">
        <f>C212+D212+E212+F212+G212+H212+I212+J212+K212+L212+M212+N212</f>
        <v>121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334</v>
      </c>
      <c r="C215" s="295">
        <v>0</v>
      </c>
      <c r="D215" s="295">
        <v>0</v>
      </c>
      <c r="E215" s="295">
        <v>0</v>
      </c>
      <c r="F215" s="295">
        <v>0</v>
      </c>
      <c r="G215" s="295">
        <v>0</v>
      </c>
      <c r="H215" s="295">
        <v>0</v>
      </c>
      <c r="I215" s="295">
        <v>2</v>
      </c>
      <c r="J215" s="295">
        <v>1</v>
      </c>
      <c r="K215" s="295">
        <v>0</v>
      </c>
      <c r="L215" s="295">
        <v>0</v>
      </c>
      <c r="M215" s="295">
        <v>0</v>
      </c>
      <c r="N215" s="295">
        <v>0</v>
      </c>
      <c r="O215" s="84">
        <f t="shared" ref="O215:O222" si="44">SUM(C215:N215)</f>
        <v>3</v>
      </c>
    </row>
    <row r="216" spans="1:17">
      <c r="A216" s="195"/>
      <c r="B216" s="196" t="s">
        <v>152</v>
      </c>
      <c r="C216" s="295">
        <v>0</v>
      </c>
      <c r="D216" s="295">
        <v>0</v>
      </c>
      <c r="E216" s="295">
        <v>1</v>
      </c>
      <c r="F216" s="295">
        <v>0</v>
      </c>
      <c r="G216" s="295">
        <v>2</v>
      </c>
      <c r="H216" s="295">
        <v>8</v>
      </c>
      <c r="I216" s="295">
        <v>3</v>
      </c>
      <c r="J216" s="295">
        <v>3</v>
      </c>
      <c r="K216" s="295">
        <v>0</v>
      </c>
      <c r="L216" s="295">
        <v>1</v>
      </c>
      <c r="M216" s="295">
        <v>0</v>
      </c>
      <c r="N216" s="295">
        <v>1</v>
      </c>
      <c r="O216" s="84">
        <f t="shared" si="44"/>
        <v>19</v>
      </c>
    </row>
    <row r="217" spans="1:17">
      <c r="A217" s="195"/>
      <c r="B217" s="196" t="s">
        <v>153</v>
      </c>
      <c r="C217" s="295">
        <v>0</v>
      </c>
      <c r="D217" s="295">
        <v>0</v>
      </c>
      <c r="E217" s="295">
        <v>1</v>
      </c>
      <c r="F217" s="295">
        <v>2</v>
      </c>
      <c r="G217" s="295">
        <v>4</v>
      </c>
      <c r="H217" s="295">
        <v>18</v>
      </c>
      <c r="I217" s="295">
        <v>7</v>
      </c>
      <c r="J217" s="295">
        <v>7</v>
      </c>
      <c r="K217" s="295">
        <v>6</v>
      </c>
      <c r="L217" s="295">
        <v>5</v>
      </c>
      <c r="M217" s="295">
        <v>2</v>
      </c>
      <c r="N217" s="295">
        <v>0</v>
      </c>
      <c r="O217" s="84">
        <f t="shared" si="44"/>
        <v>52</v>
      </c>
    </row>
    <row r="218" spans="1:17">
      <c r="A218" s="195"/>
      <c r="B218" s="196" t="s">
        <v>189</v>
      </c>
      <c r="C218" s="295">
        <v>0</v>
      </c>
      <c r="D218" s="295">
        <v>1</v>
      </c>
      <c r="E218" s="295">
        <v>1</v>
      </c>
      <c r="F218" s="295">
        <v>1</v>
      </c>
      <c r="G218" s="295">
        <v>1</v>
      </c>
      <c r="H218" s="295">
        <v>9</v>
      </c>
      <c r="I218" s="295">
        <v>15</v>
      </c>
      <c r="J218" s="295">
        <v>5</v>
      </c>
      <c r="K218" s="295">
        <v>7</v>
      </c>
      <c r="L218" s="295">
        <v>0</v>
      </c>
      <c r="M218" s="295">
        <v>0</v>
      </c>
      <c r="N218" s="295">
        <v>0</v>
      </c>
      <c r="O218" s="84">
        <f t="shared" si="44"/>
        <v>40</v>
      </c>
    </row>
    <row r="219" spans="1:17">
      <c r="A219" s="195"/>
      <c r="B219" s="196" t="s">
        <v>333</v>
      </c>
      <c r="C219" s="295">
        <v>0</v>
      </c>
      <c r="D219" s="295">
        <v>0</v>
      </c>
      <c r="E219" s="295">
        <v>0</v>
      </c>
      <c r="F219" s="295">
        <v>0</v>
      </c>
      <c r="G219" s="295">
        <v>0</v>
      </c>
      <c r="H219" s="295">
        <v>0</v>
      </c>
      <c r="I219" s="295">
        <v>1</v>
      </c>
      <c r="J219" s="295">
        <v>0</v>
      </c>
      <c r="K219" s="295">
        <v>2</v>
      </c>
      <c r="L219" s="295">
        <v>1</v>
      </c>
      <c r="M219" s="295">
        <v>0</v>
      </c>
      <c r="N219" s="295">
        <v>0</v>
      </c>
      <c r="O219" s="84">
        <f t="shared" si="44"/>
        <v>4</v>
      </c>
    </row>
    <row r="220" spans="1:17">
      <c r="A220" s="161"/>
      <c r="B220" s="197" t="s">
        <v>359</v>
      </c>
      <c r="C220" s="91">
        <f>MEDIAN(C215:C219)</f>
        <v>0</v>
      </c>
      <c r="D220" s="91">
        <f t="shared" ref="D220:N220" si="45">MEDIAN(D215:D219)</f>
        <v>0</v>
      </c>
      <c r="E220" s="91">
        <f t="shared" si="45"/>
        <v>1</v>
      </c>
      <c r="F220" s="91">
        <f t="shared" si="45"/>
        <v>0</v>
      </c>
      <c r="G220" s="91">
        <f t="shared" si="45"/>
        <v>1</v>
      </c>
      <c r="H220" s="91">
        <f t="shared" si="45"/>
        <v>8</v>
      </c>
      <c r="I220" s="91">
        <f t="shared" si="45"/>
        <v>3</v>
      </c>
      <c r="J220" s="91">
        <f t="shared" si="45"/>
        <v>3</v>
      </c>
      <c r="K220" s="91">
        <f t="shared" si="45"/>
        <v>2</v>
      </c>
      <c r="L220" s="91">
        <f t="shared" si="45"/>
        <v>1</v>
      </c>
      <c r="M220" s="91">
        <f t="shared" si="45"/>
        <v>0</v>
      </c>
      <c r="N220" s="91">
        <f t="shared" si="45"/>
        <v>0</v>
      </c>
      <c r="O220" s="85">
        <f t="shared" si="44"/>
        <v>19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0.79999999999999993</v>
      </c>
      <c r="F221" s="86">
        <f>F220*P221/O220</f>
        <v>0</v>
      </c>
      <c r="G221" s="86">
        <f>G220*P221/O220</f>
        <v>0.79999999999999993</v>
      </c>
      <c r="H221" s="86">
        <f>H220*P221/O220</f>
        <v>6.3999999999999995</v>
      </c>
      <c r="I221" s="86">
        <f>I220*P221/O220</f>
        <v>2.4</v>
      </c>
      <c r="J221" s="86">
        <f>J220*P221/O220</f>
        <v>2.4</v>
      </c>
      <c r="K221" s="86">
        <f>K220*P221/O220</f>
        <v>1.5999999999999999</v>
      </c>
      <c r="L221" s="86">
        <f>L220*P221/O220</f>
        <v>0.79999999999999993</v>
      </c>
      <c r="M221" s="86">
        <f>M220*P221/O220</f>
        <v>0</v>
      </c>
      <c r="N221" s="86">
        <f>N220*P221/O220</f>
        <v>0</v>
      </c>
      <c r="O221" s="87">
        <f t="shared" si="44"/>
        <v>15.2</v>
      </c>
      <c r="P221" s="158">
        <f>O220*80/100</f>
        <v>15.2</v>
      </c>
      <c r="Q221" s="92"/>
    </row>
    <row r="222" spans="1:17">
      <c r="A222" s="195"/>
      <c r="B222" s="199" t="s">
        <v>356</v>
      </c>
      <c r="C222" s="88">
        <f>รายเดือน65!B26</f>
        <v>0</v>
      </c>
      <c r="D222" s="88">
        <f>รายเดือน65!C26</f>
        <v>0</v>
      </c>
      <c r="E222" s="88">
        <f>รายเดือน65!D26</f>
        <v>0</v>
      </c>
      <c r="F222" s="88">
        <f>รายเดือน65!E26</f>
        <v>0</v>
      </c>
      <c r="G222" s="88">
        <f>รายเดือน65!F26</f>
        <v>0</v>
      </c>
      <c r="H222" s="88">
        <f>รายเดือน65!G26</f>
        <v>6</v>
      </c>
      <c r="I222" s="88">
        <f>รายเดือน65!H26</f>
        <v>7</v>
      </c>
      <c r="J222" s="88">
        <f>รายเดือน65!I26</f>
        <v>0</v>
      </c>
      <c r="K222" s="88">
        <f>รายเดือน65!J26</f>
        <v>2</v>
      </c>
      <c r="L222" s="88">
        <f>รายเดือน65!K26</f>
        <v>0</v>
      </c>
      <c r="M222" s="88">
        <f>รายเดือน65!L26</f>
        <v>0</v>
      </c>
      <c r="N222" s="88">
        <f>รายเดือน65!M26</f>
        <v>0</v>
      </c>
      <c r="O222" s="89">
        <f t="shared" si="44"/>
        <v>15</v>
      </c>
      <c r="Q222" s="92"/>
    </row>
    <row r="223" spans="1:17">
      <c r="A223" s="203"/>
      <c r="B223" s="200" t="s">
        <v>360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6</v>
      </c>
      <c r="I223" s="30">
        <f>C222+D222+E222+F222+G222+H222+I222</f>
        <v>13</v>
      </c>
      <c r="J223" s="30">
        <f>C222+D222+E222+F222+G222+H222+I222+J222</f>
        <v>13</v>
      </c>
      <c r="K223" s="30">
        <f>C222+D222+E222+F222+G222+H222+I222+J222+K222</f>
        <v>15</v>
      </c>
      <c r="L223" s="30">
        <f>C222+D222+E222+F222+G222+H222+I222+J222+K222+L222</f>
        <v>15</v>
      </c>
      <c r="M223" s="30">
        <f>C222+D222+E222+F222+G222+H222+I222+J222+K222+L222+M222</f>
        <v>15</v>
      </c>
      <c r="N223" s="30">
        <f>C222+D222+E222+F222+G222+H222+I222+J222+K222+L222+M222+N222</f>
        <v>15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A4" workbookViewId="0">
      <selection activeCell="N20" sqref="N20"/>
    </sheetView>
  </sheetViews>
  <sheetFormatPr defaultRowHeight="21.75"/>
  <cols>
    <col min="4" max="4" width="11.42578125" bestFit="1" customWidth="1"/>
  </cols>
  <sheetData>
    <row r="2" spans="3:4">
      <c r="C2" t="s">
        <v>9</v>
      </c>
      <c r="D2" t="s">
        <v>13</v>
      </c>
    </row>
    <row r="3" spans="3:4" ht="24">
      <c r="C3" s="359" t="s">
        <v>62</v>
      </c>
      <c r="D3" s="39">
        <v>485.84621561935353</v>
      </c>
    </row>
    <row r="4" spans="3:4" ht="24">
      <c r="C4" s="11" t="s">
        <v>61</v>
      </c>
      <c r="D4" s="39">
        <v>107.90590604992447</v>
      </c>
    </row>
    <row r="5" spans="3:4" ht="24">
      <c r="C5" s="11" t="s">
        <v>63</v>
      </c>
      <c r="D5" s="39">
        <v>63.443725415556401</v>
      </c>
    </row>
    <row r="6" spans="3:4" ht="24">
      <c r="C6" s="29" t="s">
        <v>26</v>
      </c>
      <c r="D6" s="39">
        <v>58.587895468294413</v>
      </c>
    </row>
    <row r="7" spans="3:4" ht="24">
      <c r="C7" s="29" t="s">
        <v>21</v>
      </c>
      <c r="D7" s="39">
        <v>42.912132604894545</v>
      </c>
    </row>
    <row r="8" spans="3:4" ht="24">
      <c r="C8" s="29" t="s">
        <v>24</v>
      </c>
      <c r="D8" s="39">
        <v>32.242863166249165</v>
      </c>
    </row>
    <row r="9" spans="3:4" ht="24">
      <c r="C9" s="29" t="s">
        <v>58</v>
      </c>
      <c r="D9" s="39">
        <v>32.137118371719339</v>
      </c>
    </row>
    <row r="10" spans="3:4" ht="24">
      <c r="C10" s="29" t="s">
        <v>31</v>
      </c>
      <c r="D10" s="39">
        <v>24.217134554125295</v>
      </c>
    </row>
    <row r="11" spans="3:4" ht="24">
      <c r="C11" s="11" t="s">
        <v>60</v>
      </c>
      <c r="D11" s="39">
        <v>23.362004884782838</v>
      </c>
    </row>
    <row r="12" spans="3:4" ht="24">
      <c r="C12" s="29" t="s">
        <v>29</v>
      </c>
      <c r="D12" s="39">
        <v>20.614129267768948</v>
      </c>
    </row>
    <row r="13" spans="3:4" ht="24">
      <c r="C13" s="29" t="s">
        <v>28</v>
      </c>
      <c r="D13" s="39">
        <v>16.458873390116448</v>
      </c>
    </row>
    <row r="14" spans="3:4" ht="24">
      <c r="C14" s="29" t="s">
        <v>34</v>
      </c>
      <c r="D14" s="39">
        <v>15.570934256055363</v>
      </c>
    </row>
    <row r="15" spans="3:4" ht="24">
      <c r="C15" s="29" t="s">
        <v>23</v>
      </c>
      <c r="D15" s="39">
        <v>9.1514566068432561</v>
      </c>
    </row>
    <row r="16" spans="3:4" ht="24">
      <c r="C16" s="29" t="s">
        <v>32</v>
      </c>
      <c r="D16" s="39">
        <v>9.1347837339950981</v>
      </c>
    </row>
    <row r="17" spans="3:4" ht="24">
      <c r="C17" s="11" t="s">
        <v>59</v>
      </c>
      <c r="D17" s="39">
        <v>8.1369171933060294</v>
      </c>
    </row>
    <row r="18" spans="3:4" ht="24">
      <c r="C18" s="29" t="s">
        <v>30</v>
      </c>
      <c r="D18" s="39">
        <v>6.7110490711908088</v>
      </c>
    </row>
    <row r="19" spans="3:4" ht="24">
      <c r="C19" s="29" t="s">
        <v>25</v>
      </c>
      <c r="D19" s="39">
        <v>4.3876968978982935</v>
      </c>
    </row>
    <row r="20" spans="3:4" ht="24">
      <c r="C20" s="29" t="s">
        <v>27</v>
      </c>
      <c r="D20" s="39">
        <v>2.7811512111913523</v>
      </c>
    </row>
    <row r="21" spans="3:4" ht="24">
      <c r="C21" s="29" t="s">
        <v>33</v>
      </c>
      <c r="D21" s="39">
        <v>0</v>
      </c>
    </row>
    <row r="22" spans="3:4" ht="24">
      <c r="C22" s="331" t="s">
        <v>35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36 (อำเภอ)</vt:lpstr>
      <vt:lpstr>รายตำบล wk 36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2022-09-12T07:43:08Z</dcterms:modified>
</cp:coreProperties>
</file>