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27 (อำเภอ)" sheetId="33" r:id="rId4"/>
    <sheet name="รายตำบล wk 27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27'!$A$2:$Q$197</definedName>
  </definedNames>
  <calcPr calcId="124519"/>
  <pivotCaches>
    <pivotCache cacheId="8" r:id="rId9"/>
  </pivotCaches>
</workbook>
</file>

<file path=xl/calcChain.xml><?xml version="1.0" encoding="utf-8"?>
<calcChain xmlns="http://schemas.openxmlformats.org/spreadsheetml/2006/main">
  <c r="O8" i="76"/>
  <c r="O7"/>
  <c r="O15"/>
  <c r="O16"/>
  <c r="O17"/>
  <c r="O18"/>
  <c r="O19"/>
  <c r="N222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N201" l="1"/>
  <c r="O200"/>
  <c r="P201" s="1"/>
  <c r="L201" s="1"/>
  <c r="C173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G201" l="1"/>
  <c r="F201"/>
  <c r="H201"/>
  <c r="D201"/>
  <c r="E201"/>
  <c r="K201"/>
  <c r="M201"/>
  <c r="J201"/>
  <c r="I201" s="1"/>
  <c r="C201"/>
  <c r="O170"/>
  <c r="P171" s="1"/>
  <c r="D171" s="1"/>
  <c r="H163"/>
  <c r="G163"/>
  <c r="I163"/>
  <c r="F163"/>
  <c r="N163"/>
  <c r="D163"/>
  <c r="E163"/>
  <c r="M163"/>
  <c r="L163"/>
  <c r="C163"/>
  <c r="K163"/>
  <c r="O162"/>
  <c r="J163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F171" l="1"/>
  <c r="M171"/>
  <c r="O201"/>
  <c r="L171"/>
  <c r="J171"/>
  <c r="G171"/>
  <c r="N171"/>
  <c r="C171"/>
  <c r="K171"/>
  <c r="I171"/>
  <c r="H171" s="1"/>
  <c r="E171"/>
  <c r="O120"/>
  <c r="P121" s="1"/>
  <c r="N113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71" l="1"/>
  <c r="I121"/>
  <c r="J121"/>
  <c r="F121"/>
  <c r="E121"/>
  <c r="D121"/>
  <c r="G121"/>
  <c r="H121"/>
  <c r="N121"/>
  <c r="M121" s="1"/>
  <c r="C121"/>
  <c r="L121"/>
  <c r="K121"/>
  <c r="G103"/>
  <c r="F103"/>
  <c r="N103"/>
  <c r="M103"/>
  <c r="D103"/>
  <c r="L103"/>
  <c r="C103"/>
  <c r="O102"/>
  <c r="E103"/>
  <c r="K103"/>
  <c r="J103"/>
  <c r="I103"/>
  <c r="H103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O121" l="1"/>
  <c r="O80"/>
  <c r="P81" s="1"/>
  <c r="O70"/>
  <c r="P71" s="1"/>
  <c r="L71" s="1"/>
  <c r="O60"/>
  <c r="P61" s="1"/>
  <c r="L61" s="1"/>
  <c r="E43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H71" l="1"/>
  <c r="F71"/>
  <c r="J61"/>
  <c r="M61"/>
  <c r="C61"/>
  <c r="F61"/>
  <c r="I61"/>
  <c r="G61"/>
  <c r="N61"/>
  <c r="H61"/>
  <c r="E61"/>
  <c r="D61"/>
  <c r="K61"/>
  <c r="I81"/>
  <c r="L81"/>
  <c r="H81"/>
  <c r="D81"/>
  <c r="M81"/>
  <c r="E81"/>
  <c r="F81"/>
  <c r="C81"/>
  <c r="J81"/>
  <c r="N81"/>
  <c r="G81"/>
  <c r="K81"/>
  <c r="J71"/>
  <c r="I71" s="1"/>
  <c r="G71"/>
  <c r="E71"/>
  <c r="N71"/>
  <c r="C71"/>
  <c r="M71"/>
  <c r="K71"/>
  <c r="D71"/>
  <c r="O40"/>
  <c r="P41" s="1"/>
  <c r="H33"/>
  <c r="G33"/>
  <c r="F33"/>
  <c r="N33"/>
  <c r="E33"/>
  <c r="M33"/>
  <c r="D33"/>
  <c r="L33"/>
  <c r="C33"/>
  <c r="K33"/>
  <c r="O32"/>
  <c r="J33"/>
  <c r="I33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M30" s="1"/>
  <c r="L25"/>
  <c r="L30" s="1"/>
  <c r="K25"/>
  <c r="K30" s="1"/>
  <c r="J25"/>
  <c r="J30" s="1"/>
  <c r="I25"/>
  <c r="I30" s="1"/>
  <c r="H25"/>
  <c r="H30" s="1"/>
  <c r="G25"/>
  <c r="G30" s="1"/>
  <c r="F25"/>
  <c r="F30" s="1"/>
  <c r="E25"/>
  <c r="E30" s="1"/>
  <c r="D25"/>
  <c r="D30" s="1"/>
  <c r="C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71" l="1"/>
  <c r="O61"/>
  <c r="O81"/>
  <c r="H41"/>
  <c r="D41"/>
  <c r="E41"/>
  <c r="L41"/>
  <c r="C41"/>
  <c r="F41"/>
  <c r="G41"/>
  <c r="J41"/>
  <c r="I41" s="1"/>
  <c r="K41"/>
  <c r="N41"/>
  <c r="M41" s="1"/>
  <c r="N30"/>
  <c r="O26"/>
  <c r="O27"/>
  <c r="O29"/>
  <c r="O25"/>
  <c r="O28"/>
  <c r="C30"/>
  <c r="I23"/>
  <c r="H23"/>
  <c r="K23"/>
  <c r="J23"/>
  <c r="G23"/>
  <c r="F23"/>
  <c r="N23"/>
  <c r="E23"/>
  <c r="M23"/>
  <c r="D23"/>
  <c r="L23"/>
  <c r="O22"/>
  <c r="N12"/>
  <c r="M12"/>
  <c r="D12"/>
  <c r="C12" s="1"/>
  <c r="O41" l="1"/>
  <c r="O30"/>
  <c r="P31" s="1"/>
  <c r="E31" s="1"/>
  <c r="D31" s="1"/>
  <c r="C31" s="1"/>
  <c r="D13"/>
  <c r="C13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F31" i="76" l="1"/>
  <c r="L31"/>
  <c r="J31"/>
  <c r="G31"/>
  <c r="N31"/>
  <c r="H31"/>
  <c r="K31"/>
  <c r="M31"/>
  <c r="I31"/>
  <c r="D196" i="79"/>
  <c r="C197" s="1"/>
  <c r="B37" i="33"/>
  <c r="B33"/>
  <c r="B32"/>
  <c r="O31" i="76" l="1"/>
  <c r="BB25" i="33"/>
  <c r="BB31" s="1"/>
  <c r="BA25"/>
  <c r="AZ25"/>
  <c r="AZ31" s="1"/>
  <c r="AY25"/>
  <c r="AY31" s="1"/>
  <c r="AX25"/>
  <c r="AX31" s="1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BA31" l="1"/>
  <c r="AW31"/>
  <c r="AI3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W15"/>
  <c r="H15"/>
  <c r="E15"/>
  <c r="F15" s="1"/>
  <c r="P14"/>
  <c r="H14"/>
  <c r="E14"/>
  <c r="H13"/>
  <c r="E13"/>
  <c r="H12"/>
  <c r="E12"/>
  <c r="H11"/>
  <c r="E11"/>
  <c r="O10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N13"/>
  <c r="N12"/>
  <c r="G12" i="76" l="1"/>
  <c r="F12" s="1"/>
  <c r="E12" s="1"/>
  <c r="I13" s="1"/>
  <c r="N5" i="7"/>
  <c r="M10" i="73"/>
  <c r="L10"/>
  <c r="K10"/>
  <c r="J10"/>
  <c r="I10"/>
  <c r="H10"/>
  <c r="G10"/>
  <c r="F10"/>
  <c r="E10"/>
  <c r="D10"/>
  <c r="C10"/>
  <c r="B10"/>
  <c r="N10" l="1"/>
  <c r="O12" i="76"/>
  <c r="E13"/>
  <c r="G13"/>
  <c r="F13"/>
  <c r="N13"/>
  <c r="K13"/>
  <c r="L13"/>
  <c r="H13"/>
  <c r="M13"/>
  <c r="J13"/>
  <c r="M9" i="73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N9" i="73" l="1"/>
  <c r="P13" s="1"/>
  <c r="W9" i="7"/>
  <c r="V6"/>
  <c r="O6" s="1"/>
  <c r="T27"/>
  <c r="P11" i="73" l="1"/>
  <c r="E11" s="1"/>
  <c r="V27" i="7"/>
  <c r="O27" s="1"/>
  <c r="W27"/>
  <c r="C11" i="73" l="1"/>
  <c r="H11"/>
  <c r="I11"/>
  <c r="M11"/>
  <c r="K11"/>
  <c r="Q11"/>
  <c r="D11"/>
  <c r="G11"/>
  <c r="F11" s="1"/>
  <c r="J11"/>
  <c r="L11"/>
  <c r="B11"/>
  <c r="I15" i="10"/>
  <c r="P15"/>
  <c r="O16"/>
  <c r="P16" s="1"/>
  <c r="E6"/>
  <c r="F6" s="1"/>
  <c r="N11" i="73" l="1"/>
  <c r="O10" i="76"/>
  <c r="P11" s="1"/>
  <c r="O20"/>
  <c r="P21" s="1"/>
  <c r="M11" l="1"/>
  <c r="F11"/>
  <c r="I11"/>
  <c r="N11"/>
  <c r="C11"/>
  <c r="J11"/>
  <c r="K11"/>
  <c r="D11"/>
  <c r="G11"/>
  <c r="L11"/>
  <c r="E11"/>
  <c r="H11"/>
  <c r="E21"/>
  <c r="H21"/>
  <c r="J21"/>
  <c r="L21"/>
  <c r="I21"/>
  <c r="M21"/>
  <c r="N21"/>
  <c r="K21"/>
  <c r="D21"/>
  <c r="F21"/>
  <c r="C21"/>
  <c r="G21"/>
  <c r="O11" l="1"/>
  <c r="O21"/>
  <c r="O50"/>
  <c r="P51" s="1"/>
  <c r="F51" l="1"/>
  <c r="J51"/>
  <c r="K51"/>
  <c r="N51"/>
  <c r="G51"/>
  <c r="I51"/>
  <c r="C51"/>
  <c r="E51"/>
  <c r="L51"/>
  <c r="M51"/>
  <c r="H51"/>
  <c r="D51"/>
  <c r="O51" l="1"/>
  <c r="O90"/>
  <c r="P91" s="1"/>
  <c r="C91" l="1"/>
  <c r="G91"/>
  <c r="K91"/>
  <c r="F91"/>
  <c r="N91"/>
  <c r="I91"/>
  <c r="M91"/>
  <c r="H91"/>
  <c r="J91"/>
  <c r="E91"/>
  <c r="D91"/>
  <c r="L91"/>
  <c r="O91" l="1"/>
  <c r="O100"/>
  <c r="P101" s="1"/>
  <c r="J101" l="1"/>
  <c r="F101"/>
  <c r="L101"/>
  <c r="H101"/>
  <c r="K101"/>
  <c r="C101"/>
  <c r="G101"/>
  <c r="N101"/>
  <c r="I101"/>
  <c r="M101"/>
  <c r="D101"/>
  <c r="E101"/>
  <c r="O101" l="1"/>
  <c r="O110"/>
  <c r="P111" s="1"/>
  <c r="N111" l="1"/>
  <c r="L111"/>
  <c r="M111"/>
  <c r="E111"/>
  <c r="G111"/>
  <c r="K111"/>
  <c r="C111"/>
  <c r="H111"/>
  <c r="F111"/>
  <c r="D111"/>
  <c r="I111"/>
  <c r="J111"/>
  <c r="O111" l="1"/>
  <c r="O130"/>
  <c r="P131" s="1"/>
  <c r="G131" l="1"/>
  <c r="E131"/>
  <c r="M131"/>
  <c r="H131"/>
  <c r="C131"/>
  <c r="J131"/>
  <c r="N131"/>
  <c r="I131"/>
  <c r="K131"/>
  <c r="D131"/>
  <c r="F131"/>
  <c r="L131"/>
  <c r="O131" l="1"/>
  <c r="O140"/>
  <c r="P141" s="1"/>
  <c r="N141" l="1"/>
  <c r="F141"/>
  <c r="H141"/>
  <c r="K141"/>
  <c r="L141"/>
  <c r="C141"/>
  <c r="M141"/>
  <c r="E141"/>
  <c r="D141"/>
  <c r="G141"/>
  <c r="I141"/>
  <c r="O141" l="1"/>
  <c r="O150"/>
  <c r="P151" s="1"/>
  <c r="N151" l="1"/>
  <c r="H151"/>
  <c r="I151"/>
  <c r="D151"/>
  <c r="K151"/>
  <c r="L151"/>
  <c r="E151"/>
  <c r="M151"/>
  <c r="F151"/>
  <c r="J151"/>
  <c r="G151"/>
  <c r="C151"/>
  <c r="O151" l="1"/>
  <c r="O160"/>
  <c r="P161" s="1"/>
  <c r="J161" l="1"/>
  <c r="C161"/>
  <c r="F161"/>
  <c r="N161"/>
  <c r="K161"/>
  <c r="L161"/>
  <c r="I161"/>
  <c r="M161"/>
  <c r="E161"/>
  <c r="G161"/>
  <c r="H161"/>
  <c r="D161"/>
  <c r="O161" l="1"/>
  <c r="O180"/>
  <c r="P181" s="1"/>
  <c r="J181" l="1"/>
  <c r="D181"/>
  <c r="G181"/>
  <c r="M181"/>
  <c r="I181"/>
  <c r="L181"/>
  <c r="E181"/>
  <c r="H181"/>
  <c r="K181"/>
  <c r="N181"/>
  <c r="C181"/>
  <c r="F181"/>
  <c r="O190"/>
  <c r="P191" s="1"/>
  <c r="O181" l="1"/>
  <c r="K191"/>
  <c r="D191"/>
  <c r="E191"/>
  <c r="G191"/>
  <c r="C191"/>
  <c r="L191"/>
  <c r="M191"/>
  <c r="J191"/>
  <c r="H191"/>
  <c r="N191"/>
  <c r="F191"/>
  <c r="I191"/>
  <c r="O191" l="1"/>
  <c r="O210"/>
  <c r="P211" s="1"/>
  <c r="M211" l="1"/>
  <c r="J211"/>
  <c r="D211"/>
  <c r="E211"/>
  <c r="L211"/>
  <c r="C211"/>
  <c r="F211"/>
  <c r="N211"/>
  <c r="G211"/>
  <c r="K211"/>
  <c r="H211"/>
  <c r="I211"/>
  <c r="O211" l="1"/>
  <c r="O220"/>
  <c r="P221" s="1"/>
  <c r="E221" l="1"/>
  <c r="L221"/>
  <c r="N221"/>
  <c r="F221"/>
  <c r="K221"/>
  <c r="I221"/>
  <c r="D221"/>
  <c r="H221"/>
  <c r="G221"/>
  <c r="C221"/>
  <c r="J221"/>
  <c r="M221"/>
  <c r="O221" l="1"/>
</calcChain>
</file>

<file path=xl/sharedStrings.xml><?xml version="1.0" encoding="utf-8"?>
<sst xmlns="http://schemas.openxmlformats.org/spreadsheetml/2006/main" count="2638" uniqueCount="508">
  <si>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</si>
  <si>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</si>
  <si>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</si>
  <si>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</si>
  <si>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</si>
  <si>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</si>
  <si>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</si>
  <si>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</si>
  <si>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</si>
  <si>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</si>
  <si>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</si>
  <si>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</si>
  <si>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</si>
  <si>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</si>
  <si>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</si>
  <si>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</si>
  <si>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</si>
  <si>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</si>
  <si>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</si>
  <si>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</si>
  <si>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</si>
  <si>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</si>
  <si>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</si>
  <si>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</si>
  <si>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</si>
  <si>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</si>
  <si>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</si>
  <si>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</si>
  <si>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</si>
  <si>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</si>
  <si>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</si>
  <si>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</si>
  <si>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</si>
  <si>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</si>
  <si>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</si>
  <si>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</si>
  <si>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</si>
  <si>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</si>
  <si>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</si>
  <si>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</si>
  <si>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</si>
  <si>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</si>
  <si>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</si>
  <si>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</si>
  <si>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</si>
  <si>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</si>
  <si>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</si>
  <si>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</si>
  <si>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</si>
  <si>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</si>
  <si>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</si>
  <si>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</si>
  <si>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</si>
  <si>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</si>
  <si>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</si>
  <si>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</si>
  <si>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</si>
  <si>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</si>
  <si>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</si>
  <si>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</si>
  <si>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</si>
  <si>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</si>
  <si>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</si>
  <si>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</si>
  <si>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</si>
  <si>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</si>
  <si>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</si>
  <si>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</si>
  <si>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</si>
  <si>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</si>
  <si>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</si>
  <si>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</si>
  <si>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</si>
  <si>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</si>
  <si>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</si>
  <si>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</si>
  <si>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</si>
  <si>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</si>
  <si>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</si>
  <si>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</si>
  <si>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</si>
  <si>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</si>
  <si>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</si>
  <si>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</si>
  <si>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</si>
  <si>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</si>
  <si>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</si>
  <si>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</si>
  <si>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</si>
  <si>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</si>
  <si>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</si>
  <si>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</si>
  <si>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</si>
  <si>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</si>
  <si>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</si>
  <si>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</si>
  <si>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</si>
  <si>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</si>
  <si>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</si>
  <si>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</si>
  <si>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</si>
  <si>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</si>
  <si>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</si>
  <si>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</si>
  <si>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</si>
  <si>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</si>
  <si>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</si>
  <si>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</si>
  <si>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</si>
  <si>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</si>
  <si>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</si>
  <si>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</si>
  <si>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</si>
  <si>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</si>
  <si>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</si>
  <si>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</si>
  <si>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</si>
  <si>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</si>
  <si>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</si>
  <si>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</si>
  <si>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</si>
  <si>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</si>
  <si>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</si>
  <si>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</si>
  <si>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</si>
  <si>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</si>
  <si>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</si>
  <si>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</si>
  <si>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</si>
  <si>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</si>
  <si>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</si>
  <si>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</si>
  <si>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</si>
  <si>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</si>
  <si>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</si>
  <si>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</si>
  <si>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</si>
  <si>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</si>
  <si>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</si>
  <si>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</si>
  <si>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</si>
  <si>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</si>
  <si>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</si>
  <si>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</si>
  <si>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</si>
  <si>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</si>
  <si>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</si>
  <si>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</si>
  <si>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</si>
  <si>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</si>
  <si>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</si>
  <si>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</si>
  <si>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</si>
  <si>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</si>
  <si>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</si>
  <si>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</si>
  <si>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</si>
  <si>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</si>
  <si>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</si>
  <si>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</si>
  <si>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</si>
  <si>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</si>
  <si>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</si>
  <si>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</si>
  <si>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</si>
  <si>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</si>
  <si>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</si>
  <si>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</si>
  <si>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</si>
  <si>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</si>
  <si>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</si>
  <si>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</si>
  <si>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</si>
  <si>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</si>
  <si>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</si>
  <si>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</si>
  <si>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</si>
  <si>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</si>
  <si>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</si>
  <si>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</si>
  <si>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</si>
  <si>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</si>
  <si>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</si>
  <si>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</si>
  <si>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</si>
  <si>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</si>
  <si>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</si>
  <si>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</si>
  <si>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</si>
  <si>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</si>
  <si>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</si>
  <si>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</si>
  <si>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</si>
  <si>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</si>
  <si>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</si>
  <si>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</si>
  <si>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</si>
  <si>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</si>
  <si>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</si>
  <si>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</si>
  <si>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</si>
  <si>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</si>
  <si>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</si>
  <si>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</si>
  <si>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</si>
  <si>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</si>
  <si>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</si>
  <si>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</si>
  <si>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</si>
  <si>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</si>
  <si>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</si>
  <si>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</si>
  <si>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</si>
  <si>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</si>
  <si>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</si>
  <si>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</si>
  <si>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</si>
  <si>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</si>
  <si>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</si>
  <si>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</si>
  <si>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</si>
  <si>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</si>
  <si>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</si>
  <si>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</si>
  <si>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</si>
  <si>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</si>
  <si>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</si>
  <si>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</si>
  <si>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</si>
  <si>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</si>
  <si>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</si>
  <si>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</si>
  <si>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</si>
  <si>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</si>
  <si>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</si>
  <si>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</si>
  <si>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</si>
  <si>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</si>
  <si>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</si>
  <si>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</si>
  <si>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</si>
  <si>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</si>
  <si>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</si>
  <si>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</si>
  <si>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</si>
  <si>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</si>
  <si>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</si>
  <si>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</si>
  <si>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</si>
  <si>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</si>
  <si>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</si>
  <si>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</si>
  <si>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</si>
  <si>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</si>
  <si>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</si>
  <si>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</si>
  <si>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</si>
  <si>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</si>
  <si>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</si>
  <si>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</si>
  <si>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</si>
  <si>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</si>
  <si>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</si>
  <si>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</si>
  <si>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</si>
  <si>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</si>
  <si>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</si>
  <si>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</si>
  <si>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</si>
  <si>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</si>
  <si>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</si>
  <si>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</si>
  <si>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</si>
  <si>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</si>
  <si>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</si>
  <si>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</si>
  <si>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</si>
  <si>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</si>
  <si>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</si>
  <si>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</si>
  <si>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</si>
  <si>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</si>
  <si>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</si>
  <si>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</si>
  <si>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</si>
  <si>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</si>
  <si>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</si>
  <si>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</si>
  <si>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</si>
  <si>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</si>
  <si>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</si>
  <si>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</si>
  <si>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</si>
  <si>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</si>
  <si>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</si>
  <si>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</si>
  <si>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</si>
  <si>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</si>
  <si>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</si>
  <si>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</si>
  <si>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</si>
  <si>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</si>
  <si>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</si>
  <si>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</si>
  <si>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</si>
  <si>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</si>
  <si>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</si>
  <si>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</si>
  <si>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</si>
  <si>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</si>
  <si>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</si>
  <si>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</si>
  <si>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</si>
  <si>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</si>
  <si>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</si>
  <si>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</si>
  <si>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</si>
  <si>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</si>
  <si>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</si>
  <si>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</si>
  <si>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</si>
  <si>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</si>
  <si>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</si>
  <si>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</si>
  <si>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</si>
  <si>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</si>
  <si>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</si>
  <si>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</si>
  <si>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</si>
  <si>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</si>
  <si>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</si>
  <si>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</si>
  <si>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</si>
  <si>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>2564</t>
  </si>
  <si>
    <t>2560</t>
  </si>
  <si>
    <t>เมือง ผลรวม</t>
  </si>
  <si>
    <t>ในเมือง ผลรวม</t>
  </si>
  <si>
    <t>สุวรรณภูมิ ผลรวม</t>
  </si>
  <si>
    <t>พนมไพร ผลรวม</t>
  </si>
  <si>
    <t>นาแซง ผลรวม</t>
  </si>
  <si>
    <t>เสลภูมิ ผลรวม</t>
  </si>
  <si>
    <t>น้ำใส ผลรวม</t>
  </si>
  <si>
    <t>ดอกล้ำ ผลรวม</t>
  </si>
  <si>
    <t>ขี้เหล็ก ผลรวม</t>
  </si>
  <si>
    <t>โพธิ์ชัย ผลรวม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</si>
  <si>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</si>
  <si>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</si>
  <si>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</si>
  <si>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</si>
  <si>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</si>
  <si>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</si>
  <si>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</si>
  <si>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</si>
  <si>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</si>
  <si>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</si>
  <si>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</si>
  <si>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</si>
  <si>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</si>
  <si>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</si>
  <si>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</si>
  <si>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</si>
  <si>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</si>
  <si>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</si>
  <si>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</si>
  <si>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</si>
  <si>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</si>
  <si>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</si>
  <si>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</si>
  <si>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วารีสวัสดิ์ ผลรวม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</si>
  <si>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</si>
  <si>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</si>
  <si>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</si>
  <si>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</si>
  <si>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</si>
  <si>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</si>
  <si>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</si>
  <si>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</si>
  <si>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กู่กาสิงห์ ผลรวม</t>
  </si>
  <si>
    <t>ตาหยวกน้อย</t>
  </si>
  <si>
    <t>เขวาโคก</t>
  </si>
  <si>
    <t>สระบัว ผลรวม</t>
  </si>
  <si>
    <t>หนองยาง</t>
  </si>
  <si>
    <t>บ่อพันขัน ผลรวม</t>
  </si>
  <si>
    <t>ทุ่งหลวง ผลรวม</t>
  </si>
  <si>
    <t>เป้าหมายปี 65  (ราย)</t>
  </si>
  <si>
    <t>สวนมอญ</t>
  </si>
  <si>
    <t>อีง่อง ผลรวม</t>
  </si>
  <si>
    <t>ผือฮี</t>
  </si>
  <si>
    <t>ดงแดง ผลรวม</t>
  </si>
  <si>
    <t>ท่าเยี่ยม</t>
  </si>
  <si>
    <t>วังหลวง ผลรวม</t>
  </si>
  <si>
    <t>ฮ่องแฮ่</t>
  </si>
  <si>
    <t>วารีสมบูรณ์</t>
  </si>
  <si>
    <t>ก่อ</t>
  </si>
  <si>
    <t>สุขสมบูรณ์</t>
  </si>
  <si>
    <t>โนนสวรรค์ ผลรวม</t>
  </si>
  <si>
    <t>คำนาดี ผลรวม</t>
  </si>
  <si>
    <t>โพนทอง ผลรวม</t>
  </si>
  <si>
    <t>ศรีสมเด็จ ผลรวม</t>
  </si>
  <si>
    <t>หนองฮี ผลรวม</t>
  </si>
  <si>
    <t>โนนเมือง</t>
  </si>
  <si>
    <t>เหนือเมือง ผลรวม</t>
  </si>
  <si>
    <t>หัวฝาย</t>
  </si>
  <si>
    <t>โคกทม</t>
  </si>
  <si>
    <t>บัวแดง ผลรวม</t>
  </si>
  <si>
    <t>หนองบัวบาน</t>
  </si>
  <si>
    <t>หนองแคน ผลรวม</t>
  </si>
  <si>
    <t>ศาลา</t>
  </si>
  <si>
    <t>ชานุวรรณ ผลรวม</t>
  </si>
  <si>
    <t>หนองบอน</t>
  </si>
  <si>
    <t>วังเข</t>
  </si>
  <si>
    <t>เหล่าน้อย ผลรวม</t>
  </si>
  <si>
    <t>หนองคูณ</t>
  </si>
  <si>
    <t>หนองฮางเหนือ</t>
  </si>
  <si>
    <t>หนองขาม ผลรวม</t>
  </si>
  <si>
    <t>อาจสามารถ ผลรวม</t>
  </si>
  <si>
    <t>หนองโตน</t>
  </si>
  <si>
    <t>หนองแวง ผลรวม</t>
  </si>
  <si>
    <t>หนองผือ ผลรวม</t>
  </si>
  <si>
    <t>ใหม่สามัคคี</t>
  </si>
  <si>
    <t>หนองใหญ่ ผลรวม</t>
  </si>
  <si>
    <t>หนองหญ้าม้า</t>
  </si>
  <si>
    <t>นาโพธิ์ ผลรวม</t>
  </si>
  <si>
    <t>กอกแก้ว</t>
  </si>
  <si>
    <t>ดงเย็น</t>
  </si>
  <si>
    <t>ผึ่ง</t>
  </si>
  <si>
    <t>เหล่ามุง</t>
  </si>
  <si>
    <t>wk 24</t>
  </si>
  <si>
    <t>เมืองหงส์ ผลรวม</t>
  </si>
  <si>
    <t>โนนสะอาด</t>
  </si>
  <si>
    <t>หมูม้น ผลรวม</t>
  </si>
  <si>
    <t>ดอนแดง</t>
  </si>
  <si>
    <t>เชียงขวัญ ผลรวม</t>
  </si>
  <si>
    <t>จานเหนือ</t>
  </si>
  <si>
    <t>ทุ่งเขาหลวง ผลรวม</t>
  </si>
  <si>
    <t>เชียงใหม่ ผลรวม</t>
  </si>
  <si>
    <t>สามแยก</t>
  </si>
  <si>
    <t>สันติภาพ</t>
  </si>
  <si>
    <t>รอบเมือง ผลรวม</t>
  </si>
  <si>
    <t>เมืองเก่า</t>
  </si>
  <si>
    <t>เมืองเปลือย ผลรวม</t>
  </si>
  <si>
    <t>ดอนแคน</t>
  </si>
  <si>
    <t>wk 25</t>
  </si>
  <si>
    <t>หว้างาม</t>
  </si>
  <si>
    <t>ส้มโฮง</t>
  </si>
  <si>
    <t>เมืองบัว ผลรวม</t>
  </si>
  <si>
    <t>โคกกลาง</t>
  </si>
  <si>
    <t>หนองกุง</t>
  </si>
  <si>
    <t>หัวช้าง ผลรวม</t>
  </si>
  <si>
    <t>หนองบัวรอง</t>
  </si>
  <si>
    <t>ดินดำ ผลรวม</t>
  </si>
  <si>
    <t>จังหาร ผลรวม</t>
  </si>
  <si>
    <t>ดงพิกุล</t>
  </si>
  <si>
    <t>พระเจ้า ผลรวม</t>
  </si>
  <si>
    <t>หวายหลึม</t>
  </si>
  <si>
    <t>มะบ้า ผลรวม</t>
  </si>
  <si>
    <t>คุยแต้</t>
  </si>
  <si>
    <t>หนองโสน</t>
  </si>
  <si>
    <t>โคกสว่าง ผลรวม</t>
  </si>
  <si>
    <t>โพธิ์ใหญ่ ผลรวม</t>
  </si>
  <si>
    <t>ศรีสว่าง ผลรวม</t>
  </si>
  <si>
    <t>โพนทราย ผลรวม</t>
  </si>
  <si>
    <t>วัดบึง</t>
  </si>
  <si>
    <t>ไทยอุดม</t>
  </si>
  <si>
    <t>โนนรัง ผลรวม</t>
  </si>
  <si>
    <t>ดอนยาง</t>
  </si>
  <si>
    <t>สระคู ผลรวม</t>
  </si>
  <si>
    <t>บาก</t>
  </si>
  <si>
    <t>สะอาดนาดี</t>
  </si>
  <si>
    <t>พรสวรรค์ ผลรวม</t>
  </si>
  <si>
    <t>หนองเหล็ก</t>
  </si>
  <si>
    <t>wk 26</t>
  </si>
  <si>
    <t>พระธาตุ ผลรวม</t>
  </si>
  <si>
    <t>เหล่า ผลรวม</t>
  </si>
  <si>
    <t>คางฮุง</t>
  </si>
  <si>
    <t>ธวัชบุรี ผลรวม</t>
  </si>
  <si>
    <t>หนองนกเป็ดเหนือ</t>
  </si>
  <si>
    <t>สระนกแก้ว ผลรวม</t>
  </si>
  <si>
    <t>แดง</t>
  </si>
  <si>
    <t>น้อยในเมือง</t>
  </si>
  <si>
    <t>หนองขามพัฒนา</t>
  </si>
  <si>
    <t>เหนือ</t>
  </si>
  <si>
    <t>กลาง ผลรวม</t>
  </si>
  <si>
    <t>เด่นราษฎร์ ผลรวม</t>
  </si>
  <si>
    <t>หนองแก้ว ผลรวม</t>
  </si>
  <si>
    <t>ข้อมูล  ณ  วันที่ 10 กรกฏาคม 2565   (จากรายงาน 506)</t>
  </si>
  <si>
    <t>ข้อมูล  ณ  วันที่ 10 กรกฎาคม 2565   (จากรายงาน 506)</t>
  </si>
  <si>
    <t>ข้อมูล  ณ  วันที่ 10 กรกฎาคม 2565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</si>
  <si>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12 มิถุนายน - 10 กรกฎาคม 2565</t>
  </si>
  <si>
    <t>wk 1-23</t>
  </si>
  <si>
    <t>wk 24-27</t>
  </si>
  <si>
    <t>wk 27</t>
  </si>
  <si>
    <t>รวมผู้ป่วยสะสม  wk 1-27  (ราย)</t>
  </si>
  <si>
    <t>ข้อมูล ณ วันที่ 10 กรกฎาคม 2565 (จากรายงานเร่งด่วน)</t>
  </si>
  <si>
    <t>ดงยาง</t>
  </si>
  <si>
    <t>ดู่น้อย ผลรวม</t>
  </si>
  <si>
    <t>โนนก้านเหลือง</t>
  </si>
  <si>
    <t>จานใต้</t>
  </si>
  <si>
    <t>ดอนแก้ว</t>
  </si>
  <si>
    <t>บึงงาม ผลรวม</t>
  </si>
  <si>
    <t>มารินทร์</t>
  </si>
  <si>
    <t>คุ้มโรงพยาบาล</t>
  </si>
  <si>
    <t>ขวัญเมือง ผลรวม</t>
  </si>
  <si>
    <t>หนองคำน้อย</t>
  </si>
  <si>
    <t>ภูเขาทอง ผลรวม</t>
  </si>
  <si>
    <t>หนองพอก ผลรวม</t>
  </si>
  <si>
    <t>ดูกอึ่ง ผลรวม</t>
  </si>
  <si>
    <t>ข้อมูล  ณ  วันที่ 10 กรกฎาคม 2565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</si>
</sst>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  <font>
      <b/>
      <sz val="18"/>
      <color theme="1"/>
      <name val="TH SarabunPSK"/>
      <family val="2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7" borderId="9" xfId="0" applyNumberFormat="1" applyFont="1" applyFill="1" applyBorder="1" applyAlignment="1">
      <alignment horizontal="center"/>
    </xf>
    <xf numFmtId="0" fontId="58" fillId="17" borderId="9" xfId="16" applyFont="1" applyFill="1" applyBorder="1" applyAlignment="1">
      <alignment horizontal="center" wrapText="1"/>
    </xf>
    <xf numFmtId="3" fontId="12" fillId="17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6" fillId="9" borderId="20" xfId="0" applyFont="1" applyFill="1" applyBorder="1" applyAlignment="1">
      <alignment horizontal="center"/>
    </xf>
    <xf numFmtId="0" fontId="67" fillId="0" borderId="0" xfId="0" applyFont="1"/>
    <xf numFmtId="0" fontId="46" fillId="0" borderId="0" xfId="0" applyFont="1" applyFill="1" applyBorder="1" applyAlignment="1">
      <alignment horizontal="center"/>
    </xf>
    <xf numFmtId="0" fontId="66" fillId="0" borderId="2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3" fillId="0" borderId="3" xfId="0" applyFont="1" applyBorder="1"/>
    <xf numFmtId="0" fontId="68" fillId="0" borderId="0" xfId="0" applyFont="1"/>
    <xf numFmtId="0" fontId="9" fillId="0" borderId="8" xfId="0" applyFont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  <xf numFmtId="0" fontId="65" fillId="0" borderId="9" xfId="14" applyFont="1" applyFill="1" applyBorder="1"/>
    <xf numFmtId="0" fontId="69" fillId="0" borderId="0" xfId="0" applyFont="1"/>
    <xf numFmtId="0" fontId="70" fillId="18" borderId="27" xfId="0" applyNumberFormat="1" applyFont="1" applyFill="1" applyBorder="1"/>
    <xf numFmtId="0" fontId="70" fillId="18" borderId="36" xfId="0" applyNumberFormat="1" applyFont="1" applyFill="1" applyBorder="1"/>
    <xf numFmtId="0" fontId="70" fillId="18" borderId="35" xfId="0" applyNumberFormat="1" applyFont="1" applyFill="1" applyBorder="1"/>
    <xf numFmtId="0" fontId="68" fillId="0" borderId="24" xfId="0" applyFont="1" applyBorder="1"/>
    <xf numFmtId="0" fontId="70" fillId="0" borderId="24" xfId="0" applyNumberFormat="1" applyFont="1" applyBorder="1"/>
    <xf numFmtId="0" fontId="70" fillId="0" borderId="30" xfId="0" applyNumberFormat="1" applyFont="1" applyBorder="1"/>
    <xf numFmtId="0" fontId="70" fillId="0" borderId="31" xfId="0" applyNumberFormat="1" applyFont="1" applyBorder="1"/>
    <xf numFmtId="0" fontId="68" fillId="0" borderId="32" xfId="0" applyFont="1" applyBorder="1"/>
    <xf numFmtId="0" fontId="68" fillId="0" borderId="33" xfId="0" applyFont="1" applyBorder="1"/>
    <xf numFmtId="0" fontId="70" fillId="0" borderId="33" xfId="0" applyNumberFormat="1" applyFont="1" applyBorder="1"/>
    <xf numFmtId="0" fontId="70" fillId="0" borderId="0" xfId="0" applyNumberFormat="1" applyFont="1"/>
    <xf numFmtId="0" fontId="70" fillId="0" borderId="34" xfId="0" applyNumberFormat="1" applyFont="1" applyBorder="1"/>
    <xf numFmtId="0" fontId="70" fillId="18" borderId="27" xfId="0" applyFont="1" applyFill="1" applyBorder="1"/>
    <xf numFmtId="0" fontId="70" fillId="18" borderId="28" xfId="0" applyFont="1" applyFill="1" applyBorder="1"/>
    <xf numFmtId="0" fontId="68" fillId="16" borderId="24" xfId="0" applyFont="1" applyFill="1" applyBorder="1"/>
    <xf numFmtId="0" fontId="68" fillId="16" borderId="25" xfId="0" applyFont="1" applyFill="1" applyBorder="1"/>
    <xf numFmtId="0" fontId="68" fillId="16" borderId="26" xfId="0" applyFont="1" applyFill="1" applyBorder="1"/>
    <xf numFmtId="0" fontId="68" fillId="16" borderId="30" xfId="0" applyFont="1" applyFill="1" applyBorder="1"/>
    <xf numFmtId="0" fontId="68" fillId="16" borderId="31" xfId="0" applyFont="1" applyFill="1" applyBorder="1"/>
    <xf numFmtId="0" fontId="68" fillId="20" borderId="24" xfId="0" applyFont="1" applyFill="1" applyBorder="1"/>
    <xf numFmtId="0" fontId="68" fillId="20" borderId="25" xfId="0" applyFont="1" applyFill="1" applyBorder="1"/>
    <xf numFmtId="0" fontId="70" fillId="20" borderId="24" xfId="0" applyNumberFormat="1" applyFont="1" applyFill="1" applyBorder="1"/>
    <xf numFmtId="0" fontId="70" fillId="20" borderId="30" xfId="0" applyNumberFormat="1" applyFont="1" applyFill="1" applyBorder="1"/>
    <xf numFmtId="0" fontId="70" fillId="20" borderId="31" xfId="0" applyNumberFormat="1" applyFont="1" applyFill="1" applyBorder="1"/>
    <xf numFmtId="0" fontId="70" fillId="19" borderId="24" xfId="0" applyFont="1" applyFill="1" applyBorder="1"/>
    <xf numFmtId="0" fontId="70" fillId="19" borderId="25" xfId="0" applyFont="1" applyFill="1" applyBorder="1"/>
    <xf numFmtId="0" fontId="70" fillId="19" borderId="24" xfId="0" applyNumberFormat="1" applyFont="1" applyFill="1" applyBorder="1"/>
    <xf numFmtId="0" fontId="70" fillId="19" borderId="30" xfId="0" applyNumberFormat="1" applyFont="1" applyFill="1" applyBorder="1"/>
    <xf numFmtId="0" fontId="70" fillId="19" borderId="31" xfId="0" applyNumberFormat="1" applyFont="1" applyFill="1" applyBorder="1"/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5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FF00FF"/>
      <color rgb="FFC0C0C0"/>
      <color rgb="FFFF33CC"/>
      <color rgb="FF0000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393"/>
          <c:h val="0.67608144771377765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345.31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21.14</a:t>
                    </a:r>
                  </a:p>
                </c:rich>
              </c:tx>
              <c:showVal val="1"/>
            </c:dLbl>
            <c:dLbl>
              <c:idx val="18"/>
              <c:delete val="1"/>
            </c:dLbl>
            <c:dLbl>
              <c:idx val="19"/>
              <c:delete val="1"/>
            </c:dLbl>
            <c:showVal val="1"/>
          </c:dLbls>
          <c:cat>
            <c:strRef>
              <c:f>Sheet1!$C$3:$C$22</c:f>
              <c:strCache>
                <c:ptCount val="20"/>
                <c:pt idx="0">
                  <c:v>หนองฮี</c:v>
                </c:pt>
                <c:pt idx="1">
                  <c:v>เชียงขวัญ</c:v>
                </c:pt>
                <c:pt idx="2">
                  <c:v>ทุ่งเขาหลวง</c:v>
                </c:pt>
                <c:pt idx="3">
                  <c:v>ปทุมรัตต์</c:v>
                </c:pt>
                <c:pt idx="4">
                  <c:v>เมือง</c:v>
                </c:pt>
                <c:pt idx="5">
                  <c:v>พนมไพร</c:v>
                </c:pt>
                <c:pt idx="6">
                  <c:v>จตุรพักตรพิมาน</c:v>
                </c:pt>
                <c:pt idx="7">
                  <c:v>โพนทราย</c:v>
                </c:pt>
                <c:pt idx="8">
                  <c:v>เสลภูมิ</c:v>
                </c:pt>
                <c:pt idx="9">
                  <c:v>สุวรรณภูมิ</c:v>
                </c:pt>
                <c:pt idx="10">
                  <c:v>เกษตรวิสัย</c:v>
                </c:pt>
                <c:pt idx="11">
                  <c:v>ศรีสมเด็จ</c:v>
                </c:pt>
                <c:pt idx="12">
                  <c:v>โพธิ์ชัย</c:v>
                </c:pt>
                <c:pt idx="13">
                  <c:v>โพนทอง</c:v>
                </c:pt>
                <c:pt idx="14">
                  <c:v>จังหาร</c:v>
                </c:pt>
                <c:pt idx="15">
                  <c:v>หนองพอก</c:v>
                </c:pt>
                <c:pt idx="16">
                  <c:v>ธวัชบุรี</c:v>
                </c:pt>
                <c:pt idx="17">
                  <c:v>อาจสามารถ</c:v>
                </c:pt>
                <c:pt idx="18">
                  <c:v>เมืองสรวง</c:v>
                </c:pt>
                <c:pt idx="19">
                  <c:v>เมยวดี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413.57157197349932</c:v>
                </c:pt>
                <c:pt idx="1">
                  <c:v>53.952953024962234</c:v>
                </c:pt>
                <c:pt idx="2">
                  <c:v>42.295816943704267</c:v>
                </c:pt>
                <c:pt idx="3">
                  <c:v>20.491421545798328</c:v>
                </c:pt>
                <c:pt idx="4">
                  <c:v>19.854867324652702</c:v>
                </c:pt>
                <c:pt idx="5">
                  <c:v>14.987601166307872</c:v>
                </c:pt>
                <c:pt idx="6">
                  <c:v>12.40110121778814</c:v>
                </c:pt>
                <c:pt idx="7">
                  <c:v>10.712372790573111</c:v>
                </c:pt>
                <c:pt idx="8">
                  <c:v>8.2294366950582241</c:v>
                </c:pt>
                <c:pt idx="9">
                  <c:v>7.7302984754133561</c:v>
                </c:pt>
                <c:pt idx="10">
                  <c:v>7.11779958310031</c:v>
                </c:pt>
                <c:pt idx="11">
                  <c:v>5.4246114622040196</c:v>
                </c:pt>
                <c:pt idx="12">
                  <c:v>3.4602076124567476</c:v>
                </c:pt>
                <c:pt idx="13">
                  <c:v>2.7811512111913523</c:v>
                </c:pt>
                <c:pt idx="14">
                  <c:v>2.1238186258893492</c:v>
                </c:pt>
                <c:pt idx="15">
                  <c:v>1.5224639556658497</c:v>
                </c:pt>
                <c:pt idx="16">
                  <c:v>1.4625656326327643</c:v>
                </c:pt>
                <c:pt idx="17">
                  <c:v>1.3422098142381618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60526720"/>
        <c:axId val="160528256"/>
      </c:barChart>
      <c:catAx>
        <c:axId val="160526720"/>
        <c:scaling>
          <c:orientation val="minMax"/>
        </c:scaling>
        <c:axPos val="b"/>
        <c:tickLblPos val="nextTo"/>
        <c:crossAx val="160528256"/>
        <c:crosses val="autoZero"/>
        <c:auto val="1"/>
        <c:lblAlgn val="ctr"/>
        <c:lblOffset val="100"/>
      </c:catAx>
      <c:valAx>
        <c:axId val="160528256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60526720"/>
        <c:crosses val="autoZero"/>
        <c:crossBetween val="between"/>
      </c:valAx>
    </c:plotArea>
    <c:plotVisOnly val="1"/>
  </c:chart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18</xdr:col>
      <xdr:colOff>600075</xdr:colOff>
      <xdr:row>33</xdr:row>
      <xdr:rowOff>209550</xdr:rowOff>
    </xdr:to>
    <xdr:pic>
      <xdr:nvPicPr>
        <xdr:cNvPr id="3" name="รูปภาพ 2" descr="1657507905649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6877050" cy="715327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3</xdr:row>
      <xdr:rowOff>114300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753.415120949074" createdVersion="1" refreshedVersion="3" recordCount="231">
  <cacheSource type="worksheet">
    <worksheetSource ref="A1:T232" sheet="Sheet2" r:id="rId2"/>
  </cacheSource>
  <cacheFields count="20">
    <cacheField name="E0" numFmtId="0">
      <sharedItems containsSemiMixedTypes="0" containsString="0" containsNumber="1" containsInteger="1" minValue="138" maxValue="15175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75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0">
        <s v="05"/>
        <s v="11"/>
        <s v="02"/>
        <s v="10"/>
        <s v="15"/>
        <s v="01"/>
        <s v="17"/>
        <s v="13"/>
        <s v="00"/>
        <s v="12"/>
        <s v="06"/>
        <s v="03"/>
        <s v="18"/>
        <s v="04"/>
        <s v="07"/>
        <s v="08"/>
        <s v="20"/>
        <s v="09"/>
        <s v="16"/>
        <s v="14"/>
      </sharedItems>
    </cacheField>
    <cacheField name="ชื่อหมู่บ้าน" numFmtId="0">
      <sharedItems count="89">
        <s v="ดงพิกุล"/>
        <s v="เด่นราษฎร์"/>
        <s v="เมืองหงส์"/>
        <s v="เหล่ามุง"/>
        <s v="สระบัว"/>
        <s v="ศรีสว่าง"/>
        <s v="หนองนกเป็ดเหนือ"/>
        <s v="ไทยอุดม"/>
        <s v="ดอนยาง"/>
        <s v="ดู่"/>
        <s v="ไม่ระบุหมู่บ้าน"/>
        <s v="สุขสมบูรณ์"/>
        <s v="หว้างาม"/>
        <s v="หวายหลึม"/>
        <s v="ขวาว"/>
        <s v="ก่อ"/>
        <s v="ผึ่ง"/>
        <s v="หนองฮางเหนือ"/>
        <s v="เปลือยน้อย"/>
        <s v="น้อยในเมือง"/>
        <s v="เหล่า"/>
        <s v="โนนสะอาด"/>
        <s v="โนนสั้น"/>
        <s v="โนนหนามแท่ง"/>
        <s v="สันติภาพ"/>
        <s v="ดอนแคน"/>
        <s v="จานเหนือ"/>
        <s v="ใหม่สามัคคี"/>
        <s v="โนนเมือง"/>
        <s v="วังเข"/>
        <s v="ดอนดู่"/>
        <s v="ดงเย็น"/>
        <s v="ดอนแก้ว"/>
        <s v="โนนก้านเหลือง"/>
        <s v="หนองคำน้อย"/>
        <s v="หนองบัวรอง"/>
        <s v="ผือฮี"/>
        <s v="แสนสี"/>
        <s v="หนองยาง"/>
        <s v="คุ้มโรงพยาบาล"/>
        <s v="หนองผือ"/>
        <s v="หนองสิม"/>
        <s v="กอกแก้ว"/>
        <s v="สามแยก"/>
        <s v="ท่าเยี่ยม"/>
        <s v="สะอาดนาดี"/>
        <s v="หนองขามพัฒนา"/>
        <s v="โคกทม"/>
        <s v="จานใต้"/>
        <s v="หนองเหล็ก"/>
        <s v="ดอนแดง"/>
        <s v="วารีสมบูรณ์"/>
        <s v="โพธิ์ชัย"/>
        <s v="ดูกอึ่ง"/>
        <s v="หนองโสน"/>
        <s v="ส้มโฮง"/>
        <s v="เชียงใหม่"/>
        <s v="ดงยาง"/>
        <s v="หนองหิน"/>
        <s v="หนองบัวบาน"/>
        <s v="มารินทร์"/>
        <s v="เมืองเก่า"/>
        <s v="โนนสวรรค์"/>
        <s v="วารีอุดม"/>
        <s v="โนนชัยศรี"/>
        <s v="หนองสมบูรณ์"/>
        <s v="ฮ่องแฮ่"/>
        <s v="หนองบอน"/>
        <s v="หนองคูณ"/>
        <s v="ศาลา"/>
        <s v="วัดบึง"/>
        <s v="หัวฝาย"/>
        <s v="โคกกลาง"/>
        <s v="สวนมอญ"/>
        <s v="แดง"/>
        <s v="ดอนแหน"/>
        <s v="เขวาโคก"/>
        <s v="หนองหญ้าม้า"/>
        <s v="สะแบง"/>
        <s v="ดงแดง"/>
        <s v="หนองอีดำ"/>
        <s v="หนองโตน"/>
        <s v="บาก"/>
        <s v="เหนือ"/>
        <s v="เมืองแสน"/>
        <s v="ตาหยวกน้อย"/>
        <s v="คางฮุง"/>
        <s v="คุยแต้"/>
        <s v="หนองกุง"/>
      </sharedItems>
    </cacheField>
    <cacheField name="ตำบล" numFmtId="0">
      <sharedItems count="59">
        <s v="พระเจ้า"/>
        <s v="เด่นราษฎร์"/>
        <s v="เมืองหงส์"/>
        <s v="หนองฮี"/>
        <s v="สระบัว"/>
        <s v="ศรีสว่าง"/>
        <s v="สระนกแก้ว"/>
        <s v="เหนือเมือง"/>
        <s v="สระคู"/>
        <s v="หนองแวง"/>
        <s v="ในเมือง"/>
        <s v="คำนาดี"/>
        <s v="เกษตรวิสัย"/>
        <s v="มะบ้า"/>
        <s v="ศรีสมเด็จ"/>
        <s v="หนองขาม"/>
        <s v="บ่อพันขัน"/>
        <s v="พระธาตุ"/>
        <s v="เหล่า"/>
        <s v="หมูม้น"/>
        <s v="ดอกล้ำ"/>
        <s v="ขี้เหล็ก"/>
        <s v="รอบเมือง"/>
        <s v="ทุ่งเขาหลวง"/>
        <s v="หนองใหญ่"/>
        <s v="เหล่าน้อย"/>
        <s v="วารีสวัสดิ์"/>
        <s v="บึงงาม"/>
        <s v="ภูเขาทอง"/>
        <s v="ดินดำ"/>
        <s v="ดงแดง"/>
        <s v="ขวัญเมือง"/>
        <s v="หนองผือ"/>
        <s v="นาแซง"/>
        <s v="วังหลวง"/>
        <s v="พรสวรรค์"/>
        <s v="บัวแดง"/>
        <s v="เชียงขวัญ"/>
        <s v="โพธิ์ชัย"/>
        <s v="ดูกอึ่ง"/>
        <s v="โคกสว่าง"/>
        <s v="เมืองบัว"/>
        <s v="เชียงใหม่"/>
        <s v="ดู่น้อย"/>
        <s v="ชานุวรรณ"/>
        <s v="หนองแคน"/>
        <s v="เมืองเปลือย"/>
        <s v="โนนรัง"/>
        <s v="โพธิ์ใหญ่"/>
        <s v="โนนสวรรค์"/>
        <s v="หนองแก้ว"/>
        <s v="นาโพธิ์"/>
        <s v="อีง่อง"/>
        <s v="น้ำใส"/>
        <s v="กู่กาสิงห์"/>
        <s v="กลาง"/>
        <s v="ทุ่งหลวง"/>
        <s v="ธวัชบุรี"/>
        <s v="หัวช้าง"/>
      </sharedItems>
    </cacheField>
    <cacheField name="อำเภอ" numFmtId="0">
      <sharedItems count="18">
        <s v="เชียงขวัญ"/>
        <s v="หนองฮี"/>
        <s v="จตุรพักตรพิมาน"/>
        <s v="ปทุมรัตต์"/>
        <s v="โพนทราย"/>
        <s v="โพนทอง"/>
        <s v="เมือง"/>
        <s v="สุวรรณภูมิ"/>
        <s v="เกษตรวิสัย"/>
        <s v="ทุ่งเขาหลวง"/>
        <s v="ศรีสมเด็จ"/>
        <s v="อาจสามารถ"/>
        <s v="เสลภูมิ"/>
        <s v="พนมไพร"/>
        <s v="หนองพอก"/>
        <s v="จังหาร"/>
        <s v="โพธิ์ชัย"/>
        <s v="ธวัชบุรี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07-10T00:00:00"/>
    </cacheField>
    <cacheField name="วันพบผป" numFmtId="14">
      <sharedItems containsSemiMixedTypes="0" containsNonDate="0" containsDate="1" containsString="0" minDate="2022-01-04T00:00:00" maxDate="2022-07-10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27" count="21">
        <n v="25"/>
        <n v="21"/>
        <n v="24"/>
        <n v="22"/>
        <n v="14"/>
        <n v="26"/>
        <n v="20"/>
        <n v="23"/>
        <n v="19"/>
        <n v="16"/>
        <n v="4"/>
        <n v="3"/>
        <n v="27"/>
        <n v="5"/>
        <n v="18"/>
        <n v="6"/>
        <n v="8"/>
        <n v="13"/>
        <n v="2"/>
        <n v="9"/>
        <n v="1"/>
      </sharedItems>
    </cacheField>
    <cacheField name="Wkdatesick" numFmtId="0">
      <sharedItems containsSemiMixedTypes="0" containsString="0" containsNumber="1" containsInteger="1" minValue="1" maxValue="2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1">
  <r>
    <n v="14477"/>
    <s v="26.D.H.F."/>
    <s v="ขนิษฐา คำภักดี"/>
    <s v="840206"/>
    <s v="หญิง"/>
    <n v="26"/>
    <n v="10"/>
    <s v="เกษตร"/>
    <s v="3"/>
    <x v="0"/>
    <x v="0"/>
    <x v="0"/>
    <x v="0"/>
    <s v="ร้อยเอ็ด"/>
    <d v="2022-06-22T00:00:00"/>
    <d v="2022-06-25T00:00:00"/>
    <m/>
    <d v="2022-01-02T00:00:00"/>
    <x v="0"/>
    <n v="25"/>
  </r>
  <r>
    <n v="11049"/>
    <s v="26.D.H.F."/>
    <s v="ขวัญฤทัย จันทรัตน์"/>
    <s v="600000326"/>
    <s v="หญิง"/>
    <n v="5"/>
    <n v="2"/>
    <s v="ไม่ทราบอาชีพ/ในปกครอง"/>
    <s v="13"/>
    <x v="1"/>
    <x v="1"/>
    <x v="1"/>
    <x v="1"/>
    <s v="หนองฮี"/>
    <d v="2022-05-21T00:00:00"/>
    <d v="2022-05-23T00:00:00"/>
    <m/>
    <d v="2022-01-02T00:00:00"/>
    <x v="1"/>
    <n v="20"/>
  </r>
  <r>
    <n v="13126"/>
    <s v="26.D.H.F."/>
    <s v="จีระนันท์ นาก้อนทอง"/>
    <s v="5713264"/>
    <s v="หญิง"/>
    <n v="12"/>
    <n v="11"/>
    <s v="นักเรียน"/>
    <s v="34"/>
    <x v="2"/>
    <x v="2"/>
    <x v="2"/>
    <x v="2"/>
    <s v="จตุรพักตรพิมาน"/>
    <d v="2022-06-13T00:00:00"/>
    <d v="2022-06-13T00:00:00"/>
    <m/>
    <d v="2022-01-02T00:00:00"/>
    <x v="2"/>
    <n v="24"/>
  </r>
  <r>
    <n v="12232"/>
    <s v="26.D.H.F."/>
    <s v="เจนจิรา อุ่นสมัย"/>
    <s v="480022175"/>
    <s v="หญิง"/>
    <n v="16"/>
    <n v="11"/>
    <s v="นักเรียน"/>
    <s v="30"/>
    <x v="3"/>
    <x v="3"/>
    <x v="3"/>
    <x v="1"/>
    <s v="หนองฮี"/>
    <d v="2022-05-30T00:00:00"/>
    <d v="2022-05-30T00:00:00"/>
    <m/>
    <d v="2022-01-02T00:00:00"/>
    <x v="3"/>
    <n v="22"/>
  </r>
  <r>
    <n v="7910"/>
    <s v="26.D.H.F."/>
    <s v="ฉัตรชัย สมานมิตร"/>
    <s v="5700566"/>
    <s v="ชาย"/>
    <n v="19"/>
    <n v="0"/>
    <s v="นักเรียน"/>
    <s v="41"/>
    <x v="4"/>
    <x v="4"/>
    <x v="4"/>
    <x v="3"/>
    <s v="ปทุมรัตต์"/>
    <d v="2022-04-02T00:00:00"/>
    <d v="2022-04-06T00:00:00"/>
    <m/>
    <d v="2022-01-02T00:00:00"/>
    <x v="4"/>
    <n v="13"/>
  </r>
  <r>
    <n v="13565"/>
    <s v="26.D.H.F."/>
    <s v="ชัยมงคล ยังศรี"/>
    <s v="000020503"/>
    <s v="ชาย"/>
    <n v="16"/>
    <n v="8"/>
    <s v="นักเรียน"/>
    <s v="32"/>
    <x v="3"/>
    <x v="5"/>
    <x v="5"/>
    <x v="4"/>
    <s v="โพนทราย"/>
    <d v="2022-06-22T00:00:00"/>
    <d v="2022-06-22T00:00:00"/>
    <m/>
    <d v="2022-01-02T00:00:00"/>
    <x v="0"/>
    <n v="25"/>
  </r>
  <r>
    <n v="13919"/>
    <s v="26.D.H.F."/>
    <s v="ญาสุมินทร์ ศรีปาน"/>
    <s v="000079621"/>
    <s v="หญิง"/>
    <n v="21"/>
    <n v="6"/>
    <s v="รับจ้าง,กรรมกร"/>
    <s v="225"/>
    <x v="5"/>
    <x v="6"/>
    <x v="6"/>
    <x v="5"/>
    <s v="โพนทอง"/>
    <d v="2022-06-20T00:00:00"/>
    <d v="2022-06-24T00:00:00"/>
    <m/>
    <d v="2022-01-02T00:00:00"/>
    <x v="0"/>
    <n v="25"/>
  </r>
  <r>
    <n v="12233"/>
    <s v="26.D.H.F."/>
    <s v="ฐปนี จันทะกาว"/>
    <s v="480021728"/>
    <s v="หญิง"/>
    <n v="17"/>
    <n v="0"/>
    <s v="นักเรียน"/>
    <s v="100"/>
    <x v="1"/>
    <x v="1"/>
    <x v="1"/>
    <x v="1"/>
    <s v="หนองฮี"/>
    <d v="2022-06-03T00:00:00"/>
    <d v="2022-06-03T00:00:00"/>
    <m/>
    <d v="2022-01-02T00:00:00"/>
    <x v="3"/>
    <n v="22"/>
  </r>
  <r>
    <n v="13515"/>
    <s v="26.D.H.F."/>
    <s v="ฐิตาภา เวียงธรรม"/>
    <s v="222919"/>
    <s v="หญิง"/>
    <n v="29"/>
    <n v="3"/>
    <s v="รับจ้าง,กรรมกร"/>
    <s v="417"/>
    <x v="6"/>
    <x v="7"/>
    <x v="7"/>
    <x v="6"/>
    <s v="ร้อยเอ็ด"/>
    <d v="2022-06-15T00:00:00"/>
    <d v="2022-06-16T00:00:00"/>
    <m/>
    <d v="2022-01-02T00:00:00"/>
    <x v="2"/>
    <n v="24"/>
  </r>
  <r>
    <n v="13517"/>
    <s v="26.D.H.F."/>
    <s v="ดนุนันท์ โพธิ์น้อย"/>
    <s v="1282578"/>
    <s v="ชาย"/>
    <n v="11"/>
    <n v="3"/>
    <s v="นักเรียน"/>
    <s v="72"/>
    <x v="7"/>
    <x v="8"/>
    <x v="8"/>
    <x v="7"/>
    <s v="ร้อยเอ็ด"/>
    <d v="2022-06-13T00:00:00"/>
    <d v="2022-06-15T00:00:00"/>
    <m/>
    <d v="2022-01-02T00:00:00"/>
    <x v="2"/>
    <n v="24"/>
  </r>
  <r>
    <n v="15028"/>
    <s v="26.D.H.F."/>
    <s v="ทฤษฎี ม่วงลอด"/>
    <s v="668627"/>
    <s v="ชาย"/>
    <n v="14"/>
    <n v="8"/>
    <s v="นักเรียน"/>
    <s v="วัดบ้านดู่"/>
    <x v="0"/>
    <x v="9"/>
    <x v="9"/>
    <x v="6"/>
    <s v="ร้อยเอ็ด"/>
    <d v="2022-06-26T00:00:00"/>
    <d v="2022-06-30T00:00:00"/>
    <m/>
    <d v="2022-01-02T00:00:00"/>
    <x v="5"/>
    <n v="26"/>
  </r>
  <r>
    <n v="10731"/>
    <s v="26.D.H.F."/>
    <s v="ธนิดา กัลยาณรุจ"/>
    <s v="000865025"/>
    <s v="หญิง"/>
    <n v="10"/>
    <n v="5"/>
    <s v="นักเรียน"/>
    <s v="120/1 ถ.รัฐกิจไคลคลา"/>
    <x v="8"/>
    <x v="10"/>
    <x v="10"/>
    <x v="6"/>
    <s v="ร้อยเอ็ด"/>
    <d v="2022-05-20T00:00:00"/>
    <d v="2022-05-20T00:00:00"/>
    <m/>
    <d v="2022-01-02T00:00:00"/>
    <x v="6"/>
    <n v="20"/>
  </r>
  <r>
    <n v="10792"/>
    <s v="26.D.H.F."/>
    <s v="นายสุริยา บุตรนาแพง"/>
    <s v="00001480"/>
    <s v="ชาย"/>
    <n v="48"/>
    <n v="4"/>
    <s v="เกษตร"/>
    <s v="24"/>
    <x v="1"/>
    <x v="11"/>
    <x v="11"/>
    <x v="5"/>
    <s v="โพนทอง"/>
    <d v="2022-05-19T00:00:00"/>
    <d v="2022-05-21T00:00:00"/>
    <m/>
    <d v="2022-01-02T00:00:00"/>
    <x v="6"/>
    <n v="20"/>
  </r>
  <r>
    <n v="13383"/>
    <s v="26.D.H.F."/>
    <s v="นิภาภรณ์ ชั้นพรหมงาม"/>
    <s v="0015955"/>
    <s v="หญิง"/>
    <n v="38"/>
    <n v="0"/>
    <s v="ข้าราชการ"/>
    <s v="75"/>
    <x v="9"/>
    <x v="12"/>
    <x v="12"/>
    <x v="8"/>
    <s v="เกษตรวิสัย"/>
    <d v="2022-06-02T00:00:00"/>
    <d v="2022-06-07T00:00:00"/>
    <m/>
    <d v="2022-01-02T00:00:00"/>
    <x v="7"/>
    <n v="22"/>
  </r>
  <r>
    <n v="13449"/>
    <s v="26.D.H.F."/>
    <s v="บรรจง แหล่งสนาม"/>
    <s v="000016751"/>
    <s v="ชาย"/>
    <n v="43"/>
    <n v="10"/>
    <s v="รับจ้าง,กรรมกร"/>
    <s v="125"/>
    <x v="10"/>
    <x v="13"/>
    <x v="13"/>
    <x v="9"/>
    <s v="ทุ่งเขาหลวง"/>
    <d v="2022-06-15T00:00:00"/>
    <d v="2022-06-20T00:00:00"/>
    <m/>
    <d v="2022-01-02T00:00:00"/>
    <x v="0"/>
    <n v="24"/>
  </r>
  <r>
    <n v="13817"/>
    <s v="26.D.H.F."/>
    <s v="เบญญาภา ทองดาอ่วม"/>
    <s v="000046185"/>
    <s v="หญิง"/>
    <n v="5"/>
    <n v="4"/>
    <s v="ไม่ทราบอาชีพ/ในปกครอง"/>
    <s v="104"/>
    <x v="3"/>
    <x v="5"/>
    <x v="5"/>
    <x v="4"/>
    <s v="โพนทราย"/>
    <d v="2022-06-25T00:00:00"/>
    <d v="2022-06-25T00:00:00"/>
    <m/>
    <d v="2022-01-02T00:00:00"/>
    <x v="0"/>
    <n v="25"/>
  </r>
  <r>
    <n v="14737"/>
    <s v="26.D.H.F."/>
    <s v="ปัญฑิตา ฤกษ์ยาม"/>
    <s v="540000148"/>
    <s v="หญิง"/>
    <n v="12"/>
    <n v="4"/>
    <s v="นักเรียน"/>
    <s v="14"/>
    <x v="0"/>
    <x v="14"/>
    <x v="3"/>
    <x v="1"/>
    <s v="หนองฮี"/>
    <d v="2022-07-01T00:00:00"/>
    <d v="2022-07-01T00:00:00"/>
    <m/>
    <d v="2022-01-02T00:00:00"/>
    <x v="5"/>
    <n v="26"/>
  </r>
  <r>
    <n v="13894"/>
    <s v="26.D.H.F."/>
    <s v="ปาริษา จันทะมงคล"/>
    <s v="902915"/>
    <s v="หญิง"/>
    <n v="12"/>
    <n v="3"/>
    <s v="นักเรียน"/>
    <s v="57"/>
    <x v="0"/>
    <x v="9"/>
    <x v="9"/>
    <x v="6"/>
    <s v="ร้อยเอ็ด"/>
    <d v="2022-06-19T00:00:00"/>
    <d v="2022-06-22T00:00:00"/>
    <m/>
    <d v="2022-01-02T00:00:00"/>
    <x v="0"/>
    <n v="25"/>
  </r>
  <r>
    <n v="12871"/>
    <s v="26.D.H.F."/>
    <s v="พงศกรณ์ เกษมสุข"/>
    <s v="651681"/>
    <s v="ชาย"/>
    <n v="14"/>
    <n v="11"/>
    <s v="นักเรียน"/>
    <s v="559/1"/>
    <x v="8"/>
    <x v="10"/>
    <x v="10"/>
    <x v="6"/>
    <s v="ร้อยเอ็ด"/>
    <d v="2022-06-03T00:00:00"/>
    <d v="2022-06-07T00:00:00"/>
    <m/>
    <d v="2022-01-02T00:00:00"/>
    <x v="7"/>
    <n v="22"/>
  </r>
  <r>
    <n v="10353"/>
    <s v="26.D.H.F."/>
    <s v="พงศธร เจริญสุข"/>
    <s v="1278425"/>
    <s v="ชาย"/>
    <n v="21"/>
    <n v="2"/>
    <s v="นักเรียน"/>
    <s v="167"/>
    <x v="7"/>
    <x v="15"/>
    <x v="14"/>
    <x v="10"/>
    <s v="ร้อยเอ็ด"/>
    <d v="2022-05-06T00:00:00"/>
    <d v="2022-05-08T00:00:00"/>
    <m/>
    <d v="2022-01-02T00:00:00"/>
    <x v="8"/>
    <n v="18"/>
  </r>
  <r>
    <n v="12608"/>
    <s v="26.D.H.F."/>
    <s v="พัชรภรณ์ งอมสระคู"/>
    <s v="1281678"/>
    <s v="หญิง"/>
    <n v="11"/>
    <n v="11"/>
    <s v="นักเรียน"/>
    <s v="43"/>
    <x v="11"/>
    <x v="16"/>
    <x v="1"/>
    <x v="1"/>
    <s v="ร้อยเอ็ด"/>
    <d v="2022-06-03T00:00:00"/>
    <d v="2022-06-07T00:00:00"/>
    <m/>
    <d v="2022-01-02T00:00:00"/>
    <x v="7"/>
    <n v="22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8"/>
    <x v="10"/>
    <x v="10"/>
    <x v="6"/>
    <s v="ร้อยเอ็ด"/>
    <d v="2022-04-19T00:00:00"/>
    <d v="2022-04-19T00:00:00"/>
    <m/>
    <d v="2022-01-02T00:00:00"/>
    <x v="9"/>
    <n v="16"/>
  </r>
  <r>
    <n v="11657"/>
    <s v="26.D.H.F."/>
    <s v="พิชญธิดา  คำเสียง"/>
    <s v="104169"/>
    <s v="หญิง"/>
    <n v="9"/>
    <n v="0"/>
    <s v="นักเรียน"/>
    <s v="423"/>
    <x v="12"/>
    <x v="17"/>
    <x v="15"/>
    <x v="11"/>
    <s v="อาจสามารถ"/>
    <d v="2022-04-20T00:00:00"/>
    <d v="2022-04-22T00:00:00"/>
    <m/>
    <d v="2022-01-02T00:00:00"/>
    <x v="9"/>
    <n v="16"/>
  </r>
  <r>
    <n v="2762"/>
    <s v="26.D.H.F."/>
    <s v="พิชญาภรณ์ พลขันธ์"/>
    <s v="950736"/>
    <s v="หญิง"/>
    <n v="7"/>
    <n v="10"/>
    <s v="นักเรียน"/>
    <s v="14"/>
    <x v="5"/>
    <x v="18"/>
    <x v="16"/>
    <x v="7"/>
    <s v="ร้อยเอ็ด"/>
    <d v="2022-01-18T00:00:00"/>
    <d v="2022-01-23T00:00:00"/>
    <m/>
    <d v="2022-01-02T00:00:00"/>
    <x v="10"/>
    <n v="3"/>
  </r>
  <r>
    <n v="13997"/>
    <s v="26.D.H.F."/>
    <s v="พิพัฒน์พงศ์ เมาะราศี"/>
    <s v="973813"/>
    <s v="ชาย"/>
    <n v="7"/>
    <n v="8"/>
    <s v="นักเรียน"/>
    <s v="44"/>
    <x v="2"/>
    <x v="8"/>
    <x v="17"/>
    <x v="0"/>
    <s v="ร้อยเอ็ด"/>
    <d v="2022-06-20T00:00:00"/>
    <d v="2022-06-24T00:00:00"/>
    <m/>
    <d v="2022-01-02T00:00:00"/>
    <x v="0"/>
    <n v="25"/>
  </r>
  <r>
    <n v="12793"/>
    <s v="26.D.H.F."/>
    <s v="ภัทรเดช สุทธิประภา"/>
    <s v="510004397"/>
    <s v="ชาย"/>
    <n v="13"/>
    <n v="6"/>
    <s v="นักเรียน"/>
    <s v="2"/>
    <x v="10"/>
    <x v="1"/>
    <x v="1"/>
    <x v="1"/>
    <s v="หนองฮี"/>
    <d v="2022-06-07T00:00:00"/>
    <d v="2022-06-07T00:00:00"/>
    <m/>
    <d v="2022-01-02T00:00:00"/>
    <x v="7"/>
    <n v="23"/>
  </r>
  <r>
    <n v="13896"/>
    <s v="26.D.H.F."/>
    <s v="ภานุพงศ์ แสนทอง"/>
    <s v="1207017"/>
    <s v="ชาย"/>
    <n v="26"/>
    <n v="5"/>
    <s v="รับจ้าง,กรรมกร"/>
    <s v="หอพักโสภา"/>
    <x v="5"/>
    <x v="19"/>
    <x v="7"/>
    <x v="6"/>
    <s v="ร้อยเอ็ด"/>
    <d v="2022-06-18T00:00:00"/>
    <d v="2022-06-22T00:00:00"/>
    <m/>
    <d v="2022-01-02T00:00:00"/>
    <x v="0"/>
    <n v="24"/>
  </r>
  <r>
    <n v="14037"/>
    <s v="26.D.H.F."/>
    <s v="ภานุวัฒน์ ศรีคำภา"/>
    <s v="000016366"/>
    <s v="ชาย"/>
    <n v="32"/>
    <n v="10"/>
    <s v="รับจ้าง,กรรมกร"/>
    <s v="190"/>
    <x v="13"/>
    <x v="20"/>
    <x v="18"/>
    <x v="9"/>
    <s v="ทุ่งเขาหลวง"/>
    <d v="2022-06-25T00:00:00"/>
    <d v="2022-06-28T00:00:00"/>
    <m/>
    <d v="2022-01-02T00:00:00"/>
    <x v="5"/>
    <n v="25"/>
  </r>
  <r>
    <n v="12869"/>
    <s v="26.D.H.F."/>
    <s v="ภูรินทร์ บุรำพา"/>
    <s v="922290"/>
    <s v="ชาย"/>
    <n v="13"/>
    <n v="2"/>
    <s v="นักเรียน"/>
    <s v="95/1"/>
    <x v="14"/>
    <x v="21"/>
    <x v="19"/>
    <x v="0"/>
    <s v="ร้อยเอ็ด"/>
    <d v="2022-06-06T00:00:00"/>
    <d v="2022-06-10T00:00:00"/>
    <m/>
    <d v="2022-01-02T00:00:00"/>
    <x v="7"/>
    <n v="23"/>
  </r>
  <r>
    <n v="1825"/>
    <s v="26.D.H.F."/>
    <s v="มานิต วดีศิริศักดิ์"/>
    <s v="6000168"/>
    <s v="หญิง"/>
    <n v="46"/>
    <n v="0"/>
    <s v="เกษตร"/>
    <s v="22"/>
    <x v="3"/>
    <x v="22"/>
    <x v="20"/>
    <x v="3"/>
    <s v="ปทุมรัตต์"/>
    <d v="2022-01-17T00:00:00"/>
    <d v="2022-01-20T00:00:00"/>
    <m/>
    <d v="2022-01-02T00:00:00"/>
    <x v="11"/>
    <n v="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15"/>
    <x v="23"/>
    <x v="21"/>
    <x v="3"/>
    <s v="ปทุมรัตต์"/>
    <d v="2022-01-18T00:00:00"/>
    <d v="2022-01-21T00:00:00"/>
    <m/>
    <d v="2022-01-02T00:00:00"/>
    <x v="11"/>
    <n v="3"/>
  </r>
  <r>
    <n v="13266"/>
    <s v="26.D.H.F."/>
    <s v="รัฐวิชญ์ วงศ์พิมล"/>
    <s v="828887"/>
    <s v="ชาย"/>
    <n v="11"/>
    <n v="2"/>
    <s v="นักเรียน"/>
    <s v="34"/>
    <x v="16"/>
    <x v="24"/>
    <x v="22"/>
    <x v="6"/>
    <s v="ร้อยเอ็ด"/>
    <d v="2022-06-07T00:00:00"/>
    <d v="2022-06-11T00:00:00"/>
    <m/>
    <d v="2022-01-02T00:00:00"/>
    <x v="7"/>
    <n v="23"/>
  </r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8"/>
    <x v="10"/>
    <x v="10"/>
    <x v="6"/>
    <s v="ร้อยเอ็ด"/>
    <d v="2022-04-19T00:00:00"/>
    <d v="2022-04-22T00:00:00"/>
    <m/>
    <d v="2022-01-02T00:00:00"/>
    <x v="9"/>
    <n v="16"/>
  </r>
  <r>
    <n v="13315"/>
    <s v="26.D.H.F."/>
    <s v="ศุภวิชญ์ บุดสนิท"/>
    <s v="550003499"/>
    <s v="ชาย"/>
    <n v="9"/>
    <n v="5"/>
    <s v="นักเรียน"/>
    <s v="75"/>
    <x v="10"/>
    <x v="1"/>
    <x v="1"/>
    <x v="1"/>
    <s v="หนองฮี"/>
    <d v="2022-06-16T00:00:00"/>
    <d v="2022-06-16T00:00:00"/>
    <m/>
    <d v="2022-01-02T00:00:00"/>
    <x v="2"/>
    <n v="24"/>
  </r>
  <r>
    <n v="13852"/>
    <s v="26.D.H.F."/>
    <s v="สมลิสา ศรีบัว"/>
    <s v="470002428"/>
    <s v="หญิง"/>
    <n v="28"/>
    <n v="3"/>
    <s v="เกษตร"/>
    <s v="37"/>
    <x v="17"/>
    <x v="25"/>
    <x v="1"/>
    <x v="1"/>
    <s v="หนองฮี"/>
    <d v="2022-06-21T00:00:00"/>
    <d v="2022-06-21T00:00:00"/>
    <m/>
    <d v="2022-01-02T00:00:00"/>
    <x v="0"/>
    <n v="25"/>
  </r>
  <r>
    <n v="15096"/>
    <s v="26.D.H.F."/>
    <s v="สมหวัง มั่นแม้น"/>
    <s v="000021202"/>
    <s v="ชาย"/>
    <n v="51"/>
    <n v="3"/>
    <s v="รับจ้าง,กรรมกร"/>
    <s v="36"/>
    <x v="2"/>
    <x v="26"/>
    <x v="23"/>
    <x v="9"/>
    <s v="ทุ่งเขาหลวง"/>
    <d v="2022-07-01T00:00:00"/>
    <d v="2022-07-08T00:00:00"/>
    <m/>
    <d v="2022-01-02T00:00:00"/>
    <x v="12"/>
    <n v="26"/>
  </r>
  <r>
    <n v="12387"/>
    <s v="26.D.H.F."/>
    <s v="สมัย พลเยี่ยม"/>
    <s v="000081600"/>
    <s v="ชาย"/>
    <n v="65"/>
    <n v="4"/>
    <s v="เกษตร"/>
    <s v="81"/>
    <x v="7"/>
    <x v="27"/>
    <x v="24"/>
    <x v="5"/>
    <s v="โพนทอง"/>
    <d v="2022-06-01T00:00:00"/>
    <d v="2022-06-08T00:00:00"/>
    <m/>
    <d v="2022-01-02T00:00:00"/>
    <x v="7"/>
    <n v="22"/>
  </r>
  <r>
    <n v="12607"/>
    <s v="26.D.H.F."/>
    <s v="สรนันท์ ชัยคณารักษ์กูล"/>
    <s v="609330"/>
    <s v="ชาย"/>
    <n v="33"/>
    <n v="5"/>
    <s v="รับจ้าง,กรรมกร"/>
    <s v="570"/>
    <x v="18"/>
    <x v="28"/>
    <x v="7"/>
    <x v="6"/>
    <s v="ร้อยเอ็ด"/>
    <d v="2022-06-03T00:00:00"/>
    <d v="2022-06-07T00:00:00"/>
    <m/>
    <d v="2022-01-02T00:00:00"/>
    <x v="7"/>
    <n v="22"/>
  </r>
  <r>
    <n v="11622"/>
    <s v="26.D.H.F."/>
    <s v="สันติ ใจดำ"/>
    <s v="510002829"/>
    <s v="ชาย"/>
    <n v="13"/>
    <n v="9"/>
    <s v="นักเรียน"/>
    <s v="94"/>
    <x v="1"/>
    <x v="1"/>
    <x v="1"/>
    <x v="1"/>
    <s v="หนองฮี"/>
    <d v="2022-05-28T00:00:00"/>
    <d v="2022-05-28T00:00:00"/>
    <m/>
    <d v="2022-01-02T00:00:00"/>
    <x v="1"/>
    <n v="21"/>
  </r>
  <r>
    <n v="11854"/>
    <s v="26.D.H.F."/>
    <s v="สิทธิศักดิ์ ใจการ"/>
    <s v="570000521"/>
    <s v="ชาย"/>
    <n v="8"/>
    <n v="11"/>
    <s v="นักเรียน"/>
    <s v="106"/>
    <x v="13"/>
    <x v="29"/>
    <x v="25"/>
    <x v="12"/>
    <s v="จุรีเวช"/>
    <d v="2022-06-03T00:00:00"/>
    <d v="2022-06-03T00:00:00"/>
    <m/>
    <d v="2022-01-02T00:00:00"/>
    <x v="3"/>
    <n v="22"/>
  </r>
  <r>
    <n v="3000"/>
    <s v="26.D.H.F."/>
    <s v="สิริมา โพธิ์ไพร"/>
    <s v="450063701"/>
    <s v="หญิง"/>
    <n v="63"/>
    <n v="8"/>
    <s v="เกษตร"/>
    <s v="21"/>
    <x v="13"/>
    <x v="30"/>
    <x v="26"/>
    <x v="13"/>
    <s v="พนมไพร"/>
    <d v="2022-01-31T00:00:00"/>
    <d v="2022-01-31T00:00:00"/>
    <m/>
    <d v="2022-01-02T00:00:00"/>
    <x v="13"/>
    <n v="5"/>
  </r>
  <r>
    <n v="14478"/>
    <s v="26.D.H.F."/>
    <s v="สิริวรรณ วงศ์คำจันทร์"/>
    <s v="1043791"/>
    <s v="หญิง"/>
    <n v="17"/>
    <n v="0"/>
    <s v="นักเรียน"/>
    <s v="90"/>
    <x v="0"/>
    <x v="0"/>
    <x v="0"/>
    <x v="0"/>
    <s v="ร้อยเอ็ด"/>
    <d v="2022-06-18T00:00:00"/>
    <d v="2022-06-19T00:00:00"/>
    <m/>
    <d v="2022-01-02T00:00:00"/>
    <x v="0"/>
    <n v="24"/>
  </r>
  <r>
    <n v="15162"/>
    <s v="26.D.H.F."/>
    <s v="หลอด คำสีเขียว"/>
    <s v="450045307"/>
    <s v="หญิง"/>
    <n v="72"/>
    <n v="6"/>
    <s v="เกษตร"/>
    <s v="7"/>
    <x v="13"/>
    <x v="30"/>
    <x v="26"/>
    <x v="13"/>
    <s v="พนมไพร"/>
    <d v="2022-07-09T00:00:00"/>
    <d v="2022-07-09T00:00:00"/>
    <m/>
    <d v="2022-01-02T00:00:00"/>
    <x v="12"/>
    <n v="27"/>
  </r>
  <r>
    <n v="12231"/>
    <s v="26.D.H.F."/>
    <s v="อัญชรี แผลงฤทธิ์"/>
    <s v="500005557"/>
    <s v="หญิง"/>
    <n v="18"/>
    <n v="9"/>
    <s v="นักเรียน"/>
    <s v="160"/>
    <x v="13"/>
    <x v="31"/>
    <x v="1"/>
    <x v="1"/>
    <s v="หนองฮี"/>
    <d v="2022-06-02T00:00:00"/>
    <d v="2022-06-02T00:00:00"/>
    <m/>
    <d v="2022-01-02T00:00:00"/>
    <x v="3"/>
    <n v="22"/>
  </r>
  <r>
    <n v="14759"/>
    <s v="26.D.H.F."/>
    <s v="อัษฏา สีลารัตน์"/>
    <s v="000001955"/>
    <s v="ชาย"/>
    <n v="25"/>
    <n v="1"/>
    <s v="รับจ้าง,กรรมกร"/>
    <s v="58"/>
    <x v="10"/>
    <x v="32"/>
    <x v="27"/>
    <x v="9"/>
    <s v="ทุ่งเขาหลวง"/>
    <d v="2022-06-27T00:00:00"/>
    <d v="2022-07-03T00:00:00"/>
    <m/>
    <d v="2022-01-02T00:00:00"/>
    <x v="12"/>
    <n v="26"/>
  </r>
  <r>
    <n v="15026"/>
    <s v="26.D.H.F."/>
    <s v="อุดม มะลาไสย"/>
    <s v="822707"/>
    <s v="ชาย"/>
    <n v="23"/>
    <n v="6"/>
    <s v="รับจ้าง,กรรมกร"/>
    <s v="28"/>
    <x v="0"/>
    <x v="33"/>
    <x v="17"/>
    <x v="0"/>
    <s v="ร้อยเอ็ด"/>
    <d v="2022-06-29T00:00:00"/>
    <d v="2022-07-01T00:00:00"/>
    <m/>
    <d v="2022-01-02T00:00:00"/>
    <x v="5"/>
    <n v="26"/>
  </r>
  <r>
    <n v="14927"/>
    <s v="26.D.H.F."/>
    <s v="เอกลักษ์ ศิริทร"/>
    <s v="5400652"/>
    <s v="ชาย"/>
    <n v="16"/>
    <n v="3"/>
    <s v="นักเรียน"/>
    <s v="79"/>
    <x v="11"/>
    <x v="34"/>
    <x v="28"/>
    <x v="14"/>
    <s v="หนองพอก"/>
    <d v="2022-07-02T00:00:00"/>
    <d v="2022-07-05T00:00:00"/>
    <m/>
    <d v="2022-01-02T00:00:00"/>
    <x v="12"/>
    <n v="26"/>
  </r>
  <r>
    <n v="14757"/>
    <s v="26.D.H.F."/>
    <s v="เอนก ลำเภา"/>
    <s v="000022128"/>
    <s v="ชาย"/>
    <n v="16"/>
    <n v="7"/>
    <s v="นักเรียน"/>
    <s v="224"/>
    <x v="3"/>
    <x v="5"/>
    <x v="5"/>
    <x v="4"/>
    <s v="โพนทราย"/>
    <d v="2022-07-04T00:00:00"/>
    <d v="2022-07-04T00:00:00"/>
    <m/>
    <d v="2022-01-02T00:00:00"/>
    <x v="12"/>
    <n v="27"/>
  </r>
  <r>
    <n v="13518"/>
    <s v="66.Dengue fever"/>
    <s v="ALBERT VAV GOG"/>
    <s v="1282976"/>
    <s v="ชาย"/>
    <n v="54"/>
    <n v="11"/>
    <s v="รับจ้าง,กรรมกร"/>
    <s v="22/1"/>
    <x v="3"/>
    <x v="35"/>
    <x v="29"/>
    <x v="15"/>
    <s v="ร้อยเอ็ด"/>
    <d v="2022-06-16T00:00:00"/>
    <d v="2022-06-19T00:00:00"/>
    <m/>
    <d v="2022-01-02T00:00:00"/>
    <x v="0"/>
    <n v="24"/>
  </r>
  <r>
    <n v="12801"/>
    <s v="66.Dengue fever"/>
    <s v="กชพร พรมนิกร"/>
    <s v="650000202"/>
    <s v="หญิง"/>
    <n v="3"/>
    <n v="6"/>
    <s v="ไม่ทราบอาชีพ/ในปกครอง"/>
    <s v="43"/>
    <x v="1"/>
    <x v="1"/>
    <x v="1"/>
    <x v="1"/>
    <s v="หนองฮี"/>
    <d v="2022-06-06T00:00:00"/>
    <d v="2022-06-06T00:00:00"/>
    <m/>
    <d v="2022-01-02T00:00:00"/>
    <x v="7"/>
    <n v="23"/>
  </r>
  <r>
    <n v="9800"/>
    <s v="66.Dengue fever"/>
    <s v="กณวรรธน์ ผดุงเวียง"/>
    <s v="6501722"/>
    <s v="ชาย"/>
    <n v="4"/>
    <n v="0"/>
    <s v="ไม่ทราบอาชีพ/ในปกครอง"/>
    <s v="13"/>
    <x v="1"/>
    <x v="36"/>
    <x v="30"/>
    <x v="2"/>
    <s v="จตุรพักตรพิมาน"/>
    <d v="2022-05-05T00:00:00"/>
    <d v="2022-05-05T00:00:00"/>
    <m/>
    <d v="2022-01-02T00:00:00"/>
    <x v="14"/>
    <n v="18"/>
  </r>
  <r>
    <n v="2944"/>
    <s v="66.Dengue fever"/>
    <s v="กนกกร  สุทธิดี"/>
    <s v="4453253"/>
    <s v="หญิง"/>
    <n v="33"/>
    <n v="0"/>
    <s v="ข้าราชการ"/>
    <s v="57"/>
    <x v="1"/>
    <x v="37"/>
    <x v="20"/>
    <x v="3"/>
    <s v="ปทุมรัตต์"/>
    <d v="2022-01-25T00:00:00"/>
    <d v="2022-01-29T00:00:00"/>
    <m/>
    <d v="2022-01-02T00:00:00"/>
    <x v="10"/>
    <n v="4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5"/>
    <x v="18"/>
    <x v="16"/>
    <x v="7"/>
    <s v="สุวรรณภูมิ"/>
    <d v="2022-02-08T00:00:00"/>
    <d v="2022-02-08T00:00:00"/>
    <m/>
    <d v="2022-01-02T00:00:00"/>
    <x v="15"/>
    <n v="6"/>
  </r>
  <r>
    <n v="13325"/>
    <s v="66.Dengue fever"/>
    <s v="กฤติญานุช อุ่นศรี"/>
    <s v="590000924"/>
    <s v="หญิง"/>
    <n v="5"/>
    <n v="8"/>
    <s v="ไม่ทราบอาชีพ/ในปกครอง"/>
    <s v="111"/>
    <x v="10"/>
    <x v="1"/>
    <x v="1"/>
    <x v="1"/>
    <s v="หนองฮี"/>
    <d v="2022-06-12T00:00:00"/>
    <d v="2022-06-12T00:00:00"/>
    <m/>
    <d v="2022-01-02T00:00:00"/>
    <x v="2"/>
    <n v="24"/>
  </r>
  <r>
    <n v="7774"/>
    <s v="66.Dengue fever"/>
    <s v="กฤษดา รัตนภักดี"/>
    <s v="460094436"/>
    <s v="ชาย"/>
    <n v="20"/>
    <n v="8"/>
    <s v="นักเรียน"/>
    <s v="161"/>
    <x v="5"/>
    <x v="18"/>
    <x v="16"/>
    <x v="7"/>
    <s v="สุวรรณภูมิ"/>
    <d v="2022-02-01T00:00:00"/>
    <d v="2022-02-02T00:00:00"/>
    <m/>
    <d v="2022-01-02T00:00:00"/>
    <x v="13"/>
    <n v="5"/>
  </r>
  <r>
    <n v="13861"/>
    <s v="66.Dengue fever"/>
    <s v="กัญญาณัฐ จักธิฤทธิ์"/>
    <s v="650000765"/>
    <s v="หญิง"/>
    <n v="0"/>
    <n v="7"/>
    <s v="ไม่ทราบอาชีพ/ในปกครอง"/>
    <s v="37"/>
    <x v="17"/>
    <x v="25"/>
    <x v="1"/>
    <x v="1"/>
    <s v="หนองฮี"/>
    <d v="2022-06-21T00:00:00"/>
    <d v="2022-06-21T00:00:00"/>
    <m/>
    <d v="2022-01-02T00:00:00"/>
    <x v="0"/>
    <n v="25"/>
  </r>
  <r>
    <n v="7775"/>
    <s v="66.Dengue fever"/>
    <s v="กันต์ณภัทร กาญจนศร"/>
    <s v="540160814"/>
    <s v="ชาย"/>
    <n v="11"/>
    <n v="2"/>
    <s v="นักเรียน"/>
    <s v="84"/>
    <x v="2"/>
    <x v="38"/>
    <x v="16"/>
    <x v="7"/>
    <s v="สุวรรณภูมิ"/>
    <d v="2022-02-18T00:00:00"/>
    <d v="2022-02-20T00:00:00"/>
    <m/>
    <d v="2022-01-02T00:00:00"/>
    <x v="16"/>
    <n v="7"/>
  </r>
  <r>
    <n v="14839"/>
    <s v="66.Dengue fever"/>
    <s v="กันตพร ชมพูเขา"/>
    <m/>
    <s v="หญิง"/>
    <n v="7"/>
    <n v="0"/>
    <s v="นักเรียน"/>
    <s v="279"/>
    <x v="14"/>
    <x v="39"/>
    <x v="31"/>
    <x v="12"/>
    <s v="เสลภูมิ"/>
    <d v="2022-06-29T00:00:00"/>
    <d v="2022-07-01T00:00:00"/>
    <m/>
    <d v="2022-01-02T00:00:00"/>
    <x v="5"/>
    <n v="26"/>
  </r>
  <r>
    <n v="15025"/>
    <s v="66.Dengue fever"/>
    <s v="กัลยา ไกรสุธา"/>
    <s v="813486"/>
    <s v="หญิง"/>
    <n v="11"/>
    <n v="7"/>
    <s v="นักเรียน"/>
    <s v="67"/>
    <x v="0"/>
    <x v="9"/>
    <x v="9"/>
    <x v="6"/>
    <s v="ร้อยเอ็ด"/>
    <d v="2022-06-30T00:00:00"/>
    <d v="2022-07-03T00:00:00"/>
    <m/>
    <d v="2022-01-02T00:00:00"/>
    <x v="12"/>
    <n v="26"/>
  </r>
  <r>
    <n v="12798"/>
    <s v="66.Dengue fever"/>
    <s v="กาญจนา จันครา"/>
    <s v="490002364"/>
    <s v="หญิง"/>
    <n v="30"/>
    <n v="7"/>
    <s v="เกษตร"/>
    <s v="43"/>
    <x v="1"/>
    <x v="1"/>
    <x v="1"/>
    <x v="1"/>
    <s v="หนองฮี"/>
    <d v="2022-06-05T00:00:00"/>
    <d v="2022-06-05T00:00:00"/>
    <m/>
    <d v="2022-01-02T00:00:00"/>
    <x v="7"/>
    <n v="23"/>
  </r>
  <r>
    <n v="12147"/>
    <s v="66.Dengue fever"/>
    <s v="กานต์รวี กะการดี"/>
    <m/>
    <s v="หญิง"/>
    <n v="0"/>
    <n v="4"/>
    <s v="ไม่ทราบอาชีพ/ในปกครอง"/>
    <s v="57"/>
    <x v="17"/>
    <x v="40"/>
    <x v="32"/>
    <x v="2"/>
    <s v="ร้อยเอ็ดธนบุรี"/>
    <d v="2022-05-30T00:00:00"/>
    <d v="2022-06-02T00:00:00"/>
    <m/>
    <d v="2022-01-02T00:00:00"/>
    <x v="3"/>
    <n v="22"/>
  </r>
  <r>
    <n v="2320"/>
    <s v="66.Dengue fever"/>
    <s v="กิตติพงศ์ เทียนศรี"/>
    <m/>
    <s v="ชาย"/>
    <n v="25"/>
    <n v="0"/>
    <s v="รับจ้าง,กรรมกร"/>
    <s v="17"/>
    <x v="10"/>
    <x v="41"/>
    <x v="33"/>
    <x v="12"/>
    <s v="เสลภูมิ"/>
    <d v="2022-01-17T00:00:00"/>
    <d v="2022-01-17T00:00:00"/>
    <m/>
    <d v="2022-01-02T00:00:00"/>
    <x v="11"/>
    <n v="3"/>
  </r>
  <r>
    <n v="10235"/>
    <s v="66.Dengue fever"/>
    <s v="กิตติภูมิ แสนวัง"/>
    <s v="520003809"/>
    <s v="ชาย"/>
    <n v="12"/>
    <n v="6"/>
    <s v="นักเรียน"/>
    <s v="85"/>
    <x v="1"/>
    <x v="1"/>
    <x v="1"/>
    <x v="1"/>
    <s v="หนองฮี"/>
    <d v="2022-05-01T00:00:00"/>
    <d v="2022-05-01T00:00:00"/>
    <m/>
    <d v="2022-01-02T00:00:00"/>
    <x v="14"/>
    <n v="18"/>
  </r>
  <r>
    <n v="3174"/>
    <s v="66.Dengue fever"/>
    <s v="กิตติวัฒน์ ถวัลย์เวช"/>
    <s v="383217"/>
    <s v="ชาย"/>
    <n v="21"/>
    <n v="7"/>
    <s v="นักเรียน"/>
    <s v="96"/>
    <x v="5"/>
    <x v="18"/>
    <x v="16"/>
    <x v="7"/>
    <s v="ร้อยเอ็ด"/>
    <d v="2022-01-22T00:00:00"/>
    <d v="2022-01-23T00:00:00"/>
    <m/>
    <d v="2022-01-02T00:00:00"/>
    <x v="10"/>
    <n v="3"/>
  </r>
  <r>
    <n v="11616"/>
    <s v="66.Dengue fever"/>
    <s v="เกวลิน คูณศรี"/>
    <s v="500003999"/>
    <s v="หญิง"/>
    <n v="14"/>
    <n v="8"/>
    <s v="นักเรียน"/>
    <s v="125"/>
    <x v="1"/>
    <x v="1"/>
    <x v="1"/>
    <x v="1"/>
    <s v="หนองฮี"/>
    <d v="2022-05-24T00:00:00"/>
    <d v="2022-05-24T00:00:00"/>
    <m/>
    <d v="2022-01-02T00:00:00"/>
    <x v="1"/>
    <n v="21"/>
  </r>
  <r>
    <n v="13336"/>
    <s v="66.Dengue fever"/>
    <s v="เกียรติยศ ผดาวัลย์"/>
    <s v="540002372"/>
    <s v="ชาย"/>
    <n v="10"/>
    <n v="10"/>
    <s v="นักเรียน"/>
    <s v="79"/>
    <x v="10"/>
    <x v="1"/>
    <x v="1"/>
    <x v="1"/>
    <s v="หนองฮี"/>
    <d v="2022-06-15T00:00:00"/>
    <d v="2022-06-15T00:00:00"/>
    <m/>
    <d v="2022-01-02T00:00:00"/>
    <x v="2"/>
    <n v="24"/>
  </r>
  <r>
    <n v="4745"/>
    <s v="66.Dengue fever"/>
    <s v="ไกรวิชญ์ นุชารัมย์"/>
    <s v="182822"/>
    <s v="ชาย"/>
    <n v="7"/>
    <n v="0"/>
    <s v="นักเรียน"/>
    <s v="267"/>
    <x v="5"/>
    <x v="18"/>
    <x v="16"/>
    <x v="7"/>
    <s v="สุวรรณภูมิ"/>
    <d v="2022-02-08T00:00:00"/>
    <d v="2022-02-08T00:00:00"/>
    <m/>
    <d v="2022-01-02T00:00:00"/>
    <x v="15"/>
    <n v="6"/>
  </r>
  <r>
    <n v="14479"/>
    <s v="66.Dengue fever"/>
    <s v="จรุญลักษณ์ ทรงคะรักษ์"/>
    <s v="1112614"/>
    <s v="หญิง"/>
    <n v="20"/>
    <n v="8"/>
    <s v="รับจ้าง,กรรมกร"/>
    <s v="40"/>
    <x v="0"/>
    <x v="0"/>
    <x v="0"/>
    <x v="0"/>
    <s v="ร้อยเอ็ด"/>
    <d v="2022-06-23T00:00:00"/>
    <d v="2022-06-27T00:00:00"/>
    <m/>
    <d v="2022-01-02T00:00:00"/>
    <x v="5"/>
    <n v="25"/>
  </r>
  <r>
    <n v="12224"/>
    <s v="66.Dengue fever"/>
    <s v="จันทรรัตน์ วิเศษวงษา"/>
    <s v="530001996"/>
    <s v="หญิง"/>
    <n v="12"/>
    <n v="1"/>
    <s v="นักเรียน"/>
    <s v="75"/>
    <x v="5"/>
    <x v="42"/>
    <x v="1"/>
    <x v="1"/>
    <s v="หนองฮี"/>
    <d v="2022-06-03T00:00:00"/>
    <d v="2022-06-03T00:00:00"/>
    <m/>
    <d v="2022-01-02T00:00:00"/>
    <x v="3"/>
    <n v="22"/>
  </r>
  <r>
    <n v="13074"/>
    <s v="66.Dengue fever"/>
    <s v="จำรัส พลคาม"/>
    <s v="000022618"/>
    <s v="หญิง"/>
    <n v="58"/>
    <n v="5"/>
    <s v="รับจ้าง,กรรมกร"/>
    <s v="80"/>
    <x v="2"/>
    <x v="26"/>
    <x v="23"/>
    <x v="9"/>
    <s v="ทุ่งเขาหลวง"/>
    <d v="2022-06-09T00:00:00"/>
    <d v="2022-06-15T00:00:00"/>
    <m/>
    <d v="2022-01-02T00:00:00"/>
    <x v="2"/>
    <n v="23"/>
  </r>
  <r>
    <n v="12236"/>
    <s v="66.Dengue fever"/>
    <s v="จิรนันท์ โมพิมพ์"/>
    <s v="600001022"/>
    <s v="หญิง"/>
    <n v="6"/>
    <n v="10"/>
    <s v="นักเรียน"/>
    <s v="72"/>
    <x v="1"/>
    <x v="1"/>
    <x v="1"/>
    <x v="1"/>
    <s v="หนองฮี"/>
    <d v="2022-05-31T00:00:00"/>
    <d v="2022-05-31T00:00:00"/>
    <m/>
    <d v="2022-01-02T00:00:00"/>
    <x v="3"/>
    <n v="22"/>
  </r>
  <r>
    <n v="12810"/>
    <s v="66.Dengue fever"/>
    <s v="จิรพัฒน์ สีคงเพชร์"/>
    <s v="580000213"/>
    <s v="ชาย"/>
    <n v="7"/>
    <n v="3"/>
    <s v="นักเรียน"/>
    <s v="2"/>
    <x v="1"/>
    <x v="1"/>
    <x v="1"/>
    <x v="1"/>
    <s v="หนองฮี"/>
    <d v="2022-06-07T00:00:00"/>
    <d v="2022-06-07T00:00:00"/>
    <m/>
    <d v="2022-01-02T00:00:00"/>
    <x v="7"/>
    <n v="23"/>
  </r>
  <r>
    <n v="14482"/>
    <s v="66.Dengue fever"/>
    <s v="จิรากร เทพจันทร์"/>
    <s v="1085663"/>
    <s v="ชาย"/>
    <n v="49"/>
    <n v="4"/>
    <s v="ข้าราชการ"/>
    <s v="285"/>
    <x v="5"/>
    <x v="19"/>
    <x v="7"/>
    <x v="6"/>
    <s v="ร้อยเอ็ด"/>
    <d v="2022-06-18T00:00:00"/>
    <d v="2022-06-28T00:00:00"/>
    <m/>
    <d v="2022-01-02T00:00:00"/>
    <x v="5"/>
    <n v="24"/>
  </r>
  <r>
    <n v="13865"/>
    <s v="66.Dengue fever"/>
    <s v="เจนยุธนา พงษ์สุระ"/>
    <s v="590000735"/>
    <s v="ชาย"/>
    <n v="6"/>
    <n v="5"/>
    <s v="นักเรียน"/>
    <s v="182"/>
    <x v="13"/>
    <x v="31"/>
    <x v="1"/>
    <x v="1"/>
    <s v="หนองฮี"/>
    <d v="2022-06-25T00:00:00"/>
    <d v="2022-06-25T00:00:00"/>
    <m/>
    <d v="2022-01-02T00:00:00"/>
    <x v="0"/>
    <n v="25"/>
  </r>
  <r>
    <n v="12726"/>
    <s v="66.Dengue fever"/>
    <s v="ชญานนท์ ทวีบูลย์"/>
    <s v="971831"/>
    <s v="ชาย"/>
    <n v="8"/>
    <n v="3"/>
    <s v="นักเรียน"/>
    <s v="294"/>
    <x v="2"/>
    <x v="43"/>
    <x v="7"/>
    <x v="6"/>
    <s v="ร้อยเอ็ด"/>
    <d v="2022-06-08T00:00:00"/>
    <d v="2022-06-12T00:00:00"/>
    <m/>
    <d v="2022-01-02T00:00:00"/>
    <x v="2"/>
    <n v="23"/>
  </r>
  <r>
    <n v="9836"/>
    <s v="66.Dengue fever"/>
    <s v="ชนันภรณ์ ศิริสุวรรณ"/>
    <s v="000160308"/>
    <s v="หญิง"/>
    <n v="16"/>
    <n v="9"/>
    <s v="นักเรียน"/>
    <s v="6"/>
    <x v="0"/>
    <x v="44"/>
    <x v="34"/>
    <x v="12"/>
    <s v="เสลภูมิ"/>
    <d v="2022-05-05T00:00:00"/>
    <d v="2022-05-05T00:00:00"/>
    <m/>
    <d v="2022-01-02T00:00:00"/>
    <x v="14"/>
    <n v="18"/>
  </r>
  <r>
    <n v="13779"/>
    <s v="66.Dengue fever"/>
    <s v="ชนิสรา คมขำ"/>
    <m/>
    <s v="หญิง"/>
    <n v="9"/>
    <n v="0"/>
    <s v="นักเรียน"/>
    <s v="48"/>
    <x v="5"/>
    <x v="45"/>
    <x v="35"/>
    <x v="12"/>
    <s v="เสลภูมิ"/>
    <d v="2022-06-19T00:00:00"/>
    <d v="2022-06-22T00:00:00"/>
    <m/>
    <d v="2022-01-02T00:00:00"/>
    <x v="0"/>
    <n v="25"/>
  </r>
  <r>
    <n v="11620"/>
    <s v="66.Dengue fever"/>
    <s v="ชไมพร เชื้อมอญ"/>
    <s v="630000311"/>
    <s v="หญิง"/>
    <n v="2"/>
    <n v="1"/>
    <s v="ไม่ทราบอาชีพ/ในปกครอง"/>
    <s v="22"/>
    <x v="1"/>
    <x v="1"/>
    <x v="1"/>
    <x v="1"/>
    <s v="หนองฮี"/>
    <d v="2022-05-25T00:00:00"/>
    <d v="2022-05-25T00:00:00"/>
    <m/>
    <d v="2022-01-02T00:00:00"/>
    <x v="1"/>
    <n v="21"/>
  </r>
  <r>
    <n v="13327"/>
    <s v="66.Dengue fever"/>
    <s v="ชวรัตน์ เจริญชัย"/>
    <s v="610000981"/>
    <s v="หญิง"/>
    <n v="3"/>
    <n v="8"/>
    <s v="ไม่ทราบอาชีพ/ในปกครอง"/>
    <s v="51"/>
    <x v="13"/>
    <x v="31"/>
    <x v="1"/>
    <x v="1"/>
    <s v="หนองฮี"/>
    <d v="2022-06-13T00:00:00"/>
    <d v="2022-06-13T00:00:00"/>
    <m/>
    <d v="2022-01-02T00:00:00"/>
    <x v="2"/>
    <n v="24"/>
  </r>
  <r>
    <n v="14371"/>
    <s v="66.Dengue fever"/>
    <s v="ชัชณรินทร์ จันทร์อินทร์"/>
    <m/>
    <s v="ชาย"/>
    <n v="4"/>
    <n v="0"/>
    <s v="ไม่ทราบอาชีพ/ในปกครอง"/>
    <s v="92"/>
    <x v="12"/>
    <x v="46"/>
    <x v="34"/>
    <x v="12"/>
    <s v="เสลภูมิ"/>
    <d v="2022-06-29T00:00:00"/>
    <d v="2022-06-30T00:00:00"/>
    <m/>
    <d v="2022-01-02T00:00:00"/>
    <x v="5"/>
    <n v="26"/>
  </r>
  <r>
    <n v="11656"/>
    <s v="66.Dengue fever"/>
    <s v="ชัยชนะ ยอดประทุม"/>
    <s v="6103747"/>
    <s v="ชาย"/>
    <n v="32"/>
    <n v="0"/>
    <s v="เกษตร"/>
    <s v="167"/>
    <x v="2"/>
    <x v="47"/>
    <x v="36"/>
    <x v="3"/>
    <s v="ปทุมรัตต์"/>
    <d v="2022-05-26T00:00:00"/>
    <d v="2022-05-30T00:00:00"/>
    <m/>
    <d v="2022-01-02T00:00:00"/>
    <x v="3"/>
    <n v="21"/>
  </r>
  <r>
    <n v="12813"/>
    <s v="66.Dengue fever"/>
    <s v="ชาลินี บุญเย็น"/>
    <s v="590001001"/>
    <s v="หญิง"/>
    <n v="7"/>
    <n v="6"/>
    <s v="นักเรียน"/>
    <s v="158"/>
    <x v="13"/>
    <x v="31"/>
    <x v="1"/>
    <x v="1"/>
    <s v="หนองฮี"/>
    <d v="2022-06-09T00:00:00"/>
    <d v="2022-06-09T00:00:00"/>
    <m/>
    <d v="2022-01-02T00:00:00"/>
    <x v="7"/>
    <n v="23"/>
  </r>
  <r>
    <n v="14938"/>
    <s v="66.Dengue fever"/>
    <s v="ชีวกิตติ์ ภูมิเลิศ"/>
    <s v="000024941"/>
    <s v="ชาย"/>
    <n v="8"/>
    <n v="7"/>
    <s v="นักเรียน"/>
    <s v="16"/>
    <x v="13"/>
    <x v="48"/>
    <x v="23"/>
    <x v="9"/>
    <s v="ทุ่งเขาหลวง"/>
    <d v="2022-07-03T00:00:00"/>
    <d v="2022-07-06T00:00:00"/>
    <m/>
    <d v="2022-01-02T00:00:00"/>
    <x v="12"/>
    <n v="27"/>
  </r>
  <r>
    <n v="13969"/>
    <s v="66.Dengue fever"/>
    <s v="เชิดศักดิ์ ศรีวรรณะ"/>
    <s v="4904138"/>
    <s v="ชาย"/>
    <n v="15"/>
    <n v="0"/>
    <s v="นักเรียน"/>
    <s v="106"/>
    <x v="15"/>
    <x v="30"/>
    <x v="36"/>
    <x v="3"/>
    <s v="ปทุมรัตต์"/>
    <d v="2022-06-24T00:00:00"/>
    <d v="2022-06-27T00:00:00"/>
    <m/>
    <d v="2022-01-02T00:00:00"/>
    <x v="5"/>
    <n v="25"/>
  </r>
  <r>
    <n v="14481"/>
    <s v="66.Dengue fever"/>
    <s v="โชติกา ไกรสุธา"/>
    <s v="973553"/>
    <s v="หญิง"/>
    <n v="7"/>
    <n v="9"/>
    <s v="นักเรียน"/>
    <s v="67"/>
    <x v="0"/>
    <x v="9"/>
    <x v="9"/>
    <x v="6"/>
    <s v="ร้อยเอ็ด"/>
    <d v="2022-06-25T00:00:00"/>
    <d v="2022-06-27T00:00:00"/>
    <m/>
    <d v="2022-01-02T00:00:00"/>
    <x v="5"/>
    <n v="25"/>
  </r>
  <r>
    <n v="13333"/>
    <s v="66.Dengue fever"/>
    <s v="ฐีรวัฒน์ สุดกันหา"/>
    <s v="600000173"/>
    <s v="ชาย"/>
    <n v="6"/>
    <n v="2"/>
    <s v="นักเรียน"/>
    <s v="53"/>
    <x v="10"/>
    <x v="1"/>
    <x v="1"/>
    <x v="1"/>
    <s v="หนองฮี"/>
    <d v="2022-06-14T00:00:00"/>
    <d v="2022-06-14T00:00:00"/>
    <m/>
    <d v="2022-01-02T00:00:00"/>
    <x v="2"/>
    <n v="24"/>
  </r>
  <r>
    <n v="14749"/>
    <s v="66.Dengue fever"/>
    <s v="ณัฐชยา รอดเรือง"/>
    <s v="520001392"/>
    <s v="หญิง"/>
    <n v="13"/>
    <n v="1"/>
    <s v="นักเรียน"/>
    <s v="45"/>
    <x v="0"/>
    <x v="49"/>
    <x v="1"/>
    <x v="1"/>
    <s v="หนองฮี"/>
    <d v="2022-06-27T00:00:00"/>
    <d v="2022-06-27T00:00:00"/>
    <m/>
    <d v="2022-01-02T00:00:00"/>
    <x v="5"/>
    <n v="26"/>
  </r>
  <r>
    <n v="12818"/>
    <s v="66.Dengue fever"/>
    <s v="ณัฐณิชา เจนเขตรการณ์"/>
    <s v="530000267"/>
    <s v="หญิง"/>
    <n v="12"/>
    <n v="4"/>
    <s v="นักเรียน"/>
    <s v="40"/>
    <x v="10"/>
    <x v="1"/>
    <x v="1"/>
    <x v="1"/>
    <s v="หนองฮี"/>
    <d v="2022-06-09T00:00:00"/>
    <d v="2022-06-09T00:00:00"/>
    <m/>
    <d v="2022-01-02T00:00:00"/>
    <x v="7"/>
    <n v="23"/>
  </r>
  <r>
    <n v="13267"/>
    <s v="66.Dengue fever"/>
    <s v="ณัฐณิชา ศิลายศ"/>
    <s v="1282363"/>
    <s v="หญิง"/>
    <n v="9"/>
    <n v="4"/>
    <s v="นักเรียน"/>
    <s v="49"/>
    <x v="13"/>
    <x v="50"/>
    <x v="37"/>
    <x v="0"/>
    <s v="ร้อยเอ็ด"/>
    <d v="2022-06-10T00:00:00"/>
    <d v="2022-06-13T00:00:00"/>
    <m/>
    <d v="2022-01-02T00:00:00"/>
    <x v="2"/>
    <n v="23"/>
  </r>
  <r>
    <n v="12806"/>
    <s v="66.Dengue fever"/>
    <s v="ณัฐธิดา ขันสัมฤทธิ์"/>
    <s v="550002508"/>
    <s v="หญิง"/>
    <n v="9"/>
    <n v="8"/>
    <s v="นักเรียน"/>
    <s v="138"/>
    <x v="10"/>
    <x v="1"/>
    <x v="1"/>
    <x v="1"/>
    <s v="หนองฮี"/>
    <d v="2022-06-06T00:00:00"/>
    <d v="2022-06-06T00:00:00"/>
    <m/>
    <d v="2022-01-02T00:00:00"/>
    <x v="7"/>
    <n v="23"/>
  </r>
  <r>
    <n v="10188"/>
    <s v="66.Dengue fever"/>
    <s v="ณัฐพงษ์ จริยาวณิชย์"/>
    <s v="620002386"/>
    <s v="ชาย"/>
    <n v="10"/>
    <n v="7"/>
    <s v="นักเรียน"/>
    <s v="112"/>
    <x v="3"/>
    <x v="51"/>
    <x v="26"/>
    <x v="13"/>
    <s v="สุวรรณภูมิ"/>
    <d v="2022-04-29T00:00:00"/>
    <d v="2022-05-03T00:00:00"/>
    <m/>
    <d v="2022-01-02T00:00:00"/>
    <x v="14"/>
    <n v="17"/>
  </r>
  <r>
    <n v="12807"/>
    <s v="66.Dengue fever"/>
    <s v="ณัฐพร พรมจันทร์"/>
    <s v="480022363"/>
    <s v="หญิง"/>
    <n v="16"/>
    <n v="11"/>
    <s v="นักเรียน"/>
    <s v="16"/>
    <x v="10"/>
    <x v="1"/>
    <x v="1"/>
    <x v="1"/>
    <s v="หนองฮี"/>
    <d v="2022-06-07T00:00:00"/>
    <d v="2022-06-07T00:00:00"/>
    <m/>
    <d v="2022-01-02T00:00:00"/>
    <x v="7"/>
    <n v="23"/>
  </r>
  <r>
    <n v="12821"/>
    <s v="66.Dengue fever"/>
    <s v="ณีรนุช บรรยง"/>
    <s v="590000441"/>
    <s v="หญิง"/>
    <n v="6"/>
    <n v="1"/>
    <s v="นักเรียน"/>
    <s v="48"/>
    <x v="11"/>
    <x v="16"/>
    <x v="1"/>
    <x v="1"/>
    <s v="หนองฮี"/>
    <d v="2022-06-10T00:00:00"/>
    <d v="2022-06-10T00:00:00"/>
    <m/>
    <d v="2022-01-02T00:00:00"/>
    <x v="7"/>
    <n v="23"/>
  </r>
  <r>
    <n v="13876"/>
    <s v="66.Dengue fever"/>
    <s v="ดรุณี วังอ่อน"/>
    <s v="450057499"/>
    <s v="หญิง"/>
    <n v="22"/>
    <n v="0"/>
    <s v="รับจ้าง,กรรมกร"/>
    <s v="152"/>
    <x v="9"/>
    <x v="52"/>
    <x v="38"/>
    <x v="13"/>
    <s v="พนมไพร"/>
    <d v="2022-06-27T00:00:00"/>
    <d v="2022-06-27T00:00:00"/>
    <m/>
    <d v="2022-01-02T00:00:00"/>
    <x v="5"/>
    <n v="26"/>
  </r>
  <r>
    <n v="14754"/>
    <s v="66.Dengue fever"/>
    <s v="เดช เมรัตน์"/>
    <s v="450063961"/>
    <s v="ชาย"/>
    <n v="75"/>
    <n v="1"/>
    <s v="เกษตร"/>
    <s v="118"/>
    <x v="5"/>
    <x v="53"/>
    <x v="39"/>
    <x v="1"/>
    <s v="หนองฮี"/>
    <d v="2022-07-01T00:00:00"/>
    <d v="2022-07-01T00:00:00"/>
    <m/>
    <d v="2022-01-02T00:00:00"/>
    <x v="5"/>
    <n v="26"/>
  </r>
  <r>
    <n v="12239"/>
    <s v="66.Dengue fever"/>
    <s v="เดชาวัต สาผาย"/>
    <s v="570000933"/>
    <s v="ชาย"/>
    <n v="15"/>
    <n v="8"/>
    <s v="นักเรียน"/>
    <s v="76"/>
    <x v="10"/>
    <x v="1"/>
    <x v="1"/>
    <x v="1"/>
    <s v="หนองฮี"/>
    <d v="2022-06-03T00:00:00"/>
    <d v="2022-06-03T00:00:00"/>
    <m/>
    <d v="2022-01-02T00:00:00"/>
    <x v="3"/>
    <n v="22"/>
  </r>
  <r>
    <n v="15169"/>
    <s v="66.Dengue fever"/>
    <s v="ตรัยคุณ ในเวียง"/>
    <s v="600000344"/>
    <s v="ชาย"/>
    <n v="5"/>
    <n v="3"/>
    <s v="ไม่ทราบอาชีพ/ในปกครอง"/>
    <s v="91"/>
    <x v="10"/>
    <x v="1"/>
    <x v="1"/>
    <x v="1"/>
    <s v="หนองฮี"/>
    <d v="2022-07-03T00:00:00"/>
    <d v="2022-07-03T00:00:00"/>
    <m/>
    <d v="2022-01-02T00:00:00"/>
    <x v="12"/>
    <n v="27"/>
  </r>
  <r>
    <n v="13337"/>
    <s v="66.Dengue fever"/>
    <s v="ตรีวิชย์ พานิช"/>
    <s v="520002361"/>
    <s v="ชาย"/>
    <n v="12"/>
    <n v="11"/>
    <s v="นักเรียน"/>
    <s v="105"/>
    <x v="10"/>
    <x v="1"/>
    <x v="1"/>
    <x v="1"/>
    <s v="หนองฮี"/>
    <d v="2022-06-15T00:00:00"/>
    <d v="2022-06-15T00:00:00"/>
    <m/>
    <d v="2022-01-02T00:00:00"/>
    <x v="2"/>
    <n v="24"/>
  </r>
  <r>
    <n v="14751"/>
    <s v="66.Dengue fever"/>
    <s v="ทยากร มหาสีทะเนตร"/>
    <s v="490000262"/>
    <s v="ชาย"/>
    <n v="16"/>
    <n v="5"/>
    <s v="นักเรียน"/>
    <s v="1"/>
    <x v="10"/>
    <x v="1"/>
    <x v="1"/>
    <x v="1"/>
    <s v="หนองฮี"/>
    <d v="2022-06-28T00:00:00"/>
    <d v="2022-06-28T00:00:00"/>
    <m/>
    <d v="2022-01-02T00:00:00"/>
    <x v="5"/>
    <n v="26"/>
  </r>
  <r>
    <n v="4746"/>
    <s v="66.Dengue fever"/>
    <s v="ทยากร โสรถาวร"/>
    <s v="420016025"/>
    <s v="ชาย"/>
    <n v="25"/>
    <n v="3"/>
    <s v="เกษตร"/>
    <s v="81"/>
    <x v="5"/>
    <x v="18"/>
    <x v="16"/>
    <x v="7"/>
    <s v="สุวรรณภูมิ"/>
    <d v="2022-01-24T00:00:00"/>
    <d v="2022-01-27T00:00:00"/>
    <m/>
    <d v="2022-01-02T00:00:00"/>
    <x v="10"/>
    <n v="4"/>
  </r>
  <r>
    <n v="13789"/>
    <s v="66.Dengue fever"/>
    <s v="ทรัพย์ศิริโชค ทองปาน"/>
    <s v="520001026"/>
    <s v="ชาย"/>
    <n v="13"/>
    <n v="4"/>
    <s v="นักเรียน"/>
    <s v="4"/>
    <x v="17"/>
    <x v="54"/>
    <x v="40"/>
    <x v="13"/>
    <s v="พนมไพร"/>
    <d v="2022-06-22T00:00:00"/>
    <d v="2022-06-24T00:00:00"/>
    <m/>
    <d v="2022-01-02T00:00:00"/>
    <x v="0"/>
    <n v="25"/>
  </r>
  <r>
    <n v="12816"/>
    <s v="66.Dengue fever"/>
    <s v="ทัศนวรรณ บิณศรี"/>
    <s v="590000937"/>
    <s v="หญิง"/>
    <n v="7"/>
    <n v="4"/>
    <s v="นักเรียน"/>
    <s v="12"/>
    <x v="11"/>
    <x v="16"/>
    <x v="1"/>
    <x v="1"/>
    <s v="หนองฮี"/>
    <d v="2022-06-09T00:00:00"/>
    <d v="2022-06-09T00:00:00"/>
    <m/>
    <d v="2022-01-02T00:00:00"/>
    <x v="7"/>
    <n v="23"/>
  </r>
  <r>
    <n v="12800"/>
    <s v="66.Dengue fever"/>
    <s v="ทีระวัฒน์ วิชัย"/>
    <s v="650000670"/>
    <s v="ชาย"/>
    <n v="5"/>
    <n v="9"/>
    <s v="ไม่ทราบอาชีพ/ในปกครอง"/>
    <s v="26"/>
    <x v="10"/>
    <x v="1"/>
    <x v="1"/>
    <x v="1"/>
    <s v="หนองฮี"/>
    <d v="2022-06-06T00:00:00"/>
    <d v="2022-06-06T00:00:00"/>
    <m/>
    <d v="2022-01-02T00:00:00"/>
    <x v="7"/>
    <n v="23"/>
  </r>
  <r>
    <n v="13324"/>
    <s v="66.Dengue fever"/>
    <s v="ธนกฤต อุ่นสี"/>
    <s v="630000728"/>
    <s v="ชาย"/>
    <n v="2"/>
    <n v="3"/>
    <s v="ไม่ทราบอาชีพ/ในปกครอง"/>
    <s v="111"/>
    <x v="10"/>
    <x v="1"/>
    <x v="1"/>
    <x v="1"/>
    <s v="หนองฮี"/>
    <d v="2022-06-12T00:00:00"/>
    <d v="2022-06-12T00:00:00"/>
    <m/>
    <d v="2022-01-02T00:00:00"/>
    <x v="2"/>
    <n v="24"/>
  </r>
  <r>
    <n v="13859"/>
    <s v="66.Dengue fever"/>
    <s v="ธนพนธ์ โคโตสี"/>
    <s v="520003202"/>
    <s v="ชาย"/>
    <n v="12"/>
    <n v="9"/>
    <s v="นักเรียน"/>
    <s v="126"/>
    <x v="10"/>
    <x v="1"/>
    <x v="1"/>
    <x v="1"/>
    <s v="หนองฮี"/>
    <d v="2022-06-19T00:00:00"/>
    <d v="2022-06-19T00:00:00"/>
    <m/>
    <d v="2022-01-02T00:00:00"/>
    <x v="0"/>
    <n v="25"/>
  </r>
  <r>
    <n v="12811"/>
    <s v="66.Dengue fever"/>
    <s v="ธนพล นากอก"/>
    <s v="580000601"/>
    <s v="ชาย"/>
    <n v="20"/>
    <n v="2"/>
    <s v="รับจ้าง,กรรมกร"/>
    <s v="29"/>
    <x v="11"/>
    <x v="16"/>
    <x v="1"/>
    <x v="1"/>
    <s v="หนองฮี"/>
    <d v="2022-06-08T00:00:00"/>
    <d v="2022-06-08T00:00:00"/>
    <m/>
    <d v="2022-01-02T00:00:00"/>
    <x v="7"/>
    <n v="23"/>
  </r>
  <r>
    <n v="11617"/>
    <s v="66.Dengue fever"/>
    <s v="ธนภัทร คำสอน"/>
    <s v="530004634"/>
    <s v="ชาย"/>
    <n v="11"/>
    <n v="5"/>
    <s v="นักเรียน"/>
    <s v="5"/>
    <x v="1"/>
    <x v="1"/>
    <x v="1"/>
    <x v="1"/>
    <s v="หนองฮี"/>
    <d v="2022-05-24T00:00:00"/>
    <d v="2022-05-24T00:00:00"/>
    <m/>
    <d v="2022-01-02T00:00:00"/>
    <x v="1"/>
    <n v="21"/>
  </r>
  <r>
    <n v="13384"/>
    <s v="66.Dengue fever"/>
    <s v="ธนวัฒน์ หินซุย"/>
    <s v="5704670"/>
    <s v="ชาย"/>
    <n v="8"/>
    <n v="0"/>
    <s v="นักเรียน"/>
    <s v="103"/>
    <x v="2"/>
    <x v="55"/>
    <x v="41"/>
    <x v="8"/>
    <s v="เกษตรวิสัย"/>
    <d v="2022-06-14T00:00:00"/>
    <d v="2022-06-17T00:00:00"/>
    <m/>
    <d v="2022-01-02T00:00:00"/>
    <x v="2"/>
    <n v="24"/>
  </r>
  <r>
    <n v="12820"/>
    <s v="66.Dengue fever"/>
    <s v="ธนวินท์ ศรีลำโกน"/>
    <s v="590000890"/>
    <s v="ชาย"/>
    <n v="5"/>
    <n v="7"/>
    <s v="ไม่ทราบอาชีพ/ในปกครอง"/>
    <s v="48"/>
    <x v="11"/>
    <x v="16"/>
    <x v="1"/>
    <x v="1"/>
    <s v="หนองฮี"/>
    <d v="2022-06-10T00:00:00"/>
    <d v="2022-06-10T00:00:00"/>
    <m/>
    <d v="2022-01-02T00:00:00"/>
    <x v="7"/>
    <n v="23"/>
  </r>
  <r>
    <n v="13268"/>
    <s v="66.Dengue fever"/>
    <s v="ธนะทัต อารีเอื้อ"/>
    <s v="770158"/>
    <s v="ชาย"/>
    <n v="12"/>
    <n v="5"/>
    <s v="นักเรียน"/>
    <s v="10"/>
    <x v="14"/>
    <x v="21"/>
    <x v="19"/>
    <x v="0"/>
    <s v="ร้อยเอ็ด"/>
    <d v="2022-06-10T00:00:00"/>
    <d v="2022-06-15T00:00:00"/>
    <m/>
    <d v="2022-01-02T00:00:00"/>
    <x v="2"/>
    <n v="23"/>
  </r>
  <r>
    <n v="15172"/>
    <s v="66.Dengue fever"/>
    <s v="ธนัญญา บุตรหนองหว้า"/>
    <s v="580000643"/>
    <s v="หญิง"/>
    <n v="7"/>
    <n v="3"/>
    <s v="นักเรียน"/>
    <s v="7"/>
    <x v="0"/>
    <x v="49"/>
    <x v="1"/>
    <x v="1"/>
    <s v="หนองฮี"/>
    <d v="2022-07-06T00:00:00"/>
    <d v="2022-07-06T00:00:00"/>
    <m/>
    <d v="2022-01-02T00:00:00"/>
    <x v="12"/>
    <n v="27"/>
  </r>
  <r>
    <n v="12814"/>
    <s v="66.Dengue fever"/>
    <s v="ธนากร วันจันทร์"/>
    <s v="560002026"/>
    <s v="ชาย"/>
    <n v="9"/>
    <n v="4"/>
    <s v="นักเรียน"/>
    <s v="8"/>
    <x v="17"/>
    <x v="25"/>
    <x v="1"/>
    <x v="1"/>
    <s v="หนองฮี"/>
    <d v="2022-06-09T00:00:00"/>
    <d v="2022-06-09T00:00:00"/>
    <m/>
    <d v="2022-01-02T00:00:00"/>
    <x v="7"/>
    <n v="23"/>
  </r>
  <r>
    <n v="13577"/>
    <s v="66.Dengue fever"/>
    <s v="ธนาธิป ผลาเลิศ"/>
    <s v="650005984"/>
    <s v="ชาย"/>
    <n v="4"/>
    <n v="0"/>
    <s v="ไม่ทราบอาชีพ/ในปกครอง"/>
    <s v="115"/>
    <x v="1"/>
    <x v="56"/>
    <x v="42"/>
    <x v="16"/>
    <s v="จุรีเวช"/>
    <d v="2022-06-21T00:00:00"/>
    <d v="2022-06-21T00:00:00"/>
    <m/>
    <d v="2022-01-02T00:00:00"/>
    <x v="0"/>
    <n v="25"/>
  </r>
  <r>
    <n v="13516"/>
    <s v="66.Dengue fever"/>
    <s v="ธรรมนูญ มีเต็ม"/>
    <s v="815359"/>
    <s v="ชาย"/>
    <n v="11"/>
    <n v="6"/>
    <s v="นักเรียน"/>
    <s v="15/3  มีโชคชัย"/>
    <x v="8"/>
    <x v="10"/>
    <x v="10"/>
    <x v="6"/>
    <s v="ร้อยเอ็ด"/>
    <d v="2022-06-13T00:00:00"/>
    <d v="2022-06-15T00:00:00"/>
    <m/>
    <d v="2022-01-02T00:00:00"/>
    <x v="2"/>
    <n v="24"/>
  </r>
  <r>
    <n v="12803"/>
    <s v="66.Dengue fever"/>
    <s v="ธัญชนก ไชยโคตร"/>
    <s v="550002512"/>
    <s v="หญิง"/>
    <n v="9"/>
    <n v="8"/>
    <s v="นักเรียน"/>
    <s v="82"/>
    <x v="10"/>
    <x v="1"/>
    <x v="1"/>
    <x v="1"/>
    <s v="หนองฮี"/>
    <d v="2022-06-06T00:00:00"/>
    <d v="2022-06-06T00:00:00"/>
    <m/>
    <d v="2022-01-02T00:00:00"/>
    <x v="7"/>
    <n v="23"/>
  </r>
  <r>
    <n v="12822"/>
    <s v="66.Dengue fever"/>
    <s v="ธัญชนก แสนปาง"/>
    <s v="570000484"/>
    <s v="หญิง"/>
    <n v="8"/>
    <n v="3"/>
    <s v="นักเรียน"/>
    <s v="29"/>
    <x v="1"/>
    <x v="1"/>
    <x v="1"/>
    <x v="1"/>
    <s v="หนองฮี"/>
    <d v="2022-06-10T00:00:00"/>
    <d v="2022-06-10T00:00:00"/>
    <m/>
    <d v="2022-01-02T00:00:00"/>
    <x v="7"/>
    <n v="23"/>
  </r>
  <r>
    <n v="14858"/>
    <s v="66.Dengue fever"/>
    <s v="ธัญญาภรณ์ ดงยางวัน"/>
    <s v="5606243"/>
    <s v="หญิง"/>
    <n v="9"/>
    <n v="9"/>
    <s v="นักเรียน"/>
    <s v="34"/>
    <x v="11"/>
    <x v="57"/>
    <x v="43"/>
    <x v="2"/>
    <s v="จตุรพักตรพิมาน"/>
    <d v="2022-07-04T00:00:00"/>
    <d v="2022-07-04T00:00:00"/>
    <m/>
    <d v="2022-01-02T00:00:00"/>
    <x v="12"/>
    <n v="27"/>
  </r>
  <r>
    <n v="12823"/>
    <s v="66.Dengue fever"/>
    <s v="ธัญญารัตน์ สุนทรวารี"/>
    <s v="570000470"/>
    <s v="หญิง"/>
    <n v="9"/>
    <n v="7"/>
    <s v="นักเรียน"/>
    <s v="82"/>
    <x v="10"/>
    <x v="1"/>
    <x v="1"/>
    <x v="1"/>
    <s v="หนองฮี"/>
    <d v="2022-06-10T00:00:00"/>
    <d v="2022-06-10T00:00:00"/>
    <m/>
    <d v="2022-01-02T00:00:00"/>
    <x v="7"/>
    <n v="23"/>
  </r>
  <r>
    <n v="14755"/>
    <s v="66.Dengue fever"/>
    <s v="ธันยพร คำสอน"/>
    <s v="490006480"/>
    <s v="หญิง"/>
    <n v="15"/>
    <n v="6"/>
    <s v="นักเรียน"/>
    <s v="11"/>
    <x v="10"/>
    <x v="1"/>
    <x v="1"/>
    <x v="1"/>
    <s v="หนองฮี"/>
    <d v="2022-07-02T00:00:00"/>
    <d v="2022-07-02T00:00:00"/>
    <m/>
    <d v="2022-01-02T00:00:00"/>
    <x v="5"/>
    <n v="26"/>
  </r>
  <r>
    <n v="12805"/>
    <s v="66.Dengue fever"/>
    <s v="ธันยพร โคตรสุวรรณ"/>
    <s v="510002395"/>
    <s v="หญิง"/>
    <n v="13"/>
    <n v="11"/>
    <s v="นักเรียน"/>
    <s v="4"/>
    <x v="10"/>
    <x v="1"/>
    <x v="1"/>
    <x v="1"/>
    <s v="หนองฮี"/>
    <d v="2022-06-06T00:00:00"/>
    <d v="2022-06-06T00:00:00"/>
    <m/>
    <d v="2022-01-02T00:00:00"/>
    <x v="7"/>
    <n v="23"/>
  </r>
  <r>
    <n v="14750"/>
    <s v="66.Dengue fever"/>
    <s v="ธันยพร พลอยพะเนาว์"/>
    <s v="520000053"/>
    <s v="หญิง"/>
    <n v="16"/>
    <n v="5"/>
    <s v="นักเรียน"/>
    <s v="118"/>
    <x v="5"/>
    <x v="42"/>
    <x v="1"/>
    <x v="1"/>
    <s v="หนองฮี"/>
    <d v="2022-06-28T00:00:00"/>
    <d v="2022-06-28T00:00:00"/>
    <m/>
    <d v="2022-01-02T00:00:00"/>
    <x v="5"/>
    <n v="26"/>
  </r>
  <r>
    <n v="12148"/>
    <s v="66.Dengue fever"/>
    <s v="ธิชาฎา โอวาท"/>
    <m/>
    <s v="หญิง"/>
    <n v="10"/>
    <n v="0"/>
    <s v="นักเรียน"/>
    <s v="119"/>
    <x v="2"/>
    <x v="58"/>
    <x v="44"/>
    <x v="13"/>
    <s v="ร้อยเอ็ดธนบุรี"/>
    <d v="2022-06-05T00:00:00"/>
    <d v="2022-06-09T00:00:00"/>
    <m/>
    <d v="2022-01-02T00:00:00"/>
    <x v="7"/>
    <n v="23"/>
  </r>
  <r>
    <n v="15175"/>
    <s v="66.Dengue fever"/>
    <s v="ธีรภัทร์ สัตย์ซ้ำ"/>
    <s v="490002383"/>
    <s v="ชาย"/>
    <n v="16"/>
    <n v="2"/>
    <s v="นักเรียน"/>
    <s v="62"/>
    <x v="0"/>
    <x v="49"/>
    <x v="1"/>
    <x v="1"/>
    <s v="หนองฮี"/>
    <d v="2022-07-09T00:00:00"/>
    <d v="2022-07-09T00:00:00"/>
    <m/>
    <d v="2022-01-02T00:00:00"/>
    <x v="12"/>
    <n v="27"/>
  </r>
  <r>
    <n v="13344"/>
    <s v="66.Dengue fever"/>
    <s v="ธีรเมธ คำสอน"/>
    <s v="650000757"/>
    <s v="ชาย"/>
    <n v="3"/>
    <n v="6"/>
    <s v="ไม่ทราบอาชีพ/ในปกครอง"/>
    <s v="15"/>
    <x v="1"/>
    <x v="1"/>
    <x v="1"/>
    <x v="1"/>
    <s v="หนองฮี"/>
    <d v="2022-06-16T00:00:00"/>
    <d v="2022-06-16T00:00:00"/>
    <m/>
    <d v="2022-01-02T00:00:00"/>
    <x v="2"/>
    <n v="24"/>
  </r>
  <r>
    <n v="14866"/>
    <s v="66.Dengue fever"/>
    <s v="ธีรวัฒน์ สมศรี"/>
    <s v="000020797"/>
    <s v="ชาย"/>
    <n v="10"/>
    <n v="11"/>
    <s v="นักเรียน"/>
    <s v="167"/>
    <x v="13"/>
    <x v="20"/>
    <x v="18"/>
    <x v="9"/>
    <s v="ทุ่งเขาหลวง"/>
    <d v="2022-07-02T00:00:00"/>
    <d v="2022-07-05T00:00:00"/>
    <m/>
    <d v="2022-01-02T00:00:00"/>
    <x v="12"/>
    <n v="26"/>
  </r>
  <r>
    <n v="15097"/>
    <s v="66.Dengue fever"/>
    <s v="ธีรวิทย์ ภูมิเลิศ"/>
    <s v="000023107"/>
    <s v="ชาย"/>
    <n v="16"/>
    <n v="9"/>
    <s v="นักเรียน"/>
    <s v="16"/>
    <x v="13"/>
    <x v="48"/>
    <x v="23"/>
    <x v="9"/>
    <s v="ทุ่งเขาหลวง"/>
    <d v="2022-07-06T00:00:00"/>
    <d v="2022-07-08T00:00:00"/>
    <m/>
    <d v="2022-01-02T00:00:00"/>
    <x v="12"/>
    <n v="27"/>
  </r>
  <r>
    <n v="14405"/>
    <s v="66.Dengue fever"/>
    <s v="ธีระนุช ปั้นมูล"/>
    <s v="620004479"/>
    <s v="หญิง"/>
    <n v="8"/>
    <n v="3"/>
    <s v="นักเรียน"/>
    <s v="2/3"/>
    <x v="8"/>
    <x v="10"/>
    <x v="10"/>
    <x v="6"/>
    <s v="จุรีเวช"/>
    <d v="2022-06-26T00:00:00"/>
    <d v="2022-06-26T00:00:00"/>
    <m/>
    <d v="2022-01-02T00:00:00"/>
    <x v="5"/>
    <n v="26"/>
  </r>
  <r>
    <n v="11516"/>
    <s v="66.Dengue fever"/>
    <s v="นงนภัส เกตุสอน"/>
    <s v="4804488"/>
    <s v="หญิง"/>
    <n v="16"/>
    <n v="0"/>
    <s v="นักเรียน"/>
    <s v="82"/>
    <x v="2"/>
    <x v="59"/>
    <x v="45"/>
    <x v="3"/>
    <s v="ปทุมรัตต์"/>
    <d v="2022-05-27T00:00:00"/>
    <d v="2022-05-30T00:00:00"/>
    <m/>
    <d v="2022-01-02T00:00:00"/>
    <x v="3"/>
    <n v="21"/>
  </r>
  <r>
    <n v="15029"/>
    <s v="66.Dengue fever"/>
    <s v="นภคสิริ เฉวียงวาศ"/>
    <s v="330459"/>
    <s v="หญิง"/>
    <n v="30"/>
    <n v="4"/>
    <s v="รับจ้าง,กรรมกร"/>
    <s v="562 หมู่บ้านมารินทร์ 4"/>
    <x v="12"/>
    <x v="60"/>
    <x v="22"/>
    <x v="6"/>
    <s v="ร้อยเอ็ด"/>
    <d v="2022-06-28T00:00:00"/>
    <d v="2022-06-29T00:00:00"/>
    <m/>
    <d v="2022-01-02T00:00:00"/>
    <x v="5"/>
    <n v="26"/>
  </r>
  <r>
    <n v="12238"/>
    <s v="66.Dengue fever"/>
    <s v="นภัสดล เอมดี"/>
    <s v="610000233"/>
    <s v="ชาย"/>
    <n v="4"/>
    <n v="10"/>
    <s v="ไม่ทราบอาชีพ/ในปกครอง"/>
    <s v="22"/>
    <x v="10"/>
    <x v="1"/>
    <x v="1"/>
    <x v="1"/>
    <s v="หนองฮี"/>
    <d v="2022-06-02T00:00:00"/>
    <d v="2022-06-02T00:00:00"/>
    <m/>
    <d v="2022-01-02T00:00:00"/>
    <x v="3"/>
    <n v="22"/>
  </r>
  <r>
    <n v="13264"/>
    <s v="66.Dengue fever"/>
    <s v="นภัสวรรณ โภคาแสง"/>
    <s v="795511"/>
    <s v="หญิง"/>
    <n v="23"/>
    <n v="10"/>
    <s v="รับจ้าง,กรรมกร"/>
    <s v="8/3"/>
    <x v="14"/>
    <x v="61"/>
    <x v="46"/>
    <x v="10"/>
    <s v="ร้อยเอ็ด"/>
    <d v="2022-06-10T00:00:00"/>
    <d v="2022-06-14T00:00:00"/>
    <m/>
    <d v="2022-01-02T00:00:00"/>
    <x v="2"/>
    <n v="23"/>
  </r>
  <r>
    <n v="12819"/>
    <s v="66.Dengue fever"/>
    <s v="นฤสรณ์ สุขมณี"/>
    <s v="490006379"/>
    <s v="ชาย"/>
    <n v="15"/>
    <n v="5"/>
    <s v="นักเรียน"/>
    <s v="63"/>
    <x v="10"/>
    <x v="1"/>
    <x v="1"/>
    <x v="1"/>
    <s v="หนองฮี"/>
    <d v="2022-06-10T00:00:00"/>
    <d v="2022-06-10T00:00:00"/>
    <m/>
    <d v="2022-01-02T00:00:00"/>
    <x v="7"/>
    <n v="23"/>
  </r>
  <r>
    <n v="12808"/>
    <s v="66.Dengue fever"/>
    <s v="นันทิญา สิทธิศรีจันทร์"/>
    <s v="560000598"/>
    <s v="หญิง"/>
    <n v="9"/>
    <n v="2"/>
    <s v="นักเรียน"/>
    <s v="4"/>
    <x v="10"/>
    <x v="1"/>
    <x v="1"/>
    <x v="1"/>
    <s v="หนองฮี"/>
    <d v="2022-06-07T00:00:00"/>
    <d v="2022-06-07T00:00:00"/>
    <m/>
    <d v="2022-01-02T00:00:00"/>
    <x v="7"/>
    <n v="23"/>
  </r>
  <r>
    <n v="13810"/>
    <s v="66.Dengue fever"/>
    <s v="นาคิน บรรณโคตร"/>
    <s v="927871"/>
    <s v="ชาย"/>
    <n v="8"/>
    <n v="10"/>
    <s v="นักเรียน"/>
    <s v="292"/>
    <x v="17"/>
    <x v="62"/>
    <x v="47"/>
    <x v="6"/>
    <s v="ร้อยเอ็ด"/>
    <d v="2022-06-20T00:00:00"/>
    <d v="2022-06-21T00:00:00"/>
    <m/>
    <d v="2022-01-02T00:00:00"/>
    <x v="0"/>
    <n v="25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17"/>
    <x v="63"/>
    <x v="26"/>
    <x v="13"/>
    <s v="พนมไพร"/>
    <d v="2022-01-22T00:00:00"/>
    <d v="2022-01-24T00:00:00"/>
    <m/>
    <d v="2022-01-02T00:00:00"/>
    <x v="10"/>
    <n v="3"/>
  </r>
  <r>
    <n v="13791"/>
    <s v="66.Dengue fever"/>
    <s v="นายนัฐพงศ์  คำเรียง"/>
    <s v="520001519"/>
    <s v="ชาย"/>
    <n v="15"/>
    <n v="2"/>
    <s v="นักเรียน"/>
    <s v="8"/>
    <x v="10"/>
    <x v="64"/>
    <x v="48"/>
    <x v="13"/>
    <s v="พนมไพร"/>
    <d v="2022-05-14T00:00:00"/>
    <d v="2022-05-19T00:00:00"/>
    <m/>
    <d v="2022-01-02T00:00:00"/>
    <x v="6"/>
    <n v="19"/>
  </r>
  <r>
    <n v="1834"/>
    <s v="66.Dengue fever"/>
    <s v="นายวิชัย  ตีระมัด"/>
    <s v="450053869"/>
    <s v="ชาย"/>
    <n v="33"/>
    <n v="10"/>
    <s v="เกษตร"/>
    <s v="53"/>
    <x v="0"/>
    <x v="65"/>
    <x v="38"/>
    <x v="13"/>
    <s v="พนมไพร"/>
    <d v="2022-01-16T00:00:00"/>
    <d v="2022-01-20T00:00:00"/>
    <m/>
    <d v="2022-01-02T00:00:00"/>
    <x v="11"/>
    <n v="3"/>
  </r>
  <r>
    <n v="13864"/>
    <s v="66.Dengue fever"/>
    <s v="นิชาภา เรียงบุญ"/>
    <s v="600001003"/>
    <s v="หญิง"/>
    <n v="7"/>
    <n v="8"/>
    <s v="นักเรียน"/>
    <s v="91"/>
    <x v="0"/>
    <x v="49"/>
    <x v="1"/>
    <x v="1"/>
    <s v="หนองฮี"/>
    <d v="2022-06-23T00:00:00"/>
    <d v="2022-06-23T00:00:00"/>
    <m/>
    <d v="2022-01-02T00:00:00"/>
    <x v="0"/>
    <n v="25"/>
  </r>
  <r>
    <n v="10786"/>
    <s v="66.Dengue fever"/>
    <s v="นิพาดา ดอกไม้"/>
    <m/>
    <s v="หญิง"/>
    <n v="1"/>
    <n v="0"/>
    <s v="ไม่ทราบอาชีพ/ในปกครอง"/>
    <s v="17"/>
    <x v="13"/>
    <x v="66"/>
    <x v="49"/>
    <x v="3"/>
    <s v="ร้อยเอ็ดธนบุรี"/>
    <d v="2022-05-15T00:00:00"/>
    <d v="2022-05-16T00:00:00"/>
    <m/>
    <d v="2022-01-02T00:00:00"/>
    <x v="6"/>
    <n v="20"/>
  </r>
  <r>
    <n v="12868"/>
    <s v="66.Dengue fever"/>
    <s v="นิรชา แน่นอุดร"/>
    <s v="894965"/>
    <s v="หญิง"/>
    <n v="9"/>
    <n v="8"/>
    <s v="นักเรียน"/>
    <s v="1"/>
    <x v="15"/>
    <x v="67"/>
    <x v="50"/>
    <x v="6"/>
    <s v="ร้อยเอ็ด"/>
    <d v="2022-06-09T00:00:00"/>
    <d v="2022-06-11T00:00:00"/>
    <m/>
    <d v="2022-01-02T00:00:00"/>
    <x v="7"/>
    <n v="23"/>
  </r>
  <r>
    <n v="12824"/>
    <s v="66.Dengue fever"/>
    <s v="นุชจิรา อ่อนพรม"/>
    <s v="540002835"/>
    <s v="หญิง"/>
    <n v="10"/>
    <n v="8"/>
    <s v="นักเรียน"/>
    <s v="128"/>
    <x v="5"/>
    <x v="42"/>
    <x v="1"/>
    <x v="1"/>
    <s v="หนองฮี"/>
    <d v="2022-06-10T00:00:00"/>
    <d v="2022-06-10T00:00:00"/>
    <m/>
    <d v="2022-01-02T00:00:00"/>
    <x v="7"/>
    <n v="23"/>
  </r>
  <r>
    <n v="12225"/>
    <s v="66.Dengue fever"/>
    <s v="เบญญาณี เอมดี"/>
    <s v="590000373"/>
    <s v="หญิง"/>
    <n v="6"/>
    <n v="1"/>
    <s v="นักเรียน"/>
    <s v="22"/>
    <x v="10"/>
    <x v="1"/>
    <x v="1"/>
    <x v="1"/>
    <s v="หนองฮี"/>
    <d v="2022-06-03T00:00:00"/>
    <d v="2022-06-03T00:00:00"/>
    <m/>
    <d v="2022-01-02T00:00:00"/>
    <x v="3"/>
    <n v="22"/>
  </r>
  <r>
    <n v="11515"/>
    <s v="66.Dengue fever"/>
    <s v="ปรียาภรณ์ ขาวสุข"/>
    <s v="502348"/>
    <s v="หญิง"/>
    <n v="14"/>
    <n v="0"/>
    <s v="นักเรียน"/>
    <s v="1"/>
    <x v="2"/>
    <x v="47"/>
    <x v="36"/>
    <x v="3"/>
    <s v="ปทุมรัตต์"/>
    <d v="2022-05-26T00:00:00"/>
    <d v="2022-05-29T00:00:00"/>
    <m/>
    <d v="2022-01-02T00:00:00"/>
    <x v="3"/>
    <n v="21"/>
  </r>
  <r>
    <n v="12804"/>
    <s v="66.Dengue fever"/>
    <s v="ปวริศ กันภูมิ"/>
    <s v="610000197"/>
    <s v="ชาย"/>
    <n v="7"/>
    <n v="7"/>
    <s v="นักเรียน"/>
    <s v="2"/>
    <x v="10"/>
    <x v="1"/>
    <x v="1"/>
    <x v="1"/>
    <s v="หนองฮี"/>
    <d v="2022-06-06T00:00:00"/>
    <d v="2022-06-06T00:00:00"/>
    <m/>
    <d v="2022-01-02T00:00:00"/>
    <x v="7"/>
    <n v="23"/>
  </r>
  <r>
    <n v="13331"/>
    <s v="66.Dengue fever"/>
    <s v="ปวริศ บัวชุม"/>
    <s v="580000668"/>
    <s v="ชาย"/>
    <n v="7"/>
    <n v="5"/>
    <s v="นักเรียน"/>
    <s v="21"/>
    <x v="10"/>
    <x v="1"/>
    <x v="1"/>
    <x v="1"/>
    <s v="หนองฮี"/>
    <d v="2022-06-14T00:00:00"/>
    <d v="2022-06-14T00:00:00"/>
    <m/>
    <d v="2022-01-02T00:00:00"/>
    <x v="2"/>
    <n v="24"/>
  </r>
  <r>
    <n v="15174"/>
    <s v="66.Dengue fever"/>
    <s v="ปวิชญา ผิวพรรณ์"/>
    <s v="600000538"/>
    <s v="หญิง"/>
    <n v="6"/>
    <n v="7"/>
    <s v="นักเรียน"/>
    <s v="123"/>
    <x v="9"/>
    <x v="68"/>
    <x v="1"/>
    <x v="1"/>
    <s v="หนองฮี"/>
    <d v="2022-07-08T00:00:00"/>
    <d v="2022-07-08T00:00:00"/>
    <m/>
    <d v="2022-01-02T00:00:00"/>
    <x v="12"/>
    <n v="27"/>
  </r>
  <r>
    <n v="11465"/>
    <s v="66.Dengue fever"/>
    <s v="ปัญญาคุณ รัตนพรมริญ"/>
    <s v="1008688"/>
    <s v="ชาย"/>
    <n v="6"/>
    <n v="8"/>
    <s v="นักเรียน"/>
    <s v="12"/>
    <x v="18"/>
    <x v="28"/>
    <x v="7"/>
    <x v="6"/>
    <s v="ร้อยเอ็ด"/>
    <d v="2022-05-23T00:00:00"/>
    <d v="2022-05-24T00:00:00"/>
    <m/>
    <d v="2022-01-02T00:00:00"/>
    <x v="1"/>
    <n v="21"/>
  </r>
  <r>
    <n v="11825"/>
    <s v="66.Dengue fever"/>
    <s v="ปิติพล วิมุกตะลพ"/>
    <s v="570003112"/>
    <s v="ชาย"/>
    <n v="33"/>
    <n v="0"/>
    <s v="รับจ้าง,กรรมกร"/>
    <s v="5"/>
    <x v="13"/>
    <x v="69"/>
    <x v="44"/>
    <x v="13"/>
    <s v="พนมไพร"/>
    <d v="2022-06-02T00:00:00"/>
    <d v="2022-06-03T00:00:00"/>
    <m/>
    <d v="2022-01-02T00:00:00"/>
    <x v="3"/>
    <n v="22"/>
  </r>
  <r>
    <n v="14752"/>
    <s v="66.Dengue fever"/>
    <s v="ปุญญิสา คูณศรี"/>
    <s v="530004845"/>
    <s v="หญิง"/>
    <n v="11"/>
    <n v="6"/>
    <s v="นักเรียน"/>
    <s v="77"/>
    <x v="10"/>
    <x v="1"/>
    <x v="1"/>
    <x v="1"/>
    <s v="หนองฮี"/>
    <d v="2022-06-29T00:00:00"/>
    <d v="2022-06-29T00:00:00"/>
    <m/>
    <d v="2022-01-02T00:00:00"/>
    <x v="5"/>
    <n v="26"/>
  </r>
  <r>
    <n v="12605"/>
    <s v="66.Dengue fever"/>
    <s v="เปรมฤทัย แซ่เตีย"/>
    <s v="1122852"/>
    <s v="หญิง"/>
    <n v="32"/>
    <n v="5"/>
    <s v="รับจ้าง,กรรมกร"/>
    <s v="2/56"/>
    <x v="8"/>
    <x v="10"/>
    <x v="10"/>
    <x v="6"/>
    <s v="ร้อยเอ็ด"/>
    <d v="2022-06-05T00:00:00"/>
    <d v="2022-06-07T00:00:00"/>
    <m/>
    <d v="2022-01-02T00:00:00"/>
    <x v="7"/>
    <n v="23"/>
  </r>
  <r>
    <n v="13520"/>
    <s v="66.Dengue fever"/>
    <s v="เปรมิกา สกุลยั่งยืนเจริญ"/>
    <s v="1248885"/>
    <s v="หญิง"/>
    <n v="18"/>
    <n v="10"/>
    <s v="นักเรียน"/>
    <s v="18/1  ประชาธรรมรักษ์"/>
    <x v="10"/>
    <x v="70"/>
    <x v="10"/>
    <x v="6"/>
    <s v="ร้อยเอ็ด"/>
    <d v="2022-06-17T00:00:00"/>
    <d v="2022-06-19T00:00:00"/>
    <m/>
    <d v="2022-01-02T00:00:00"/>
    <x v="0"/>
    <n v="24"/>
  </r>
  <r>
    <n v="11466"/>
    <s v="66.Dengue fever"/>
    <s v="พรนิภา ศรีละบุตร"/>
    <s v="1074435"/>
    <s v="หญิง"/>
    <n v="4"/>
    <n v="10"/>
    <s v="ไม่ทราบอาชีพ/ในปกครอง"/>
    <s v="36"/>
    <x v="14"/>
    <x v="71"/>
    <x v="51"/>
    <x v="6"/>
    <s v="ร้อยเอ็ด"/>
    <d v="2022-05-22T00:00:00"/>
    <d v="2022-05-25T00:00:00"/>
    <m/>
    <d v="2022-01-02T00:00:00"/>
    <x v="1"/>
    <n v="21"/>
  </r>
  <r>
    <n v="13341"/>
    <s v="66.Dengue fever"/>
    <s v="พรรณนิภา ผดาวัลย์"/>
    <s v="510000572"/>
    <s v="หญิง"/>
    <n v="14"/>
    <n v="4"/>
    <s v="นักเรียน"/>
    <s v="79"/>
    <x v="10"/>
    <x v="1"/>
    <x v="1"/>
    <x v="1"/>
    <s v="หนองฮี"/>
    <d v="2022-06-15T00:00:00"/>
    <d v="2022-06-15T00:00:00"/>
    <m/>
    <d v="2022-01-02T00:00:00"/>
    <x v="2"/>
    <n v="24"/>
  </r>
  <r>
    <n v="13719"/>
    <s v="66.Dengue fever"/>
    <s v="พรหมมินทร์ บุญเหลี่ยม"/>
    <s v="5801997"/>
    <s v="ชาย"/>
    <n v="25"/>
    <n v="10"/>
    <s v="รับจ้าง,กรรมกร"/>
    <s v="120"/>
    <x v="0"/>
    <x v="72"/>
    <x v="2"/>
    <x v="2"/>
    <s v="จตุรพักตรพิมาน"/>
    <d v="2022-06-23T00:00:00"/>
    <d v="2022-06-23T00:00:00"/>
    <m/>
    <d v="2022-01-02T00:00:00"/>
    <x v="0"/>
    <n v="25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13"/>
    <x v="73"/>
    <x v="52"/>
    <x v="2"/>
    <s v="ร้อยเอ็ดธนบุรี"/>
    <d v="2022-04-18T00:00:00"/>
    <d v="2022-04-21T00:00:00"/>
    <m/>
    <d v="2022-01-02T00:00:00"/>
    <x v="9"/>
    <n v="16"/>
  </r>
  <r>
    <n v="12802"/>
    <s v="66.Dengue fever"/>
    <s v="พิชชาพร สุนทรวารี"/>
    <s v="550000717"/>
    <s v="หญิง"/>
    <n v="11"/>
    <n v="0"/>
    <s v="นักเรียน"/>
    <s v="82"/>
    <x v="10"/>
    <x v="1"/>
    <x v="1"/>
    <x v="1"/>
    <s v="หนองฮี"/>
    <d v="2022-06-06T00:00:00"/>
    <d v="2022-06-06T00:00:00"/>
    <m/>
    <d v="2022-01-02T00:00:00"/>
    <x v="7"/>
    <n v="23"/>
  </r>
  <r>
    <n v="13328"/>
    <s v="66.Dengue fever"/>
    <s v="พิมพ์ชนก ใจดำ"/>
    <s v="560001186"/>
    <s v="หญิง"/>
    <n v="9"/>
    <n v="7"/>
    <s v="นักเรียน"/>
    <s v="10"/>
    <x v="11"/>
    <x v="16"/>
    <x v="1"/>
    <x v="1"/>
    <s v="หนองฮี"/>
    <d v="2022-06-13T00:00:00"/>
    <d v="2022-06-13T00:00:00"/>
    <m/>
    <d v="2022-01-02T00:00:00"/>
    <x v="2"/>
    <n v="24"/>
  </r>
  <r>
    <n v="14476"/>
    <s v="66.Dengue fever"/>
    <s v="พิสิทธิ์ มันละกา"/>
    <s v="504566"/>
    <s v="ชาย"/>
    <n v="17"/>
    <n v="9"/>
    <s v="นักเรียน"/>
    <s v="115"/>
    <x v="15"/>
    <x v="74"/>
    <x v="7"/>
    <x v="6"/>
    <s v="ร้อยเอ็ด"/>
    <d v="2022-06-21T00:00:00"/>
    <d v="2022-06-23T00:00:00"/>
    <m/>
    <d v="2022-01-02T00:00:00"/>
    <x v="0"/>
    <n v="25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15"/>
    <x v="75"/>
    <x v="53"/>
    <x v="2"/>
    <s v="จตุรพักตรพิมาน"/>
    <d v="2022-03-27T00:00:00"/>
    <d v="2022-03-27T00:00:00"/>
    <m/>
    <d v="2022-01-02T00:00:00"/>
    <x v="17"/>
    <n v="13"/>
  </r>
  <r>
    <n v="13334"/>
    <s v="66.Dengue fever"/>
    <s v="ภัณฑิลา สีโท"/>
    <s v="630000254"/>
    <s v="หญิง"/>
    <n v="2"/>
    <n v="2"/>
    <s v="ไม่ทราบอาชีพ/ในปกครอง"/>
    <s v="47"/>
    <x v="13"/>
    <x v="31"/>
    <x v="1"/>
    <x v="1"/>
    <s v="หนองฮี"/>
    <d v="2022-06-14T00:00:00"/>
    <d v="2022-06-14T00:00:00"/>
    <m/>
    <d v="2022-01-02T00:00:00"/>
    <x v="2"/>
    <n v="24"/>
  </r>
  <r>
    <n v="12815"/>
    <s v="66.Dengue fever"/>
    <s v="ภัทรภรณ์ ประภายนต์"/>
    <s v="510004463"/>
    <s v="หญิง"/>
    <n v="13"/>
    <n v="5"/>
    <s v="นักเรียน"/>
    <s v="103"/>
    <x v="5"/>
    <x v="42"/>
    <x v="1"/>
    <x v="1"/>
    <s v="หนองฮี"/>
    <d v="2022-06-09T00:00:00"/>
    <d v="2022-06-09T00:00:00"/>
    <m/>
    <d v="2022-01-02T00:00:00"/>
    <x v="7"/>
    <n v="23"/>
  </r>
  <r>
    <n v="12234"/>
    <s v="66.Dengue fever"/>
    <s v="ภารวี คำสอน"/>
    <s v="520003706"/>
    <s v="หญิง"/>
    <n v="12"/>
    <n v="7"/>
    <s v="นักเรียน"/>
    <s v="84"/>
    <x v="1"/>
    <x v="1"/>
    <x v="1"/>
    <x v="1"/>
    <s v="หนองฮี"/>
    <d v="2022-05-29T00:00:00"/>
    <d v="2022-05-29T00:00:00"/>
    <m/>
    <d v="2022-01-02T00:00:00"/>
    <x v="3"/>
    <n v="22"/>
  </r>
  <r>
    <n v="12237"/>
    <s v="66.Dengue fever"/>
    <s v="ภูพิพัฒน์ พละสาร"/>
    <s v="570000857"/>
    <s v="ชาย"/>
    <n v="8"/>
    <n v="11"/>
    <s v="นักเรียน"/>
    <s v="52"/>
    <x v="10"/>
    <x v="1"/>
    <x v="1"/>
    <x v="1"/>
    <s v="หนองฮี"/>
    <d v="2022-06-01T00:00:00"/>
    <d v="2022-06-01T00:00:00"/>
    <m/>
    <d v="2022-01-02T00:00:00"/>
    <x v="3"/>
    <n v="22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4"/>
    <x v="76"/>
    <x v="4"/>
    <x v="3"/>
    <s v="ปทุมรัตต์"/>
    <d v="2022-04-04T00:00:00"/>
    <d v="2022-04-05T00:00:00"/>
    <m/>
    <d v="2022-01-02T00:00:00"/>
    <x v="4"/>
    <n v="14"/>
  </r>
  <r>
    <n v="10852"/>
    <s v="66.Dengue fever"/>
    <s v="ภูวเนศวร์ กิริยะ"/>
    <s v="580000510"/>
    <s v="ชาย"/>
    <n v="7"/>
    <n v="8"/>
    <s v="นักเรียน"/>
    <s v="83"/>
    <x v="1"/>
    <x v="1"/>
    <x v="1"/>
    <x v="1"/>
    <s v="หนองฮี"/>
    <d v="2022-05-18T00:00:00"/>
    <d v="2022-05-18T00:00:00"/>
    <m/>
    <d v="2022-01-02T00:00:00"/>
    <x v="6"/>
    <n v="20"/>
  </r>
  <r>
    <n v="15027"/>
    <s v="66.Dengue fever"/>
    <s v="มัญชุพร ประทุมดวง"/>
    <s v="818066"/>
    <s v="หญิง"/>
    <n v="12"/>
    <n v="3"/>
    <s v="นักเรียน"/>
    <s v="102"/>
    <x v="0"/>
    <x v="0"/>
    <x v="0"/>
    <x v="0"/>
    <s v="ร้อยเอ็ด"/>
    <d v="2022-06-26T00:00:00"/>
    <d v="2022-06-30T00:00:00"/>
    <m/>
    <d v="2022-01-02T00:00:00"/>
    <x v="5"/>
    <n v="26"/>
  </r>
  <r>
    <n v="15170"/>
    <s v="66.Dengue fever"/>
    <s v="มานพ น่วมหนู"/>
    <s v="520000431"/>
    <s v="ชาย"/>
    <n v="13"/>
    <n v="4"/>
    <s v="นักเรียน"/>
    <s v="26"/>
    <x v="0"/>
    <x v="49"/>
    <x v="1"/>
    <x v="1"/>
    <s v="หนองฮี"/>
    <d v="2022-07-05T00:00:00"/>
    <d v="2022-07-05T00:00:00"/>
    <m/>
    <d v="2022-01-02T00:00:00"/>
    <x v="12"/>
    <n v="27"/>
  </r>
  <r>
    <n v="13863"/>
    <s v="66.Dengue fever"/>
    <s v="มาลิณี สีงาม"/>
    <s v="560001584"/>
    <s v="หญิง"/>
    <n v="12"/>
    <n v="0"/>
    <s v="นักเรียน"/>
    <s v="68"/>
    <x v="0"/>
    <x v="49"/>
    <x v="1"/>
    <x v="1"/>
    <s v="หนองฮี"/>
    <d v="2022-06-22T00:00:00"/>
    <d v="2022-06-22T00:00:00"/>
    <m/>
    <d v="2022-01-02T00:00:00"/>
    <x v="0"/>
    <n v="25"/>
  </r>
  <r>
    <n v="11621"/>
    <s v="66.Dengue fever"/>
    <s v="มินทิตา นามเคน"/>
    <s v="540002227"/>
    <s v="หญิง"/>
    <n v="10"/>
    <n v="10"/>
    <s v="นักเรียน"/>
    <s v="39"/>
    <x v="1"/>
    <x v="1"/>
    <x v="1"/>
    <x v="1"/>
    <s v="หนองฮี"/>
    <d v="2022-05-27T00:00:00"/>
    <d v="2022-05-27T00:00:00"/>
    <m/>
    <d v="2022-01-02T00:00:00"/>
    <x v="1"/>
    <n v="21"/>
  </r>
  <r>
    <n v="12606"/>
    <s v="66.Dengue fever"/>
    <s v="รชต เหมไธสง"/>
    <s v="773522"/>
    <s v="ชาย"/>
    <n v="12"/>
    <n v="11"/>
    <s v="นักเรียน"/>
    <s v="21/8"/>
    <x v="2"/>
    <x v="77"/>
    <x v="10"/>
    <x v="6"/>
    <s v="ร้อยเอ็ด"/>
    <d v="2022-06-02T00:00:00"/>
    <d v="2022-06-04T00:00:00"/>
    <m/>
    <d v="2022-01-02T00:00:00"/>
    <x v="3"/>
    <n v="22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10"/>
    <x v="78"/>
    <x v="12"/>
    <x v="8"/>
    <s v="ร้อยเอ็ดธนบุรี"/>
    <d v="2022-01-08T00:00:00"/>
    <d v="2022-01-09T00:00:00"/>
    <m/>
    <d v="2022-01-02T00:00:00"/>
    <x v="18"/>
    <n v="1"/>
  </r>
  <r>
    <n v="9835"/>
    <s v="66.Dengue fever"/>
    <s v="รัชรินทร์ ค้อชากูล"/>
    <s v="000109338"/>
    <s v="หญิง"/>
    <n v="19"/>
    <n v="0"/>
    <s v="นักเรียน"/>
    <s v="24"/>
    <x v="0"/>
    <x v="44"/>
    <x v="34"/>
    <x v="12"/>
    <s v="เสลภูมิ"/>
    <d v="2022-05-05T00:00:00"/>
    <d v="2022-05-05T00:00:00"/>
    <m/>
    <d v="2022-01-02T00:00:00"/>
    <x v="14"/>
    <n v="18"/>
  </r>
  <r>
    <n v="13998"/>
    <s v="66.Dengue fever"/>
    <s v="รัฐภูมิ จีนโก๊ว"/>
    <s v="729358"/>
    <s v="ชาย"/>
    <n v="14"/>
    <n v="9"/>
    <s v="นักเรียน"/>
    <s v="52/1  ผดุงพานิช"/>
    <x v="8"/>
    <x v="10"/>
    <x v="10"/>
    <x v="6"/>
    <s v="ร้อยเอ็ด"/>
    <d v="2022-06-20T00:00:00"/>
    <d v="2022-06-21T00:00:00"/>
    <m/>
    <d v="2022-01-02T00:00:00"/>
    <x v="0"/>
    <n v="25"/>
  </r>
  <r>
    <n v="14859"/>
    <s v="66.Dengue fever"/>
    <s v="รัฐภูมิ บุตราช"/>
    <s v="5712053"/>
    <s v="ชาย"/>
    <n v="13"/>
    <n v="2"/>
    <s v="นักเรียน"/>
    <s v="210"/>
    <x v="15"/>
    <x v="79"/>
    <x v="30"/>
    <x v="2"/>
    <s v="จตุรพักตรพิมาน"/>
    <d v="2022-07-02T00:00:00"/>
    <d v="2022-07-02T00:00:00"/>
    <m/>
    <d v="2022-01-02T00:00:00"/>
    <x v="5"/>
    <n v="26"/>
  </r>
  <r>
    <n v="14271"/>
    <s v="66.Dengue fever"/>
    <s v="รุ่งนิยม ปัดทุม"/>
    <s v="000013096"/>
    <s v="ชาย"/>
    <n v="52"/>
    <n v="0"/>
    <s v="เกษตร"/>
    <s v="1"/>
    <x v="13"/>
    <x v="20"/>
    <x v="18"/>
    <x v="9"/>
    <s v="ทุ่งเขาหลวง"/>
    <d v="2022-06-27T00:00:00"/>
    <d v="2022-06-30T00:00:00"/>
    <m/>
    <d v="2022-01-02T00:00:00"/>
    <x v="5"/>
    <n v="26"/>
  </r>
  <r>
    <n v="5554"/>
    <s v="66.Dengue fever"/>
    <s v="รุจิรา สินสุพรรณ์"/>
    <s v="6204639"/>
    <s v="หญิง"/>
    <n v="8"/>
    <n v="8"/>
    <s v="นักเรียน"/>
    <s v="130"/>
    <x v="13"/>
    <x v="80"/>
    <x v="54"/>
    <x v="8"/>
    <s v="เกษตรวิสัย"/>
    <d v="2022-02-25T00:00:00"/>
    <d v="2022-02-28T00:00:00"/>
    <m/>
    <d v="2022-01-02T00:00:00"/>
    <x v="19"/>
    <n v="8"/>
  </r>
  <r>
    <n v="10234"/>
    <s v="66.Dengue fever"/>
    <s v="ฤทธิ์ชวี บัวที"/>
    <s v="560000053"/>
    <s v="ชาย"/>
    <n v="9"/>
    <n v="3"/>
    <s v="นักเรียน"/>
    <s v="89"/>
    <x v="1"/>
    <x v="1"/>
    <x v="1"/>
    <x v="1"/>
    <s v="หนองฮี"/>
    <d v="2022-05-01T00:00:00"/>
    <d v="2022-05-01T00:00:00"/>
    <m/>
    <d v="2022-01-02T00:00:00"/>
    <x v="14"/>
    <n v="18"/>
  </r>
  <r>
    <n v="13338"/>
    <s v="66.Dengue fever"/>
    <s v="ลัภย์ยศ ไชยา"/>
    <s v="550002650"/>
    <s v="ชาย"/>
    <n v="9"/>
    <n v="8"/>
    <s v="นักเรียน"/>
    <s v="127"/>
    <x v="10"/>
    <x v="1"/>
    <x v="1"/>
    <x v="1"/>
    <s v="หนองฮี"/>
    <d v="2022-06-15T00:00:00"/>
    <d v="2022-06-15T00:00:00"/>
    <m/>
    <d v="2022-01-02T00:00:00"/>
    <x v="2"/>
    <n v="24"/>
  </r>
  <r>
    <n v="12537"/>
    <s v="66.Dengue fever"/>
    <s v="วชิรญา พลสว่าง"/>
    <s v="5603355"/>
    <s v="หญิง"/>
    <n v="8"/>
    <n v="11"/>
    <s v="นักเรียน"/>
    <s v="64"/>
    <x v="15"/>
    <x v="81"/>
    <x v="9"/>
    <x v="8"/>
    <s v="เกษตรวิสัย"/>
    <d v="2022-06-05T00:00:00"/>
    <d v="2022-06-10T00:00:00"/>
    <m/>
    <d v="2022-01-02T00:00:00"/>
    <x v="7"/>
    <n v="23"/>
  </r>
  <r>
    <n v="10853"/>
    <s v="66.Dengue fever"/>
    <s v="วรชิต สัตย์ซ้ำ"/>
    <s v="500001956"/>
    <s v="ชาย"/>
    <n v="15"/>
    <n v="0"/>
    <s v="นักเรียน"/>
    <s v="118"/>
    <x v="10"/>
    <x v="1"/>
    <x v="1"/>
    <x v="1"/>
    <s v="หนองฮี"/>
    <d v="2022-05-20T00:00:00"/>
    <d v="2022-05-20T00:00:00"/>
    <m/>
    <d v="2022-01-02T00:00:00"/>
    <x v="6"/>
    <n v="20"/>
  </r>
  <r>
    <n v="13329"/>
    <s v="66.Dengue fever"/>
    <s v="วรพล ใจดำ"/>
    <s v="630000308"/>
    <s v="ชาย"/>
    <n v="3"/>
    <n v="5"/>
    <s v="ไม่ทราบอาชีพ/ในปกครอง"/>
    <s v="10"/>
    <x v="11"/>
    <x v="16"/>
    <x v="1"/>
    <x v="1"/>
    <s v="หนองฮี"/>
    <d v="2022-06-13T00:00:00"/>
    <d v="2022-06-13T00:00:00"/>
    <m/>
    <d v="2022-01-02T00:00:00"/>
    <x v="2"/>
    <n v="24"/>
  </r>
  <r>
    <n v="14753"/>
    <s v="66.Dengue fever"/>
    <s v="วรรณิดา สัตย์ซ้ำ"/>
    <s v="600000223"/>
    <s v="หญิง"/>
    <n v="5"/>
    <n v="10"/>
    <s v="ไม่ทราบอาชีพ/ในปกครอง"/>
    <s v="58"/>
    <x v="0"/>
    <x v="49"/>
    <x v="1"/>
    <x v="1"/>
    <s v="หนองฮี"/>
    <d v="2022-06-30T00:00:00"/>
    <d v="2022-06-30T00:00:00"/>
    <m/>
    <d v="2022-01-02T00:00:00"/>
    <x v="5"/>
    <n v="26"/>
  </r>
  <r>
    <n v="13780"/>
    <s v="66.Dengue fever"/>
    <s v="วรวิช บุญนาดี"/>
    <m/>
    <s v="ชาย"/>
    <n v="13"/>
    <n v="0"/>
    <s v="นักเรียน"/>
    <s v="92"/>
    <x v="19"/>
    <x v="82"/>
    <x v="34"/>
    <x v="12"/>
    <s v="เสลภูมิ"/>
    <d v="2022-06-21T00:00:00"/>
    <d v="2022-06-23T00:00:00"/>
    <m/>
    <d v="2022-01-02T00:00:00"/>
    <x v="0"/>
    <n v="25"/>
  </r>
  <r>
    <n v="13335"/>
    <s v="66.Dengue fever"/>
    <s v="วรัญญา คำสอน"/>
    <s v="530002304"/>
    <s v="หญิง"/>
    <n v="12"/>
    <n v="0"/>
    <s v="นักเรียน"/>
    <s v="11"/>
    <x v="10"/>
    <x v="1"/>
    <x v="1"/>
    <x v="1"/>
    <s v="หนองฮี"/>
    <d v="2022-06-14T00:00:00"/>
    <d v="2022-06-14T00:00:00"/>
    <m/>
    <d v="2022-01-02T00:00:00"/>
    <x v="2"/>
    <n v="24"/>
  </r>
  <r>
    <n v="11679"/>
    <s v="66.Dengue fever"/>
    <s v="วรัญญา ลำพาย"/>
    <s v="1158441"/>
    <s v="หญิง"/>
    <n v="11"/>
    <n v="3"/>
    <s v="นักเรียน"/>
    <s v="00"/>
    <x v="15"/>
    <x v="67"/>
    <x v="50"/>
    <x v="6"/>
    <s v="ร้อยเอ็ด"/>
    <d v="2022-05-23T00:00:00"/>
    <d v="2022-05-28T00:00:00"/>
    <m/>
    <d v="2022-01-02T00:00:00"/>
    <x v="1"/>
    <n v="21"/>
  </r>
  <r>
    <n v="14756"/>
    <s v="66.Dengue fever"/>
    <s v="วันวิสา กองทอง"/>
    <s v="580000074"/>
    <s v="หญิง"/>
    <n v="10"/>
    <n v="8"/>
    <s v="นักเรียน"/>
    <s v="87"/>
    <x v="13"/>
    <x v="31"/>
    <x v="1"/>
    <x v="1"/>
    <s v="หนองฮี"/>
    <d v="2022-07-02T00:00:00"/>
    <d v="2022-07-02T00:00:00"/>
    <m/>
    <d v="2022-01-02T00:00:00"/>
    <x v="5"/>
    <n v="26"/>
  </r>
  <r>
    <n v="138"/>
    <s v="66.Dengue fever"/>
    <s v="วิไลพร เชื้อดี"/>
    <s v="540000730"/>
    <s v="หญิง"/>
    <n v="27"/>
    <n v="4"/>
    <s v="รับจ้าง,กรรมกร"/>
    <s v="104"/>
    <x v="3"/>
    <x v="40"/>
    <x v="38"/>
    <x v="13"/>
    <s v="พนมไพร"/>
    <d v="2022-01-04T00:00:00"/>
    <d v="2022-01-04T00:00:00"/>
    <m/>
    <d v="2022-01-02T00:00:00"/>
    <x v="20"/>
    <n v="1"/>
  </r>
  <r>
    <n v="13345"/>
    <s v="66.Dengue fever"/>
    <s v="ศกลวรรณ ประภาเพชร"/>
    <s v="530004422"/>
    <s v="หญิง"/>
    <n v="11"/>
    <n v="7"/>
    <s v="นักเรียน"/>
    <s v="9"/>
    <x v="11"/>
    <x v="16"/>
    <x v="1"/>
    <x v="1"/>
    <s v="หนองฮี"/>
    <d v="2022-06-17T00:00:00"/>
    <d v="2022-06-17T00:00:00"/>
    <m/>
    <d v="2022-01-02T00:00:00"/>
    <x v="2"/>
    <n v="24"/>
  </r>
  <r>
    <n v="13342"/>
    <s v="66.Dengue fever"/>
    <s v="ศรินยา บุญปัญญา"/>
    <s v="570000418"/>
    <s v="หญิง"/>
    <n v="8"/>
    <n v="10"/>
    <s v="นักเรียน"/>
    <s v="26"/>
    <x v="10"/>
    <x v="1"/>
    <x v="1"/>
    <x v="1"/>
    <s v="หนองฮี"/>
    <d v="2022-06-16T00:00:00"/>
    <d v="2022-06-16T00:00:00"/>
    <m/>
    <d v="2022-01-02T00:00:00"/>
    <x v="2"/>
    <n v="24"/>
  </r>
  <r>
    <n v="13343"/>
    <s v="66.Dengue fever"/>
    <s v="ศศิกร บุญปัญญา"/>
    <s v="560002438"/>
    <s v="ชาย"/>
    <n v="8"/>
    <n v="10"/>
    <s v="นักเรียน"/>
    <s v="24"/>
    <x v="10"/>
    <x v="1"/>
    <x v="1"/>
    <x v="1"/>
    <s v="หนองฮี"/>
    <d v="2022-06-16T00:00:00"/>
    <d v="2022-06-16T00:00:00"/>
    <m/>
    <d v="2022-01-02T00:00:00"/>
    <x v="2"/>
    <n v="24"/>
  </r>
  <r>
    <n v="14169"/>
    <s v="66.Dengue fever"/>
    <s v="ศิรัญธร ศรีจุลฮาด"/>
    <m/>
    <s v="หญิง"/>
    <n v="17"/>
    <n v="0"/>
    <s v="นักเรียน"/>
    <s v="117"/>
    <x v="11"/>
    <x v="83"/>
    <x v="55"/>
    <x v="12"/>
    <s v="เสลภูมิ"/>
    <d v="2022-06-24T00:00:00"/>
    <d v="2022-06-26T00:00:00"/>
    <m/>
    <d v="2022-01-02T00:00:00"/>
    <x v="5"/>
    <n v="25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2"/>
    <x v="84"/>
    <x v="54"/>
    <x v="8"/>
    <s v="เกษตรวิสัย"/>
    <d v="2022-01-15T00:00:00"/>
    <d v="2022-01-18T00:00:00"/>
    <m/>
    <d v="2022-01-02T00:00:00"/>
    <x v="11"/>
    <n v="2"/>
  </r>
  <r>
    <n v="12235"/>
    <s v="66.Dengue fever"/>
    <s v="ศุภกิจ กองคำ"/>
    <s v="650000107"/>
    <s v="ชาย"/>
    <n v="0"/>
    <n v="10"/>
    <s v="ไม่ทราบอาชีพ/ในปกครอง"/>
    <s v="18"/>
    <x v="1"/>
    <x v="1"/>
    <x v="1"/>
    <x v="1"/>
    <s v="หนองฮี"/>
    <d v="2022-05-30T00:00:00"/>
    <d v="2022-05-30T00:00:00"/>
    <m/>
    <d v="2022-01-02T00:00:00"/>
    <x v="3"/>
    <n v="22"/>
  </r>
  <r>
    <n v="14838"/>
    <s v="66.Dengue fever"/>
    <s v="ศุภชิต สิมชมภู"/>
    <m/>
    <s v="ชาย"/>
    <n v="31"/>
    <n v="0"/>
    <s v="รับจ้าง,กรรมกร"/>
    <s v="219"/>
    <x v="2"/>
    <x v="45"/>
    <x v="35"/>
    <x v="12"/>
    <s v="เสลภูมิ"/>
    <d v="2022-06-29T00:00:00"/>
    <d v="2022-07-02T00:00:00"/>
    <m/>
    <d v="2022-01-02T00:00:00"/>
    <x v="5"/>
    <n v="26"/>
  </r>
  <r>
    <n v="10854"/>
    <s v="66.Dengue fever"/>
    <s v="ศุภิสรา ใจดี"/>
    <s v="610000237"/>
    <s v="หญิง"/>
    <n v="4"/>
    <n v="2"/>
    <s v="ไม่ทราบอาชีพ/ในปกครอง"/>
    <s v="88"/>
    <x v="1"/>
    <x v="1"/>
    <x v="1"/>
    <x v="1"/>
    <s v="หนองฮี"/>
    <d v="2022-05-21T00:00:00"/>
    <d v="2022-05-21T00:00:00"/>
    <m/>
    <d v="2022-01-02T00:00:00"/>
    <x v="6"/>
    <n v="20"/>
  </r>
  <r>
    <n v="5553"/>
    <s v="66.Dengue fever"/>
    <s v="สมชัย สินสุพรรณ์"/>
    <s v="5601646"/>
    <s v="ชาย"/>
    <n v="11"/>
    <n v="9"/>
    <s v="นักเรียน"/>
    <s v="130"/>
    <x v="13"/>
    <x v="80"/>
    <x v="54"/>
    <x v="8"/>
    <s v="เกษตรวิสัย"/>
    <d v="2022-02-26T00:00:00"/>
    <d v="2022-02-28T00:00:00"/>
    <m/>
    <d v="2022-01-02T00:00:00"/>
    <x v="19"/>
    <n v="8"/>
  </r>
  <r>
    <n v="15173"/>
    <s v="66.Dengue fever"/>
    <s v="สรภพ สัตย์ซ้ำ"/>
    <s v="520002612"/>
    <s v="ชาย"/>
    <n v="12"/>
    <n v="11"/>
    <s v="นักเรียน"/>
    <s v="44"/>
    <x v="0"/>
    <x v="49"/>
    <x v="1"/>
    <x v="1"/>
    <s v="หนองฮี"/>
    <d v="2022-07-06T00:00:00"/>
    <d v="2022-07-06T00:00:00"/>
    <m/>
    <d v="2022-01-02T00:00:00"/>
    <x v="12"/>
    <n v="27"/>
  </r>
  <r>
    <n v="13326"/>
    <s v="66.Dengue fever"/>
    <s v="สรวิชญ์ คำสอน"/>
    <s v="500003623"/>
    <s v="ชาย"/>
    <n v="14"/>
    <n v="10"/>
    <s v="นักเรียน"/>
    <s v="70"/>
    <x v="10"/>
    <x v="1"/>
    <x v="1"/>
    <x v="1"/>
    <s v="หนองฮี"/>
    <d v="2022-06-13T00:00:00"/>
    <d v="2022-06-13T00:00:00"/>
    <m/>
    <d v="2022-01-02T00:00:00"/>
    <x v="2"/>
    <n v="24"/>
  </r>
  <r>
    <n v="4954"/>
    <s v="66.Dengue fever"/>
    <s v="สัมฤทธิ์ กะการดี"/>
    <s v="430041101"/>
    <s v="ชาย"/>
    <n v="56"/>
    <n v="0"/>
    <s v="เกษตร"/>
    <s v="85"/>
    <x v="7"/>
    <x v="85"/>
    <x v="56"/>
    <x v="7"/>
    <s v="สุวรรณภูมิ"/>
    <d v="2022-01-24T00:00:00"/>
    <d v="2022-02-25T00:00:00"/>
    <m/>
    <d v="2022-01-02T00:00:00"/>
    <x v="16"/>
    <n v="4"/>
  </r>
  <r>
    <n v="13860"/>
    <s v="66.Dengue fever"/>
    <s v="สิทธา กู้พิมาย"/>
    <s v="520000571"/>
    <s v="ชาย"/>
    <n v="13"/>
    <n v="4"/>
    <s v="นักเรียน"/>
    <s v="50"/>
    <x v="10"/>
    <x v="1"/>
    <x v="1"/>
    <x v="1"/>
    <s v="หนองฮี"/>
    <d v="2022-06-21T00:00:00"/>
    <d v="2022-06-21T00:00:00"/>
    <m/>
    <d v="2022-01-02T00:00:00"/>
    <x v="0"/>
    <n v="25"/>
  </r>
  <r>
    <n v="13447"/>
    <s v="66.Dengue fever"/>
    <s v="สิทธิโชค สังรวม"/>
    <s v="000015083"/>
    <s v="ชาย"/>
    <n v="13"/>
    <n v="3"/>
    <s v="นักเรียน"/>
    <s v="120"/>
    <x v="13"/>
    <x v="20"/>
    <x v="18"/>
    <x v="9"/>
    <s v="ทุ่งเขาหลวง"/>
    <d v="2022-06-16T00:00:00"/>
    <d v="2022-06-20T00:00:00"/>
    <m/>
    <d v="2022-01-02T00:00:00"/>
    <x v="0"/>
    <n v="24"/>
  </r>
  <r>
    <n v="13339"/>
    <s v="66.Dengue fever"/>
    <s v="สิรินธร เชื้อจิตร"/>
    <s v="470002137"/>
    <s v="หญิง"/>
    <n v="18"/>
    <n v="2"/>
    <s v="นักเรียน"/>
    <s v="74"/>
    <x v="10"/>
    <x v="1"/>
    <x v="1"/>
    <x v="1"/>
    <s v="หนองฮี"/>
    <d v="2022-06-15T00:00:00"/>
    <d v="2022-06-15T00:00:00"/>
    <m/>
    <d v="2022-01-02T00:00:00"/>
    <x v="2"/>
    <n v="24"/>
  </r>
  <r>
    <n v="13332"/>
    <s v="66.Dengue fever"/>
    <s v="สิริวิมล บุญสุวรรณ์"/>
    <s v="550001295"/>
    <s v="หญิง"/>
    <n v="10"/>
    <n v="1"/>
    <s v="นักเรียน"/>
    <s v="102"/>
    <x v="13"/>
    <x v="31"/>
    <x v="1"/>
    <x v="1"/>
    <s v="หนองฮี"/>
    <d v="2022-06-14T00:00:00"/>
    <d v="2022-06-14T00:00:00"/>
    <m/>
    <d v="2022-01-02T00:00:00"/>
    <x v="2"/>
    <n v="24"/>
  </r>
  <r>
    <n v="12812"/>
    <s v="66.Dengue fever"/>
    <s v="สุกฤตา เทียมคำ"/>
    <s v="600000141"/>
    <s v="หญิง"/>
    <n v="6"/>
    <n v="10"/>
    <s v="นักเรียน"/>
    <s v="12"/>
    <x v="11"/>
    <x v="16"/>
    <x v="1"/>
    <x v="1"/>
    <s v="หนองฮี"/>
    <d v="2022-06-08T00:00:00"/>
    <d v="2022-06-08T00:00:00"/>
    <m/>
    <d v="2022-01-02T00:00:00"/>
    <x v="7"/>
    <n v="23"/>
  </r>
  <r>
    <n v="12870"/>
    <s v="66.Dengue fever"/>
    <s v="สุจิตรา พึ่งสำเภา"/>
    <s v="743095"/>
    <s v="หญิง"/>
    <n v="14"/>
    <n v="9"/>
    <s v="นักเรียน"/>
    <s v="36"/>
    <x v="14"/>
    <x v="71"/>
    <x v="51"/>
    <x v="6"/>
    <s v="ร้อยเอ็ด"/>
    <d v="2022-06-05T00:00:00"/>
    <d v="2022-06-06T00:00:00"/>
    <m/>
    <d v="2022-01-02T00:00:00"/>
    <x v="7"/>
    <n v="23"/>
  </r>
  <r>
    <n v="13809"/>
    <s v="66.Dengue fever"/>
    <s v="สุธิดา ชื่นตา"/>
    <s v="1075112"/>
    <s v="หญิง"/>
    <n v="6"/>
    <n v="4"/>
    <s v="นักเรียน"/>
    <s v="123"/>
    <x v="0"/>
    <x v="0"/>
    <x v="0"/>
    <x v="0"/>
    <s v="ร้อยเอ็ด"/>
    <d v="2022-06-16T00:00:00"/>
    <d v="2022-06-21T00:00:00"/>
    <m/>
    <d v="2022-01-02T00:00:00"/>
    <x v="0"/>
    <n v="24"/>
  </r>
  <r>
    <n v="13340"/>
    <s v="66.Dengue fever"/>
    <s v="สุนิสา ดงบัง"/>
    <s v="560002644"/>
    <s v="หญิง"/>
    <n v="29"/>
    <n v="0"/>
    <s v="รับจ้าง,กรรมกร"/>
    <s v="2"/>
    <x v="1"/>
    <x v="1"/>
    <x v="1"/>
    <x v="1"/>
    <s v="หนองฮี"/>
    <d v="2022-06-15T00:00:00"/>
    <d v="2022-06-15T00:00:00"/>
    <m/>
    <d v="2022-01-02T00:00:00"/>
    <x v="2"/>
    <n v="24"/>
  </r>
  <r>
    <n v="13265"/>
    <s v="66.Dengue fever"/>
    <s v="สุพัตรา ไม่ลึกดี"/>
    <s v="794305"/>
    <s v="หญิง"/>
    <n v="12"/>
    <n v="5"/>
    <s v="นักเรียน"/>
    <s v="95/1"/>
    <x v="14"/>
    <x v="21"/>
    <x v="19"/>
    <x v="0"/>
    <s v="ร้อยเอ็ด"/>
    <d v="2022-06-08T00:00:00"/>
    <d v="2022-06-11T00:00:00"/>
    <m/>
    <d v="2022-01-02T00:00:00"/>
    <x v="7"/>
    <n v="23"/>
  </r>
  <r>
    <n v="11618"/>
    <s v="66.Dengue fever"/>
    <s v="สุพัตษา วงษารักษ์"/>
    <s v="620000629"/>
    <s v="หญิง"/>
    <n v="28"/>
    <n v="6"/>
    <s v="รับจ้าง,กรรมกร"/>
    <s v="158"/>
    <x v="14"/>
    <x v="68"/>
    <x v="1"/>
    <x v="1"/>
    <s v="หนองฮี"/>
    <d v="2022-05-25T00:00:00"/>
    <d v="2022-05-25T00:00:00"/>
    <m/>
    <d v="2022-01-02T00:00:00"/>
    <x v="1"/>
    <n v="21"/>
  </r>
  <r>
    <n v="2755"/>
    <s v="66.Dengue fever"/>
    <s v="สุพิชชา จันทัง"/>
    <s v="5904147"/>
    <s v="หญิง"/>
    <n v="8"/>
    <n v="0"/>
    <s v="นักเรียน"/>
    <s v="22"/>
    <x v="15"/>
    <x v="75"/>
    <x v="53"/>
    <x v="2"/>
    <s v="จตุรพักตรพิมาน"/>
    <d v="2022-01-24T00:00:00"/>
    <d v="2022-01-28T00:00:00"/>
    <m/>
    <d v="2022-01-02T00:00:00"/>
    <x v="10"/>
    <n v="4"/>
  </r>
  <r>
    <n v="12866"/>
    <s v="66.Dengue fever"/>
    <s v="สุภาวดี อารีเอื้อ"/>
    <s v="796136"/>
    <s v="หญิง"/>
    <n v="11"/>
    <n v="10"/>
    <s v="นักเรียน"/>
    <s v="10/2"/>
    <x v="14"/>
    <x v="21"/>
    <x v="19"/>
    <x v="0"/>
    <s v="ร้อยเอ็ด"/>
    <d v="2022-06-10T00:00:00"/>
    <d v="2022-06-10T00:00:00"/>
    <m/>
    <d v="2022-01-02T00:00:00"/>
    <x v="7"/>
    <n v="23"/>
  </r>
  <r>
    <n v="13996"/>
    <s v="66.Dengue fever"/>
    <s v="สูน อักษร"/>
    <s v="124963"/>
    <s v="หญิง"/>
    <n v="61"/>
    <n v="8"/>
    <s v="เกษตร"/>
    <s v="41"/>
    <x v="0"/>
    <x v="86"/>
    <x v="57"/>
    <x v="17"/>
    <s v="ร้อยเอ็ด"/>
    <d v="2022-06-20T00:00:00"/>
    <d v="2022-06-22T00:00:00"/>
    <m/>
    <d v="2022-01-02T00:00:00"/>
    <x v="0"/>
    <n v="25"/>
  </r>
  <r>
    <n v="12867"/>
    <s v="66.Dengue fever"/>
    <s v="เสกสรร อารีเอื้อ"/>
    <s v="756307"/>
    <s v="ชาย"/>
    <n v="12"/>
    <n v="8"/>
    <s v="นักเรียน"/>
    <s v="10/2"/>
    <x v="14"/>
    <x v="21"/>
    <x v="19"/>
    <x v="0"/>
    <s v="ร้อยเอ็ด"/>
    <d v="2022-06-10T00:00:00"/>
    <d v="2022-06-10T00:00:00"/>
    <m/>
    <d v="2022-01-02T00:00:00"/>
    <x v="7"/>
    <n v="23"/>
  </r>
  <r>
    <n v="13351"/>
    <s v="66.Dengue fever"/>
    <s v="เสมียน นะสูโฮ"/>
    <s v="4503770"/>
    <s v="ชาย"/>
    <n v="69"/>
    <n v="0"/>
    <s v="เกษตร"/>
    <s v="140"/>
    <x v="0"/>
    <x v="87"/>
    <x v="36"/>
    <x v="3"/>
    <s v="ปทุมรัตต์"/>
    <d v="2022-06-14T00:00:00"/>
    <d v="2022-06-17T00:00:00"/>
    <m/>
    <d v="2022-01-02T00:00:00"/>
    <x v="2"/>
    <n v="24"/>
  </r>
  <r>
    <n v="13058"/>
    <s v="66.Dengue fever"/>
    <s v="หทัยชนก ทิพประมวล"/>
    <s v="640007553"/>
    <s v="หญิง"/>
    <n v="12"/>
    <n v="3"/>
    <s v="นักเรียน"/>
    <s v="101"/>
    <x v="1"/>
    <x v="56"/>
    <x v="42"/>
    <x v="16"/>
    <s v="จุรีเวช"/>
    <d v="2022-06-15T00:00:00"/>
    <d v="2022-06-15T00:00:00"/>
    <m/>
    <d v="2022-01-02T00:00:00"/>
    <x v="2"/>
    <n v="24"/>
  </r>
  <r>
    <n v="14480"/>
    <s v="66.Dengue fever"/>
    <s v="เหนือเมฆ สุขเฉลิม"/>
    <s v="880897"/>
    <s v="ชาย"/>
    <n v="10"/>
    <n v="1"/>
    <s v="นักเรียน"/>
    <s v="2"/>
    <x v="0"/>
    <x v="9"/>
    <x v="9"/>
    <x v="6"/>
    <s v="ร้อยเอ็ด"/>
    <d v="2022-06-25T00:00:00"/>
    <d v="2022-06-27T00:00:00"/>
    <m/>
    <d v="2022-01-02T00:00:00"/>
    <x v="5"/>
    <n v="25"/>
  </r>
  <r>
    <n v="2761"/>
    <s v="66.Dengue fever"/>
    <s v="ใหม่ จำปี"/>
    <s v="1249550"/>
    <s v="ชาย"/>
    <n v="25"/>
    <n v="1"/>
    <s v="รับจ้าง,กรรมกร"/>
    <s v="3"/>
    <x v="8"/>
    <x v="10"/>
    <x v="10"/>
    <x v="6"/>
    <s v="ร้อยเอ็ด"/>
    <d v="2022-01-14T00:00:00"/>
    <d v="2022-01-18T00:00:00"/>
    <m/>
    <d v="2022-01-02T00:00:00"/>
    <x v="11"/>
    <n v="2"/>
  </r>
  <r>
    <n v="12817"/>
    <s v="66.Dengue fever"/>
    <s v="อดิศร สีงาม"/>
    <s v="550002842"/>
    <s v="ชาย"/>
    <n v="9"/>
    <n v="8"/>
    <s v="นักเรียน"/>
    <s v="72"/>
    <x v="1"/>
    <x v="1"/>
    <x v="1"/>
    <x v="1"/>
    <s v="หนองฮี"/>
    <d v="2022-06-09T00:00:00"/>
    <d v="2022-06-09T00:00:00"/>
    <m/>
    <d v="2022-01-02T00:00:00"/>
    <x v="7"/>
    <n v="23"/>
  </r>
  <r>
    <n v="12799"/>
    <s v="66.Dengue fever"/>
    <s v="อดิศักดิ์ วิชัย"/>
    <s v="580000330"/>
    <s v="ชาย"/>
    <n v="7"/>
    <n v="5"/>
    <s v="นักเรียน"/>
    <s v="26"/>
    <x v="10"/>
    <x v="1"/>
    <x v="1"/>
    <x v="1"/>
    <s v="หนองฮี"/>
    <d v="2022-06-06T00:00:00"/>
    <d v="2022-06-06T00:00:00"/>
    <m/>
    <d v="2022-01-02T00:00:00"/>
    <x v="7"/>
    <n v="23"/>
  </r>
  <r>
    <n v="12809"/>
    <s v="66.Dengue fever"/>
    <s v="อนาวิล สัณฐาน"/>
    <s v="590000921"/>
    <s v="ชาย"/>
    <n v="5"/>
    <n v="8"/>
    <s v="ไม่ทราบอาชีพ/ในปกครอง"/>
    <s v="81"/>
    <x v="1"/>
    <x v="1"/>
    <x v="1"/>
    <x v="1"/>
    <s v="หนองฮี"/>
    <d v="2022-06-07T00:00:00"/>
    <d v="2022-06-07T00:00:00"/>
    <m/>
    <d v="2022-01-02T00:00:00"/>
    <x v="7"/>
    <n v="23"/>
  </r>
  <r>
    <n v="14748"/>
    <s v="66.Dengue fever"/>
    <s v="อนุวัฒน์ ประภายนต์"/>
    <s v="580000855"/>
    <s v="ชาย"/>
    <n v="7"/>
    <n v="1"/>
    <s v="นักเรียน"/>
    <s v="3"/>
    <x v="11"/>
    <x v="16"/>
    <x v="1"/>
    <x v="1"/>
    <s v="หนองฮี"/>
    <d v="2022-06-27T00:00:00"/>
    <d v="2022-06-27T00:00:00"/>
    <m/>
    <d v="2022-01-02T00:00:00"/>
    <x v="5"/>
    <n v="26"/>
  </r>
  <r>
    <n v="12725"/>
    <s v="66.Dengue fever"/>
    <s v="อนุสรณ์ กำมะชัยคำ"/>
    <s v="929532"/>
    <s v="ชาย"/>
    <n v="8"/>
    <n v="9"/>
    <s v="นักเรียน"/>
    <s v="79"/>
    <x v="15"/>
    <x v="67"/>
    <x v="50"/>
    <x v="6"/>
    <s v="ร้อยเอ็ด"/>
    <d v="2022-06-09T00:00:00"/>
    <d v="2022-06-10T00:00:00"/>
    <m/>
    <d v="2022-01-02T00:00:00"/>
    <x v="7"/>
    <n v="23"/>
  </r>
  <r>
    <n v="14483"/>
    <s v="66.Dengue fever"/>
    <s v="อภัสนันท์ จันทนะ"/>
    <s v="857331"/>
    <s v="หญิง"/>
    <n v="10"/>
    <n v="8"/>
    <s v="นักเรียน"/>
    <s v="40/1"/>
    <x v="14"/>
    <x v="21"/>
    <x v="19"/>
    <x v="0"/>
    <s v="ร้อยเอ็ด"/>
    <d v="2022-06-24T00:00:00"/>
    <d v="2022-06-28T00:00:00"/>
    <m/>
    <d v="2022-01-02T00:00:00"/>
    <x v="5"/>
    <n v="25"/>
  </r>
  <r>
    <n v="13330"/>
    <s v="66.Dengue fever"/>
    <s v="อภิชาติ ใจดี"/>
    <s v="580000284"/>
    <s v="ชาย"/>
    <n v="7"/>
    <n v="8"/>
    <s v="นักเรียน"/>
    <s v="84"/>
    <x v="10"/>
    <x v="1"/>
    <x v="1"/>
    <x v="1"/>
    <s v="หนองฮี"/>
    <d v="2022-06-14T00:00:00"/>
    <d v="2022-06-14T00:00:00"/>
    <m/>
    <d v="2022-01-02T00:00:00"/>
    <x v="2"/>
    <n v="24"/>
  </r>
  <r>
    <n v="15171"/>
    <s v="66.Dengue fever"/>
    <s v="อภิสร พิศเพ็ง"/>
    <s v="560001784"/>
    <s v="ชาย"/>
    <n v="11"/>
    <n v="4"/>
    <s v="นักเรียน"/>
    <s v="93"/>
    <x v="10"/>
    <x v="1"/>
    <x v="1"/>
    <x v="1"/>
    <s v="หนองฮี"/>
    <d v="2022-07-05T00:00:00"/>
    <d v="2022-07-05T00:00:00"/>
    <m/>
    <d v="2022-01-02T00:00:00"/>
    <x v="12"/>
    <n v="27"/>
  </r>
  <r>
    <n v="13858"/>
    <s v="66.Dengue fever"/>
    <s v="อรชร คำสอน"/>
    <s v="450012688"/>
    <s v="หญิง"/>
    <n v="23"/>
    <n v="11"/>
    <s v="รับจ้าง,กรรมกร"/>
    <s v="100"/>
    <x v="10"/>
    <x v="1"/>
    <x v="1"/>
    <x v="1"/>
    <s v="หนองฮี"/>
    <d v="2022-06-19T00:00:00"/>
    <d v="2022-06-19T00:00:00"/>
    <m/>
    <d v="2022-01-02T00:00:00"/>
    <x v="0"/>
    <n v="25"/>
  </r>
  <r>
    <n v="13718"/>
    <s v="66.Dengue fever"/>
    <s v="อาคม ใต้เมืองปาก"/>
    <s v="5601385"/>
    <s v="ชาย"/>
    <n v="35"/>
    <n v="7"/>
    <s v="รับจ้าง,กรรมกร"/>
    <s v="13/1"/>
    <x v="15"/>
    <x v="88"/>
    <x v="58"/>
    <x v="2"/>
    <s v="จตุรพักตรพิมาน"/>
    <d v="2022-06-23T00:00:00"/>
    <d v="2022-06-23T00:00:00"/>
    <m/>
    <d v="2022-01-02T00:00:00"/>
    <x v="0"/>
    <n v="25"/>
  </r>
  <r>
    <n v="14965"/>
    <s v="66.Dengue fever"/>
    <s v="อาทิตย์ การิสุข"/>
    <s v="495065"/>
    <s v="ชาย"/>
    <n v="18"/>
    <n v="0"/>
    <s v="นักเรียน"/>
    <s v="129"/>
    <x v="0"/>
    <x v="0"/>
    <x v="0"/>
    <x v="0"/>
    <s v="ร้อยเอ็ด"/>
    <d v="2022-06-28T00:00:00"/>
    <d v="2022-07-01T00:00:00"/>
    <m/>
    <d v="2022-01-02T00:00:00"/>
    <x v="5"/>
    <n v="26"/>
  </r>
  <r>
    <n v="12226"/>
    <s v="66.Dengue fever"/>
    <s v="อารดา คำสอน"/>
    <s v="590000963"/>
    <s v="หญิง"/>
    <n v="7"/>
    <n v="6"/>
    <s v="นักเรียน"/>
    <s v="84"/>
    <x v="1"/>
    <x v="1"/>
    <x v="1"/>
    <x v="1"/>
    <s v="หนองฮี"/>
    <d v="2022-06-04T00:00:00"/>
    <d v="2022-06-04T00:00:00"/>
    <m/>
    <d v="2022-01-02T00:00:00"/>
    <x v="3"/>
    <n v="22"/>
  </r>
  <r>
    <n v="11619"/>
    <s v="66.Dengue fever"/>
    <s v="อารดา บ่อชล"/>
    <s v="540002358"/>
    <s v="หญิง"/>
    <n v="10"/>
    <n v="9"/>
    <s v="นักเรียน"/>
    <s v="6"/>
    <x v="10"/>
    <x v="1"/>
    <x v="1"/>
    <x v="1"/>
    <s v="หนองฮี"/>
    <d v="2022-05-25T00:00:00"/>
    <d v="2022-05-25T00:00:00"/>
    <m/>
    <d v="2022-01-02T00:00:00"/>
    <x v="1"/>
    <n v="21"/>
  </r>
  <r>
    <n v="13862"/>
    <s v="66.Dengue fever"/>
    <s v="เอมิกา แผลงฤทธิ์"/>
    <s v="630000105"/>
    <s v="หญิง"/>
    <n v="3"/>
    <n v="0"/>
    <s v="ไม่ทราบอาชีพ/ในปกครอง"/>
    <s v="23"/>
    <x v="13"/>
    <x v="31"/>
    <x v="1"/>
    <x v="1"/>
    <s v="หนองฮี"/>
    <d v="2022-06-22T00:00:00"/>
    <d v="2022-06-22T00:00:00"/>
    <m/>
    <d v="2022-01-02T00:00:00"/>
    <x v="0"/>
    <n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Y176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8"/>
        <item x="5"/>
        <item x="2"/>
        <item x="11"/>
        <item x="13"/>
        <item sd="0" x="0"/>
        <item x="10"/>
        <item x="14"/>
        <item x="15"/>
        <item x="17"/>
        <item x="3"/>
        <item x="1"/>
        <item x="9"/>
        <item x="7"/>
        <item x="19"/>
        <item x="4"/>
        <item x="18"/>
        <item x="6"/>
        <item x="12"/>
        <item x="16"/>
        <item t="default"/>
      </items>
    </pivotField>
    <pivotField axis="axisRow" compact="0" outline="0" subtotalTop="0" showAll="0" includeNewItemsInFilter="1" sortType="ascending">
      <items count="90">
        <item x="15"/>
        <item x="42"/>
        <item x="14"/>
        <item x="76"/>
        <item x="86"/>
        <item x="39"/>
        <item x="87"/>
        <item x="72"/>
        <item x="47"/>
        <item x="48"/>
        <item x="26"/>
        <item x="56"/>
        <item x="79"/>
        <item x="0"/>
        <item x="57"/>
        <item x="31"/>
        <item x="32"/>
        <item x="25"/>
        <item x="30"/>
        <item x="50"/>
        <item x="8"/>
        <item x="75"/>
        <item x="9"/>
        <item x="53"/>
        <item x="1"/>
        <item x="74"/>
        <item x="85"/>
        <item x="44"/>
        <item x="7"/>
        <item x="19"/>
        <item x="33"/>
        <item x="64"/>
        <item x="28"/>
        <item x="62"/>
        <item x="21"/>
        <item x="22"/>
        <item x="23"/>
        <item x="82"/>
        <item x="18"/>
        <item x="16"/>
        <item x="36"/>
        <item x="52"/>
        <item x="60"/>
        <item x="61"/>
        <item x="84"/>
        <item x="2"/>
        <item x="10"/>
        <item x="29"/>
        <item x="70"/>
        <item x="51"/>
        <item x="63"/>
        <item x="5"/>
        <item x="69"/>
        <item x="55"/>
        <item x="4"/>
        <item x="73"/>
        <item x="78"/>
        <item x="45"/>
        <item x="24"/>
        <item x="43"/>
        <item x="11"/>
        <item x="37"/>
        <item x="88"/>
        <item x="46"/>
        <item x="34"/>
        <item x="68"/>
        <item x="81"/>
        <item x="6"/>
        <item x="67"/>
        <item x="59"/>
        <item x="35"/>
        <item x="40"/>
        <item x="38"/>
        <item x="65"/>
        <item x="41"/>
        <item x="54"/>
        <item x="77"/>
        <item x="58"/>
        <item x="49"/>
        <item x="80"/>
        <item x="17"/>
        <item x="12"/>
        <item x="13"/>
        <item x="71"/>
        <item x="83"/>
        <item x="20"/>
        <item x="3"/>
        <item x="27"/>
        <item x="66"/>
        <item t="default"/>
      </items>
    </pivotField>
    <pivotField axis="axisRow" compact="0" outline="0" subtotalTop="0" showAll="0" includeNewItemsInFilter="1" sortType="descending">
      <items count="60">
        <item x="0"/>
        <item x="19"/>
        <item x="17"/>
        <item x="37"/>
        <item x="10"/>
        <item x="7"/>
        <item x="9"/>
        <item x="50"/>
        <item x="51"/>
        <item x="22"/>
        <item x="47"/>
        <item x="1"/>
        <item x="2"/>
        <item x="3"/>
        <item x="4"/>
        <item x="5"/>
        <item x="6"/>
        <item x="8"/>
        <item x="11"/>
        <item x="12"/>
        <item x="13"/>
        <item x="14"/>
        <item x="15"/>
        <item x="16"/>
        <item x="18"/>
        <item x="20"/>
        <item x="21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8"/>
        <item x="49"/>
        <item x="52"/>
        <item x="53"/>
        <item x="54"/>
        <item x="55"/>
        <item x="56"/>
        <item x="57"/>
        <item x="5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9">
        <item x="8"/>
        <item x="2"/>
        <item x="15"/>
        <item x="0"/>
        <item x="9"/>
        <item x="17"/>
        <item x="3"/>
        <item x="13"/>
        <item x="16"/>
        <item x="4"/>
        <item x="5"/>
        <item x="6"/>
        <item x="10"/>
        <item x="7"/>
        <item x="12"/>
        <item x="14"/>
        <item x="1"/>
        <item x="11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2">
        <item x="20"/>
        <item x="18"/>
        <item x="11"/>
        <item x="10"/>
        <item x="13"/>
        <item x="15"/>
        <item x="16"/>
        <item x="19"/>
        <item x="17"/>
        <item x="4"/>
        <item x="9"/>
        <item x="14"/>
        <item x="8"/>
        <item x="6"/>
        <item x="1"/>
        <item x="3"/>
        <item x="7"/>
        <item x="2"/>
        <item x="0"/>
        <item x="5"/>
        <item x="12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171">
    <i>
      <x/>
      <x v="54"/>
      <x v="44"/>
    </i>
    <i r="2">
      <x v="79"/>
    </i>
    <i t="default" r="1">
      <x v="54"/>
    </i>
    <i r="1">
      <x v="19"/>
      <x v="56"/>
    </i>
    <i r="2">
      <x v="81"/>
    </i>
    <i t="default" r="1">
      <x v="19"/>
    </i>
    <i r="1">
      <x v="6"/>
      <x v="66"/>
    </i>
    <i t="default" r="1">
      <x v="6"/>
    </i>
    <i r="1">
      <x v="44"/>
      <x v="53"/>
    </i>
    <i t="default" r="1">
      <x v="44"/>
    </i>
    <i t="default">
      <x/>
    </i>
    <i>
      <x v="1"/>
      <x v="53"/>
      <x v="21"/>
    </i>
    <i t="default" r="1">
      <x v="53"/>
    </i>
    <i r="1">
      <x v="12"/>
      <x v="7"/>
    </i>
    <i r="2">
      <x v="45"/>
    </i>
    <i t="default" r="1">
      <x v="12"/>
    </i>
    <i r="1">
      <x v="34"/>
      <x v="12"/>
    </i>
    <i r="2">
      <x v="40"/>
    </i>
    <i t="default" r="1">
      <x v="34"/>
    </i>
    <i r="1">
      <x v="52"/>
      <x v="55"/>
    </i>
    <i t="default" r="1">
      <x v="52"/>
    </i>
    <i r="1">
      <x v="58"/>
      <x v="62"/>
    </i>
    <i t="default" r="1">
      <x v="58"/>
    </i>
    <i r="1">
      <x v="36"/>
      <x v="71"/>
    </i>
    <i t="default" r="1">
      <x v="36"/>
    </i>
    <i r="1">
      <x v="46"/>
      <x v="14"/>
    </i>
    <i t="default" r="1">
      <x v="46"/>
    </i>
    <i t="default">
      <x v="1"/>
    </i>
    <i>
      <x v="2"/>
      <x v="33"/>
      <x v="70"/>
    </i>
    <i t="default" r="1">
      <x v="33"/>
    </i>
    <i t="default">
      <x v="2"/>
    </i>
    <i>
      <x v="3"/>
      <x/>
      <x v="13"/>
    </i>
    <i t="default" r="1">
      <x/>
    </i>
    <i r="1">
      <x v="1"/>
      <x v="34"/>
    </i>
    <i t="default" r="1">
      <x v="1"/>
    </i>
    <i r="1">
      <x v="2"/>
      <x v="20"/>
    </i>
    <i r="2">
      <x v="30"/>
    </i>
    <i t="default" r="1">
      <x v="2"/>
    </i>
    <i r="1">
      <x v="3"/>
      <x v="19"/>
    </i>
    <i t="default" r="1">
      <x v="3"/>
    </i>
    <i t="default">
      <x v="3"/>
    </i>
    <i>
      <x v="4"/>
      <x v="27"/>
      <x v="9"/>
    </i>
    <i r="2">
      <x v="10"/>
    </i>
    <i t="default" r="1">
      <x v="27"/>
    </i>
    <i r="1">
      <x v="24"/>
      <x v="85"/>
    </i>
    <i t="default" r="1">
      <x v="24"/>
    </i>
    <i r="1">
      <x v="31"/>
      <x v="16"/>
    </i>
    <i t="default" r="1">
      <x v="31"/>
    </i>
    <i r="1">
      <x v="20"/>
      <x v="82"/>
    </i>
    <i t="default" r="1">
      <x v="20"/>
    </i>
    <i t="default">
      <x v="4"/>
    </i>
    <i>
      <x v="5"/>
      <x v="57"/>
      <x v="4"/>
    </i>
    <i t="default" r="1">
      <x v="57"/>
    </i>
    <i t="default">
      <x v="5"/>
    </i>
    <i>
      <x v="6"/>
      <x v="40"/>
      <x v="6"/>
    </i>
    <i r="2">
      <x v="8"/>
    </i>
    <i r="2">
      <x v="18"/>
    </i>
    <i t="default" r="1">
      <x v="40"/>
    </i>
    <i r="1">
      <x v="25"/>
      <x v="35"/>
    </i>
    <i r="2">
      <x v="61"/>
    </i>
    <i t="default" r="1">
      <x v="25"/>
    </i>
    <i r="1">
      <x v="14"/>
      <x v="3"/>
    </i>
    <i r="2">
      <x v="54"/>
    </i>
    <i t="default" r="1">
      <x v="14"/>
    </i>
    <i r="1">
      <x v="48"/>
      <x v="69"/>
    </i>
    <i t="default" r="1">
      <x v="48"/>
    </i>
    <i r="1">
      <x v="51"/>
      <x v="88"/>
    </i>
    <i t="default" r="1">
      <x v="51"/>
    </i>
    <i r="1">
      <x v="26"/>
      <x v="36"/>
    </i>
    <i t="default" r="1">
      <x v="26"/>
    </i>
    <i t="default">
      <x v="6"/>
    </i>
    <i>
      <x v="7"/>
      <x v="30"/>
      <x v="18"/>
    </i>
    <i r="2">
      <x v="49"/>
    </i>
    <i r="2">
      <x v="50"/>
    </i>
    <i t="default" r="1">
      <x v="30"/>
    </i>
    <i r="1">
      <x v="41"/>
      <x v="41"/>
    </i>
    <i r="2">
      <x v="71"/>
    </i>
    <i r="2">
      <x v="73"/>
    </i>
    <i t="default" r="1">
      <x v="41"/>
    </i>
    <i r="1">
      <x v="47"/>
      <x v="52"/>
    </i>
    <i r="2">
      <x v="77"/>
    </i>
    <i t="default" r="1">
      <x v="47"/>
    </i>
    <i r="1">
      <x v="50"/>
      <x v="31"/>
    </i>
    <i t="default" r="1">
      <x v="50"/>
    </i>
    <i r="1">
      <x v="43"/>
      <x v="75"/>
    </i>
    <i t="default" r="1">
      <x v="43"/>
    </i>
    <i t="default">
      <x v="7"/>
    </i>
    <i>
      <x v="8"/>
      <x v="45"/>
      <x v="11"/>
    </i>
    <i t="default" r="1">
      <x v="45"/>
    </i>
    <i t="default">
      <x v="8"/>
    </i>
    <i>
      <x v="9"/>
      <x v="15"/>
      <x v="51"/>
    </i>
    <i t="default" r="1">
      <x v="15"/>
    </i>
    <i t="default">
      <x v="9"/>
    </i>
    <i>
      <x v="10"/>
      <x v="16"/>
      <x v="67"/>
    </i>
    <i t="default" r="1">
      <x v="16"/>
    </i>
    <i r="1">
      <x v="28"/>
      <x v="87"/>
    </i>
    <i t="default" r="1">
      <x v="28"/>
    </i>
    <i r="1">
      <x v="18"/>
      <x v="60"/>
    </i>
    <i t="default" r="1">
      <x v="18"/>
    </i>
    <i t="default">
      <x v="10"/>
    </i>
    <i>
      <x v="11"/>
      <x v="4"/>
      <x v="46"/>
    </i>
    <i r="2">
      <x v="48"/>
    </i>
    <i r="2">
      <x v="76"/>
    </i>
    <i t="default" r="1">
      <x v="4"/>
    </i>
    <i r="1">
      <x v="5"/>
      <x v="25"/>
    </i>
    <i r="2">
      <x v="28"/>
    </i>
    <i r="2">
      <x v="29"/>
    </i>
    <i r="2">
      <x v="32"/>
    </i>
    <i r="2">
      <x v="59"/>
    </i>
    <i t="default" r="1">
      <x v="5"/>
    </i>
    <i r="1">
      <x v="6"/>
      <x v="22"/>
    </i>
    <i t="default" r="1">
      <x v="6"/>
    </i>
    <i r="1">
      <x v="7"/>
      <x v="68"/>
    </i>
    <i t="default" r="1">
      <x v="7"/>
    </i>
    <i r="1">
      <x v="8"/>
      <x v="83"/>
    </i>
    <i t="default" r="1">
      <x v="8"/>
    </i>
    <i r="1">
      <x v="9"/>
      <x v="42"/>
    </i>
    <i r="2">
      <x v="58"/>
    </i>
    <i t="default" r="1">
      <x v="9"/>
    </i>
    <i r="1">
      <x v="10"/>
      <x v="33"/>
    </i>
    <i t="default" r="1">
      <x v="10"/>
    </i>
    <i t="default">
      <x v="11"/>
    </i>
    <i>
      <x v="12"/>
      <x v="49"/>
      <x v="43"/>
    </i>
    <i t="default" r="1">
      <x v="49"/>
    </i>
    <i r="1">
      <x v="21"/>
      <x/>
    </i>
    <i t="default" r="1">
      <x v="21"/>
    </i>
    <i t="default">
      <x v="12"/>
    </i>
    <i>
      <x v="13"/>
      <x v="23"/>
      <x v="38"/>
    </i>
    <i r="2">
      <x v="72"/>
    </i>
    <i t="default" r="1">
      <x v="23"/>
    </i>
    <i r="1">
      <x v="56"/>
      <x v="26"/>
    </i>
    <i t="default" r="1">
      <x v="56"/>
    </i>
    <i r="1">
      <x v="17"/>
      <x v="20"/>
    </i>
    <i t="default" r="1">
      <x v="17"/>
    </i>
    <i t="default">
      <x v="13"/>
    </i>
    <i>
      <x v="14"/>
      <x v="38"/>
      <x v="27"/>
    </i>
    <i r="2">
      <x v="37"/>
    </i>
    <i r="2">
      <x v="63"/>
    </i>
    <i t="default" r="1">
      <x v="38"/>
    </i>
    <i r="1">
      <x v="39"/>
      <x v="57"/>
    </i>
    <i t="default" r="1">
      <x v="39"/>
    </i>
    <i r="1">
      <x v="55"/>
      <x v="84"/>
    </i>
    <i t="default" r="1">
      <x v="55"/>
    </i>
    <i r="1">
      <x v="35"/>
      <x v="5"/>
    </i>
    <i t="default" r="1">
      <x v="35"/>
    </i>
    <i r="1">
      <x v="29"/>
      <x v="47"/>
    </i>
    <i t="default" r="1">
      <x v="29"/>
    </i>
    <i r="1">
      <x v="37"/>
      <x v="74"/>
    </i>
    <i t="default" r="1">
      <x v="37"/>
    </i>
    <i t="default">
      <x v="14"/>
    </i>
    <i>
      <x v="15"/>
      <x v="32"/>
      <x v="64"/>
    </i>
    <i t="default" r="1">
      <x v="32"/>
    </i>
    <i t="default">
      <x v="15"/>
    </i>
    <i>
      <x v="16"/>
      <x v="11"/>
      <x v="1"/>
    </i>
    <i r="2">
      <x v="15"/>
    </i>
    <i r="2">
      <x v="17"/>
    </i>
    <i r="2">
      <x v="24"/>
    </i>
    <i r="2">
      <x v="39"/>
    </i>
    <i r="2">
      <x v="65"/>
    </i>
    <i r="2">
      <x v="78"/>
    </i>
    <i t="default" r="1">
      <x v="11"/>
    </i>
    <i r="1">
      <x v="13"/>
      <x v="2"/>
    </i>
    <i r="2">
      <x v="86"/>
    </i>
    <i t="default" r="1">
      <x v="13"/>
    </i>
    <i r="1">
      <x v="42"/>
      <x v="23"/>
    </i>
    <i t="default" r="1">
      <x v="42"/>
    </i>
    <i t="default">
      <x v="16"/>
    </i>
    <i>
      <x v="17"/>
      <x v="22"/>
      <x v="80"/>
    </i>
    <i t="default" r="1">
      <x v="22"/>
    </i>
    <i t="default">
      <x v="17"/>
    </i>
    <i t="grand">
      <x/>
    </i>
  </rowItems>
  <colFields count="1">
    <field x="18"/>
  </colFields>
  <col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colItems>
  <dataFields count="1">
    <dataField name="ราย" fld="15" subtotal="count" baseField="0" baseItem="0"/>
  </dataFields>
  <formats count="25">
    <format dxfId="14">
      <pivotArea type="all" outline="0" fieldPosition="0"/>
    </format>
    <format dxfId="15">
      <pivotArea grandRow="1" outline="0" fieldPosition="0"/>
    </format>
    <format dxfId="16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grandCol="1" outline="0" fieldPosition="0"/>
    </format>
    <format dxfId="20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1">
      <pivotArea dataOnly="0" labelOnly="1" grandRow="1" outline="0" fieldPosition="0"/>
    </format>
    <format dxfId="22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3">
      <pivotArea grandRow="1" outline="0" fieldPosition="0"/>
    </format>
    <format dxfId="24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3">
      <pivotArea type="all" dataOnly="0" outline="0" fieldPosition="0"/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12" type="button" dataOnly="0" labelOnly="1" outline="0" axis="axisRow" fieldPosition="0"/>
    </format>
    <format dxfId="8">
      <pivotArea field="11" type="button" dataOnly="0" labelOnly="1" outline="0" axis="axisRow" fieldPosition="1"/>
    </format>
    <format dxfId="7">
      <pivotArea field="10" type="button" dataOnly="0" labelOnly="1" outline="0" axis="axisRow" fieldPosition="2"/>
    </format>
    <format dxfId="6">
      <pivotArea field="18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18" count="0"/>
        </references>
      </pivotArea>
    </format>
    <format dxfId="3">
      <pivotArea dataOnly="0" labelOnly="1" grandCol="1" outline="0" fieldPosition="0"/>
    </format>
    <format dxfId="2">
      <pivotArea dataOnly="0" outline="0" fieldPosition="0">
        <references count="1">
          <reference field="11" count="0" defaultSubtotal="1"/>
        </references>
      </pivotArea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C2" sqref="C2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34" t="s">
        <v>371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162"/>
    </row>
    <row r="2" spans="1:30" ht="23.25">
      <c r="A2" s="164"/>
      <c r="B2" s="164"/>
      <c r="C2" s="82" t="s">
        <v>485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2560</v>
      </c>
      <c r="B4" s="270">
        <v>16</v>
      </c>
      <c r="C4" s="270">
        <v>9</v>
      </c>
      <c r="D4" s="270">
        <v>10</v>
      </c>
      <c r="E4" s="270">
        <v>24</v>
      </c>
      <c r="F4" s="270">
        <v>47</v>
      </c>
      <c r="G4" s="270">
        <v>186</v>
      </c>
      <c r="H4" s="270">
        <v>139</v>
      </c>
      <c r="I4" s="270">
        <v>115</v>
      </c>
      <c r="J4" s="270">
        <v>44</v>
      </c>
      <c r="K4" s="270">
        <v>18</v>
      </c>
      <c r="L4" s="270">
        <v>6</v>
      </c>
      <c r="M4" s="270">
        <v>3</v>
      </c>
      <c r="N4" s="121">
        <f t="shared" ref="N4:N13" si="0">SUM(B4:M4)</f>
        <v>617</v>
      </c>
      <c r="S4" s="107"/>
      <c r="T4" s="39"/>
    </row>
    <row r="5" spans="1:30" ht="23.25">
      <c r="A5" s="169">
        <v>2561</v>
      </c>
      <c r="B5" s="270">
        <v>5</v>
      </c>
      <c r="C5" s="270">
        <v>7</v>
      </c>
      <c r="D5" s="270">
        <v>6</v>
      </c>
      <c r="E5" s="270">
        <v>28</v>
      </c>
      <c r="F5" s="270">
        <v>184</v>
      </c>
      <c r="G5" s="270">
        <v>370</v>
      </c>
      <c r="H5" s="270">
        <v>269</v>
      </c>
      <c r="I5" s="270">
        <v>232</v>
      </c>
      <c r="J5" s="270">
        <v>132</v>
      </c>
      <c r="K5" s="270">
        <v>46</v>
      </c>
      <c r="L5" s="270">
        <v>52</v>
      </c>
      <c r="M5" s="270">
        <v>60</v>
      </c>
      <c r="N5" s="121">
        <f t="shared" si="0"/>
        <v>1391</v>
      </c>
      <c r="S5" s="107"/>
      <c r="T5" s="39"/>
    </row>
    <row r="6" spans="1:30" ht="23.25">
      <c r="A6" s="169">
        <v>2562</v>
      </c>
      <c r="B6" s="270">
        <v>49</v>
      </c>
      <c r="C6" s="270">
        <v>77</v>
      </c>
      <c r="D6" s="270">
        <v>82</v>
      </c>
      <c r="E6" s="270">
        <v>96</v>
      </c>
      <c r="F6" s="270">
        <v>275</v>
      </c>
      <c r="G6" s="270">
        <v>822</v>
      </c>
      <c r="H6" s="270">
        <v>863</v>
      </c>
      <c r="I6" s="270">
        <v>565</v>
      </c>
      <c r="J6" s="270">
        <v>462</v>
      </c>
      <c r="K6" s="270">
        <v>308</v>
      </c>
      <c r="L6" s="270">
        <v>142</v>
      </c>
      <c r="M6" s="270">
        <v>60</v>
      </c>
      <c r="N6" s="121">
        <f t="shared" si="0"/>
        <v>3801</v>
      </c>
      <c r="P6" s="107"/>
      <c r="S6" s="122"/>
      <c r="T6" s="39"/>
    </row>
    <row r="7" spans="1:30" ht="23.25">
      <c r="A7" s="169">
        <v>2563</v>
      </c>
      <c r="B7" s="270">
        <v>59</v>
      </c>
      <c r="C7" s="270">
        <v>49</v>
      </c>
      <c r="D7" s="270">
        <v>67</v>
      </c>
      <c r="E7" s="270">
        <v>126</v>
      </c>
      <c r="F7" s="270">
        <v>207</v>
      </c>
      <c r="G7" s="270">
        <v>228</v>
      </c>
      <c r="H7" s="270">
        <v>352</v>
      </c>
      <c r="I7" s="270">
        <v>296</v>
      </c>
      <c r="J7" s="270">
        <v>171</v>
      </c>
      <c r="K7" s="270">
        <v>49</v>
      </c>
      <c r="L7" s="270">
        <v>25</v>
      </c>
      <c r="M7" s="270">
        <v>9</v>
      </c>
      <c r="N7" s="121">
        <f t="shared" si="0"/>
        <v>1638</v>
      </c>
      <c r="P7" s="107"/>
      <c r="S7" s="122"/>
      <c r="T7" s="39"/>
    </row>
    <row r="8" spans="1:30" ht="23.25">
      <c r="A8" s="169">
        <v>2564</v>
      </c>
      <c r="B8" s="270">
        <v>5</v>
      </c>
      <c r="C8" s="270">
        <v>3</v>
      </c>
      <c r="D8" s="270">
        <v>6</v>
      </c>
      <c r="E8" s="270">
        <v>4</v>
      </c>
      <c r="F8" s="270">
        <v>19</v>
      </c>
      <c r="G8" s="270">
        <v>49</v>
      </c>
      <c r="H8" s="270">
        <v>29</v>
      </c>
      <c r="I8" s="270">
        <v>50</v>
      </c>
      <c r="J8" s="270">
        <v>59</v>
      </c>
      <c r="K8" s="270">
        <v>44</v>
      </c>
      <c r="L8" s="270">
        <v>6</v>
      </c>
      <c r="M8" s="270">
        <v>10</v>
      </c>
      <c r="N8" s="121">
        <f t="shared" si="0"/>
        <v>284</v>
      </c>
      <c r="P8" s="122"/>
      <c r="S8" s="122"/>
      <c r="T8" s="39"/>
    </row>
    <row r="9" spans="1:30" ht="23.25">
      <c r="A9" s="271" t="s">
        <v>348</v>
      </c>
      <c r="B9" s="272">
        <f>MEDIAN(B4:B8)</f>
        <v>16</v>
      </c>
      <c r="C9" s="272">
        <f t="shared" ref="C9:M9" si="1">MEDIAN(C4:C8)</f>
        <v>9</v>
      </c>
      <c r="D9" s="272">
        <f t="shared" si="1"/>
        <v>10</v>
      </c>
      <c r="E9" s="272">
        <f t="shared" si="1"/>
        <v>28</v>
      </c>
      <c r="F9" s="272">
        <f t="shared" si="1"/>
        <v>184</v>
      </c>
      <c r="G9" s="272">
        <f t="shared" si="1"/>
        <v>228</v>
      </c>
      <c r="H9" s="272">
        <f t="shared" si="1"/>
        <v>269</v>
      </c>
      <c r="I9" s="272">
        <f t="shared" si="1"/>
        <v>232</v>
      </c>
      <c r="J9" s="272">
        <f t="shared" si="1"/>
        <v>132</v>
      </c>
      <c r="K9" s="272">
        <f t="shared" si="1"/>
        <v>46</v>
      </c>
      <c r="L9" s="272">
        <f t="shared" si="1"/>
        <v>25</v>
      </c>
      <c r="M9" s="272">
        <f t="shared" si="1"/>
        <v>10</v>
      </c>
      <c r="N9" s="273">
        <f>SUM(B9:M9)</f>
        <v>1189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3</v>
      </c>
      <c r="D10" s="108">
        <f t="shared" si="2"/>
        <v>6</v>
      </c>
      <c r="E10" s="108">
        <f t="shared" si="2"/>
        <v>4</v>
      </c>
      <c r="F10" s="108">
        <f t="shared" si="2"/>
        <v>19</v>
      </c>
      <c r="G10" s="108">
        <f t="shared" si="2"/>
        <v>49</v>
      </c>
      <c r="H10" s="108">
        <f t="shared" si="2"/>
        <v>29</v>
      </c>
      <c r="I10" s="108">
        <f t="shared" si="2"/>
        <v>50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236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12.8</v>
      </c>
      <c r="C11" s="109">
        <f>(P11*C9)/N9</f>
        <v>7.2000000000000011</v>
      </c>
      <c r="D11" s="109">
        <f>(P11*D9)/N9</f>
        <v>8</v>
      </c>
      <c r="E11" s="109">
        <f>(P11*E9)/N9</f>
        <v>22.400000000000002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105.60000000000001</v>
      </c>
      <c r="K11" s="109">
        <f>(P11*K9)/N9</f>
        <v>36.800000000000004</v>
      </c>
      <c r="L11" s="109">
        <f>(P11*L9)/N9</f>
        <v>20</v>
      </c>
      <c r="M11" s="109">
        <f>(P11*M9)/N9</f>
        <v>8</v>
      </c>
      <c r="N11" s="144">
        <f t="shared" si="0"/>
        <v>951.2</v>
      </c>
      <c r="P11" s="216">
        <f>0.8*N9</f>
        <v>951.2</v>
      </c>
      <c r="Q11" s="217">
        <f>P11*100000/1305058</f>
        <v>72.8856495266877</v>
      </c>
      <c r="S11" s="107"/>
      <c r="T11" s="39"/>
    </row>
    <row r="12" spans="1:30" ht="23.25">
      <c r="A12" s="171" t="s">
        <v>349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2565</v>
      </c>
      <c r="B13" s="135">
        <v>16</v>
      </c>
      <c r="C13" s="135">
        <v>6</v>
      </c>
      <c r="D13" s="135">
        <v>1</v>
      </c>
      <c r="E13" s="135">
        <v>7</v>
      </c>
      <c r="F13" s="135">
        <v>32</v>
      </c>
      <c r="G13" s="135">
        <v>149</v>
      </c>
      <c r="H13" s="135">
        <v>20</v>
      </c>
      <c r="I13" s="269"/>
      <c r="J13" s="269"/>
      <c r="K13" s="269"/>
      <c r="L13" s="269"/>
      <c r="M13" s="269"/>
      <c r="N13" s="135">
        <f t="shared" si="0"/>
        <v>231</v>
      </c>
      <c r="O13" s="124"/>
      <c r="P13" s="125">
        <f>N9-21</f>
        <v>1168</v>
      </c>
      <c r="S13" s="124"/>
      <c r="T13" s="125"/>
    </row>
    <row r="14" spans="1:30" s="165" customFormat="1" ht="23.25">
      <c r="A14" s="173" t="s">
        <v>350</v>
      </c>
      <c r="B14" s="218">
        <f>B13</f>
        <v>16</v>
      </c>
      <c r="C14" s="218">
        <f>B13+C13</f>
        <v>22</v>
      </c>
      <c r="D14" s="218">
        <f>B13+C13+D13</f>
        <v>23</v>
      </c>
      <c r="E14" s="136">
        <f>SUM(B13:E13)</f>
        <v>30</v>
      </c>
      <c r="F14" s="136">
        <f>SUM(B13:F13)</f>
        <v>62</v>
      </c>
      <c r="G14" s="136">
        <f>SUM(B13:G13)</f>
        <v>211</v>
      </c>
      <c r="H14" s="136">
        <f>SUM(B13:H13)</f>
        <v>231</v>
      </c>
      <c r="I14" s="136">
        <f>SUM(B13:I13)</f>
        <v>231</v>
      </c>
      <c r="J14" s="136">
        <f>SUM(B13:J13)</f>
        <v>231</v>
      </c>
      <c r="K14" s="136">
        <f>SUM(B13:K13)</f>
        <v>231</v>
      </c>
      <c r="L14" s="136">
        <f>SUM(B13:L13)</f>
        <v>231</v>
      </c>
      <c r="M14" s="136">
        <f>SUM(B13:M13)</f>
        <v>231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351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35"/>
      <c r="E31" s="335"/>
      <c r="F31" s="335"/>
      <c r="G31" s="335"/>
      <c r="H31" s="335"/>
      <c r="I31" s="335"/>
      <c r="J31" s="335"/>
      <c r="K31" s="335"/>
    </row>
    <row r="32" spans="1:19">
      <c r="D32" s="335"/>
      <c r="E32" s="335"/>
      <c r="F32" s="335"/>
      <c r="G32" s="335"/>
      <c r="H32" s="335"/>
      <c r="I32" s="335"/>
      <c r="J32" s="335"/>
      <c r="K32" s="335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372</v>
      </c>
      <c r="R1" s="339" t="s">
        <v>352</v>
      </c>
      <c r="S1" s="339"/>
      <c r="T1" s="339"/>
      <c r="U1" s="339"/>
      <c r="V1" s="339"/>
      <c r="W1" s="339"/>
    </row>
    <row r="2" spans="1:26" ht="24">
      <c r="B2" s="82" t="s">
        <v>486</v>
      </c>
      <c r="R2" s="43"/>
      <c r="S2" s="43"/>
      <c r="T2" s="340" t="s">
        <v>361</v>
      </c>
      <c r="U2" s="341"/>
      <c r="V2" s="341"/>
      <c r="W2" s="342"/>
    </row>
    <row r="3" spans="1:26" ht="24">
      <c r="A3" s="19" t="s">
        <v>9</v>
      </c>
      <c r="B3" s="336" t="s">
        <v>43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8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v>1</v>
      </c>
      <c r="C5" s="148">
        <v>0</v>
      </c>
      <c r="D5" s="326">
        <v>0</v>
      </c>
      <c r="E5" s="148">
        <v>2</v>
      </c>
      <c r="F5" s="148">
        <v>4</v>
      </c>
      <c r="G5" s="148">
        <v>24</v>
      </c>
      <c r="H5" s="148">
        <v>0</v>
      </c>
      <c r="I5" s="148"/>
      <c r="J5" s="148"/>
      <c r="K5" s="148"/>
      <c r="L5" s="329"/>
      <c r="M5" s="148"/>
      <c r="N5" s="149">
        <f t="shared" ref="N5:N27" si="0">SUM(B5:M5)</f>
        <v>31</v>
      </c>
      <c r="O5" s="150">
        <f t="shared" ref="O5:O27" si="1">V5</f>
        <v>19.854867324652702</v>
      </c>
      <c r="R5" s="26" t="s">
        <v>21</v>
      </c>
      <c r="S5" s="5">
        <f>S6+S7</f>
        <v>156133</v>
      </c>
      <c r="T5" s="119">
        <f>T6+T7</f>
        <v>31</v>
      </c>
      <c r="U5" s="47">
        <v>0</v>
      </c>
      <c r="V5" s="48">
        <f>T5*100000/S5</f>
        <v>19.854867324652702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0</v>
      </c>
      <c r="D6" s="246">
        <v>0</v>
      </c>
      <c r="E6" s="246">
        <v>2</v>
      </c>
      <c r="F6" s="246">
        <v>1</v>
      </c>
      <c r="G6" s="246">
        <v>7</v>
      </c>
      <c r="H6" s="246">
        <v>0</v>
      </c>
      <c r="I6" s="247"/>
      <c r="J6" s="152"/>
      <c r="K6" s="152"/>
      <c r="L6" s="152"/>
      <c r="M6" s="152"/>
      <c r="N6" s="153">
        <f t="shared" si="0"/>
        <v>11</v>
      </c>
      <c r="O6" s="154">
        <f t="shared" si="1"/>
        <v>31.834230479828673</v>
      </c>
      <c r="R6" s="28" t="s">
        <v>57</v>
      </c>
      <c r="S6" s="7">
        <v>34554</v>
      </c>
      <c r="T6" s="27">
        <f>N6</f>
        <v>11</v>
      </c>
      <c r="U6" s="120">
        <v>0</v>
      </c>
      <c r="V6" s="51">
        <f>T6*100000/S6</f>
        <v>31.834230479828673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0</v>
      </c>
      <c r="F7" s="246">
        <v>3</v>
      </c>
      <c r="G7" s="246">
        <v>17</v>
      </c>
      <c r="H7" s="246">
        <v>0</v>
      </c>
      <c r="I7" s="247"/>
      <c r="J7" s="152"/>
      <c r="K7" s="152"/>
      <c r="L7" s="152"/>
      <c r="M7" s="152"/>
      <c r="N7" s="153">
        <f t="shared" si="0"/>
        <v>20</v>
      </c>
      <c r="O7" s="154">
        <f t="shared" si="1"/>
        <v>16.450209328913711</v>
      </c>
      <c r="R7" s="28" t="s">
        <v>22</v>
      </c>
      <c r="S7" s="7">
        <v>121579</v>
      </c>
      <c r="T7" s="27">
        <f t="shared" ref="T7:T26" si="2">N7</f>
        <v>20</v>
      </c>
      <c r="U7" s="50">
        <v>0</v>
      </c>
      <c r="V7" s="51">
        <f t="shared" ref="V7:V26" si="3">T7*100000/S7</f>
        <v>16.450209328913711</v>
      </c>
      <c r="W7" s="49">
        <v>0</v>
      </c>
      <c r="X7" s="41"/>
      <c r="Z7" s="251"/>
    </row>
    <row r="8" spans="1:26" ht="24">
      <c r="A8" s="151" t="s">
        <v>23</v>
      </c>
      <c r="B8" s="246">
        <v>2</v>
      </c>
      <c r="C8" s="246">
        <v>2</v>
      </c>
      <c r="D8" s="246">
        <v>0</v>
      </c>
      <c r="E8" s="246">
        <v>0</v>
      </c>
      <c r="F8" s="246">
        <v>0</v>
      </c>
      <c r="G8" s="246">
        <v>3</v>
      </c>
      <c r="H8" s="246">
        <v>0</v>
      </c>
      <c r="I8" s="247"/>
      <c r="J8" s="152"/>
      <c r="K8" s="152"/>
      <c r="L8" s="152"/>
      <c r="M8" s="152"/>
      <c r="N8" s="153">
        <f t="shared" si="0"/>
        <v>7</v>
      </c>
      <c r="O8" s="154">
        <f t="shared" si="1"/>
        <v>7.11779958310031</v>
      </c>
      <c r="R8" s="29" t="s">
        <v>23</v>
      </c>
      <c r="S8" s="12">
        <v>98345</v>
      </c>
      <c r="T8" s="27">
        <f t="shared" si="2"/>
        <v>7</v>
      </c>
      <c r="U8" s="52">
        <v>0</v>
      </c>
      <c r="V8" s="51">
        <f t="shared" si="3"/>
        <v>7.11779958310031</v>
      </c>
      <c r="W8" s="49">
        <v>0</v>
      </c>
      <c r="X8" s="41"/>
      <c r="Z8" s="251"/>
    </row>
    <row r="9" spans="1:26" ht="24">
      <c r="A9" s="151" t="s">
        <v>31</v>
      </c>
      <c r="B9" s="248">
        <v>3</v>
      </c>
      <c r="C9" s="248">
        <v>0</v>
      </c>
      <c r="D9" s="246">
        <v>0</v>
      </c>
      <c r="E9" s="248">
        <v>2</v>
      </c>
      <c r="F9" s="246">
        <v>4</v>
      </c>
      <c r="G9" s="246">
        <v>2</v>
      </c>
      <c r="H9" s="248">
        <v>0</v>
      </c>
      <c r="I9" s="247"/>
      <c r="J9" s="152"/>
      <c r="K9" s="152"/>
      <c r="L9" s="152"/>
      <c r="M9" s="152"/>
      <c r="N9" s="153">
        <f t="shared" si="0"/>
        <v>11</v>
      </c>
      <c r="O9" s="154">
        <f t="shared" si="1"/>
        <v>20.491421545798328</v>
      </c>
      <c r="R9" s="29" t="s">
        <v>31</v>
      </c>
      <c r="S9" s="12">
        <v>53681</v>
      </c>
      <c r="T9" s="27">
        <f t="shared" si="2"/>
        <v>11</v>
      </c>
      <c r="U9" s="52">
        <v>0</v>
      </c>
      <c r="V9" s="51">
        <f t="shared" si="3"/>
        <v>20.491421545798328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1</v>
      </c>
      <c r="C10" s="248">
        <v>0</v>
      </c>
      <c r="D10" s="246">
        <v>1</v>
      </c>
      <c r="E10" s="248">
        <v>1</v>
      </c>
      <c r="F10" s="246">
        <v>2</v>
      </c>
      <c r="G10" s="246">
        <v>3</v>
      </c>
      <c r="H10" s="248">
        <v>2</v>
      </c>
      <c r="I10" s="247"/>
      <c r="J10" s="152"/>
      <c r="K10" s="152"/>
      <c r="L10" s="152"/>
      <c r="M10" s="152"/>
      <c r="N10" s="153">
        <f t="shared" si="0"/>
        <v>10</v>
      </c>
      <c r="O10" s="154">
        <f t="shared" si="1"/>
        <v>12.40110121778814</v>
      </c>
      <c r="R10" s="29" t="s">
        <v>24</v>
      </c>
      <c r="S10" s="12">
        <v>80638</v>
      </c>
      <c r="T10" s="27">
        <f t="shared" si="2"/>
        <v>10</v>
      </c>
      <c r="U10" s="52">
        <v>0</v>
      </c>
      <c r="V10" s="51">
        <f t="shared" si="3"/>
        <v>12.40110121778814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0</v>
      </c>
      <c r="G11" s="246">
        <v>1</v>
      </c>
      <c r="H11" s="248">
        <v>0</v>
      </c>
      <c r="I11" s="247"/>
      <c r="J11" s="152"/>
      <c r="K11" s="152"/>
      <c r="L11" s="152"/>
      <c r="M11" s="152"/>
      <c r="N11" s="153">
        <f t="shared" si="0"/>
        <v>1</v>
      </c>
      <c r="O11" s="154">
        <f t="shared" si="1"/>
        <v>1.4625656326327643</v>
      </c>
      <c r="R11" s="29" t="s">
        <v>25</v>
      </c>
      <c r="S11" s="12">
        <v>68373</v>
      </c>
      <c r="T11" s="27">
        <f t="shared" si="2"/>
        <v>1</v>
      </c>
      <c r="U11" s="52">
        <v>0</v>
      </c>
      <c r="V11" s="51">
        <f t="shared" si="3"/>
        <v>1.4625656326327643</v>
      </c>
      <c r="W11" s="49">
        <v>0</v>
      </c>
      <c r="Z11" s="251"/>
    </row>
    <row r="12" spans="1:26" ht="24">
      <c r="A12" s="151" t="s">
        <v>26</v>
      </c>
      <c r="B12" s="248">
        <v>4</v>
      </c>
      <c r="C12" s="248">
        <v>0</v>
      </c>
      <c r="D12" s="246">
        <v>0</v>
      </c>
      <c r="E12" s="248">
        <v>1</v>
      </c>
      <c r="F12" s="246">
        <v>1</v>
      </c>
      <c r="G12" s="246">
        <v>4</v>
      </c>
      <c r="H12" s="248">
        <v>1</v>
      </c>
      <c r="I12" s="247"/>
      <c r="J12" s="152"/>
      <c r="K12" s="152"/>
      <c r="L12" s="152"/>
      <c r="M12" s="152"/>
      <c r="N12" s="153">
        <f t="shared" si="0"/>
        <v>11</v>
      </c>
      <c r="O12" s="154">
        <f t="shared" si="1"/>
        <v>14.987601166307872</v>
      </c>
      <c r="R12" s="29" t="s">
        <v>26</v>
      </c>
      <c r="S12" s="12">
        <v>73394</v>
      </c>
      <c r="T12" s="27">
        <f t="shared" si="2"/>
        <v>11</v>
      </c>
      <c r="U12" s="52">
        <v>0</v>
      </c>
      <c r="V12" s="51">
        <f t="shared" si="3"/>
        <v>14.987601166307872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1</v>
      </c>
      <c r="G13" s="246">
        <v>2</v>
      </c>
      <c r="H13" s="248">
        <v>0</v>
      </c>
      <c r="I13" s="247"/>
      <c r="J13" s="152"/>
      <c r="K13" s="152"/>
      <c r="L13" s="152"/>
      <c r="M13" s="152"/>
      <c r="N13" s="153">
        <f t="shared" si="0"/>
        <v>3</v>
      </c>
      <c r="O13" s="154">
        <f t="shared" si="1"/>
        <v>2.7811512111913523</v>
      </c>
      <c r="R13" s="29" t="s">
        <v>27</v>
      </c>
      <c r="S13" s="12">
        <v>107869</v>
      </c>
      <c r="T13" s="27">
        <f t="shared" si="2"/>
        <v>3</v>
      </c>
      <c r="U13" s="52">
        <v>0</v>
      </c>
      <c r="V13" s="51">
        <f t="shared" si="3"/>
        <v>2.7811512111913523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2</v>
      </c>
      <c r="H14" s="248">
        <v>0</v>
      </c>
      <c r="I14" s="247"/>
      <c r="J14" s="152"/>
      <c r="K14" s="152"/>
      <c r="L14" s="152"/>
      <c r="M14" s="152"/>
      <c r="N14" s="153">
        <f t="shared" si="0"/>
        <v>2</v>
      </c>
      <c r="O14" s="154">
        <f t="shared" si="1"/>
        <v>3.4602076124567476</v>
      </c>
      <c r="R14" s="29" t="s">
        <v>34</v>
      </c>
      <c r="S14" s="12">
        <v>57800</v>
      </c>
      <c r="T14" s="27">
        <f t="shared" si="2"/>
        <v>2</v>
      </c>
      <c r="U14" s="52">
        <v>0</v>
      </c>
      <c r="V14" s="51">
        <f t="shared" si="3"/>
        <v>3.4602076124567476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>
        <v>1</v>
      </c>
      <c r="I15" s="247"/>
      <c r="J15" s="152"/>
      <c r="K15" s="152"/>
      <c r="L15" s="152"/>
      <c r="M15" s="152"/>
      <c r="N15" s="153">
        <f t="shared" si="0"/>
        <v>1</v>
      </c>
      <c r="O15" s="154">
        <f t="shared" si="1"/>
        <v>1.5224639556658497</v>
      </c>
      <c r="R15" s="29" t="s">
        <v>32</v>
      </c>
      <c r="S15" s="12">
        <v>65683</v>
      </c>
      <c r="T15" s="27">
        <f t="shared" si="2"/>
        <v>1</v>
      </c>
      <c r="U15" s="52">
        <v>0</v>
      </c>
      <c r="V15" s="51">
        <f t="shared" si="3"/>
        <v>1.5224639556658497</v>
      </c>
      <c r="W15" s="49">
        <v>0</v>
      </c>
      <c r="Z15" s="251"/>
    </row>
    <row r="16" spans="1:26" ht="24">
      <c r="A16" s="151" t="s">
        <v>28</v>
      </c>
      <c r="B16" s="248">
        <v>1</v>
      </c>
      <c r="C16" s="248">
        <v>0</v>
      </c>
      <c r="D16" s="246">
        <v>0</v>
      </c>
      <c r="E16" s="248">
        <v>0</v>
      </c>
      <c r="F16" s="246">
        <v>2</v>
      </c>
      <c r="G16" s="246">
        <v>7</v>
      </c>
      <c r="H16" s="248">
        <v>0</v>
      </c>
      <c r="I16" s="247"/>
      <c r="J16" s="152"/>
      <c r="K16" s="152"/>
      <c r="L16" s="152"/>
      <c r="M16" s="152"/>
      <c r="N16" s="153">
        <f t="shared" si="0"/>
        <v>10</v>
      </c>
      <c r="O16" s="154">
        <f t="shared" si="1"/>
        <v>8.2294366950582241</v>
      </c>
      <c r="R16" s="29" t="s">
        <v>28</v>
      </c>
      <c r="S16" s="12">
        <v>121515</v>
      </c>
      <c r="T16" s="27">
        <f t="shared" si="2"/>
        <v>10</v>
      </c>
      <c r="U16" s="52">
        <v>0</v>
      </c>
      <c r="V16" s="51">
        <f t="shared" si="3"/>
        <v>8.2294366950582241</v>
      </c>
      <c r="W16" s="49">
        <v>0</v>
      </c>
      <c r="Z16" s="251"/>
    </row>
    <row r="17" spans="1:26" ht="24">
      <c r="A17" s="151" t="s">
        <v>29</v>
      </c>
      <c r="B17" s="248">
        <v>4</v>
      </c>
      <c r="C17" s="248">
        <v>4</v>
      </c>
      <c r="D17" s="246">
        <v>0</v>
      </c>
      <c r="E17" s="248">
        <v>0</v>
      </c>
      <c r="F17" s="246">
        <v>0</v>
      </c>
      <c r="G17" s="246">
        <v>1</v>
      </c>
      <c r="H17" s="248">
        <v>0</v>
      </c>
      <c r="I17" s="247"/>
      <c r="J17" s="152"/>
      <c r="K17" s="152"/>
      <c r="L17" s="152"/>
      <c r="M17" s="152"/>
      <c r="N17" s="153">
        <f t="shared" si="0"/>
        <v>9</v>
      </c>
      <c r="O17" s="154">
        <f t="shared" si="1"/>
        <v>7.7302984754133561</v>
      </c>
      <c r="R17" s="29" t="s">
        <v>29</v>
      </c>
      <c r="S17" s="12">
        <v>116425</v>
      </c>
      <c r="T17" s="27">
        <f t="shared" si="2"/>
        <v>9</v>
      </c>
      <c r="U17" s="52">
        <v>0</v>
      </c>
      <c r="V17" s="51">
        <f t="shared" si="3"/>
        <v>7.7302984754133561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>
        <v>0</v>
      </c>
      <c r="I18" s="247"/>
      <c r="J18" s="152"/>
      <c r="K18" s="152"/>
      <c r="L18" s="152"/>
      <c r="M18" s="152"/>
      <c r="N18" s="153">
        <f t="shared" si="0"/>
        <v>0</v>
      </c>
      <c r="O18" s="154">
        <f t="shared" si="1"/>
        <v>0</v>
      </c>
      <c r="R18" s="29" t="s">
        <v>33</v>
      </c>
      <c r="S18" s="12">
        <v>23197</v>
      </c>
      <c r="T18" s="27">
        <f t="shared" si="2"/>
        <v>0</v>
      </c>
      <c r="U18" s="52">
        <v>0</v>
      </c>
      <c r="V18" s="51">
        <f t="shared" si="3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0</v>
      </c>
      <c r="G19" s="246">
        <v>2</v>
      </c>
      <c r="H19" s="246">
        <v>1</v>
      </c>
      <c r="I19" s="247"/>
      <c r="J19" s="152"/>
      <c r="K19" s="152"/>
      <c r="L19" s="152"/>
      <c r="M19" s="152"/>
      <c r="N19" s="153">
        <f t="shared" si="0"/>
        <v>3</v>
      </c>
      <c r="O19" s="154">
        <f t="shared" si="1"/>
        <v>10.712372790573111</v>
      </c>
      <c r="R19" s="29" t="s">
        <v>58</v>
      </c>
      <c r="S19" s="12">
        <v>28005</v>
      </c>
      <c r="T19" s="27">
        <f t="shared" si="2"/>
        <v>3</v>
      </c>
      <c r="U19" s="52">
        <v>0</v>
      </c>
      <c r="V19" s="51">
        <f t="shared" si="3"/>
        <v>10.712372790573111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1</v>
      </c>
      <c r="F20" s="246">
        <v>0</v>
      </c>
      <c r="G20" s="246">
        <v>0</v>
      </c>
      <c r="H20" s="248">
        <v>0</v>
      </c>
      <c r="I20" s="247"/>
      <c r="J20" s="152"/>
      <c r="K20" s="152"/>
      <c r="L20" s="152"/>
      <c r="M20" s="152"/>
      <c r="N20" s="153">
        <f t="shared" si="0"/>
        <v>1</v>
      </c>
      <c r="O20" s="154">
        <f t="shared" si="1"/>
        <v>1.3422098142381618</v>
      </c>
      <c r="R20" s="29" t="s">
        <v>30</v>
      </c>
      <c r="S20" s="12">
        <v>74504</v>
      </c>
      <c r="T20" s="27">
        <f t="shared" si="2"/>
        <v>1</v>
      </c>
      <c r="U20" s="52">
        <v>0</v>
      </c>
      <c r="V20" s="51">
        <f t="shared" si="3"/>
        <v>1.3422098142381618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>
        <v>0</v>
      </c>
      <c r="I21" s="247"/>
      <c r="J21" s="152"/>
      <c r="K21" s="152"/>
      <c r="L21" s="152"/>
      <c r="M21" s="152"/>
      <c r="N21" s="153">
        <f t="shared" si="0"/>
        <v>0</v>
      </c>
      <c r="O21" s="154">
        <f t="shared" si="1"/>
        <v>0</v>
      </c>
      <c r="R21" s="29" t="s">
        <v>35</v>
      </c>
      <c r="S21" s="12">
        <v>22704</v>
      </c>
      <c r="T21" s="27">
        <f t="shared" si="2"/>
        <v>0</v>
      </c>
      <c r="U21" s="52">
        <v>0</v>
      </c>
      <c r="V21" s="51">
        <f t="shared" si="3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0</v>
      </c>
      <c r="D22" s="246">
        <v>0</v>
      </c>
      <c r="E22" s="248">
        <v>0</v>
      </c>
      <c r="F22" s="246">
        <v>1</v>
      </c>
      <c r="G22" s="246">
        <v>1</v>
      </c>
      <c r="H22" s="248">
        <v>0</v>
      </c>
      <c r="I22" s="247"/>
      <c r="J22" s="152"/>
      <c r="K22" s="152"/>
      <c r="L22" s="152"/>
      <c r="M22" s="152"/>
      <c r="N22" s="153">
        <f t="shared" si="0"/>
        <v>2</v>
      </c>
      <c r="O22" s="154">
        <f t="shared" si="1"/>
        <v>5.4246114622040196</v>
      </c>
      <c r="R22" s="11" t="s">
        <v>59</v>
      </c>
      <c r="S22" s="12">
        <v>36869</v>
      </c>
      <c r="T22" s="27">
        <f t="shared" si="2"/>
        <v>2</v>
      </c>
      <c r="U22" s="52">
        <v>0</v>
      </c>
      <c r="V22" s="51">
        <f t="shared" si="3"/>
        <v>5.4246114622040196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1</v>
      </c>
      <c r="H23" s="248">
        <v>0</v>
      </c>
      <c r="I23" s="247"/>
      <c r="J23" s="152"/>
      <c r="K23" s="152"/>
      <c r="L23" s="152"/>
      <c r="M23" s="152"/>
      <c r="N23" s="153">
        <f t="shared" si="0"/>
        <v>1</v>
      </c>
      <c r="O23" s="154">
        <f t="shared" si="1"/>
        <v>2.1238186258893492</v>
      </c>
      <c r="R23" s="11" t="s">
        <v>60</v>
      </c>
      <c r="S23" s="12">
        <v>47085</v>
      </c>
      <c r="T23" s="27">
        <f t="shared" si="2"/>
        <v>1</v>
      </c>
      <c r="U23" s="52">
        <v>0</v>
      </c>
      <c r="V23" s="51">
        <f t="shared" si="3"/>
        <v>2.1238186258893492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15</v>
      </c>
      <c r="H24" s="248">
        <v>0</v>
      </c>
      <c r="I24" s="247"/>
      <c r="J24" s="152"/>
      <c r="K24" s="152"/>
      <c r="L24" s="152"/>
      <c r="M24" s="152"/>
      <c r="N24" s="153">
        <f t="shared" si="0"/>
        <v>15</v>
      </c>
      <c r="O24" s="154">
        <f t="shared" si="1"/>
        <v>53.952953024962234</v>
      </c>
      <c r="R24" s="11" t="s">
        <v>61</v>
      </c>
      <c r="S24" s="12">
        <v>27802</v>
      </c>
      <c r="T24" s="27">
        <f t="shared" si="2"/>
        <v>15</v>
      </c>
      <c r="U24" s="52">
        <v>0</v>
      </c>
      <c r="V24" s="51">
        <f t="shared" si="3"/>
        <v>53.952953024962234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17</v>
      </c>
      <c r="G25" s="246">
        <v>75</v>
      </c>
      <c r="H25" s="248">
        <v>11</v>
      </c>
      <c r="I25" s="247"/>
      <c r="J25" s="152"/>
      <c r="K25" s="152"/>
      <c r="L25" s="152"/>
      <c r="M25" s="152"/>
      <c r="N25" s="153">
        <f t="shared" si="0"/>
        <v>103</v>
      </c>
      <c r="O25" s="154">
        <f t="shared" si="1"/>
        <v>413.57157197349932</v>
      </c>
      <c r="R25" s="11" t="s">
        <v>62</v>
      </c>
      <c r="S25" s="12">
        <v>24905</v>
      </c>
      <c r="T25" s="27">
        <f t="shared" si="2"/>
        <v>103</v>
      </c>
      <c r="U25" s="52">
        <v>0</v>
      </c>
      <c r="V25" s="51">
        <f t="shared" si="3"/>
        <v>413.57157197349932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6</v>
      </c>
      <c r="H26" s="248">
        <v>4</v>
      </c>
      <c r="I26" s="247"/>
      <c r="J26" s="156"/>
      <c r="K26" s="156"/>
      <c r="L26" s="156"/>
      <c r="M26" s="156"/>
      <c r="N26" s="153">
        <f t="shared" si="0"/>
        <v>10</v>
      </c>
      <c r="O26" s="157">
        <f t="shared" si="1"/>
        <v>42.295816943704267</v>
      </c>
      <c r="R26" s="14" t="s">
        <v>63</v>
      </c>
      <c r="S26" s="12">
        <v>23643</v>
      </c>
      <c r="T26" s="27">
        <f t="shared" si="2"/>
        <v>10</v>
      </c>
      <c r="U26" s="53">
        <v>0</v>
      </c>
      <c r="V26" s="51">
        <f t="shared" si="3"/>
        <v>42.295816943704267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4">SUM(B6:B26)</f>
        <v>16</v>
      </c>
      <c r="C27" s="95">
        <f t="shared" si="4"/>
        <v>6</v>
      </c>
      <c r="D27" s="95">
        <f t="shared" si="4"/>
        <v>1</v>
      </c>
      <c r="E27" s="95">
        <f t="shared" si="4"/>
        <v>7</v>
      </c>
      <c r="F27" s="95">
        <f t="shared" si="4"/>
        <v>32</v>
      </c>
      <c r="G27" s="95">
        <f t="shared" si="4"/>
        <v>149</v>
      </c>
      <c r="H27" s="95">
        <f t="shared" si="4"/>
        <v>20</v>
      </c>
      <c r="I27" s="95">
        <f t="shared" si="4"/>
        <v>0</v>
      </c>
      <c r="J27" s="95">
        <f t="shared" si="4"/>
        <v>0</v>
      </c>
      <c r="K27" s="95">
        <f t="shared" si="4"/>
        <v>0</v>
      </c>
      <c r="L27" s="95">
        <f t="shared" si="4"/>
        <v>0</v>
      </c>
      <c r="M27" s="95">
        <f t="shared" si="4"/>
        <v>0</v>
      </c>
      <c r="N27" s="95">
        <f t="shared" si="0"/>
        <v>231</v>
      </c>
      <c r="O27" s="96">
        <f t="shared" si="1"/>
        <v>17.65285769962631</v>
      </c>
      <c r="R27" s="94" t="s">
        <v>64</v>
      </c>
      <c r="S27" s="98">
        <f>SUM(S6:S26)</f>
        <v>1308570</v>
      </c>
      <c r="T27" s="98">
        <f>SUM(T6:T26)</f>
        <v>231</v>
      </c>
      <c r="U27" s="98">
        <f>SUM(U6:U26)</f>
        <v>0</v>
      </c>
      <c r="V27" s="99">
        <f>T27*100000/S27</f>
        <v>17.65285769962631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O15" sqref="O15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hidden="1" customWidth="1"/>
    <col min="19" max="20" width="9.140625" style="1" customWidth="1"/>
  </cols>
  <sheetData>
    <row r="1" spans="1:23">
      <c r="B1" s="83" t="s">
        <v>353</v>
      </c>
      <c r="M1" s="83"/>
      <c r="N1" s="330" t="s">
        <v>354</v>
      </c>
    </row>
    <row r="2" spans="1:23">
      <c r="A2" s="42"/>
      <c r="B2" s="82" t="s">
        <v>486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3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3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21</v>
      </c>
      <c r="P4" s="36">
        <f t="shared" ref="P4:P10" si="0">O4*100000/N4</f>
        <v>29.828537794207133</v>
      </c>
      <c r="Q4" s="2"/>
      <c r="R4" s="70">
        <f>O4*100/O10</f>
        <v>9.0909090909090917</v>
      </c>
      <c r="S4" s="71"/>
      <c r="T4" s="72"/>
    </row>
    <row r="5" spans="1:23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65</v>
      </c>
      <c r="P5" s="36">
        <f t="shared" si="0"/>
        <v>86.617652216305089</v>
      </c>
      <c r="R5" s="70">
        <f>O5*100/O10</f>
        <v>28.138528138528137</v>
      </c>
      <c r="S5" s="71"/>
      <c r="T5" s="72"/>
      <c r="V5" s="255"/>
    </row>
    <row r="6" spans="1:23">
      <c r="A6" s="26" t="s">
        <v>21</v>
      </c>
      <c r="B6" s="5">
        <f>B7+B8</f>
        <v>156133</v>
      </c>
      <c r="C6" s="6">
        <v>10</v>
      </c>
      <c r="D6" s="6">
        <v>0</v>
      </c>
      <c r="E6" s="58">
        <f>C6+D6</f>
        <v>10</v>
      </c>
      <c r="F6" s="59">
        <f>E6*100000/B6</f>
        <v>6.4047959111782902</v>
      </c>
      <c r="G6" s="6">
        <v>21</v>
      </c>
      <c r="H6" s="60">
        <f>C6+D6+G6</f>
        <v>31</v>
      </c>
      <c r="I6" s="61">
        <f>H6*100000/B6</f>
        <v>19.854867324652702</v>
      </c>
      <c r="L6" s="107"/>
      <c r="M6" s="17" t="s">
        <v>36</v>
      </c>
      <c r="N6" s="35">
        <v>84248.338076132117</v>
      </c>
      <c r="O6" s="17">
        <v>64</v>
      </c>
      <c r="P6" s="36">
        <f t="shared" si="0"/>
        <v>75.965890202089867</v>
      </c>
      <c r="R6" s="70">
        <f>O6*100/O10</f>
        <v>27.705627705627705</v>
      </c>
      <c r="S6" s="73"/>
      <c r="T6" s="38"/>
      <c r="V6" s="255"/>
    </row>
    <row r="7" spans="1:23">
      <c r="A7" s="28" t="s">
        <v>57</v>
      </c>
      <c r="B7" s="7">
        <v>34554</v>
      </c>
      <c r="C7" s="8">
        <v>4</v>
      </c>
      <c r="D7" s="9">
        <v>0</v>
      </c>
      <c r="E7" s="62">
        <f>C7+D7</f>
        <v>4</v>
      </c>
      <c r="F7" s="63">
        <f>E7*100000/B7</f>
        <v>11.576083810846791</v>
      </c>
      <c r="G7" s="10">
        <v>7</v>
      </c>
      <c r="H7" s="64">
        <f>C7+D7+G7</f>
        <v>11</v>
      </c>
      <c r="I7" s="65">
        <f>H7*100000/B7</f>
        <v>31.834230479828673</v>
      </c>
      <c r="M7" s="17" t="s">
        <v>37</v>
      </c>
      <c r="N7" s="35">
        <v>199998.93546853634</v>
      </c>
      <c r="O7" s="17">
        <v>39</v>
      </c>
      <c r="P7" s="36">
        <f t="shared" si="0"/>
        <v>19.500103792370158</v>
      </c>
      <c r="R7" s="70">
        <f>O7*100/O10</f>
        <v>16.883116883116884</v>
      </c>
      <c r="S7" s="71"/>
      <c r="T7" s="72"/>
      <c r="V7" s="255"/>
    </row>
    <row r="8" spans="1:23">
      <c r="A8" s="28" t="s">
        <v>22</v>
      </c>
      <c r="B8" s="7">
        <v>121579</v>
      </c>
      <c r="C8" s="8">
        <v>6</v>
      </c>
      <c r="D8" s="9">
        <v>0</v>
      </c>
      <c r="E8" s="62">
        <f t="shared" ref="E8:E27" si="1">C8+D8</f>
        <v>6</v>
      </c>
      <c r="F8" s="63">
        <f t="shared" ref="F8:F27" si="2">E8*100000/B8</f>
        <v>4.9350627986741129</v>
      </c>
      <c r="G8" s="10">
        <v>14</v>
      </c>
      <c r="H8" s="64">
        <f t="shared" ref="H8:H27" si="3">C8+D8+G8</f>
        <v>20</v>
      </c>
      <c r="I8" s="65">
        <f t="shared" ref="I8:I27" si="4">H8*100000/B8</f>
        <v>16.450209328913711</v>
      </c>
      <c r="M8" s="17" t="s">
        <v>38</v>
      </c>
      <c r="N8" s="35">
        <v>444932</v>
      </c>
      <c r="O8" s="17">
        <v>28</v>
      </c>
      <c r="P8" s="36">
        <f t="shared" si="0"/>
        <v>6.2930964731689336</v>
      </c>
      <c r="R8" s="70">
        <f>O8*100/O10</f>
        <v>12.121212121212121</v>
      </c>
      <c r="S8" s="71"/>
      <c r="T8" s="72"/>
      <c r="V8" s="255"/>
    </row>
    <row r="9" spans="1:23">
      <c r="A9" s="29" t="s">
        <v>23</v>
      </c>
      <c r="B9" s="12">
        <v>98345</v>
      </c>
      <c r="C9" s="8">
        <v>1</v>
      </c>
      <c r="D9" s="9">
        <v>0</v>
      </c>
      <c r="E9" s="62">
        <f t="shared" si="1"/>
        <v>1</v>
      </c>
      <c r="F9" s="63">
        <f t="shared" si="2"/>
        <v>1.0168285118714728</v>
      </c>
      <c r="G9" s="10">
        <v>6</v>
      </c>
      <c r="H9" s="64">
        <f t="shared" si="3"/>
        <v>7</v>
      </c>
      <c r="I9" s="65">
        <f t="shared" si="4"/>
        <v>7.11779958310031</v>
      </c>
      <c r="M9" s="17" t="s">
        <v>39</v>
      </c>
      <c r="N9" s="35">
        <v>433946</v>
      </c>
      <c r="O9" s="17">
        <v>14</v>
      </c>
      <c r="P9" s="36">
        <f t="shared" si="0"/>
        <v>3.2262078691818799</v>
      </c>
      <c r="R9" s="70">
        <f>O9*100/O10</f>
        <v>6.0606060606060606</v>
      </c>
      <c r="T9" s="72"/>
      <c r="V9" s="255"/>
    </row>
    <row r="10" spans="1:23">
      <c r="A10" s="29" t="s">
        <v>31</v>
      </c>
      <c r="B10" s="12">
        <v>53681</v>
      </c>
      <c r="C10" s="8">
        <v>3</v>
      </c>
      <c r="D10" s="9">
        <v>0</v>
      </c>
      <c r="E10" s="62">
        <f t="shared" si="1"/>
        <v>3</v>
      </c>
      <c r="F10" s="63">
        <f t="shared" si="2"/>
        <v>5.5885695124904524</v>
      </c>
      <c r="G10" s="10">
        <v>8</v>
      </c>
      <c r="H10" s="64">
        <f t="shared" si="3"/>
        <v>11</v>
      </c>
      <c r="I10" s="65">
        <f t="shared" si="4"/>
        <v>20.491421545798328</v>
      </c>
      <c r="M10" s="31" t="s">
        <v>41</v>
      </c>
      <c r="N10" s="32">
        <f>SUM(N4:N9)</f>
        <v>1308570.0921336529</v>
      </c>
      <c r="O10" s="32">
        <f>SUM(O4:O9)</f>
        <v>231</v>
      </c>
      <c r="P10" s="33">
        <f t="shared" si="0"/>
        <v>17.652856456725932</v>
      </c>
      <c r="R10" s="74">
        <f>SUM(R4:R9)</f>
        <v>100</v>
      </c>
      <c r="T10" s="72"/>
      <c r="V10" s="255"/>
    </row>
    <row r="11" spans="1:23">
      <c r="A11" s="29" t="s">
        <v>24</v>
      </c>
      <c r="B11" s="12">
        <v>80638</v>
      </c>
      <c r="C11" s="8">
        <v>1</v>
      </c>
      <c r="D11" s="9">
        <v>0</v>
      </c>
      <c r="E11" s="62">
        <f t="shared" si="1"/>
        <v>1</v>
      </c>
      <c r="F11" s="63">
        <f t="shared" si="2"/>
        <v>1.240110121778814</v>
      </c>
      <c r="G11" s="10">
        <v>9</v>
      </c>
      <c r="H11" s="64">
        <f t="shared" si="3"/>
        <v>10</v>
      </c>
      <c r="I11" s="65">
        <f t="shared" si="4"/>
        <v>12.40110121778814</v>
      </c>
      <c r="M11" s="37"/>
      <c r="T11" s="2"/>
    </row>
    <row r="12" spans="1:23">
      <c r="A12" s="29" t="s">
        <v>25</v>
      </c>
      <c r="B12" s="12">
        <v>68373</v>
      </c>
      <c r="C12" s="8">
        <v>0</v>
      </c>
      <c r="D12" s="9">
        <v>0</v>
      </c>
      <c r="E12" s="62">
        <f t="shared" si="1"/>
        <v>0</v>
      </c>
      <c r="F12" s="63">
        <f t="shared" si="2"/>
        <v>0</v>
      </c>
      <c r="G12" s="10">
        <v>1</v>
      </c>
      <c r="H12" s="64">
        <f t="shared" si="3"/>
        <v>1</v>
      </c>
      <c r="I12" s="65">
        <f t="shared" si="4"/>
        <v>1.4625656326327643</v>
      </c>
    </row>
    <row r="13" spans="1:23">
      <c r="A13" s="29" t="s">
        <v>26</v>
      </c>
      <c r="B13" s="12">
        <v>73394</v>
      </c>
      <c r="C13" s="8">
        <v>2</v>
      </c>
      <c r="D13" s="9">
        <v>0</v>
      </c>
      <c r="E13" s="62">
        <f t="shared" si="1"/>
        <v>2</v>
      </c>
      <c r="F13" s="63">
        <f t="shared" si="2"/>
        <v>2.7250183938741586</v>
      </c>
      <c r="G13" s="10">
        <v>9</v>
      </c>
      <c r="H13" s="64">
        <f t="shared" si="3"/>
        <v>11</v>
      </c>
      <c r="I13" s="65">
        <f t="shared" si="4"/>
        <v>14.987601166307872</v>
      </c>
      <c r="M13" s="75" t="s">
        <v>69</v>
      </c>
      <c r="N13" s="75" t="s">
        <v>10</v>
      </c>
      <c r="O13" s="75" t="s">
        <v>40</v>
      </c>
      <c r="P13" s="76" t="s">
        <v>13</v>
      </c>
      <c r="T13"/>
    </row>
    <row r="14" spans="1:23">
      <c r="A14" s="29" t="s">
        <v>27</v>
      </c>
      <c r="B14" s="12">
        <v>107869</v>
      </c>
      <c r="C14" s="8">
        <v>3</v>
      </c>
      <c r="D14" s="9">
        <v>0</v>
      </c>
      <c r="E14" s="62">
        <f t="shared" si="1"/>
        <v>3</v>
      </c>
      <c r="F14" s="63">
        <f t="shared" si="2"/>
        <v>2.7811512111913523</v>
      </c>
      <c r="G14" s="10">
        <v>0</v>
      </c>
      <c r="H14" s="64">
        <f t="shared" si="3"/>
        <v>3</v>
      </c>
      <c r="I14" s="65">
        <f t="shared" si="4"/>
        <v>2.7811512111913523</v>
      </c>
      <c r="M14" s="77" t="s">
        <v>70</v>
      </c>
      <c r="N14" s="78">
        <v>652498</v>
      </c>
      <c r="O14" s="77">
        <v>116</v>
      </c>
      <c r="P14" s="36">
        <f>O14*100000/N14</f>
        <v>17.777832269217683</v>
      </c>
      <c r="R14" s="79"/>
      <c r="T14"/>
    </row>
    <row r="15" spans="1:23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2</v>
      </c>
      <c r="H15" s="64">
        <f t="shared" si="3"/>
        <v>2</v>
      </c>
      <c r="I15" s="65">
        <f t="shared" si="4"/>
        <v>3.4602076124567476</v>
      </c>
      <c r="M15" s="77" t="s">
        <v>71</v>
      </c>
      <c r="N15" s="78">
        <v>656072</v>
      </c>
      <c r="O15" s="78">
        <f>O10-O14</f>
        <v>115</v>
      </c>
      <c r="P15" s="36">
        <f>O15*100000/N15</f>
        <v>17.528563938104355</v>
      </c>
      <c r="T15"/>
      <c r="W15">
        <f>5/6</f>
        <v>0.83333333333333337</v>
      </c>
    </row>
    <row r="16" spans="1:23">
      <c r="A16" s="29" t="s">
        <v>32</v>
      </c>
      <c r="B16" s="12">
        <v>65683</v>
      </c>
      <c r="C16" s="8">
        <v>1</v>
      </c>
      <c r="D16" s="9">
        <v>0</v>
      </c>
      <c r="E16" s="62">
        <f t="shared" si="1"/>
        <v>1</v>
      </c>
      <c r="F16" s="63">
        <f t="shared" si="2"/>
        <v>1.5224639556658497</v>
      </c>
      <c r="G16" s="10">
        <v>0</v>
      </c>
      <c r="H16" s="64">
        <f t="shared" si="3"/>
        <v>1</v>
      </c>
      <c r="I16" s="65">
        <f t="shared" si="4"/>
        <v>1.5224639556658497</v>
      </c>
      <c r="M16" s="80" t="s">
        <v>41</v>
      </c>
      <c r="N16" s="81">
        <f>N14+N15</f>
        <v>1308570</v>
      </c>
      <c r="O16" s="245">
        <f>O14+O15</f>
        <v>231</v>
      </c>
      <c r="P16" s="69">
        <f>O16*100000/N16</f>
        <v>17.65285769962631</v>
      </c>
      <c r="T16"/>
    </row>
    <row r="17" spans="1:22">
      <c r="A17" s="29" t="s">
        <v>28</v>
      </c>
      <c r="B17" s="12">
        <v>121515</v>
      </c>
      <c r="C17" s="8">
        <v>1</v>
      </c>
      <c r="D17" s="9">
        <v>0</v>
      </c>
      <c r="E17" s="62">
        <f t="shared" si="1"/>
        <v>1</v>
      </c>
      <c r="F17" s="63">
        <f t="shared" si="2"/>
        <v>0.82294366950582232</v>
      </c>
      <c r="G17" s="10">
        <v>9</v>
      </c>
      <c r="H17" s="64">
        <f t="shared" si="3"/>
        <v>10</v>
      </c>
      <c r="I17" s="65">
        <f t="shared" si="4"/>
        <v>8.2294366950582241</v>
      </c>
      <c r="T17"/>
    </row>
    <row r="18" spans="1:22">
      <c r="A18" s="29" t="s">
        <v>29</v>
      </c>
      <c r="B18" s="12">
        <v>116425</v>
      </c>
      <c r="C18" s="8">
        <v>2</v>
      </c>
      <c r="D18" s="9">
        <v>0</v>
      </c>
      <c r="E18" s="62">
        <f t="shared" si="1"/>
        <v>2</v>
      </c>
      <c r="F18" s="63">
        <f t="shared" si="2"/>
        <v>1.7178441056474125</v>
      </c>
      <c r="G18" s="10">
        <v>7</v>
      </c>
      <c r="H18" s="64">
        <f t="shared" si="3"/>
        <v>9</v>
      </c>
      <c r="I18" s="65">
        <f t="shared" si="4"/>
        <v>7.7302984754133561</v>
      </c>
      <c r="R18" s="79"/>
      <c r="T18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S19" s="252"/>
      <c r="T19" s="253"/>
      <c r="U19" s="254"/>
    </row>
    <row r="20" spans="1:22">
      <c r="A20" s="29" t="s">
        <v>58</v>
      </c>
      <c r="B20" s="12">
        <v>28005</v>
      </c>
      <c r="C20" s="8">
        <v>3</v>
      </c>
      <c r="D20" s="9">
        <v>0</v>
      </c>
      <c r="E20" s="62">
        <f t="shared" si="1"/>
        <v>3</v>
      </c>
      <c r="F20" s="63">
        <f t="shared" si="2"/>
        <v>10.712372790573111</v>
      </c>
      <c r="G20" s="10">
        <v>0</v>
      </c>
      <c r="H20" s="64">
        <f t="shared" si="3"/>
        <v>3</v>
      </c>
      <c r="I20" s="65">
        <f t="shared" si="4"/>
        <v>10.712372790573111</v>
      </c>
      <c r="S20" s="252"/>
      <c r="T20" s="253"/>
      <c r="U20" s="254"/>
    </row>
    <row r="21" spans="1:22">
      <c r="A21" s="29" t="s">
        <v>30</v>
      </c>
      <c r="B21" s="12">
        <v>74504</v>
      </c>
      <c r="C21" s="8">
        <v>1</v>
      </c>
      <c r="D21" s="9">
        <v>0</v>
      </c>
      <c r="E21" s="62">
        <f t="shared" si="1"/>
        <v>1</v>
      </c>
      <c r="F21" s="63">
        <f t="shared" si="2"/>
        <v>1.3422098142381618</v>
      </c>
      <c r="G21" s="10">
        <v>0</v>
      </c>
      <c r="H21" s="64">
        <f t="shared" si="3"/>
        <v>1</v>
      </c>
      <c r="I21" s="65">
        <f t="shared" si="4"/>
        <v>1.3422098142381618</v>
      </c>
      <c r="S21" s="252"/>
      <c r="T21" s="253"/>
      <c r="U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S22" s="252"/>
      <c r="T22" s="253"/>
      <c r="U22" s="254"/>
    </row>
    <row r="23" spans="1:22">
      <c r="A23" s="11" t="s">
        <v>59</v>
      </c>
      <c r="B23" s="12">
        <v>36869</v>
      </c>
      <c r="C23" s="8">
        <v>1</v>
      </c>
      <c r="D23" s="9">
        <v>0</v>
      </c>
      <c r="E23" s="62">
        <f t="shared" si="1"/>
        <v>1</v>
      </c>
      <c r="F23" s="63">
        <f t="shared" si="2"/>
        <v>2.7123057311020098</v>
      </c>
      <c r="G23" s="10">
        <v>1</v>
      </c>
      <c r="H23" s="64">
        <f t="shared" si="3"/>
        <v>2</v>
      </c>
      <c r="I23" s="65">
        <f t="shared" si="4"/>
        <v>5.4246114622040196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1</v>
      </c>
      <c r="H24" s="64">
        <f t="shared" si="3"/>
        <v>1</v>
      </c>
      <c r="I24" s="65">
        <f t="shared" si="4"/>
        <v>2.1238186258893492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5</v>
      </c>
      <c r="D25" s="9">
        <v>0</v>
      </c>
      <c r="E25" s="62">
        <f t="shared" si="1"/>
        <v>5</v>
      </c>
      <c r="F25" s="63">
        <f t="shared" si="2"/>
        <v>17.984317674987413</v>
      </c>
      <c r="G25" s="10">
        <v>10</v>
      </c>
      <c r="H25" s="64">
        <f t="shared" si="3"/>
        <v>15</v>
      </c>
      <c r="I25" s="65">
        <f t="shared" si="4"/>
        <v>53.952953024962234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10</v>
      </c>
      <c r="D26" s="9">
        <v>0</v>
      </c>
      <c r="E26" s="62">
        <f t="shared" si="1"/>
        <v>10</v>
      </c>
      <c r="F26" s="63">
        <f t="shared" si="2"/>
        <v>40.152579803252358</v>
      </c>
      <c r="G26" s="10">
        <v>93</v>
      </c>
      <c r="H26" s="64">
        <f t="shared" si="3"/>
        <v>103</v>
      </c>
      <c r="I26" s="65">
        <f t="shared" si="4"/>
        <v>413.57157197349932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4</v>
      </c>
      <c r="D27" s="10">
        <v>0</v>
      </c>
      <c r="E27" s="62">
        <f t="shared" si="1"/>
        <v>4</v>
      </c>
      <c r="F27" s="63">
        <f t="shared" si="2"/>
        <v>16.918326777481706</v>
      </c>
      <c r="G27" s="10">
        <v>6</v>
      </c>
      <c r="H27" s="64">
        <f t="shared" si="3"/>
        <v>10</v>
      </c>
      <c r="I27" s="65">
        <f t="shared" si="4"/>
        <v>42.295816943704267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48</v>
      </c>
      <c r="D28" s="103">
        <f>SUM(D7:D27)</f>
        <v>0</v>
      </c>
      <c r="E28" s="103">
        <f>SUM(E7:E27)</f>
        <v>48</v>
      </c>
      <c r="F28" s="104">
        <f>E28*100000/B28</f>
        <v>3.6681262752470252</v>
      </c>
      <c r="G28" s="103">
        <f>SUM(G7:G27)</f>
        <v>183</v>
      </c>
      <c r="H28" s="103">
        <f>C28+D28+G28</f>
        <v>231</v>
      </c>
      <c r="I28" s="104">
        <f>H28*100000/B28</f>
        <v>17.65285769962631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16" workbookViewId="0">
      <selection activeCell="G30" sqref="G30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355</v>
      </c>
    </row>
    <row r="2" spans="1:54" ht="23.25">
      <c r="A2" s="83"/>
      <c r="B2" s="127"/>
      <c r="C2" s="82" t="s">
        <v>486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31</v>
      </c>
      <c r="C5" s="259">
        <v>0</v>
      </c>
      <c r="D5" s="66">
        <v>0</v>
      </c>
      <c r="E5" s="66">
        <v>1</v>
      </c>
      <c r="F5" s="66">
        <v>0</v>
      </c>
      <c r="G5" s="66">
        <v>0</v>
      </c>
      <c r="H5" s="66">
        <v>0</v>
      </c>
      <c r="I5" s="66">
        <v>0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2</v>
      </c>
      <c r="S5" s="66">
        <v>0</v>
      </c>
      <c r="T5" s="66">
        <v>0</v>
      </c>
      <c r="U5" s="66">
        <v>0</v>
      </c>
      <c r="V5" s="66">
        <v>1</v>
      </c>
      <c r="W5" s="66">
        <v>3</v>
      </c>
      <c r="X5" s="66">
        <v>1</v>
      </c>
      <c r="Y5" s="66">
        <v>7</v>
      </c>
      <c r="Z5" s="66">
        <v>3</v>
      </c>
      <c r="AA5" s="66">
        <v>6</v>
      </c>
      <c r="AB5" s="66">
        <v>6</v>
      </c>
      <c r="AC5" s="66">
        <v>1</v>
      </c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7</v>
      </c>
      <c r="C6" s="259">
        <v>0</v>
      </c>
      <c r="D6" s="66">
        <v>1</v>
      </c>
      <c r="E6" s="66">
        <v>1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2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0</v>
      </c>
      <c r="V6" s="66">
        <v>0</v>
      </c>
      <c r="W6" s="66">
        <v>0</v>
      </c>
      <c r="X6" s="66">
        <v>0</v>
      </c>
      <c r="Y6" s="66">
        <v>2</v>
      </c>
      <c r="Z6" s="66">
        <v>1</v>
      </c>
      <c r="AA6" s="66">
        <v>0</v>
      </c>
      <c r="AB6" s="66">
        <v>0</v>
      </c>
      <c r="AC6" s="66">
        <v>0</v>
      </c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11</v>
      </c>
      <c r="C7" s="259">
        <v>0</v>
      </c>
      <c r="D7" s="66">
        <v>0</v>
      </c>
      <c r="E7" s="66">
        <v>2</v>
      </c>
      <c r="F7" s="66">
        <v>1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2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1</v>
      </c>
      <c r="W7" s="66">
        <v>0</v>
      </c>
      <c r="X7" s="66">
        <v>3</v>
      </c>
      <c r="Y7" s="66">
        <v>0</v>
      </c>
      <c r="Z7" s="66">
        <v>1</v>
      </c>
      <c r="AA7" s="66">
        <v>0</v>
      </c>
      <c r="AB7" s="66">
        <v>1</v>
      </c>
      <c r="AC7" s="66">
        <v>0</v>
      </c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10</v>
      </c>
      <c r="C8" s="259">
        <v>0</v>
      </c>
      <c r="D8" s="66">
        <v>0</v>
      </c>
      <c r="E8" s="66">
        <v>0</v>
      </c>
      <c r="F8" s="66">
        <v>1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>
        <v>1</v>
      </c>
      <c r="S8" s="66">
        <v>0</v>
      </c>
      <c r="T8" s="66">
        <v>1</v>
      </c>
      <c r="U8" s="66">
        <v>0</v>
      </c>
      <c r="V8" s="66">
        <v>0</v>
      </c>
      <c r="W8" s="66">
        <v>0</v>
      </c>
      <c r="X8" s="66">
        <v>1</v>
      </c>
      <c r="Y8" s="66">
        <v>0</v>
      </c>
      <c r="Z8" s="66">
        <v>1</v>
      </c>
      <c r="AA8" s="66">
        <v>2</v>
      </c>
      <c r="AB8" s="66">
        <v>1</v>
      </c>
      <c r="AC8" s="66">
        <v>1</v>
      </c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1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1</v>
      </c>
      <c r="AB9" s="66">
        <v>0</v>
      </c>
      <c r="AC9" s="66">
        <v>0</v>
      </c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11</v>
      </c>
      <c r="C10" s="259">
        <v>1</v>
      </c>
      <c r="D10" s="66">
        <v>0</v>
      </c>
      <c r="E10" s="66">
        <v>1</v>
      </c>
      <c r="F10" s="66">
        <v>1</v>
      </c>
      <c r="G10" s="66">
        <v>1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1</v>
      </c>
      <c r="U10" s="66">
        <v>0</v>
      </c>
      <c r="V10" s="66">
        <v>1</v>
      </c>
      <c r="W10" s="66">
        <v>0</v>
      </c>
      <c r="X10" s="66">
        <v>1</v>
      </c>
      <c r="Y10" s="66">
        <v>1</v>
      </c>
      <c r="Z10" s="66">
        <v>0</v>
      </c>
      <c r="AA10" s="66">
        <v>1</v>
      </c>
      <c r="AB10" s="66">
        <v>1</v>
      </c>
      <c r="AC10" s="66">
        <v>1</v>
      </c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3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1</v>
      </c>
      <c r="W11" s="66">
        <v>0</v>
      </c>
      <c r="X11" s="66">
        <v>0</v>
      </c>
      <c r="Y11" s="66">
        <v>1</v>
      </c>
      <c r="Z11" s="66">
        <v>0</v>
      </c>
      <c r="AA11" s="66">
        <v>1</v>
      </c>
      <c r="AB11" s="66">
        <v>0</v>
      </c>
      <c r="AC11" s="66">
        <v>0</v>
      </c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2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1</v>
      </c>
      <c r="AA12" s="66">
        <v>1</v>
      </c>
      <c r="AB12" s="66">
        <v>0</v>
      </c>
      <c r="AC12" s="66">
        <v>0</v>
      </c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1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1</v>
      </c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10</v>
      </c>
      <c r="C14" s="259">
        <v>0</v>
      </c>
      <c r="D14" s="66">
        <v>0</v>
      </c>
      <c r="E14" s="66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2</v>
      </c>
      <c r="U14" s="66">
        <v>0</v>
      </c>
      <c r="V14" s="66">
        <v>0</v>
      </c>
      <c r="W14" s="66">
        <v>0</v>
      </c>
      <c r="X14" s="66">
        <v>1</v>
      </c>
      <c r="Y14" s="66">
        <v>0</v>
      </c>
      <c r="Z14" s="66">
        <v>0</v>
      </c>
      <c r="AA14" s="66">
        <v>2</v>
      </c>
      <c r="AB14" s="66">
        <v>4</v>
      </c>
      <c r="AC14" s="66">
        <v>0</v>
      </c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9</v>
      </c>
      <c r="C15" s="259">
        <v>0</v>
      </c>
      <c r="D15" s="66">
        <v>0</v>
      </c>
      <c r="E15" s="66">
        <v>0</v>
      </c>
      <c r="F15" s="66">
        <v>3</v>
      </c>
      <c r="G15" s="66">
        <v>1</v>
      </c>
      <c r="H15" s="66">
        <v>2</v>
      </c>
      <c r="I15" s="66">
        <v>0</v>
      </c>
      <c r="J15" s="66">
        <v>2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1</v>
      </c>
      <c r="AA15" s="66">
        <v>0</v>
      </c>
      <c r="AB15" s="66">
        <v>0</v>
      </c>
      <c r="AC15" s="66">
        <v>0</v>
      </c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3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2</v>
      </c>
      <c r="AB17" s="66">
        <v>0</v>
      </c>
      <c r="AC17" s="66">
        <v>1</v>
      </c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1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1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2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1</v>
      </c>
      <c r="V20" s="66">
        <v>0</v>
      </c>
      <c r="W20" s="66">
        <v>0</v>
      </c>
      <c r="X20" s="66">
        <v>0</v>
      </c>
      <c r="Y20" s="66">
        <v>0</v>
      </c>
      <c r="Z20" s="66">
        <v>1</v>
      </c>
      <c r="AA20" s="66">
        <v>0</v>
      </c>
      <c r="AB20" s="66">
        <v>0</v>
      </c>
      <c r="AC20" s="66">
        <v>0</v>
      </c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1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1</v>
      </c>
      <c r="AB21" s="66">
        <v>0</v>
      </c>
      <c r="AC21" s="66">
        <v>0</v>
      </c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15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4</v>
      </c>
      <c r="Z22" s="66">
        <v>2</v>
      </c>
      <c r="AA22" s="66">
        <v>4</v>
      </c>
      <c r="AB22" s="66">
        <v>5</v>
      </c>
      <c r="AC22" s="66">
        <v>0</v>
      </c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103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2</v>
      </c>
      <c r="U23" s="66">
        <v>0</v>
      </c>
      <c r="V23" s="66">
        <v>3</v>
      </c>
      <c r="W23" s="66">
        <v>8</v>
      </c>
      <c r="X23" s="66">
        <v>12</v>
      </c>
      <c r="Y23" s="66">
        <v>29</v>
      </c>
      <c r="Z23" s="66">
        <v>23</v>
      </c>
      <c r="AA23" s="66">
        <v>9</v>
      </c>
      <c r="AB23" s="66">
        <v>10</v>
      </c>
      <c r="AC23" s="66">
        <v>7</v>
      </c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10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1</v>
      </c>
      <c r="AA24" s="66">
        <v>2</v>
      </c>
      <c r="AB24" s="66">
        <v>2</v>
      </c>
      <c r="AC24" s="66">
        <v>5</v>
      </c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231</v>
      </c>
      <c r="C25" s="144">
        <f t="shared" ref="C25:R25" si="1">SUM(C5:C24)</f>
        <v>1</v>
      </c>
      <c r="D25" s="144">
        <f t="shared" si="1"/>
        <v>1</v>
      </c>
      <c r="E25" s="144">
        <f t="shared" si="1"/>
        <v>6</v>
      </c>
      <c r="F25" s="144">
        <f t="shared" si="1"/>
        <v>6</v>
      </c>
      <c r="G25" s="144">
        <f t="shared" si="1"/>
        <v>2</v>
      </c>
      <c r="H25" s="144">
        <f t="shared" si="1"/>
        <v>2</v>
      </c>
      <c r="I25" s="144">
        <f t="shared" si="1"/>
        <v>0</v>
      </c>
      <c r="J25" s="144">
        <f t="shared" si="1"/>
        <v>2</v>
      </c>
      <c r="K25" s="144">
        <f t="shared" si="1"/>
        <v>2</v>
      </c>
      <c r="L25" s="144">
        <f t="shared" si="1"/>
        <v>0</v>
      </c>
      <c r="M25" s="144">
        <f t="shared" si="1"/>
        <v>0</v>
      </c>
      <c r="N25" s="144">
        <f t="shared" si="1"/>
        <v>0</v>
      </c>
      <c r="O25" s="144">
        <f t="shared" si="1"/>
        <v>1</v>
      </c>
      <c r="P25" s="144">
        <f t="shared" si="1"/>
        <v>2</v>
      </c>
      <c r="Q25" s="144">
        <f t="shared" si="1"/>
        <v>0</v>
      </c>
      <c r="R25" s="144">
        <f t="shared" si="1"/>
        <v>4</v>
      </c>
      <c r="S25" s="144">
        <f t="shared" ref="S25:BB25" si="2">SUM(S5:S24)</f>
        <v>0</v>
      </c>
      <c r="T25" s="144">
        <f t="shared" si="2"/>
        <v>6</v>
      </c>
      <c r="U25" s="144">
        <f t="shared" si="2"/>
        <v>1</v>
      </c>
      <c r="V25" s="144">
        <f t="shared" si="2"/>
        <v>7</v>
      </c>
      <c r="W25" s="144">
        <f t="shared" si="2"/>
        <v>11</v>
      </c>
      <c r="X25" s="144">
        <f t="shared" si="2"/>
        <v>19</v>
      </c>
      <c r="Y25" s="144">
        <f t="shared" si="2"/>
        <v>44</v>
      </c>
      <c r="Z25" s="144">
        <f t="shared" si="2"/>
        <v>35</v>
      </c>
      <c r="AA25" s="144">
        <f t="shared" si="2"/>
        <v>32</v>
      </c>
      <c r="AB25" s="144">
        <f t="shared" si="2"/>
        <v>30</v>
      </c>
      <c r="AC25" s="144">
        <f t="shared" si="2"/>
        <v>17</v>
      </c>
      <c r="AD25" s="144">
        <f t="shared" si="2"/>
        <v>0</v>
      </c>
      <c r="AE25" s="144">
        <f t="shared" si="2"/>
        <v>0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373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487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299" customFormat="1" ht="24">
      <c r="A30" s="170" t="s">
        <v>67</v>
      </c>
      <c r="B30" s="296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7" t="s">
        <v>144</v>
      </c>
      <c r="BB30" s="86" t="s">
        <v>145</v>
      </c>
      <c r="BC30" s="298"/>
    </row>
    <row r="31" spans="1:58" s="304" customFormat="1" ht="24">
      <c r="A31" s="300" t="s">
        <v>356</v>
      </c>
      <c r="B31" s="301">
        <f>SUM(C31:BB31)</f>
        <v>231</v>
      </c>
      <c r="C31" s="302">
        <f>C25</f>
        <v>1</v>
      </c>
      <c r="D31" s="302">
        <f t="shared" ref="D31:BB31" si="3">D25</f>
        <v>1</v>
      </c>
      <c r="E31" s="302">
        <f t="shared" si="3"/>
        <v>6</v>
      </c>
      <c r="F31" s="302">
        <f t="shared" si="3"/>
        <v>6</v>
      </c>
      <c r="G31" s="302">
        <f t="shared" si="3"/>
        <v>2</v>
      </c>
      <c r="H31" s="302">
        <f t="shared" si="3"/>
        <v>2</v>
      </c>
      <c r="I31" s="302">
        <f t="shared" si="3"/>
        <v>0</v>
      </c>
      <c r="J31" s="302">
        <f t="shared" si="3"/>
        <v>2</v>
      </c>
      <c r="K31" s="302">
        <f t="shared" si="3"/>
        <v>2</v>
      </c>
      <c r="L31" s="302">
        <f t="shared" si="3"/>
        <v>0</v>
      </c>
      <c r="M31" s="302">
        <f t="shared" si="3"/>
        <v>0</v>
      </c>
      <c r="N31" s="302">
        <f t="shared" si="3"/>
        <v>0</v>
      </c>
      <c r="O31" s="302">
        <f t="shared" si="3"/>
        <v>1</v>
      </c>
      <c r="P31" s="302">
        <f t="shared" si="3"/>
        <v>2</v>
      </c>
      <c r="Q31" s="302">
        <f t="shared" si="3"/>
        <v>0</v>
      </c>
      <c r="R31" s="302">
        <f t="shared" si="3"/>
        <v>4</v>
      </c>
      <c r="S31" s="302">
        <f t="shared" si="3"/>
        <v>0</v>
      </c>
      <c r="T31" s="302">
        <f t="shared" si="3"/>
        <v>6</v>
      </c>
      <c r="U31" s="302">
        <f t="shared" si="3"/>
        <v>1</v>
      </c>
      <c r="V31" s="302">
        <f t="shared" si="3"/>
        <v>7</v>
      </c>
      <c r="W31" s="302">
        <f t="shared" si="3"/>
        <v>11</v>
      </c>
      <c r="X31" s="302">
        <f t="shared" si="3"/>
        <v>19</v>
      </c>
      <c r="Y31" s="302">
        <f t="shared" si="3"/>
        <v>44</v>
      </c>
      <c r="Z31" s="302">
        <f t="shared" si="3"/>
        <v>35</v>
      </c>
      <c r="AA31" s="302">
        <f t="shared" si="3"/>
        <v>32</v>
      </c>
      <c r="AB31" s="302">
        <f t="shared" si="3"/>
        <v>30</v>
      </c>
      <c r="AC31" s="302">
        <f t="shared" si="3"/>
        <v>17</v>
      </c>
      <c r="AD31" s="302">
        <f t="shared" si="3"/>
        <v>0</v>
      </c>
      <c r="AE31" s="302">
        <f t="shared" si="3"/>
        <v>0</v>
      </c>
      <c r="AF31" s="302">
        <f t="shared" si="3"/>
        <v>0</v>
      </c>
      <c r="AG31" s="302">
        <f t="shared" si="3"/>
        <v>0</v>
      </c>
      <c r="AH31" s="302">
        <f t="shared" si="3"/>
        <v>0</v>
      </c>
      <c r="AI31" s="302">
        <f t="shared" si="3"/>
        <v>0</v>
      </c>
      <c r="AJ31" s="302">
        <f t="shared" si="3"/>
        <v>0</v>
      </c>
      <c r="AK31" s="302">
        <f t="shared" si="3"/>
        <v>0</v>
      </c>
      <c r="AL31" s="302">
        <f t="shared" si="3"/>
        <v>0</v>
      </c>
      <c r="AM31" s="302">
        <f t="shared" si="3"/>
        <v>0</v>
      </c>
      <c r="AN31" s="302">
        <f t="shared" si="3"/>
        <v>0</v>
      </c>
      <c r="AO31" s="302">
        <f t="shared" si="3"/>
        <v>0</v>
      </c>
      <c r="AP31" s="302">
        <f t="shared" si="3"/>
        <v>0</v>
      </c>
      <c r="AQ31" s="302">
        <f t="shared" si="3"/>
        <v>0</v>
      </c>
      <c r="AR31" s="302">
        <f t="shared" si="3"/>
        <v>0</v>
      </c>
      <c r="AS31" s="302">
        <f t="shared" si="3"/>
        <v>0</v>
      </c>
      <c r="AT31" s="302">
        <f t="shared" si="3"/>
        <v>0</v>
      </c>
      <c r="AU31" s="302">
        <f t="shared" si="3"/>
        <v>0</v>
      </c>
      <c r="AV31" s="302">
        <f t="shared" si="3"/>
        <v>0</v>
      </c>
      <c r="AW31" s="302">
        <f t="shared" si="3"/>
        <v>0</v>
      </c>
      <c r="AX31" s="302">
        <f t="shared" si="3"/>
        <v>0</v>
      </c>
      <c r="AY31" s="302">
        <f t="shared" si="3"/>
        <v>0</v>
      </c>
      <c r="AZ31" s="302">
        <f t="shared" si="3"/>
        <v>0</v>
      </c>
      <c r="BA31" s="302">
        <f t="shared" si="3"/>
        <v>0</v>
      </c>
      <c r="BB31" s="302">
        <f t="shared" si="3"/>
        <v>0</v>
      </c>
      <c r="BC31" s="303"/>
    </row>
    <row r="32" spans="1:58" s="307" customFormat="1" ht="24">
      <c r="A32" s="300" t="s">
        <v>333</v>
      </c>
      <c r="B32" s="301">
        <f>SUM(C32:BB32)</f>
        <v>280</v>
      </c>
      <c r="C32" s="210">
        <v>2</v>
      </c>
      <c r="D32" s="210">
        <v>2</v>
      </c>
      <c r="E32" s="210">
        <v>0</v>
      </c>
      <c r="F32" s="210">
        <v>1</v>
      </c>
      <c r="G32" s="210">
        <v>0</v>
      </c>
      <c r="H32" s="210">
        <v>0</v>
      </c>
      <c r="I32" s="210">
        <v>1</v>
      </c>
      <c r="J32" s="210">
        <v>1</v>
      </c>
      <c r="K32" s="210">
        <v>1</v>
      </c>
      <c r="L32" s="210">
        <v>1</v>
      </c>
      <c r="M32" s="210">
        <v>1</v>
      </c>
      <c r="N32" s="210">
        <v>3</v>
      </c>
      <c r="O32" s="210">
        <v>1</v>
      </c>
      <c r="P32" s="210">
        <v>0</v>
      </c>
      <c r="Q32" s="210">
        <v>1</v>
      </c>
      <c r="R32" s="210">
        <v>2</v>
      </c>
      <c r="S32" s="210">
        <v>0</v>
      </c>
      <c r="T32" s="210">
        <v>1</v>
      </c>
      <c r="U32" s="210">
        <v>2</v>
      </c>
      <c r="V32" s="210">
        <v>0</v>
      </c>
      <c r="W32" s="210">
        <v>8</v>
      </c>
      <c r="X32" s="210">
        <v>14</v>
      </c>
      <c r="Y32" s="210">
        <v>11</v>
      </c>
      <c r="Z32" s="210">
        <v>13</v>
      </c>
      <c r="AA32" s="210">
        <v>6</v>
      </c>
      <c r="AB32" s="210">
        <v>12</v>
      </c>
      <c r="AC32" s="210">
        <v>5</v>
      </c>
      <c r="AD32" s="210">
        <v>5</v>
      </c>
      <c r="AE32" s="210">
        <v>11</v>
      </c>
      <c r="AF32" s="210">
        <v>6</v>
      </c>
      <c r="AG32" s="210">
        <v>11</v>
      </c>
      <c r="AH32" s="210">
        <v>6</v>
      </c>
      <c r="AI32" s="210">
        <v>13</v>
      </c>
      <c r="AJ32" s="210">
        <v>12</v>
      </c>
      <c r="AK32" s="210">
        <v>12</v>
      </c>
      <c r="AL32" s="210">
        <v>13</v>
      </c>
      <c r="AM32" s="210">
        <v>23</v>
      </c>
      <c r="AN32" s="210">
        <v>14</v>
      </c>
      <c r="AO32" s="210">
        <v>6</v>
      </c>
      <c r="AP32" s="210">
        <v>11</v>
      </c>
      <c r="AQ32" s="210">
        <v>12</v>
      </c>
      <c r="AR32" s="210">
        <v>13</v>
      </c>
      <c r="AS32" s="210">
        <v>8</v>
      </c>
      <c r="AT32" s="210">
        <v>3</v>
      </c>
      <c r="AU32" s="210">
        <v>1</v>
      </c>
      <c r="AV32" s="210">
        <v>4</v>
      </c>
      <c r="AW32" s="210">
        <v>0</v>
      </c>
      <c r="AX32" s="210">
        <v>1</v>
      </c>
      <c r="AY32" s="210">
        <v>5</v>
      </c>
      <c r="AZ32" s="210">
        <v>1</v>
      </c>
      <c r="BA32" s="305">
        <v>0</v>
      </c>
      <c r="BB32" s="210">
        <v>0</v>
      </c>
      <c r="BC32" s="306"/>
    </row>
    <row r="33" spans="1:67" s="312" customFormat="1" ht="23.25">
      <c r="A33" s="308">
        <v>2563</v>
      </c>
      <c r="B33" s="301">
        <f>SUM(C33:BB33)</f>
        <v>1638</v>
      </c>
      <c r="C33" s="309">
        <v>18</v>
      </c>
      <c r="D33" s="309">
        <v>14</v>
      </c>
      <c r="E33" s="309">
        <v>10</v>
      </c>
      <c r="F33" s="309">
        <v>10</v>
      </c>
      <c r="G33" s="309">
        <v>12</v>
      </c>
      <c r="H33" s="309">
        <v>9</v>
      </c>
      <c r="I33" s="309">
        <v>17</v>
      </c>
      <c r="J33" s="309">
        <v>13</v>
      </c>
      <c r="K33" s="309">
        <v>9</v>
      </c>
      <c r="L33" s="309">
        <v>15</v>
      </c>
      <c r="M33" s="309">
        <v>16</v>
      </c>
      <c r="N33" s="309">
        <v>16</v>
      </c>
      <c r="O33" s="309">
        <v>20</v>
      </c>
      <c r="P33" s="309">
        <v>13</v>
      </c>
      <c r="Q33" s="309">
        <v>25</v>
      </c>
      <c r="R33" s="309">
        <v>36</v>
      </c>
      <c r="S33" s="309">
        <v>45</v>
      </c>
      <c r="T33" s="309">
        <v>37</v>
      </c>
      <c r="U33" s="309">
        <v>58</v>
      </c>
      <c r="V33" s="309">
        <v>40</v>
      </c>
      <c r="W33" s="309">
        <v>51</v>
      </c>
      <c r="X33" s="309">
        <v>44</v>
      </c>
      <c r="Y33" s="309">
        <v>49</v>
      </c>
      <c r="Z33" s="309">
        <v>48</v>
      </c>
      <c r="AA33" s="309">
        <v>47</v>
      </c>
      <c r="AB33" s="309">
        <v>78</v>
      </c>
      <c r="AC33" s="309">
        <v>75</v>
      </c>
      <c r="AD33" s="309">
        <v>85</v>
      </c>
      <c r="AE33" s="309">
        <v>92</v>
      </c>
      <c r="AF33" s="309">
        <v>68</v>
      </c>
      <c r="AG33" s="309">
        <v>60</v>
      </c>
      <c r="AH33" s="309">
        <v>66</v>
      </c>
      <c r="AI33" s="309">
        <v>83</v>
      </c>
      <c r="AJ33" s="309">
        <v>52</v>
      </c>
      <c r="AK33" s="309">
        <v>71</v>
      </c>
      <c r="AL33" s="309">
        <v>56</v>
      </c>
      <c r="AM33" s="309">
        <v>39</v>
      </c>
      <c r="AN33" s="309">
        <v>34</v>
      </c>
      <c r="AO33" s="309">
        <v>25</v>
      </c>
      <c r="AP33" s="309">
        <v>14</v>
      </c>
      <c r="AQ33" s="309">
        <v>6</v>
      </c>
      <c r="AR33" s="309">
        <v>8</v>
      </c>
      <c r="AS33" s="309">
        <v>14</v>
      </c>
      <c r="AT33" s="309">
        <v>11</v>
      </c>
      <c r="AU33" s="309">
        <v>9</v>
      </c>
      <c r="AV33" s="309">
        <v>6</v>
      </c>
      <c r="AW33" s="309">
        <v>2</v>
      </c>
      <c r="AX33" s="309">
        <v>5</v>
      </c>
      <c r="AY33" s="309">
        <v>1</v>
      </c>
      <c r="AZ33" s="309">
        <v>1</v>
      </c>
      <c r="BA33" s="309">
        <v>2</v>
      </c>
      <c r="BB33" s="309">
        <v>3</v>
      </c>
      <c r="BC33" s="310"/>
      <c r="BD33" s="311"/>
      <c r="BE33" s="311"/>
      <c r="BF33" s="311"/>
      <c r="BG33" s="311"/>
      <c r="BH33" s="311"/>
      <c r="BI33" s="311"/>
      <c r="BJ33" s="311"/>
      <c r="BK33" s="311"/>
      <c r="BL33" s="311"/>
      <c r="BM33" s="311"/>
      <c r="BN33" s="311"/>
      <c r="BO33" s="311"/>
    </row>
    <row r="34" spans="1:67" s="317" customFormat="1" ht="24">
      <c r="A34" s="313">
        <v>2562</v>
      </c>
      <c r="B34" s="301">
        <v>615</v>
      </c>
      <c r="C34" s="314">
        <v>17</v>
      </c>
      <c r="D34" s="314">
        <v>12</v>
      </c>
      <c r="E34" s="314">
        <v>14</v>
      </c>
      <c r="F34" s="314">
        <v>15</v>
      </c>
      <c r="G34" s="314">
        <v>11</v>
      </c>
      <c r="H34" s="314">
        <v>20</v>
      </c>
      <c r="I34" s="314">
        <v>15</v>
      </c>
      <c r="J34" s="314">
        <v>28</v>
      </c>
      <c r="K34" s="314">
        <v>20</v>
      </c>
      <c r="L34" s="314">
        <v>22</v>
      </c>
      <c r="M34" s="314">
        <v>18</v>
      </c>
      <c r="N34" s="314">
        <v>15</v>
      </c>
      <c r="O34" s="314">
        <v>21</v>
      </c>
      <c r="P34" s="314">
        <v>13</v>
      </c>
      <c r="Q34" s="314">
        <v>33</v>
      </c>
      <c r="R34" s="314">
        <v>25</v>
      </c>
      <c r="S34" s="314">
        <v>17</v>
      </c>
      <c r="T34" s="314">
        <v>25</v>
      </c>
      <c r="U34" s="314">
        <v>68</v>
      </c>
      <c r="V34" s="314">
        <v>87</v>
      </c>
      <c r="W34" s="314">
        <v>103</v>
      </c>
      <c r="X34" s="314">
        <v>153</v>
      </c>
      <c r="Y34" s="314">
        <v>188</v>
      </c>
      <c r="Z34" s="314">
        <v>196</v>
      </c>
      <c r="AA34" s="314">
        <v>236</v>
      </c>
      <c r="AB34" s="314">
        <v>255</v>
      </c>
      <c r="AC34" s="314">
        <v>196</v>
      </c>
      <c r="AD34" s="314">
        <v>199</v>
      </c>
      <c r="AE34" s="314">
        <v>175</v>
      </c>
      <c r="AF34" s="314">
        <v>161</v>
      </c>
      <c r="AG34" s="314">
        <v>146</v>
      </c>
      <c r="AH34" s="314">
        <v>125</v>
      </c>
      <c r="AI34" s="314">
        <v>119</v>
      </c>
      <c r="AJ34" s="314">
        <v>81</v>
      </c>
      <c r="AK34" s="314">
        <v>104</v>
      </c>
      <c r="AL34" s="314">
        <v>97</v>
      </c>
      <c r="AM34" s="314">
        <v>129</v>
      </c>
      <c r="AN34" s="314">
        <v>105</v>
      </c>
      <c r="AO34" s="314">
        <v>103</v>
      </c>
      <c r="AP34" s="314">
        <v>79</v>
      </c>
      <c r="AQ34" s="314">
        <v>78</v>
      </c>
      <c r="AR34" s="314">
        <v>46</v>
      </c>
      <c r="AS34" s="314">
        <v>44</v>
      </c>
      <c r="AT34" s="314">
        <v>44</v>
      </c>
      <c r="AU34" s="314">
        <v>38</v>
      </c>
      <c r="AV34" s="314">
        <v>26</v>
      </c>
      <c r="AW34" s="314">
        <v>18</v>
      </c>
      <c r="AX34" s="314">
        <v>18</v>
      </c>
      <c r="AY34" s="314">
        <v>12</v>
      </c>
      <c r="AZ34" s="314">
        <v>12</v>
      </c>
      <c r="BA34" s="315">
        <v>7</v>
      </c>
      <c r="BB34" s="314">
        <v>8</v>
      </c>
      <c r="BC34" s="316"/>
    </row>
    <row r="35" spans="1:67" s="319" customFormat="1" ht="23.25">
      <c r="A35" s="313">
        <v>2561</v>
      </c>
      <c r="B35" s="301">
        <v>1184</v>
      </c>
      <c r="C35" s="313">
        <v>2</v>
      </c>
      <c r="D35" s="313">
        <v>1</v>
      </c>
      <c r="E35" s="313">
        <v>1</v>
      </c>
      <c r="F35" s="313">
        <v>0</v>
      </c>
      <c r="G35" s="313">
        <v>1</v>
      </c>
      <c r="H35" s="313">
        <v>2</v>
      </c>
      <c r="I35" s="313">
        <v>3</v>
      </c>
      <c r="J35" s="313">
        <v>1</v>
      </c>
      <c r="K35" s="313">
        <v>0</v>
      </c>
      <c r="L35" s="313">
        <v>3</v>
      </c>
      <c r="M35" s="313">
        <v>2</v>
      </c>
      <c r="N35" s="313">
        <v>1</v>
      </c>
      <c r="O35" s="313">
        <v>1</v>
      </c>
      <c r="P35" s="313">
        <v>7</v>
      </c>
      <c r="Q35" s="313">
        <v>5</v>
      </c>
      <c r="R35" s="313">
        <v>6</v>
      </c>
      <c r="S35" s="313">
        <v>9</v>
      </c>
      <c r="T35" s="313">
        <v>24</v>
      </c>
      <c r="U35" s="313">
        <v>40</v>
      </c>
      <c r="V35" s="313">
        <v>63</v>
      </c>
      <c r="W35" s="313">
        <v>49</v>
      </c>
      <c r="X35" s="313">
        <v>61</v>
      </c>
      <c r="Y35" s="313">
        <v>74</v>
      </c>
      <c r="Z35" s="313">
        <v>105</v>
      </c>
      <c r="AA35" s="313">
        <v>96</v>
      </c>
      <c r="AB35" s="313">
        <v>88</v>
      </c>
      <c r="AC35" s="313">
        <v>74</v>
      </c>
      <c r="AD35" s="313">
        <v>46</v>
      </c>
      <c r="AE35" s="313">
        <v>55</v>
      </c>
      <c r="AF35" s="313">
        <v>51</v>
      </c>
      <c r="AG35" s="313">
        <v>66</v>
      </c>
      <c r="AH35" s="313">
        <v>53</v>
      </c>
      <c r="AI35" s="313">
        <v>46</v>
      </c>
      <c r="AJ35" s="313">
        <v>42</v>
      </c>
      <c r="AK35" s="313">
        <v>58</v>
      </c>
      <c r="AL35" s="313">
        <v>27</v>
      </c>
      <c r="AM35" s="313">
        <v>37</v>
      </c>
      <c r="AN35" s="313">
        <v>20</v>
      </c>
      <c r="AO35" s="313">
        <v>21</v>
      </c>
      <c r="AP35" s="313">
        <v>12</v>
      </c>
      <c r="AQ35" s="313">
        <v>8</v>
      </c>
      <c r="AR35" s="313">
        <v>10</v>
      </c>
      <c r="AS35" s="313">
        <v>6</v>
      </c>
      <c r="AT35" s="313">
        <v>11</v>
      </c>
      <c r="AU35" s="313">
        <v>10</v>
      </c>
      <c r="AV35" s="313">
        <v>14</v>
      </c>
      <c r="AW35" s="313">
        <v>14</v>
      </c>
      <c r="AX35" s="313">
        <v>11</v>
      </c>
      <c r="AY35" s="313">
        <v>18</v>
      </c>
      <c r="AZ35" s="313">
        <v>18</v>
      </c>
      <c r="BA35" s="318">
        <v>14</v>
      </c>
      <c r="BB35" s="313">
        <v>4</v>
      </c>
      <c r="BC35" s="316"/>
    </row>
    <row r="36" spans="1:67" s="319" customFormat="1" ht="23.25">
      <c r="A36" s="313">
        <v>2560</v>
      </c>
      <c r="B36" s="301">
        <v>2015</v>
      </c>
      <c r="C36" s="313">
        <v>2</v>
      </c>
      <c r="D36" s="313">
        <v>6</v>
      </c>
      <c r="E36" s="313">
        <v>2</v>
      </c>
      <c r="F36" s="313">
        <v>3</v>
      </c>
      <c r="G36" s="313">
        <v>3</v>
      </c>
      <c r="H36" s="313">
        <v>2</v>
      </c>
      <c r="I36" s="313">
        <v>3</v>
      </c>
      <c r="J36" s="313">
        <v>4</v>
      </c>
      <c r="K36" s="313">
        <v>0</v>
      </c>
      <c r="L36" s="313">
        <v>3</v>
      </c>
      <c r="M36" s="313">
        <v>2</v>
      </c>
      <c r="N36" s="313">
        <v>2</v>
      </c>
      <c r="O36" s="313">
        <v>3</v>
      </c>
      <c r="P36" s="313">
        <v>1</v>
      </c>
      <c r="Q36" s="313">
        <v>5</v>
      </c>
      <c r="R36" s="313">
        <v>4</v>
      </c>
      <c r="S36" s="313">
        <v>12</v>
      </c>
      <c r="T36" s="313">
        <v>2</v>
      </c>
      <c r="U36" s="313">
        <v>6</v>
      </c>
      <c r="V36" s="313">
        <v>16</v>
      </c>
      <c r="W36" s="313">
        <v>15</v>
      </c>
      <c r="X36" s="313">
        <v>11</v>
      </c>
      <c r="Y36" s="313">
        <v>38</v>
      </c>
      <c r="Z36" s="313">
        <v>39</v>
      </c>
      <c r="AA36" s="313">
        <v>46</v>
      </c>
      <c r="AB36" s="313">
        <v>47</v>
      </c>
      <c r="AC36" s="313">
        <v>32</v>
      </c>
      <c r="AD36" s="313">
        <v>40</v>
      </c>
      <c r="AE36" s="313">
        <v>41</v>
      </c>
      <c r="AF36" s="313">
        <v>21</v>
      </c>
      <c r="AG36" s="313">
        <v>27</v>
      </c>
      <c r="AH36" s="313">
        <v>27</v>
      </c>
      <c r="AI36" s="313">
        <v>27</v>
      </c>
      <c r="AJ36" s="313">
        <v>26</v>
      </c>
      <c r="AK36" s="313">
        <v>26</v>
      </c>
      <c r="AL36" s="313">
        <v>11</v>
      </c>
      <c r="AM36" s="313">
        <v>19</v>
      </c>
      <c r="AN36" s="313">
        <v>7</v>
      </c>
      <c r="AO36" s="313">
        <v>5</v>
      </c>
      <c r="AP36" s="313">
        <v>8</v>
      </c>
      <c r="AQ36" s="313">
        <v>7</v>
      </c>
      <c r="AR36" s="313">
        <v>1</v>
      </c>
      <c r="AS36" s="313">
        <v>2</v>
      </c>
      <c r="AT36" s="313">
        <v>4</v>
      </c>
      <c r="AU36" s="313">
        <v>0</v>
      </c>
      <c r="AV36" s="313">
        <v>2</v>
      </c>
      <c r="AW36" s="313">
        <v>4</v>
      </c>
      <c r="AX36" s="313">
        <v>0</v>
      </c>
      <c r="AY36" s="313">
        <v>1</v>
      </c>
      <c r="AZ36" s="313">
        <v>0</v>
      </c>
      <c r="BA36" s="318">
        <v>0</v>
      </c>
      <c r="BB36" s="313">
        <v>0</v>
      </c>
      <c r="BC36" s="316"/>
    </row>
    <row r="37" spans="1:67" s="324" customFormat="1" ht="23.25">
      <c r="A37" s="320" t="s">
        <v>357</v>
      </c>
      <c r="B37" s="321">
        <f>SUM(C37:BB37)</f>
        <v>1160</v>
      </c>
      <c r="C37" s="322">
        <f>MEDIAN(C32:C36)</f>
        <v>2</v>
      </c>
      <c r="D37" s="322">
        <f t="shared" ref="D37:BB37" si="4">MEDIAN(D32:D36)</f>
        <v>6</v>
      </c>
      <c r="E37" s="322">
        <f t="shared" si="4"/>
        <v>2</v>
      </c>
      <c r="F37" s="322">
        <f t="shared" si="4"/>
        <v>3</v>
      </c>
      <c r="G37" s="322">
        <f t="shared" si="4"/>
        <v>3</v>
      </c>
      <c r="H37" s="322">
        <f t="shared" si="4"/>
        <v>2</v>
      </c>
      <c r="I37" s="322">
        <f t="shared" si="4"/>
        <v>3</v>
      </c>
      <c r="J37" s="322">
        <f t="shared" si="4"/>
        <v>4</v>
      </c>
      <c r="K37" s="322">
        <f t="shared" si="4"/>
        <v>1</v>
      </c>
      <c r="L37" s="322">
        <f t="shared" si="4"/>
        <v>3</v>
      </c>
      <c r="M37" s="322">
        <f t="shared" si="4"/>
        <v>2</v>
      </c>
      <c r="N37" s="322">
        <f t="shared" si="4"/>
        <v>3</v>
      </c>
      <c r="O37" s="322">
        <f t="shared" si="4"/>
        <v>3</v>
      </c>
      <c r="P37" s="322">
        <f t="shared" si="4"/>
        <v>7</v>
      </c>
      <c r="Q37" s="322">
        <f t="shared" si="4"/>
        <v>5</v>
      </c>
      <c r="R37" s="322">
        <f t="shared" si="4"/>
        <v>6</v>
      </c>
      <c r="S37" s="322">
        <f t="shared" si="4"/>
        <v>12</v>
      </c>
      <c r="T37" s="322">
        <f t="shared" si="4"/>
        <v>24</v>
      </c>
      <c r="U37" s="322">
        <f t="shared" si="4"/>
        <v>40</v>
      </c>
      <c r="V37" s="322">
        <f t="shared" si="4"/>
        <v>40</v>
      </c>
      <c r="W37" s="322">
        <f t="shared" si="4"/>
        <v>49</v>
      </c>
      <c r="X37" s="322">
        <f t="shared" si="4"/>
        <v>44</v>
      </c>
      <c r="Y37" s="322">
        <f t="shared" si="4"/>
        <v>49</v>
      </c>
      <c r="Z37" s="322">
        <f t="shared" si="4"/>
        <v>48</v>
      </c>
      <c r="AA37" s="322">
        <f t="shared" si="4"/>
        <v>47</v>
      </c>
      <c r="AB37" s="322">
        <f t="shared" si="4"/>
        <v>78</v>
      </c>
      <c r="AC37" s="322">
        <f t="shared" si="4"/>
        <v>74</v>
      </c>
      <c r="AD37" s="322">
        <f t="shared" si="4"/>
        <v>46</v>
      </c>
      <c r="AE37" s="322">
        <f t="shared" si="4"/>
        <v>55</v>
      </c>
      <c r="AF37" s="322">
        <f t="shared" si="4"/>
        <v>51</v>
      </c>
      <c r="AG37" s="322">
        <f t="shared" si="4"/>
        <v>60</v>
      </c>
      <c r="AH37" s="322">
        <f t="shared" si="4"/>
        <v>53</v>
      </c>
      <c r="AI37" s="322">
        <f t="shared" si="4"/>
        <v>46</v>
      </c>
      <c r="AJ37" s="322">
        <f t="shared" si="4"/>
        <v>42</v>
      </c>
      <c r="AK37" s="322">
        <f t="shared" si="4"/>
        <v>58</v>
      </c>
      <c r="AL37" s="322">
        <f t="shared" si="4"/>
        <v>27</v>
      </c>
      <c r="AM37" s="322">
        <f t="shared" si="4"/>
        <v>37</v>
      </c>
      <c r="AN37" s="322">
        <f t="shared" si="4"/>
        <v>20</v>
      </c>
      <c r="AO37" s="322">
        <f t="shared" si="4"/>
        <v>21</v>
      </c>
      <c r="AP37" s="322">
        <f t="shared" si="4"/>
        <v>12</v>
      </c>
      <c r="AQ37" s="322">
        <f t="shared" si="4"/>
        <v>8</v>
      </c>
      <c r="AR37" s="322">
        <f t="shared" si="4"/>
        <v>10</v>
      </c>
      <c r="AS37" s="322">
        <f t="shared" si="4"/>
        <v>8</v>
      </c>
      <c r="AT37" s="322">
        <f t="shared" si="4"/>
        <v>11</v>
      </c>
      <c r="AU37" s="322">
        <f t="shared" si="4"/>
        <v>9</v>
      </c>
      <c r="AV37" s="322">
        <f t="shared" si="4"/>
        <v>6</v>
      </c>
      <c r="AW37" s="322">
        <f t="shared" si="4"/>
        <v>4</v>
      </c>
      <c r="AX37" s="322">
        <f t="shared" si="4"/>
        <v>5</v>
      </c>
      <c r="AY37" s="322">
        <f t="shared" si="4"/>
        <v>5</v>
      </c>
      <c r="AZ37" s="322">
        <f t="shared" si="4"/>
        <v>1</v>
      </c>
      <c r="BA37" s="322">
        <f t="shared" si="4"/>
        <v>2</v>
      </c>
      <c r="BB37" s="322">
        <f t="shared" si="4"/>
        <v>3</v>
      </c>
      <c r="BC37" s="323"/>
      <c r="BE37" s="325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A2" sqref="A2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488</v>
      </c>
    </row>
    <row r="2" spans="1:17">
      <c r="A2" s="225" t="s">
        <v>193</v>
      </c>
      <c r="B2" s="225" t="s">
        <v>194</v>
      </c>
      <c r="C2" s="226" t="s">
        <v>489</v>
      </c>
      <c r="D2" s="227" t="s">
        <v>490</v>
      </c>
      <c r="E2" s="227" t="s">
        <v>427</v>
      </c>
      <c r="F2" s="227" t="s">
        <v>442</v>
      </c>
      <c r="G2" s="227" t="s">
        <v>471</v>
      </c>
      <c r="H2" s="227" t="s">
        <v>491</v>
      </c>
      <c r="I2" s="242" t="s">
        <v>195</v>
      </c>
    </row>
    <row r="3" spans="1:17">
      <c r="A3" s="265" t="s">
        <v>21</v>
      </c>
      <c r="B3" s="265" t="s">
        <v>155</v>
      </c>
      <c r="C3" s="263">
        <v>7</v>
      </c>
      <c r="D3" s="264">
        <v>4</v>
      </c>
      <c r="E3" s="262">
        <v>2</v>
      </c>
      <c r="F3" s="262">
        <v>1</v>
      </c>
      <c r="G3" s="262">
        <v>1</v>
      </c>
      <c r="H3" s="262">
        <v>0</v>
      </c>
      <c r="I3" s="346">
        <v>3</v>
      </c>
      <c r="J3" s="250"/>
      <c r="K3" s="224" t="s">
        <v>196</v>
      </c>
    </row>
    <row r="4" spans="1:17">
      <c r="A4" s="265" t="s">
        <v>21</v>
      </c>
      <c r="B4" s="265" t="s">
        <v>170</v>
      </c>
      <c r="C4" s="263">
        <v>1</v>
      </c>
      <c r="D4" s="264">
        <v>1</v>
      </c>
      <c r="E4" s="262">
        <v>0</v>
      </c>
      <c r="F4" s="262">
        <v>0</v>
      </c>
      <c r="G4" s="262">
        <v>1</v>
      </c>
      <c r="H4" s="262">
        <v>0</v>
      </c>
      <c r="I4" s="266">
        <v>3</v>
      </c>
      <c r="J4" s="250"/>
      <c r="K4" s="343" t="s">
        <v>197</v>
      </c>
      <c r="L4" s="343"/>
      <c r="M4" s="343"/>
      <c r="N4" s="343"/>
      <c r="O4" s="343"/>
      <c r="P4" s="343"/>
      <c r="Q4" s="343"/>
    </row>
    <row r="5" spans="1:17">
      <c r="A5" s="265" t="s">
        <v>21</v>
      </c>
      <c r="B5" s="265" t="s">
        <v>146</v>
      </c>
      <c r="C5" s="263">
        <v>3</v>
      </c>
      <c r="D5" s="264">
        <v>4</v>
      </c>
      <c r="E5" s="262">
        <v>3</v>
      </c>
      <c r="F5" s="262">
        <v>1</v>
      </c>
      <c r="G5" s="262">
        <v>0</v>
      </c>
      <c r="H5" s="262">
        <v>0</v>
      </c>
      <c r="I5" s="266">
        <v>2</v>
      </c>
      <c r="J5" s="250"/>
      <c r="K5" s="228" t="s">
        <v>198</v>
      </c>
    </row>
    <row r="6" spans="1:17">
      <c r="A6" s="265" t="s">
        <v>21</v>
      </c>
      <c r="B6" s="265" t="s">
        <v>199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200</v>
      </c>
    </row>
    <row r="7" spans="1:17">
      <c r="A7" s="265" t="s">
        <v>21</v>
      </c>
      <c r="B7" s="265" t="s">
        <v>201</v>
      </c>
      <c r="C7" s="263">
        <v>2</v>
      </c>
      <c r="D7" s="264">
        <v>0</v>
      </c>
      <c r="E7" s="262">
        <v>0</v>
      </c>
      <c r="F7" s="262">
        <v>0</v>
      </c>
      <c r="G7" s="262">
        <v>0</v>
      </c>
      <c r="H7" s="262">
        <v>0</v>
      </c>
      <c r="I7" s="266">
        <v>1</v>
      </c>
      <c r="J7" s="250"/>
      <c r="K7" s="224" t="s">
        <v>202</v>
      </c>
    </row>
    <row r="8" spans="1:17">
      <c r="A8" s="265" t="s">
        <v>21</v>
      </c>
      <c r="B8" s="265" t="s">
        <v>203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204</v>
      </c>
      <c r="C9" s="263">
        <v>0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66">
        <v>0</v>
      </c>
      <c r="J9" s="250"/>
    </row>
    <row r="10" spans="1:17">
      <c r="A10" s="265" t="s">
        <v>21</v>
      </c>
      <c r="B10" s="265" t="s">
        <v>205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168</v>
      </c>
      <c r="C11" s="263">
        <v>0</v>
      </c>
      <c r="D11" s="264">
        <v>1</v>
      </c>
      <c r="E11" s="262">
        <v>0</v>
      </c>
      <c r="F11" s="262">
        <v>1</v>
      </c>
      <c r="G11" s="262">
        <v>0</v>
      </c>
      <c r="H11" s="262">
        <v>0</v>
      </c>
      <c r="I11" s="266">
        <v>2</v>
      </c>
      <c r="J11" s="250"/>
    </row>
    <row r="12" spans="1:17">
      <c r="A12" s="265" t="s">
        <v>21</v>
      </c>
      <c r="B12" s="265" t="s">
        <v>206</v>
      </c>
      <c r="C12" s="263">
        <v>3</v>
      </c>
      <c r="D12" s="264">
        <v>0</v>
      </c>
      <c r="E12" s="262">
        <v>0</v>
      </c>
      <c r="F12" s="262">
        <v>0</v>
      </c>
      <c r="G12" s="262">
        <v>0</v>
      </c>
      <c r="H12" s="262">
        <v>0</v>
      </c>
      <c r="I12" s="266">
        <v>1</v>
      </c>
      <c r="J12" s="250"/>
    </row>
    <row r="13" spans="1:17">
      <c r="A13" s="265" t="s">
        <v>21</v>
      </c>
      <c r="B13" s="265" t="s">
        <v>171</v>
      </c>
      <c r="C13" s="263">
        <v>0</v>
      </c>
      <c r="D13" s="264">
        <v>5</v>
      </c>
      <c r="E13" s="262">
        <v>0</v>
      </c>
      <c r="F13" s="262">
        <v>3</v>
      </c>
      <c r="G13" s="262">
        <v>2</v>
      </c>
      <c r="H13" s="262">
        <v>0</v>
      </c>
      <c r="I13" s="266">
        <v>3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207</v>
      </c>
      <c r="C15" s="263">
        <v>0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266">
        <v>0</v>
      </c>
      <c r="J15" s="250"/>
    </row>
    <row r="16" spans="1:17" ht="24.75" customHeight="1">
      <c r="A16" s="265" t="s">
        <v>21</v>
      </c>
      <c r="B16" s="265" t="s">
        <v>208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186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2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266">
        <v>1</v>
      </c>
      <c r="J18" s="250"/>
    </row>
    <row r="19" spans="1:10">
      <c r="A19" s="265" t="s">
        <v>23</v>
      </c>
      <c r="B19" s="265" t="s">
        <v>173</v>
      </c>
      <c r="C19" s="263">
        <v>0</v>
      </c>
      <c r="D19" s="264">
        <v>1</v>
      </c>
      <c r="E19" s="262">
        <v>1</v>
      </c>
      <c r="F19" s="262">
        <v>0</v>
      </c>
      <c r="G19" s="262">
        <v>0</v>
      </c>
      <c r="H19" s="262">
        <v>0</v>
      </c>
      <c r="I19" s="266">
        <v>2</v>
      </c>
      <c r="J19" s="250"/>
    </row>
    <row r="20" spans="1:10">
      <c r="A20" s="265" t="s">
        <v>23</v>
      </c>
      <c r="B20" s="265" t="s">
        <v>209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210</v>
      </c>
      <c r="C21" s="263">
        <v>0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66">
        <v>0</v>
      </c>
      <c r="J21" s="250"/>
    </row>
    <row r="22" spans="1:10">
      <c r="A22" s="265" t="s">
        <v>23</v>
      </c>
      <c r="B22" s="265" t="s">
        <v>211</v>
      </c>
      <c r="C22" s="263">
        <v>0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66">
        <v>0</v>
      </c>
      <c r="J22" s="250"/>
    </row>
    <row r="23" spans="1:10">
      <c r="A23" s="265" t="s">
        <v>23</v>
      </c>
      <c r="B23" s="265" t="s">
        <v>212</v>
      </c>
      <c r="C23" s="263">
        <v>0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66">
        <v>0</v>
      </c>
      <c r="J23" s="250"/>
    </row>
    <row r="24" spans="1:10">
      <c r="A24" s="265" t="s">
        <v>23</v>
      </c>
      <c r="B24" s="265" t="s">
        <v>171</v>
      </c>
      <c r="C24" s="263">
        <v>1</v>
      </c>
      <c r="D24" s="264">
        <v>0</v>
      </c>
      <c r="E24" s="262">
        <v>0</v>
      </c>
      <c r="F24" s="262">
        <v>0</v>
      </c>
      <c r="G24" s="262">
        <v>0</v>
      </c>
      <c r="H24" s="262">
        <v>0</v>
      </c>
      <c r="I24" s="266">
        <v>1</v>
      </c>
      <c r="J24" s="250"/>
    </row>
    <row r="25" spans="1:10">
      <c r="A25" s="265" t="s">
        <v>23</v>
      </c>
      <c r="B25" s="265" t="s">
        <v>213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214</v>
      </c>
      <c r="C26" s="263">
        <v>3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266">
        <v>1</v>
      </c>
      <c r="J26" s="250"/>
    </row>
    <row r="27" spans="1:10">
      <c r="A27" s="265" t="s">
        <v>23</v>
      </c>
      <c r="B27" s="265" t="s">
        <v>215</v>
      </c>
      <c r="C27" s="263">
        <v>0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66">
        <v>0</v>
      </c>
      <c r="J27" s="250"/>
    </row>
    <row r="28" spans="1:10">
      <c r="A28" s="265" t="s">
        <v>23</v>
      </c>
      <c r="B28" s="265" t="s">
        <v>191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216</v>
      </c>
      <c r="C29" s="263">
        <v>0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0</v>
      </c>
      <c r="J29" s="250"/>
    </row>
    <row r="30" spans="1:10">
      <c r="A30" s="265" t="s">
        <v>23</v>
      </c>
      <c r="B30" s="265" t="s">
        <v>217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218</v>
      </c>
      <c r="C31" s="263">
        <v>2</v>
      </c>
      <c r="D31" s="264">
        <v>2</v>
      </c>
      <c r="E31" s="262">
        <v>1</v>
      </c>
      <c r="F31" s="262">
        <v>1</v>
      </c>
      <c r="G31" s="262">
        <v>0</v>
      </c>
      <c r="H31" s="262">
        <v>0</v>
      </c>
      <c r="I31" s="266">
        <v>2</v>
      </c>
      <c r="J31" s="250"/>
    </row>
    <row r="32" spans="1:10">
      <c r="A32" s="265" t="s">
        <v>31</v>
      </c>
      <c r="B32" s="265" t="s">
        <v>219</v>
      </c>
      <c r="C32" s="263">
        <v>2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266">
        <v>1</v>
      </c>
      <c r="J32" s="250"/>
    </row>
    <row r="33" spans="1:10">
      <c r="A33" s="265" t="s">
        <v>31</v>
      </c>
      <c r="B33" s="265" t="s">
        <v>190</v>
      </c>
      <c r="C33" s="263">
        <v>1</v>
      </c>
      <c r="D33" s="264">
        <v>0</v>
      </c>
      <c r="E33" s="262">
        <v>0</v>
      </c>
      <c r="F33" s="262">
        <v>0</v>
      </c>
      <c r="G33" s="262">
        <v>0</v>
      </c>
      <c r="H33" s="262">
        <v>0</v>
      </c>
      <c r="I33" s="266">
        <v>1</v>
      </c>
      <c r="J33" s="250"/>
    </row>
    <row r="34" spans="1:10">
      <c r="A34" s="265" t="s">
        <v>31</v>
      </c>
      <c r="B34" s="265" t="s">
        <v>220</v>
      </c>
      <c r="C34" s="263">
        <v>0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66">
        <v>0</v>
      </c>
      <c r="J34" s="250"/>
    </row>
    <row r="35" spans="1:10">
      <c r="A35" s="265" t="s">
        <v>31</v>
      </c>
      <c r="B35" s="265" t="s">
        <v>221</v>
      </c>
      <c r="C35" s="263">
        <v>1</v>
      </c>
      <c r="D35" s="264">
        <v>0</v>
      </c>
      <c r="E35" s="262">
        <v>0</v>
      </c>
      <c r="F35" s="262">
        <v>0</v>
      </c>
      <c r="G35" s="262">
        <v>0</v>
      </c>
      <c r="H35" s="262">
        <v>0</v>
      </c>
      <c r="I35" s="266">
        <v>1</v>
      </c>
      <c r="J35" s="250"/>
    </row>
    <row r="36" spans="1:10">
      <c r="A36" s="265" t="s">
        <v>31</v>
      </c>
      <c r="B36" s="265" t="s">
        <v>185</v>
      </c>
      <c r="C36" s="263">
        <v>2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266">
        <v>1</v>
      </c>
      <c r="J36" s="250"/>
    </row>
    <row r="37" spans="1:10">
      <c r="A37" s="265" t="s">
        <v>31</v>
      </c>
      <c r="B37" s="265" t="s">
        <v>222</v>
      </c>
      <c r="C37" s="263">
        <v>0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66">
        <v>0</v>
      </c>
      <c r="J37" s="250"/>
    </row>
    <row r="38" spans="1:10">
      <c r="A38" s="265" t="s">
        <v>31</v>
      </c>
      <c r="B38" s="265" t="s">
        <v>223</v>
      </c>
      <c r="C38" s="263">
        <v>1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266">
        <v>1</v>
      </c>
      <c r="J38" s="250"/>
    </row>
    <row r="39" spans="1:10">
      <c r="A39" s="265" t="s">
        <v>24</v>
      </c>
      <c r="B39" s="265" t="s">
        <v>224</v>
      </c>
      <c r="C39" s="263">
        <v>0</v>
      </c>
      <c r="D39" s="264">
        <v>1</v>
      </c>
      <c r="E39" s="262">
        <v>0</v>
      </c>
      <c r="F39" s="262">
        <v>1</v>
      </c>
      <c r="G39" s="262">
        <v>0</v>
      </c>
      <c r="H39" s="262">
        <v>0</v>
      </c>
      <c r="I39" s="266">
        <v>2</v>
      </c>
      <c r="J39" s="250"/>
    </row>
    <row r="40" spans="1:10">
      <c r="A40" s="265" t="s">
        <v>24</v>
      </c>
      <c r="B40" s="265" t="s">
        <v>148</v>
      </c>
      <c r="C40" s="263">
        <v>1</v>
      </c>
      <c r="D40" s="264">
        <v>0</v>
      </c>
      <c r="E40" s="262">
        <v>0</v>
      </c>
      <c r="F40" s="262">
        <v>0</v>
      </c>
      <c r="G40" s="262">
        <v>0</v>
      </c>
      <c r="H40" s="262">
        <v>0</v>
      </c>
      <c r="I40" s="266">
        <v>1</v>
      </c>
      <c r="J40" s="250"/>
    </row>
    <row r="41" spans="1:10">
      <c r="A41" s="265" t="s">
        <v>24</v>
      </c>
      <c r="B41" s="265" t="s">
        <v>159</v>
      </c>
      <c r="C41" s="263">
        <v>0</v>
      </c>
      <c r="D41" s="264">
        <v>2</v>
      </c>
      <c r="E41" s="262">
        <v>1</v>
      </c>
      <c r="F41" s="262">
        <v>1</v>
      </c>
      <c r="G41" s="262">
        <v>0</v>
      </c>
      <c r="H41" s="262">
        <v>0</v>
      </c>
      <c r="I41" s="266">
        <v>2</v>
      </c>
      <c r="J41" s="250"/>
    </row>
    <row r="42" spans="1:10">
      <c r="A42" s="265" t="s">
        <v>24</v>
      </c>
      <c r="B42" s="265" t="s">
        <v>165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225</v>
      </c>
      <c r="C43" s="263">
        <v>2</v>
      </c>
      <c r="D43" s="264">
        <v>0</v>
      </c>
      <c r="E43" s="262">
        <v>0</v>
      </c>
      <c r="F43" s="262">
        <v>0</v>
      </c>
      <c r="G43" s="262">
        <v>0</v>
      </c>
      <c r="H43" s="262">
        <v>0</v>
      </c>
      <c r="I43" s="266">
        <v>1</v>
      </c>
      <c r="J43" s="250"/>
    </row>
    <row r="44" spans="1:10">
      <c r="A44" s="265" t="s">
        <v>24</v>
      </c>
      <c r="B44" s="265" t="s">
        <v>166</v>
      </c>
      <c r="C44" s="263">
        <v>1</v>
      </c>
      <c r="D44" s="264">
        <v>1</v>
      </c>
      <c r="E44" s="262">
        <v>0</v>
      </c>
      <c r="F44" s="262">
        <v>0</v>
      </c>
      <c r="G44" s="262">
        <v>1</v>
      </c>
      <c r="H44" s="262">
        <v>0</v>
      </c>
      <c r="I44" s="266">
        <v>3</v>
      </c>
      <c r="J44" s="250"/>
    </row>
    <row r="45" spans="1:10">
      <c r="A45" s="265" t="s">
        <v>24</v>
      </c>
      <c r="B45" s="265" t="s">
        <v>226</v>
      </c>
      <c r="C45" s="263">
        <v>0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66">
        <v>0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227</v>
      </c>
      <c r="C47" s="263">
        <v>1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266">
        <v>1</v>
      </c>
      <c r="J47" s="250"/>
    </row>
    <row r="48" spans="1:10">
      <c r="A48" s="265" t="s">
        <v>24</v>
      </c>
      <c r="B48" s="265" t="s">
        <v>228</v>
      </c>
      <c r="C48" s="263">
        <v>0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66">
        <v>0</v>
      </c>
      <c r="J48" s="250"/>
    </row>
    <row r="49" spans="1:10">
      <c r="A49" s="265" t="s">
        <v>24</v>
      </c>
      <c r="B49" s="265" t="s">
        <v>229</v>
      </c>
      <c r="C49" s="263">
        <v>0</v>
      </c>
      <c r="D49" s="264">
        <v>1</v>
      </c>
      <c r="E49" s="262">
        <v>0</v>
      </c>
      <c r="F49" s="262">
        <v>0</v>
      </c>
      <c r="G49" s="262">
        <v>0</v>
      </c>
      <c r="H49" s="262">
        <v>1</v>
      </c>
      <c r="I49" s="266">
        <v>3</v>
      </c>
      <c r="J49" s="250"/>
    </row>
    <row r="50" spans="1:10">
      <c r="A50" s="265" t="s">
        <v>24</v>
      </c>
      <c r="B50" s="265" t="s">
        <v>230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231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232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158</v>
      </c>
      <c r="C53" s="263">
        <v>0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0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1</v>
      </c>
      <c r="E54" s="262">
        <v>0</v>
      </c>
      <c r="F54" s="262">
        <v>1</v>
      </c>
      <c r="G54" s="262">
        <v>0</v>
      </c>
      <c r="H54" s="262">
        <v>0</v>
      </c>
      <c r="I54" s="266">
        <v>2</v>
      </c>
      <c r="J54" s="250"/>
    </row>
    <row r="55" spans="1:10">
      <c r="A55" s="265" t="s">
        <v>25</v>
      </c>
      <c r="B55" s="265" t="s">
        <v>184</v>
      </c>
      <c r="C55" s="263">
        <v>0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66">
        <v>0</v>
      </c>
      <c r="J55" s="250"/>
    </row>
    <row r="56" spans="1:10">
      <c r="A56" s="265" t="s">
        <v>25</v>
      </c>
      <c r="B56" s="265" t="s">
        <v>233</v>
      </c>
      <c r="C56" s="263">
        <v>0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66">
        <v>0</v>
      </c>
      <c r="J56" s="250"/>
    </row>
    <row r="57" spans="1:10">
      <c r="A57" s="265" t="s">
        <v>25</v>
      </c>
      <c r="B57" s="265" t="s">
        <v>234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235</v>
      </c>
      <c r="C58" s="263">
        <v>0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66">
        <v>0</v>
      </c>
      <c r="J58" s="250"/>
    </row>
    <row r="59" spans="1:10">
      <c r="A59" s="265" t="s">
        <v>25</v>
      </c>
      <c r="B59" s="265" t="s">
        <v>236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237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0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66">
        <v>0</v>
      </c>
      <c r="J62" s="250"/>
    </row>
    <row r="63" spans="1:10">
      <c r="A63" s="265" t="s">
        <v>26</v>
      </c>
      <c r="B63" s="265" t="s">
        <v>26</v>
      </c>
      <c r="C63" s="263">
        <v>0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66">
        <v>0</v>
      </c>
      <c r="J63" s="250"/>
    </row>
    <row r="64" spans="1:10">
      <c r="A64" s="265" t="s">
        <v>26</v>
      </c>
      <c r="B64" s="265" t="s">
        <v>238</v>
      </c>
      <c r="C64" s="263">
        <v>0</v>
      </c>
      <c r="D64" s="264">
        <v>0</v>
      </c>
      <c r="E64" s="262">
        <v>0</v>
      </c>
      <c r="F64" s="262">
        <v>0</v>
      </c>
      <c r="G64" s="262">
        <v>0</v>
      </c>
      <c r="H64" s="262">
        <v>0</v>
      </c>
      <c r="I64" s="266">
        <v>0</v>
      </c>
      <c r="J64" s="250"/>
    </row>
    <row r="65" spans="1:10">
      <c r="A65" s="265" t="s">
        <v>26</v>
      </c>
      <c r="B65" s="265" t="s">
        <v>239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240</v>
      </c>
      <c r="C66" s="263">
        <v>0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66">
        <v>0</v>
      </c>
      <c r="J66" s="250"/>
    </row>
    <row r="67" spans="1:10">
      <c r="A67" s="265" t="s">
        <v>26</v>
      </c>
      <c r="B67" s="265" t="s">
        <v>241</v>
      </c>
      <c r="C67" s="263">
        <v>1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266">
        <v>1</v>
      </c>
      <c r="J67" s="250"/>
    </row>
    <row r="68" spans="1:10">
      <c r="A68" s="265" t="s">
        <v>26</v>
      </c>
      <c r="B68" s="265" t="s">
        <v>242</v>
      </c>
      <c r="C68" s="263">
        <v>3</v>
      </c>
      <c r="D68" s="264">
        <v>1</v>
      </c>
      <c r="E68" s="262">
        <v>0</v>
      </c>
      <c r="F68" s="262">
        <v>0</v>
      </c>
      <c r="G68" s="262">
        <v>0</v>
      </c>
      <c r="H68" s="262">
        <v>1</v>
      </c>
      <c r="I68" s="266">
        <v>3</v>
      </c>
      <c r="J68" s="250"/>
    </row>
    <row r="69" spans="1:10">
      <c r="A69" s="265" t="s">
        <v>26</v>
      </c>
      <c r="B69" s="265" t="s">
        <v>243</v>
      </c>
      <c r="C69" s="263">
        <v>0</v>
      </c>
      <c r="D69" s="264">
        <v>1</v>
      </c>
      <c r="E69" s="262">
        <v>0</v>
      </c>
      <c r="F69" s="262">
        <v>1</v>
      </c>
      <c r="G69" s="262">
        <v>0</v>
      </c>
      <c r="H69" s="262">
        <v>0</v>
      </c>
      <c r="I69" s="266">
        <v>2</v>
      </c>
      <c r="J69" s="250"/>
    </row>
    <row r="70" spans="1:10">
      <c r="A70" s="265" t="s">
        <v>26</v>
      </c>
      <c r="B70" s="265" t="s">
        <v>34</v>
      </c>
      <c r="C70" s="263">
        <v>2</v>
      </c>
      <c r="D70" s="264">
        <v>1</v>
      </c>
      <c r="E70" s="262">
        <v>0</v>
      </c>
      <c r="F70" s="262">
        <v>0</v>
      </c>
      <c r="G70" s="262">
        <v>1</v>
      </c>
      <c r="H70" s="262">
        <v>0</v>
      </c>
      <c r="I70" s="266">
        <v>3</v>
      </c>
      <c r="J70" s="250"/>
    </row>
    <row r="71" spans="1:10">
      <c r="A71" s="265" t="s">
        <v>26</v>
      </c>
      <c r="B71" s="265" t="s">
        <v>244</v>
      </c>
      <c r="C71" s="263">
        <v>0</v>
      </c>
      <c r="D71" s="264">
        <v>0</v>
      </c>
      <c r="E71" s="262">
        <v>0</v>
      </c>
      <c r="F71" s="262">
        <v>0</v>
      </c>
      <c r="G71" s="262">
        <v>0</v>
      </c>
      <c r="H71" s="262">
        <v>0</v>
      </c>
      <c r="I71" s="266">
        <v>0</v>
      </c>
      <c r="J71" s="250"/>
    </row>
    <row r="72" spans="1:10">
      <c r="A72" s="265" t="s">
        <v>26</v>
      </c>
      <c r="B72" s="265" t="s">
        <v>245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246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247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248</v>
      </c>
      <c r="C75" s="263">
        <v>2</v>
      </c>
      <c r="D75" s="264">
        <v>0</v>
      </c>
      <c r="E75" s="262">
        <v>0</v>
      </c>
      <c r="F75" s="262">
        <v>0</v>
      </c>
      <c r="G75" s="262">
        <v>0</v>
      </c>
      <c r="H75" s="262">
        <v>0</v>
      </c>
      <c r="I75" s="266">
        <v>1</v>
      </c>
      <c r="J75" s="250"/>
    </row>
    <row r="76" spans="1:10">
      <c r="A76" s="265" t="s">
        <v>27</v>
      </c>
      <c r="B76" s="265" t="s">
        <v>192</v>
      </c>
      <c r="C76" s="263">
        <v>0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66">
        <v>0</v>
      </c>
      <c r="J76" s="250"/>
    </row>
    <row r="77" spans="1:10">
      <c r="A77" s="265" t="s">
        <v>27</v>
      </c>
      <c r="B77" s="265" t="s">
        <v>249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250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183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162</v>
      </c>
      <c r="C80" s="263">
        <v>1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266">
        <v>1</v>
      </c>
      <c r="J80" s="250"/>
    </row>
    <row r="81" spans="1:10">
      <c r="A81" s="265" t="s">
        <v>27</v>
      </c>
      <c r="B81" s="265" t="s">
        <v>251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252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188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253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254</v>
      </c>
      <c r="C85" s="263">
        <v>1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266">
        <v>1</v>
      </c>
      <c r="J85" s="250"/>
    </row>
    <row r="86" spans="1:10">
      <c r="A86" s="265" t="s">
        <v>27</v>
      </c>
      <c r="B86" s="265" t="s">
        <v>255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256</v>
      </c>
      <c r="C87" s="263">
        <v>0</v>
      </c>
      <c r="D87" s="264">
        <v>1</v>
      </c>
      <c r="E87" s="262">
        <v>0</v>
      </c>
      <c r="F87" s="262">
        <v>1</v>
      </c>
      <c r="G87" s="262">
        <v>0</v>
      </c>
      <c r="H87" s="262">
        <v>0</v>
      </c>
      <c r="I87" s="266">
        <v>2</v>
      </c>
      <c r="J87" s="250"/>
    </row>
    <row r="88" spans="1:10">
      <c r="A88" s="265" t="s">
        <v>27</v>
      </c>
      <c r="B88" s="265" t="s">
        <v>257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154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258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259</v>
      </c>
      <c r="C91" s="263">
        <v>0</v>
      </c>
      <c r="D91" s="264">
        <v>2</v>
      </c>
      <c r="E91" s="262">
        <v>1</v>
      </c>
      <c r="F91" s="262">
        <v>1</v>
      </c>
      <c r="G91" s="262">
        <v>0</v>
      </c>
      <c r="H91" s="262">
        <v>0</v>
      </c>
      <c r="I91" s="266">
        <v>2</v>
      </c>
      <c r="J91" s="250"/>
    </row>
    <row r="92" spans="1:10">
      <c r="A92" s="265" t="s">
        <v>34</v>
      </c>
      <c r="B92" s="265" t="s">
        <v>260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261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262</v>
      </c>
      <c r="C94" s="263">
        <v>0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0</v>
      </c>
      <c r="J94" s="250"/>
    </row>
    <row r="95" spans="1:10">
      <c r="A95" s="265" t="s">
        <v>34</v>
      </c>
      <c r="B95" s="265" t="s">
        <v>263</v>
      </c>
      <c r="C95" s="263">
        <v>0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66">
        <v>0</v>
      </c>
      <c r="J95" s="250"/>
    </row>
    <row r="96" spans="1:10">
      <c r="A96" s="265" t="s">
        <v>34</v>
      </c>
      <c r="B96" s="265" t="s">
        <v>264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265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266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267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268</v>
      </c>
      <c r="C101" s="263">
        <v>0</v>
      </c>
      <c r="D101" s="264">
        <v>1</v>
      </c>
      <c r="E101" s="262">
        <v>0</v>
      </c>
      <c r="F101" s="262">
        <v>0</v>
      </c>
      <c r="G101" s="262">
        <v>1</v>
      </c>
      <c r="H101" s="262">
        <v>0</v>
      </c>
      <c r="I101" s="266">
        <v>3</v>
      </c>
      <c r="J101" s="250"/>
    </row>
    <row r="102" spans="1:10">
      <c r="A102" s="265" t="s">
        <v>32</v>
      </c>
      <c r="B102" s="265" t="s">
        <v>269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243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270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170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271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272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273</v>
      </c>
      <c r="C108" s="263">
        <v>0</v>
      </c>
      <c r="D108" s="264">
        <v>1</v>
      </c>
      <c r="E108" s="262">
        <v>0</v>
      </c>
      <c r="F108" s="262">
        <v>1</v>
      </c>
      <c r="G108" s="262">
        <v>0</v>
      </c>
      <c r="H108" s="262">
        <v>0</v>
      </c>
      <c r="I108" s="266">
        <v>2</v>
      </c>
      <c r="J108" s="250"/>
    </row>
    <row r="109" spans="1:10">
      <c r="A109" s="265" t="s">
        <v>28</v>
      </c>
      <c r="B109" s="265" t="s">
        <v>274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167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275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266">
        <v>1</v>
      </c>
      <c r="J111" s="250"/>
    </row>
    <row r="112" spans="1:10">
      <c r="A112" s="265" t="s">
        <v>28</v>
      </c>
      <c r="B112" s="265" t="s">
        <v>276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277</v>
      </c>
      <c r="C113" s="263">
        <v>2</v>
      </c>
      <c r="D113" s="264">
        <v>2</v>
      </c>
      <c r="E113" s="262">
        <v>0</v>
      </c>
      <c r="F113" s="262">
        <v>1</v>
      </c>
      <c r="G113" s="262">
        <v>1</v>
      </c>
      <c r="H113" s="262">
        <v>0</v>
      </c>
      <c r="I113" s="266">
        <v>3</v>
      </c>
      <c r="J113" s="250"/>
    </row>
    <row r="114" spans="1:10">
      <c r="A114" s="265" t="s">
        <v>28</v>
      </c>
      <c r="B114" s="265" t="s">
        <v>278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251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279</v>
      </c>
      <c r="C117" s="263">
        <v>0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66">
        <v>0</v>
      </c>
      <c r="J117" s="250"/>
    </row>
    <row r="118" spans="1:10">
      <c r="A118" s="265" t="s">
        <v>28</v>
      </c>
      <c r="B118" s="265" t="s">
        <v>182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175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280</v>
      </c>
      <c r="C120" s="263">
        <v>1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266">
        <v>1</v>
      </c>
      <c r="J120" s="250"/>
    </row>
    <row r="121" spans="1:10">
      <c r="A121" s="265" t="s">
        <v>28</v>
      </c>
      <c r="B121" s="265" t="s">
        <v>281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282</v>
      </c>
      <c r="C122" s="263">
        <v>0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66">
        <v>0</v>
      </c>
      <c r="J122" s="250"/>
    </row>
    <row r="123" spans="1:10">
      <c r="A123" s="265" t="s">
        <v>28</v>
      </c>
      <c r="B123" s="265" t="s">
        <v>283</v>
      </c>
      <c r="C123" s="263">
        <v>0</v>
      </c>
      <c r="D123" s="264">
        <v>2</v>
      </c>
      <c r="E123" s="262">
        <v>0</v>
      </c>
      <c r="F123" s="262">
        <v>1</v>
      </c>
      <c r="G123" s="262">
        <v>1</v>
      </c>
      <c r="H123" s="262">
        <v>0</v>
      </c>
      <c r="I123" s="266">
        <v>3</v>
      </c>
      <c r="J123" s="250"/>
    </row>
    <row r="124" spans="1:10">
      <c r="A124" s="265" t="s">
        <v>28</v>
      </c>
      <c r="B124" s="265" t="s">
        <v>157</v>
      </c>
      <c r="C124" s="263">
        <v>0</v>
      </c>
      <c r="D124" s="264">
        <v>1</v>
      </c>
      <c r="E124" s="262">
        <v>0</v>
      </c>
      <c r="F124" s="262">
        <v>0</v>
      </c>
      <c r="G124" s="262">
        <v>1</v>
      </c>
      <c r="H124" s="262">
        <v>0</v>
      </c>
      <c r="I124" s="266">
        <v>3</v>
      </c>
      <c r="J124" s="250"/>
    </row>
    <row r="125" spans="1:10">
      <c r="A125" s="265" t="s">
        <v>28</v>
      </c>
      <c r="B125" s="265" t="s">
        <v>174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181</v>
      </c>
      <c r="C126" s="263">
        <v>0</v>
      </c>
      <c r="D126" s="264">
        <v>1</v>
      </c>
      <c r="E126" s="262">
        <v>1</v>
      </c>
      <c r="F126" s="262">
        <v>0</v>
      </c>
      <c r="G126" s="262">
        <v>0</v>
      </c>
      <c r="H126" s="262">
        <v>0</v>
      </c>
      <c r="I126" s="266">
        <v>2</v>
      </c>
      <c r="J126" s="250"/>
    </row>
    <row r="127" spans="1:10">
      <c r="A127" s="265" t="s">
        <v>29</v>
      </c>
      <c r="B127" s="265" t="s">
        <v>284</v>
      </c>
      <c r="C127" s="263">
        <v>0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66">
        <v>0</v>
      </c>
      <c r="J127" s="250"/>
    </row>
    <row r="128" spans="1:10">
      <c r="A128" s="265" t="s">
        <v>29</v>
      </c>
      <c r="B128" s="265" t="s">
        <v>285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169</v>
      </c>
      <c r="C129" s="263">
        <v>0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66">
        <v>0</v>
      </c>
      <c r="J129" s="250"/>
    </row>
    <row r="130" spans="1:10">
      <c r="A130" s="265" t="s">
        <v>29</v>
      </c>
      <c r="B130" s="265" t="s">
        <v>286</v>
      </c>
      <c r="C130" s="263">
        <v>0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66">
        <v>0</v>
      </c>
      <c r="J130" s="250"/>
    </row>
    <row r="131" spans="1:10">
      <c r="A131" s="265" t="s">
        <v>29</v>
      </c>
      <c r="B131" s="265" t="s">
        <v>287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288</v>
      </c>
      <c r="C132" s="263">
        <v>7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266">
        <v>1</v>
      </c>
      <c r="J132" s="250"/>
    </row>
    <row r="133" spans="1:10">
      <c r="A133" s="265" t="s">
        <v>29</v>
      </c>
      <c r="B133" s="265" t="s">
        <v>289</v>
      </c>
      <c r="C133" s="263">
        <v>1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266">
        <v>1</v>
      </c>
      <c r="J133" s="250"/>
    </row>
    <row r="134" spans="1:10">
      <c r="A134" s="265" t="s">
        <v>29</v>
      </c>
      <c r="B134" s="265" t="s">
        <v>224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163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290</v>
      </c>
      <c r="C136" s="263">
        <v>0</v>
      </c>
      <c r="D136" s="264">
        <v>0</v>
      </c>
      <c r="E136" s="262">
        <v>0</v>
      </c>
      <c r="F136" s="262">
        <v>0</v>
      </c>
      <c r="G136" s="262">
        <v>0</v>
      </c>
      <c r="H136" s="262">
        <v>0</v>
      </c>
      <c r="I136" s="266">
        <v>0</v>
      </c>
      <c r="J136" s="250"/>
    </row>
    <row r="137" spans="1:10">
      <c r="A137" s="265" t="s">
        <v>29</v>
      </c>
      <c r="B137" s="265" t="s">
        <v>291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161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292</v>
      </c>
      <c r="C139" s="263">
        <v>0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66">
        <v>0</v>
      </c>
      <c r="J139" s="250"/>
    </row>
    <row r="140" spans="1:10">
      <c r="A140" s="265" t="s">
        <v>29</v>
      </c>
      <c r="B140" s="265" t="s">
        <v>293</v>
      </c>
      <c r="C140" s="263">
        <v>0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66">
        <v>0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160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294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295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0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66">
        <v>0</v>
      </c>
      <c r="J146" s="250"/>
    </row>
    <row r="147" spans="1:10">
      <c r="A147" s="265" t="s">
        <v>58</v>
      </c>
      <c r="B147" s="265" t="s">
        <v>156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296</v>
      </c>
      <c r="C148" s="263">
        <v>0</v>
      </c>
      <c r="D148" s="264">
        <v>3</v>
      </c>
      <c r="E148" s="262">
        <v>0</v>
      </c>
      <c r="F148" s="262">
        <v>2</v>
      </c>
      <c r="G148" s="262">
        <v>0</v>
      </c>
      <c r="H148" s="262">
        <v>1</v>
      </c>
      <c r="I148" s="266">
        <v>3</v>
      </c>
      <c r="J148" s="250"/>
    </row>
    <row r="149" spans="1:10">
      <c r="A149" s="265" t="s">
        <v>58</v>
      </c>
      <c r="B149" s="265" t="s">
        <v>178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297</v>
      </c>
      <c r="C150" s="263">
        <v>0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66">
        <v>0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298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172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299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300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301</v>
      </c>
      <c r="C156" s="263">
        <v>1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266">
        <v>1</v>
      </c>
      <c r="J156" s="250"/>
    </row>
    <row r="157" spans="1:10">
      <c r="A157" s="265" t="s">
        <v>30</v>
      </c>
      <c r="B157" s="265" t="s">
        <v>302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187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223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303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304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305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306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251</v>
      </c>
      <c r="C165" s="263">
        <v>0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66">
        <v>0</v>
      </c>
      <c r="J165" s="250"/>
    </row>
    <row r="166" spans="1:10">
      <c r="A166" s="265" t="s">
        <v>59</v>
      </c>
      <c r="B166" s="265" t="s">
        <v>59</v>
      </c>
      <c r="C166" s="263">
        <v>1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266">
        <v>1</v>
      </c>
      <c r="J166" s="250"/>
    </row>
    <row r="167" spans="1:10">
      <c r="A167" s="265" t="s">
        <v>59</v>
      </c>
      <c r="B167" s="265" t="s">
        <v>176</v>
      </c>
      <c r="C167" s="263">
        <v>1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266">
        <v>1</v>
      </c>
      <c r="J167" s="250"/>
    </row>
    <row r="168" spans="1:10">
      <c r="A168" s="265" t="s">
        <v>59</v>
      </c>
      <c r="B168" s="265" t="s">
        <v>162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179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164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180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307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308</v>
      </c>
      <c r="C173" s="263">
        <v>0</v>
      </c>
      <c r="D173" s="264">
        <v>1</v>
      </c>
      <c r="E173" s="262">
        <v>1</v>
      </c>
      <c r="F173" s="262">
        <v>0</v>
      </c>
      <c r="G173" s="262">
        <v>0</v>
      </c>
      <c r="H173" s="262">
        <v>0</v>
      </c>
      <c r="I173" s="266">
        <v>2</v>
      </c>
      <c r="J173" s="250"/>
    </row>
    <row r="174" spans="1:10">
      <c r="A174" s="265" t="s">
        <v>60</v>
      </c>
      <c r="B174" s="265" t="s">
        <v>309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310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311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312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313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314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1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266">
        <v>1</v>
      </c>
      <c r="J181" s="250"/>
    </row>
    <row r="182" spans="1:10">
      <c r="A182" s="265" t="s">
        <v>61</v>
      </c>
      <c r="B182" s="265" t="s">
        <v>315</v>
      </c>
      <c r="C182" s="263">
        <v>0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66">
        <v>0</v>
      </c>
      <c r="J182" s="250"/>
    </row>
    <row r="183" spans="1:10">
      <c r="A183" s="265" t="s">
        <v>61</v>
      </c>
      <c r="B183" s="265" t="s">
        <v>177</v>
      </c>
      <c r="C183" s="263">
        <v>0</v>
      </c>
      <c r="D183" s="264">
        <v>2</v>
      </c>
      <c r="E183" s="262">
        <v>0</v>
      </c>
      <c r="F183" s="262">
        <v>1</v>
      </c>
      <c r="G183" s="262">
        <v>1</v>
      </c>
      <c r="H183" s="262">
        <v>0</v>
      </c>
      <c r="I183" s="266">
        <v>3</v>
      </c>
      <c r="J183" s="250"/>
    </row>
    <row r="184" spans="1:10">
      <c r="A184" s="265" t="s">
        <v>61</v>
      </c>
      <c r="B184" s="265" t="s">
        <v>316</v>
      </c>
      <c r="C184" s="263">
        <v>0</v>
      </c>
      <c r="D184" s="264">
        <v>6</v>
      </c>
      <c r="E184" s="262">
        <v>2</v>
      </c>
      <c r="F184" s="262">
        <v>2</v>
      </c>
      <c r="G184" s="262">
        <v>2</v>
      </c>
      <c r="H184" s="262">
        <v>0</v>
      </c>
      <c r="I184" s="266">
        <v>3</v>
      </c>
      <c r="J184" s="250"/>
    </row>
    <row r="185" spans="1:10">
      <c r="A185" s="265" t="s">
        <v>61</v>
      </c>
      <c r="B185" s="265" t="s">
        <v>317</v>
      </c>
      <c r="C185" s="263">
        <v>5</v>
      </c>
      <c r="D185" s="264">
        <v>1</v>
      </c>
      <c r="E185" s="262">
        <v>0</v>
      </c>
      <c r="F185" s="262">
        <v>1</v>
      </c>
      <c r="G185" s="262">
        <v>0</v>
      </c>
      <c r="H185" s="262">
        <v>0</v>
      </c>
      <c r="I185" s="266">
        <v>2</v>
      </c>
      <c r="J185" s="250"/>
    </row>
    <row r="186" spans="1:10">
      <c r="A186" s="265" t="s">
        <v>61</v>
      </c>
      <c r="B186" s="265" t="s">
        <v>318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1</v>
      </c>
      <c r="D187" s="264">
        <v>1</v>
      </c>
      <c r="E187" s="262">
        <v>0</v>
      </c>
      <c r="F187" s="262">
        <v>0</v>
      </c>
      <c r="G187" s="262">
        <v>1</v>
      </c>
      <c r="H187" s="262">
        <v>0</v>
      </c>
      <c r="I187" s="266">
        <v>3</v>
      </c>
      <c r="J187" s="250"/>
    </row>
    <row r="188" spans="1:10">
      <c r="A188" s="265" t="s">
        <v>62</v>
      </c>
      <c r="B188" s="265" t="s">
        <v>319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320</v>
      </c>
      <c r="C189" s="263">
        <v>0</v>
      </c>
      <c r="D189" s="264">
        <v>1</v>
      </c>
      <c r="E189" s="262">
        <v>0</v>
      </c>
      <c r="F189" s="262">
        <v>0</v>
      </c>
      <c r="G189" s="262">
        <v>1</v>
      </c>
      <c r="H189" s="262">
        <v>0</v>
      </c>
      <c r="I189" s="266">
        <v>3</v>
      </c>
      <c r="J189" s="250"/>
    </row>
    <row r="190" spans="1:10">
      <c r="A190" s="265" t="s">
        <v>62</v>
      </c>
      <c r="B190" s="265" t="s">
        <v>321</v>
      </c>
      <c r="C190" s="263">
        <v>53</v>
      </c>
      <c r="D190" s="264">
        <v>47</v>
      </c>
      <c r="E190" s="262">
        <v>23</v>
      </c>
      <c r="F190" s="262">
        <v>9</v>
      </c>
      <c r="G190" s="262">
        <v>8</v>
      </c>
      <c r="H190" s="262">
        <v>7</v>
      </c>
      <c r="I190" s="266">
        <v>3</v>
      </c>
      <c r="J190" s="250"/>
    </row>
    <row r="191" spans="1:10">
      <c r="A191" s="265" t="s">
        <v>63</v>
      </c>
      <c r="B191" s="265" t="s">
        <v>63</v>
      </c>
      <c r="C191" s="263">
        <v>1</v>
      </c>
      <c r="D191" s="264">
        <v>3</v>
      </c>
      <c r="E191" s="262">
        <v>0</v>
      </c>
      <c r="F191" s="262">
        <v>0</v>
      </c>
      <c r="G191" s="262">
        <v>1</v>
      </c>
      <c r="H191" s="262">
        <v>2</v>
      </c>
      <c r="I191" s="266">
        <v>3</v>
      </c>
      <c r="J191" s="250"/>
    </row>
    <row r="192" spans="1:10">
      <c r="A192" s="265" t="s">
        <v>63</v>
      </c>
      <c r="B192" s="265" t="s">
        <v>322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267</v>
      </c>
      <c r="C193" s="263">
        <v>0</v>
      </c>
      <c r="D193" s="264">
        <v>1</v>
      </c>
      <c r="E193" s="262">
        <v>0</v>
      </c>
      <c r="F193" s="262">
        <v>0</v>
      </c>
      <c r="G193" s="262">
        <v>1</v>
      </c>
      <c r="H193" s="262">
        <v>0</v>
      </c>
      <c r="I193" s="266">
        <v>3</v>
      </c>
      <c r="J193" s="250"/>
    </row>
    <row r="194" spans="1:10">
      <c r="A194" s="265" t="s">
        <v>63</v>
      </c>
      <c r="B194" s="265" t="s">
        <v>323</v>
      </c>
      <c r="C194" s="263">
        <v>0</v>
      </c>
      <c r="D194" s="264">
        <v>1</v>
      </c>
      <c r="E194" s="262">
        <v>1</v>
      </c>
      <c r="F194" s="262">
        <v>0</v>
      </c>
      <c r="G194" s="262">
        <v>0</v>
      </c>
      <c r="H194" s="262">
        <v>0</v>
      </c>
      <c r="I194" s="266">
        <v>2</v>
      </c>
      <c r="J194" s="250"/>
    </row>
    <row r="195" spans="1:10">
      <c r="A195" s="265" t="s">
        <v>63</v>
      </c>
      <c r="B195" s="265" t="s">
        <v>324</v>
      </c>
      <c r="C195" s="263">
        <v>0</v>
      </c>
      <c r="D195" s="264">
        <v>4</v>
      </c>
      <c r="E195" s="262">
        <v>1</v>
      </c>
      <c r="F195" s="262">
        <v>1</v>
      </c>
      <c r="G195" s="262">
        <v>2</v>
      </c>
      <c r="H195" s="262">
        <v>0</v>
      </c>
      <c r="I195" s="266">
        <v>3</v>
      </c>
      <c r="J195" s="250"/>
    </row>
    <row r="196" spans="1:10" ht="22.5">
      <c r="A196" s="230" t="s">
        <v>325</v>
      </c>
      <c r="B196" s="231"/>
      <c r="C196" s="232">
        <f>SUM(C3:C195)</f>
        <v>122</v>
      </c>
      <c r="D196" s="261">
        <f>E196+F196+G196+H196</f>
        <v>109</v>
      </c>
      <c r="E196" s="233">
        <f>SUM(E3:E195)</f>
        <v>38</v>
      </c>
      <c r="F196" s="233">
        <f>SUM(F3:F195)</f>
        <v>32</v>
      </c>
      <c r="G196" s="233">
        <f>SUM(G3:G195)</f>
        <v>27</v>
      </c>
      <c r="H196" s="233">
        <f>SUM(H3:H195)</f>
        <v>12</v>
      </c>
      <c r="I196" s="328"/>
      <c r="J196" s="234"/>
    </row>
    <row r="197" spans="1:10">
      <c r="A197" s="235" t="s">
        <v>492</v>
      </c>
      <c r="B197" s="236"/>
      <c r="C197" s="344">
        <f>C196+D196</f>
        <v>231</v>
      </c>
      <c r="D197" s="345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Y177"/>
  <sheetViews>
    <sheetView zoomScale="90" zoomScaleNormal="90" workbookViewId="0">
      <selection activeCell="A3" sqref="A3"/>
    </sheetView>
  </sheetViews>
  <sheetFormatPr defaultRowHeight="23.25"/>
  <cols>
    <col min="1" max="1" width="20.140625" style="327" customWidth="1"/>
    <col min="2" max="2" width="20.28515625" style="327" bestFit="1" customWidth="1"/>
    <col min="3" max="3" width="18.140625" style="327" bestFit="1" customWidth="1"/>
    <col min="4" max="24" width="7.140625" style="327" customWidth="1"/>
    <col min="25" max="25" width="14.85546875" style="327" bestFit="1" customWidth="1"/>
    <col min="26" max="47" width="5" style="327" customWidth="1"/>
    <col min="48" max="48" width="14.28515625" style="327" customWidth="1"/>
    <col min="49" max="16384" width="9.140625" style="327"/>
  </cols>
  <sheetData>
    <row r="1" spans="1:25">
      <c r="A1" s="267" t="s">
        <v>374</v>
      </c>
      <c r="B1" s="267"/>
    </row>
    <row r="2" spans="1:25" ht="25.5">
      <c r="A2"/>
      <c r="B2" s="268" t="s">
        <v>493</v>
      </c>
    </row>
    <row r="3" spans="1:25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</row>
    <row r="4" spans="1:25" s="332" customFormat="1">
      <c r="A4" s="362" t="s">
        <v>327</v>
      </c>
      <c r="B4" s="363"/>
      <c r="C4" s="363"/>
      <c r="D4" s="362" t="s">
        <v>328</v>
      </c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4"/>
    </row>
    <row r="5" spans="1:25" s="332" customFormat="1">
      <c r="A5" s="362" t="s">
        <v>9</v>
      </c>
      <c r="B5" s="362" t="s">
        <v>42</v>
      </c>
      <c r="C5" s="362" t="s">
        <v>326</v>
      </c>
      <c r="D5" s="362">
        <v>1</v>
      </c>
      <c r="E5" s="365">
        <v>2</v>
      </c>
      <c r="F5" s="365">
        <v>3</v>
      </c>
      <c r="G5" s="365">
        <v>4</v>
      </c>
      <c r="H5" s="365">
        <v>5</v>
      </c>
      <c r="I5" s="365">
        <v>6</v>
      </c>
      <c r="J5" s="365">
        <v>8</v>
      </c>
      <c r="K5" s="365">
        <v>9</v>
      </c>
      <c r="L5" s="365">
        <v>13</v>
      </c>
      <c r="M5" s="365">
        <v>14</v>
      </c>
      <c r="N5" s="365">
        <v>16</v>
      </c>
      <c r="O5" s="365">
        <v>18</v>
      </c>
      <c r="P5" s="365">
        <v>19</v>
      </c>
      <c r="Q5" s="365">
        <v>20</v>
      </c>
      <c r="R5" s="365">
        <v>21</v>
      </c>
      <c r="S5" s="365">
        <v>22</v>
      </c>
      <c r="T5" s="365">
        <v>23</v>
      </c>
      <c r="U5" s="365">
        <v>24</v>
      </c>
      <c r="V5" s="365">
        <v>25</v>
      </c>
      <c r="W5" s="365">
        <v>26</v>
      </c>
      <c r="X5" s="365">
        <v>27</v>
      </c>
      <c r="Y5" s="366" t="s">
        <v>329</v>
      </c>
    </row>
    <row r="6" spans="1:25" s="332" customFormat="1">
      <c r="A6" s="351" t="s">
        <v>23</v>
      </c>
      <c r="B6" s="351" t="s">
        <v>214</v>
      </c>
      <c r="C6" s="351" t="s">
        <v>375</v>
      </c>
      <c r="D6" s="352"/>
      <c r="E6" s="353"/>
      <c r="F6" s="353">
        <v>1</v>
      </c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4">
        <v>1</v>
      </c>
    </row>
    <row r="7" spans="1:25" s="332" customFormat="1">
      <c r="A7" s="355"/>
      <c r="B7" s="355"/>
      <c r="C7" s="356" t="s">
        <v>376</v>
      </c>
      <c r="D7" s="357"/>
      <c r="E7" s="358"/>
      <c r="F7" s="358"/>
      <c r="G7" s="358"/>
      <c r="H7" s="358"/>
      <c r="I7" s="358"/>
      <c r="J7" s="358"/>
      <c r="K7" s="358">
        <v>2</v>
      </c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9">
        <v>2</v>
      </c>
    </row>
    <row r="8" spans="1:25" s="332" customFormat="1">
      <c r="A8" s="355"/>
      <c r="B8" s="367" t="s">
        <v>377</v>
      </c>
      <c r="C8" s="368"/>
      <c r="D8" s="369"/>
      <c r="E8" s="370"/>
      <c r="F8" s="370">
        <v>1</v>
      </c>
      <c r="G8" s="370"/>
      <c r="H8" s="370"/>
      <c r="I8" s="370"/>
      <c r="J8" s="370"/>
      <c r="K8" s="370">
        <v>2</v>
      </c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1">
        <v>3</v>
      </c>
    </row>
    <row r="9" spans="1:25" s="332" customFormat="1">
      <c r="A9" s="355"/>
      <c r="B9" s="351" t="s">
        <v>23</v>
      </c>
      <c r="C9" s="351" t="s">
        <v>345</v>
      </c>
      <c r="D9" s="352"/>
      <c r="E9" s="353">
        <v>1</v>
      </c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354">
        <v>1</v>
      </c>
    </row>
    <row r="10" spans="1:25" s="332" customFormat="1">
      <c r="A10" s="355"/>
      <c r="B10" s="355"/>
      <c r="C10" s="356" t="s">
        <v>443</v>
      </c>
      <c r="D10" s="357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>
        <v>1</v>
      </c>
      <c r="U10" s="358"/>
      <c r="V10" s="358"/>
      <c r="W10" s="358"/>
      <c r="X10" s="358"/>
      <c r="Y10" s="359">
        <v>1</v>
      </c>
    </row>
    <row r="11" spans="1:25" s="332" customFormat="1">
      <c r="A11" s="355"/>
      <c r="B11" s="367" t="s">
        <v>330</v>
      </c>
      <c r="C11" s="368"/>
      <c r="D11" s="369"/>
      <c r="E11" s="370">
        <v>1</v>
      </c>
      <c r="F11" s="370"/>
      <c r="G11" s="370"/>
      <c r="H11" s="370"/>
      <c r="I11" s="370"/>
      <c r="J11" s="370"/>
      <c r="K11" s="370"/>
      <c r="L11" s="370"/>
      <c r="M11" s="370"/>
      <c r="N11" s="370"/>
      <c r="O11" s="370"/>
      <c r="P11" s="370"/>
      <c r="Q11" s="370"/>
      <c r="R11" s="370"/>
      <c r="S11" s="370"/>
      <c r="T11" s="370">
        <v>1</v>
      </c>
      <c r="U11" s="370"/>
      <c r="V11" s="370"/>
      <c r="W11" s="370"/>
      <c r="X11" s="370"/>
      <c r="Y11" s="371">
        <v>2</v>
      </c>
    </row>
    <row r="12" spans="1:25" s="332" customFormat="1">
      <c r="A12" s="355"/>
      <c r="B12" s="351" t="s">
        <v>171</v>
      </c>
      <c r="C12" s="351" t="s">
        <v>416</v>
      </c>
      <c r="D12" s="352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>
        <v>1</v>
      </c>
      <c r="U12" s="353"/>
      <c r="V12" s="353"/>
      <c r="W12" s="353"/>
      <c r="X12" s="353"/>
      <c r="Y12" s="354">
        <v>1</v>
      </c>
    </row>
    <row r="13" spans="1:25" s="332" customFormat="1">
      <c r="A13" s="355"/>
      <c r="B13" s="367" t="s">
        <v>417</v>
      </c>
      <c r="C13" s="368"/>
      <c r="D13" s="369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>
        <v>1</v>
      </c>
      <c r="U13" s="370"/>
      <c r="V13" s="370"/>
      <c r="W13" s="370"/>
      <c r="X13" s="370"/>
      <c r="Y13" s="371">
        <v>1</v>
      </c>
    </row>
    <row r="14" spans="1:25" s="332" customFormat="1">
      <c r="A14" s="355"/>
      <c r="B14" s="351" t="s">
        <v>173</v>
      </c>
      <c r="C14" s="351" t="s">
        <v>444</v>
      </c>
      <c r="D14" s="352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>
        <v>1</v>
      </c>
      <c r="V14" s="353"/>
      <c r="W14" s="353"/>
      <c r="X14" s="353"/>
      <c r="Y14" s="354">
        <v>1</v>
      </c>
    </row>
    <row r="15" spans="1:25" s="332" customFormat="1">
      <c r="A15" s="355"/>
      <c r="B15" s="367" t="s">
        <v>445</v>
      </c>
      <c r="C15" s="368"/>
      <c r="D15" s="369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0">
        <v>1</v>
      </c>
      <c r="V15" s="370"/>
      <c r="W15" s="370"/>
      <c r="X15" s="370"/>
      <c r="Y15" s="371">
        <v>1</v>
      </c>
    </row>
    <row r="16" spans="1:25" s="332" customFormat="1">
      <c r="A16" s="372" t="s">
        <v>330</v>
      </c>
      <c r="B16" s="373"/>
      <c r="C16" s="373"/>
      <c r="D16" s="374"/>
      <c r="E16" s="375">
        <v>1</v>
      </c>
      <c r="F16" s="375">
        <v>1</v>
      </c>
      <c r="G16" s="375"/>
      <c r="H16" s="375"/>
      <c r="I16" s="375"/>
      <c r="J16" s="375"/>
      <c r="K16" s="375">
        <v>2</v>
      </c>
      <c r="L16" s="375"/>
      <c r="M16" s="375"/>
      <c r="N16" s="375"/>
      <c r="O16" s="375"/>
      <c r="P16" s="375"/>
      <c r="Q16" s="375"/>
      <c r="R16" s="375"/>
      <c r="S16" s="375"/>
      <c r="T16" s="375">
        <v>2</v>
      </c>
      <c r="U16" s="375">
        <v>1</v>
      </c>
      <c r="V16" s="375"/>
      <c r="W16" s="375"/>
      <c r="X16" s="375"/>
      <c r="Y16" s="376">
        <v>7</v>
      </c>
    </row>
    <row r="17" spans="1:25" s="332" customFormat="1">
      <c r="A17" s="351" t="s">
        <v>24</v>
      </c>
      <c r="B17" s="351" t="s">
        <v>225</v>
      </c>
      <c r="C17" s="351" t="s">
        <v>362</v>
      </c>
      <c r="D17" s="352"/>
      <c r="E17" s="353"/>
      <c r="F17" s="353"/>
      <c r="G17" s="353">
        <v>1</v>
      </c>
      <c r="H17" s="353"/>
      <c r="I17" s="353"/>
      <c r="J17" s="353"/>
      <c r="K17" s="353"/>
      <c r="L17" s="353">
        <v>1</v>
      </c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354">
        <v>2</v>
      </c>
    </row>
    <row r="18" spans="1:25" s="332" customFormat="1">
      <c r="A18" s="355"/>
      <c r="B18" s="367" t="s">
        <v>341</v>
      </c>
      <c r="C18" s="368"/>
      <c r="D18" s="369"/>
      <c r="E18" s="370"/>
      <c r="F18" s="370"/>
      <c r="G18" s="370">
        <v>1</v>
      </c>
      <c r="H18" s="370"/>
      <c r="I18" s="370"/>
      <c r="J18" s="370"/>
      <c r="K18" s="370"/>
      <c r="L18" s="370">
        <v>1</v>
      </c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  <c r="X18" s="370"/>
      <c r="Y18" s="371">
        <v>2</v>
      </c>
    </row>
    <row r="19" spans="1:25" s="332" customFormat="1">
      <c r="A19" s="355"/>
      <c r="B19" s="351" t="s">
        <v>159</v>
      </c>
      <c r="C19" s="351" t="s">
        <v>446</v>
      </c>
      <c r="D19" s="352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>
        <v>1</v>
      </c>
      <c r="W19" s="353"/>
      <c r="X19" s="353"/>
      <c r="Y19" s="354">
        <v>1</v>
      </c>
    </row>
    <row r="20" spans="1:25" s="332" customFormat="1">
      <c r="A20" s="355"/>
      <c r="B20" s="355"/>
      <c r="C20" s="356" t="s">
        <v>159</v>
      </c>
      <c r="D20" s="357"/>
      <c r="E20" s="358"/>
      <c r="F20" s="358"/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>
        <v>1</v>
      </c>
      <c r="V20" s="358"/>
      <c r="W20" s="358"/>
      <c r="X20" s="358"/>
      <c r="Y20" s="359">
        <v>1</v>
      </c>
    </row>
    <row r="21" spans="1:25" s="332" customFormat="1">
      <c r="A21" s="355"/>
      <c r="B21" s="367" t="s">
        <v>428</v>
      </c>
      <c r="C21" s="368"/>
      <c r="D21" s="369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>
        <v>1</v>
      </c>
      <c r="V21" s="370">
        <v>1</v>
      </c>
      <c r="W21" s="370"/>
      <c r="X21" s="370"/>
      <c r="Y21" s="371">
        <v>2</v>
      </c>
    </row>
    <row r="22" spans="1:25" s="332" customFormat="1">
      <c r="A22" s="355"/>
      <c r="B22" s="351" t="s">
        <v>166</v>
      </c>
      <c r="C22" s="351" t="s">
        <v>166</v>
      </c>
      <c r="D22" s="352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T22" s="353"/>
      <c r="U22" s="353"/>
      <c r="V22" s="353"/>
      <c r="W22" s="353">
        <v>1</v>
      </c>
      <c r="X22" s="353"/>
      <c r="Y22" s="354">
        <v>1</v>
      </c>
    </row>
    <row r="23" spans="1:25" s="332" customFormat="1">
      <c r="A23" s="355"/>
      <c r="B23" s="355"/>
      <c r="C23" s="356" t="s">
        <v>387</v>
      </c>
      <c r="D23" s="357"/>
      <c r="E23" s="358"/>
      <c r="F23" s="358"/>
      <c r="G23" s="358"/>
      <c r="H23" s="358"/>
      <c r="I23" s="358"/>
      <c r="J23" s="358"/>
      <c r="K23" s="358"/>
      <c r="L23" s="358"/>
      <c r="M23" s="358"/>
      <c r="N23" s="358"/>
      <c r="O23" s="358">
        <v>1</v>
      </c>
      <c r="P23" s="358"/>
      <c r="Q23" s="358"/>
      <c r="R23" s="358"/>
      <c r="S23" s="358"/>
      <c r="T23" s="358"/>
      <c r="U23" s="358"/>
      <c r="V23" s="358"/>
      <c r="W23" s="358"/>
      <c r="X23" s="358"/>
      <c r="Y23" s="359">
        <v>1</v>
      </c>
    </row>
    <row r="24" spans="1:25" s="332" customFormat="1">
      <c r="A24" s="355"/>
      <c r="B24" s="367" t="s">
        <v>388</v>
      </c>
      <c r="C24" s="368"/>
      <c r="D24" s="369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>
        <v>1</v>
      </c>
      <c r="P24" s="370"/>
      <c r="Q24" s="370"/>
      <c r="R24" s="370"/>
      <c r="S24" s="370"/>
      <c r="T24" s="370"/>
      <c r="U24" s="370"/>
      <c r="V24" s="370"/>
      <c r="W24" s="370">
        <v>1</v>
      </c>
      <c r="X24" s="370"/>
      <c r="Y24" s="371">
        <v>2</v>
      </c>
    </row>
    <row r="25" spans="1:25" s="332" customFormat="1">
      <c r="A25" s="355"/>
      <c r="B25" s="351" t="s">
        <v>227</v>
      </c>
      <c r="C25" s="351" t="s">
        <v>385</v>
      </c>
      <c r="D25" s="352"/>
      <c r="E25" s="353"/>
      <c r="F25" s="353"/>
      <c r="G25" s="353"/>
      <c r="H25" s="353"/>
      <c r="I25" s="353"/>
      <c r="J25" s="353"/>
      <c r="K25" s="353"/>
      <c r="L25" s="353"/>
      <c r="M25" s="353"/>
      <c r="N25" s="353">
        <v>1</v>
      </c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4">
        <v>1</v>
      </c>
    </row>
    <row r="26" spans="1:25" s="332" customFormat="1">
      <c r="A26" s="355"/>
      <c r="B26" s="367" t="s">
        <v>386</v>
      </c>
      <c r="C26" s="368"/>
      <c r="D26" s="369"/>
      <c r="E26" s="370"/>
      <c r="F26" s="370"/>
      <c r="G26" s="370"/>
      <c r="H26" s="370"/>
      <c r="I26" s="370"/>
      <c r="J26" s="370"/>
      <c r="K26" s="370"/>
      <c r="L26" s="370"/>
      <c r="M26" s="370"/>
      <c r="N26" s="370">
        <v>1</v>
      </c>
      <c r="O26" s="370"/>
      <c r="P26" s="370"/>
      <c r="Q26" s="370"/>
      <c r="R26" s="370"/>
      <c r="S26" s="370"/>
      <c r="T26" s="370"/>
      <c r="U26" s="370"/>
      <c r="V26" s="370"/>
      <c r="W26" s="370"/>
      <c r="X26" s="370"/>
      <c r="Y26" s="371">
        <v>1</v>
      </c>
    </row>
    <row r="27" spans="1:25" s="332" customFormat="1">
      <c r="A27" s="355"/>
      <c r="B27" s="351" t="s">
        <v>224</v>
      </c>
      <c r="C27" s="351" t="s">
        <v>447</v>
      </c>
      <c r="D27" s="352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>
        <v>1</v>
      </c>
      <c r="W27" s="353"/>
      <c r="X27" s="353"/>
      <c r="Y27" s="354">
        <v>1</v>
      </c>
    </row>
    <row r="28" spans="1:25" s="332" customFormat="1">
      <c r="A28" s="355"/>
      <c r="B28" s="367" t="s">
        <v>448</v>
      </c>
      <c r="C28" s="368"/>
      <c r="D28" s="369"/>
      <c r="E28" s="370"/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0"/>
      <c r="S28" s="370"/>
      <c r="T28" s="370"/>
      <c r="U28" s="370"/>
      <c r="V28" s="370">
        <v>1</v>
      </c>
      <c r="W28" s="370"/>
      <c r="X28" s="370"/>
      <c r="Y28" s="371">
        <v>1</v>
      </c>
    </row>
    <row r="29" spans="1:25" s="332" customFormat="1">
      <c r="A29" s="355"/>
      <c r="B29" s="351" t="s">
        <v>148</v>
      </c>
      <c r="C29" s="351" t="s">
        <v>148</v>
      </c>
      <c r="D29" s="352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53"/>
      <c r="Q29" s="353"/>
      <c r="R29" s="353"/>
      <c r="S29" s="353">
        <v>1</v>
      </c>
      <c r="T29" s="353"/>
      <c r="U29" s="353"/>
      <c r="V29" s="353"/>
      <c r="W29" s="353"/>
      <c r="X29" s="353"/>
      <c r="Y29" s="354">
        <v>1</v>
      </c>
    </row>
    <row r="30" spans="1:25" s="332" customFormat="1">
      <c r="A30" s="355"/>
      <c r="B30" s="367" t="s">
        <v>418</v>
      </c>
      <c r="C30" s="368"/>
      <c r="D30" s="369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>
        <v>1</v>
      </c>
      <c r="T30" s="370"/>
      <c r="U30" s="370"/>
      <c r="V30" s="370"/>
      <c r="W30" s="370"/>
      <c r="X30" s="370"/>
      <c r="Y30" s="371">
        <v>1</v>
      </c>
    </row>
    <row r="31" spans="1:25" s="332" customFormat="1">
      <c r="A31" s="355"/>
      <c r="B31" s="351" t="s">
        <v>229</v>
      </c>
      <c r="C31" s="351" t="s">
        <v>494</v>
      </c>
      <c r="D31" s="352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3"/>
      <c r="Q31" s="353"/>
      <c r="R31" s="353"/>
      <c r="S31" s="353"/>
      <c r="T31" s="353"/>
      <c r="U31" s="353"/>
      <c r="V31" s="353"/>
      <c r="W31" s="353"/>
      <c r="X31" s="353">
        <v>1</v>
      </c>
      <c r="Y31" s="354">
        <v>1</v>
      </c>
    </row>
    <row r="32" spans="1:25" s="332" customFormat="1">
      <c r="A32" s="355"/>
      <c r="B32" s="367" t="s">
        <v>495</v>
      </c>
      <c r="C32" s="368"/>
      <c r="D32" s="369"/>
      <c r="E32" s="370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0"/>
      <c r="Q32" s="370"/>
      <c r="R32" s="370"/>
      <c r="S32" s="370"/>
      <c r="T32" s="370"/>
      <c r="U32" s="370"/>
      <c r="V32" s="370"/>
      <c r="W32" s="370"/>
      <c r="X32" s="370">
        <v>1</v>
      </c>
      <c r="Y32" s="371">
        <v>1</v>
      </c>
    </row>
    <row r="33" spans="1:25" s="332" customFormat="1">
      <c r="A33" s="372" t="s">
        <v>331</v>
      </c>
      <c r="B33" s="373"/>
      <c r="C33" s="373"/>
      <c r="D33" s="374"/>
      <c r="E33" s="375"/>
      <c r="F33" s="375"/>
      <c r="G33" s="375">
        <v>1</v>
      </c>
      <c r="H33" s="375"/>
      <c r="I33" s="375"/>
      <c r="J33" s="375"/>
      <c r="K33" s="375"/>
      <c r="L33" s="375">
        <v>1</v>
      </c>
      <c r="M33" s="375"/>
      <c r="N33" s="375">
        <v>1</v>
      </c>
      <c r="O33" s="375">
        <v>1</v>
      </c>
      <c r="P33" s="375"/>
      <c r="Q33" s="375"/>
      <c r="R33" s="375"/>
      <c r="S33" s="375">
        <v>1</v>
      </c>
      <c r="T33" s="375"/>
      <c r="U33" s="375">
        <v>1</v>
      </c>
      <c r="V33" s="375">
        <v>2</v>
      </c>
      <c r="W33" s="375">
        <v>1</v>
      </c>
      <c r="X33" s="375">
        <v>1</v>
      </c>
      <c r="Y33" s="376">
        <v>10</v>
      </c>
    </row>
    <row r="34" spans="1:25" s="332" customFormat="1">
      <c r="A34" s="351" t="s">
        <v>60</v>
      </c>
      <c r="B34" s="351" t="s">
        <v>308</v>
      </c>
      <c r="C34" s="351" t="s">
        <v>449</v>
      </c>
      <c r="D34" s="352"/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  <c r="Q34" s="353"/>
      <c r="R34" s="353"/>
      <c r="S34" s="353"/>
      <c r="T34" s="353"/>
      <c r="U34" s="353"/>
      <c r="V34" s="353">
        <v>1</v>
      </c>
      <c r="W34" s="353"/>
      <c r="X34" s="353"/>
      <c r="Y34" s="354">
        <v>1</v>
      </c>
    </row>
    <row r="35" spans="1:25" s="332" customFormat="1">
      <c r="A35" s="355"/>
      <c r="B35" s="367" t="s">
        <v>450</v>
      </c>
      <c r="C35" s="368"/>
      <c r="D35" s="369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>
        <v>1</v>
      </c>
      <c r="W35" s="370"/>
      <c r="X35" s="370"/>
      <c r="Y35" s="371">
        <v>1</v>
      </c>
    </row>
    <row r="36" spans="1:25" s="332" customFormat="1">
      <c r="A36" s="372" t="s">
        <v>451</v>
      </c>
      <c r="B36" s="373"/>
      <c r="C36" s="373"/>
      <c r="D36" s="374"/>
      <c r="E36" s="375"/>
      <c r="F36" s="375"/>
      <c r="G36" s="375"/>
      <c r="H36" s="375"/>
      <c r="I36" s="375"/>
      <c r="J36" s="375"/>
      <c r="K36" s="375"/>
      <c r="L36" s="375"/>
      <c r="M36" s="375"/>
      <c r="N36" s="375"/>
      <c r="O36" s="375"/>
      <c r="P36" s="375"/>
      <c r="Q36" s="375"/>
      <c r="R36" s="375"/>
      <c r="S36" s="375"/>
      <c r="T36" s="375"/>
      <c r="U36" s="375"/>
      <c r="V36" s="375">
        <v>1</v>
      </c>
      <c r="W36" s="375"/>
      <c r="X36" s="375"/>
      <c r="Y36" s="376">
        <v>1</v>
      </c>
    </row>
    <row r="37" spans="1:25" s="332" customFormat="1">
      <c r="A37" s="351" t="s">
        <v>61</v>
      </c>
      <c r="B37" s="351" t="s">
        <v>316</v>
      </c>
      <c r="C37" s="351" t="s">
        <v>452</v>
      </c>
      <c r="D37" s="352"/>
      <c r="E37" s="353"/>
      <c r="F37" s="353"/>
      <c r="G37" s="353"/>
      <c r="H37" s="353"/>
      <c r="I37" s="353"/>
      <c r="J37" s="353"/>
      <c r="K37" s="353"/>
      <c r="L37" s="353"/>
      <c r="M37" s="353"/>
      <c r="N37" s="353"/>
      <c r="O37" s="353"/>
      <c r="P37" s="353"/>
      <c r="Q37" s="353"/>
      <c r="R37" s="353"/>
      <c r="S37" s="353"/>
      <c r="T37" s="353"/>
      <c r="U37" s="353"/>
      <c r="V37" s="353">
        <v>3</v>
      </c>
      <c r="W37" s="353">
        <v>3</v>
      </c>
      <c r="X37" s="353"/>
      <c r="Y37" s="354">
        <v>6</v>
      </c>
    </row>
    <row r="38" spans="1:25" s="332" customFormat="1">
      <c r="A38" s="355"/>
      <c r="B38" s="367" t="s">
        <v>453</v>
      </c>
      <c r="C38" s="368"/>
      <c r="D38" s="369"/>
      <c r="E38" s="370"/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370"/>
      <c r="Q38" s="370"/>
      <c r="R38" s="370"/>
      <c r="S38" s="370"/>
      <c r="T38" s="370"/>
      <c r="U38" s="370"/>
      <c r="V38" s="370">
        <v>3</v>
      </c>
      <c r="W38" s="370">
        <v>3</v>
      </c>
      <c r="X38" s="370"/>
      <c r="Y38" s="371">
        <v>6</v>
      </c>
    </row>
    <row r="39" spans="1:25" s="332" customFormat="1">
      <c r="A39" s="355"/>
      <c r="B39" s="351" t="s">
        <v>317</v>
      </c>
      <c r="C39" s="351" t="s">
        <v>429</v>
      </c>
      <c r="D39" s="352"/>
      <c r="E39" s="353"/>
      <c r="F39" s="353"/>
      <c r="G39" s="353"/>
      <c r="H39" s="353"/>
      <c r="I39" s="353"/>
      <c r="J39" s="353"/>
      <c r="K39" s="353"/>
      <c r="L39" s="353"/>
      <c r="M39" s="353"/>
      <c r="N39" s="353"/>
      <c r="O39" s="353"/>
      <c r="P39" s="353"/>
      <c r="Q39" s="353"/>
      <c r="R39" s="353"/>
      <c r="S39" s="353"/>
      <c r="T39" s="353">
        <v>4</v>
      </c>
      <c r="U39" s="353">
        <v>1</v>
      </c>
      <c r="V39" s="353"/>
      <c r="W39" s="353">
        <v>1</v>
      </c>
      <c r="X39" s="353"/>
      <c r="Y39" s="354">
        <v>6</v>
      </c>
    </row>
    <row r="40" spans="1:25" s="332" customFormat="1">
      <c r="A40" s="355"/>
      <c r="B40" s="367" t="s">
        <v>430</v>
      </c>
      <c r="C40" s="368"/>
      <c r="D40" s="369"/>
      <c r="E40" s="370"/>
      <c r="F40" s="370"/>
      <c r="G40" s="370"/>
      <c r="H40" s="370"/>
      <c r="I40" s="370"/>
      <c r="J40" s="370"/>
      <c r="K40" s="370"/>
      <c r="L40" s="370"/>
      <c r="M40" s="370"/>
      <c r="N40" s="370"/>
      <c r="O40" s="370"/>
      <c r="P40" s="370"/>
      <c r="Q40" s="370"/>
      <c r="R40" s="370"/>
      <c r="S40" s="370"/>
      <c r="T40" s="370">
        <v>4</v>
      </c>
      <c r="U40" s="370">
        <v>1</v>
      </c>
      <c r="V40" s="370"/>
      <c r="W40" s="370">
        <v>1</v>
      </c>
      <c r="X40" s="370"/>
      <c r="Y40" s="371">
        <v>6</v>
      </c>
    </row>
    <row r="41" spans="1:25" s="332" customFormat="1">
      <c r="A41" s="355"/>
      <c r="B41" s="351" t="s">
        <v>177</v>
      </c>
      <c r="C41" s="351" t="s">
        <v>465</v>
      </c>
      <c r="D41" s="352"/>
      <c r="E41" s="353"/>
      <c r="F41" s="353"/>
      <c r="G41" s="353"/>
      <c r="H41" s="353"/>
      <c r="I41" s="353"/>
      <c r="J41" s="353"/>
      <c r="K41" s="353"/>
      <c r="L41" s="353"/>
      <c r="M41" s="353"/>
      <c r="N41" s="353"/>
      <c r="O41" s="353"/>
      <c r="P41" s="353"/>
      <c r="Q41" s="353"/>
      <c r="R41" s="353"/>
      <c r="S41" s="353"/>
      <c r="T41" s="353"/>
      <c r="U41" s="353"/>
      <c r="V41" s="353">
        <v>1</v>
      </c>
      <c r="W41" s="353"/>
      <c r="X41" s="353"/>
      <c r="Y41" s="354">
        <v>1</v>
      </c>
    </row>
    <row r="42" spans="1:25" s="332" customFormat="1">
      <c r="A42" s="355"/>
      <c r="B42" s="355"/>
      <c r="C42" s="356" t="s">
        <v>496</v>
      </c>
      <c r="D42" s="357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>
        <v>1</v>
      </c>
      <c r="X42" s="358"/>
      <c r="Y42" s="359">
        <v>1</v>
      </c>
    </row>
    <row r="43" spans="1:25" s="332" customFormat="1">
      <c r="A43" s="355"/>
      <c r="B43" s="367" t="s">
        <v>472</v>
      </c>
      <c r="C43" s="368"/>
      <c r="D43" s="369"/>
      <c r="E43" s="370"/>
      <c r="F43" s="370"/>
      <c r="G43" s="370"/>
      <c r="H43" s="370"/>
      <c r="I43" s="370"/>
      <c r="J43" s="370"/>
      <c r="K43" s="370"/>
      <c r="L43" s="370"/>
      <c r="M43" s="370"/>
      <c r="N43" s="370"/>
      <c r="O43" s="370"/>
      <c r="P43" s="370"/>
      <c r="Q43" s="370"/>
      <c r="R43" s="370"/>
      <c r="S43" s="370"/>
      <c r="T43" s="370"/>
      <c r="U43" s="370"/>
      <c r="V43" s="370">
        <v>1</v>
      </c>
      <c r="W43" s="370">
        <v>1</v>
      </c>
      <c r="X43" s="370"/>
      <c r="Y43" s="371">
        <v>2</v>
      </c>
    </row>
    <row r="44" spans="1:25" s="332" customFormat="1">
      <c r="A44" s="355"/>
      <c r="B44" s="351" t="s">
        <v>61</v>
      </c>
      <c r="C44" s="351" t="s">
        <v>431</v>
      </c>
      <c r="D44" s="352"/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/>
      <c r="P44" s="353"/>
      <c r="Q44" s="353"/>
      <c r="R44" s="353"/>
      <c r="S44" s="353"/>
      <c r="T44" s="353"/>
      <c r="U44" s="353">
        <v>1</v>
      </c>
      <c r="V44" s="353"/>
      <c r="W44" s="353"/>
      <c r="X44" s="353"/>
      <c r="Y44" s="354">
        <v>1</v>
      </c>
    </row>
    <row r="45" spans="1:25" s="332" customFormat="1">
      <c r="A45" s="355"/>
      <c r="B45" s="367" t="s">
        <v>432</v>
      </c>
      <c r="C45" s="368"/>
      <c r="D45" s="369"/>
      <c r="E45" s="370"/>
      <c r="F45" s="370"/>
      <c r="G45" s="370"/>
      <c r="H45" s="370"/>
      <c r="I45" s="370"/>
      <c r="J45" s="370"/>
      <c r="K45" s="370"/>
      <c r="L45" s="370"/>
      <c r="M45" s="370"/>
      <c r="N45" s="370"/>
      <c r="O45" s="370"/>
      <c r="P45" s="370"/>
      <c r="Q45" s="370"/>
      <c r="R45" s="370"/>
      <c r="S45" s="370"/>
      <c r="T45" s="370"/>
      <c r="U45" s="370">
        <v>1</v>
      </c>
      <c r="V45" s="370"/>
      <c r="W45" s="370"/>
      <c r="X45" s="370"/>
      <c r="Y45" s="371">
        <v>1</v>
      </c>
    </row>
    <row r="46" spans="1:25" s="332" customFormat="1">
      <c r="A46" s="372" t="s">
        <v>432</v>
      </c>
      <c r="B46" s="373"/>
      <c r="C46" s="373"/>
      <c r="D46" s="374"/>
      <c r="E46" s="375"/>
      <c r="F46" s="375"/>
      <c r="G46" s="375"/>
      <c r="H46" s="375"/>
      <c r="I46" s="375"/>
      <c r="J46" s="375"/>
      <c r="K46" s="375"/>
      <c r="L46" s="375"/>
      <c r="M46" s="375"/>
      <c r="N46" s="375"/>
      <c r="O46" s="375"/>
      <c r="P46" s="375"/>
      <c r="Q46" s="375"/>
      <c r="R46" s="375"/>
      <c r="S46" s="375"/>
      <c r="T46" s="375">
        <v>4</v>
      </c>
      <c r="U46" s="375">
        <v>2</v>
      </c>
      <c r="V46" s="375">
        <v>4</v>
      </c>
      <c r="W46" s="375">
        <v>5</v>
      </c>
      <c r="X46" s="375"/>
      <c r="Y46" s="376">
        <v>15</v>
      </c>
    </row>
    <row r="47" spans="1:25" s="332" customFormat="1">
      <c r="A47" s="351" t="s">
        <v>63</v>
      </c>
      <c r="B47" s="351" t="s">
        <v>63</v>
      </c>
      <c r="C47" s="351" t="s">
        <v>497</v>
      </c>
      <c r="D47" s="352"/>
      <c r="E47" s="353"/>
      <c r="F47" s="353"/>
      <c r="G47" s="353"/>
      <c r="H47" s="353"/>
      <c r="I47" s="353"/>
      <c r="J47" s="353"/>
      <c r="K47" s="353"/>
      <c r="L47" s="353"/>
      <c r="M47" s="353"/>
      <c r="N47" s="353"/>
      <c r="O47" s="353"/>
      <c r="P47" s="353"/>
      <c r="Q47" s="353"/>
      <c r="R47" s="353"/>
      <c r="S47" s="353"/>
      <c r="T47" s="353"/>
      <c r="U47" s="353"/>
      <c r="V47" s="353"/>
      <c r="W47" s="353"/>
      <c r="X47" s="353">
        <v>2</v>
      </c>
      <c r="Y47" s="354">
        <v>2</v>
      </c>
    </row>
    <row r="48" spans="1:25" s="332" customFormat="1">
      <c r="A48" s="355"/>
      <c r="B48" s="355"/>
      <c r="C48" s="356" t="s">
        <v>433</v>
      </c>
      <c r="D48" s="357"/>
      <c r="E48" s="358"/>
      <c r="F48" s="358"/>
      <c r="G48" s="358"/>
      <c r="H48" s="358"/>
      <c r="I48" s="358"/>
      <c r="J48" s="358"/>
      <c r="K48" s="358"/>
      <c r="L48" s="358"/>
      <c r="M48" s="358"/>
      <c r="N48" s="358"/>
      <c r="O48" s="358"/>
      <c r="P48" s="358"/>
      <c r="Q48" s="358"/>
      <c r="R48" s="358"/>
      <c r="S48" s="358"/>
      <c r="T48" s="358"/>
      <c r="U48" s="358">
        <v>1</v>
      </c>
      <c r="V48" s="358"/>
      <c r="W48" s="358"/>
      <c r="X48" s="358">
        <v>1</v>
      </c>
      <c r="Y48" s="359">
        <v>2</v>
      </c>
    </row>
    <row r="49" spans="1:25" s="332" customFormat="1">
      <c r="A49" s="355"/>
      <c r="B49" s="367" t="s">
        <v>434</v>
      </c>
      <c r="C49" s="368"/>
      <c r="D49" s="369"/>
      <c r="E49" s="370"/>
      <c r="F49" s="370"/>
      <c r="G49" s="370"/>
      <c r="H49" s="370"/>
      <c r="I49" s="370"/>
      <c r="J49" s="370"/>
      <c r="K49" s="370"/>
      <c r="L49" s="370"/>
      <c r="M49" s="370"/>
      <c r="N49" s="370"/>
      <c r="O49" s="370"/>
      <c r="P49" s="370"/>
      <c r="Q49" s="370"/>
      <c r="R49" s="370"/>
      <c r="S49" s="370"/>
      <c r="T49" s="370"/>
      <c r="U49" s="370">
        <v>1</v>
      </c>
      <c r="V49" s="370"/>
      <c r="W49" s="370"/>
      <c r="X49" s="370">
        <v>3</v>
      </c>
      <c r="Y49" s="371">
        <v>4</v>
      </c>
    </row>
    <row r="50" spans="1:25" s="332" customFormat="1">
      <c r="A50" s="355"/>
      <c r="B50" s="351" t="s">
        <v>324</v>
      </c>
      <c r="C50" s="351" t="s">
        <v>324</v>
      </c>
      <c r="D50" s="352"/>
      <c r="E50" s="353"/>
      <c r="F50" s="353"/>
      <c r="G50" s="353"/>
      <c r="H50" s="353"/>
      <c r="I50" s="353"/>
      <c r="J50" s="353"/>
      <c r="K50" s="353"/>
      <c r="L50" s="353"/>
      <c r="M50" s="353"/>
      <c r="N50" s="353"/>
      <c r="O50" s="353"/>
      <c r="P50" s="353"/>
      <c r="Q50" s="353"/>
      <c r="R50" s="353"/>
      <c r="S50" s="353"/>
      <c r="T50" s="353"/>
      <c r="U50" s="353"/>
      <c r="V50" s="353">
        <v>1</v>
      </c>
      <c r="W50" s="353">
        <v>2</v>
      </c>
      <c r="X50" s="353">
        <v>1</v>
      </c>
      <c r="Y50" s="354">
        <v>4</v>
      </c>
    </row>
    <row r="51" spans="1:25" s="332" customFormat="1">
      <c r="A51" s="355"/>
      <c r="B51" s="367" t="s">
        <v>473</v>
      </c>
      <c r="C51" s="368"/>
      <c r="D51" s="369"/>
      <c r="E51" s="370"/>
      <c r="F51" s="370"/>
      <c r="G51" s="370"/>
      <c r="H51" s="370"/>
      <c r="I51" s="370"/>
      <c r="J51" s="370"/>
      <c r="K51" s="370"/>
      <c r="L51" s="370"/>
      <c r="M51" s="370"/>
      <c r="N51" s="370"/>
      <c r="O51" s="370"/>
      <c r="P51" s="370"/>
      <c r="Q51" s="370"/>
      <c r="R51" s="370"/>
      <c r="S51" s="370"/>
      <c r="T51" s="370"/>
      <c r="U51" s="370"/>
      <c r="V51" s="370">
        <v>1</v>
      </c>
      <c r="W51" s="370">
        <v>2</v>
      </c>
      <c r="X51" s="370">
        <v>1</v>
      </c>
      <c r="Y51" s="371">
        <v>4</v>
      </c>
    </row>
    <row r="52" spans="1:25" s="332" customFormat="1">
      <c r="A52" s="355"/>
      <c r="B52" s="351" t="s">
        <v>267</v>
      </c>
      <c r="C52" s="351" t="s">
        <v>498</v>
      </c>
      <c r="D52" s="352"/>
      <c r="E52" s="353"/>
      <c r="F52" s="353"/>
      <c r="G52" s="353"/>
      <c r="H52" s="353"/>
      <c r="I52" s="353"/>
      <c r="J52" s="353"/>
      <c r="K52" s="353"/>
      <c r="L52" s="353"/>
      <c r="M52" s="353"/>
      <c r="N52" s="353"/>
      <c r="O52" s="353"/>
      <c r="P52" s="353"/>
      <c r="Q52" s="353"/>
      <c r="R52" s="353"/>
      <c r="S52" s="353"/>
      <c r="T52" s="353"/>
      <c r="U52" s="353"/>
      <c r="V52" s="353"/>
      <c r="W52" s="353"/>
      <c r="X52" s="353">
        <v>1</v>
      </c>
      <c r="Y52" s="354">
        <v>1</v>
      </c>
    </row>
    <row r="53" spans="1:25" s="332" customFormat="1">
      <c r="A53" s="355"/>
      <c r="B53" s="367" t="s">
        <v>499</v>
      </c>
      <c r="C53" s="368"/>
      <c r="D53" s="369"/>
      <c r="E53" s="370"/>
      <c r="F53" s="370"/>
      <c r="G53" s="370"/>
      <c r="H53" s="370"/>
      <c r="I53" s="370"/>
      <c r="J53" s="370"/>
      <c r="K53" s="370"/>
      <c r="L53" s="370"/>
      <c r="M53" s="370"/>
      <c r="N53" s="370"/>
      <c r="O53" s="370"/>
      <c r="P53" s="370"/>
      <c r="Q53" s="370"/>
      <c r="R53" s="370"/>
      <c r="S53" s="370"/>
      <c r="T53" s="370"/>
      <c r="U53" s="370"/>
      <c r="V53" s="370"/>
      <c r="W53" s="370"/>
      <c r="X53" s="370">
        <v>1</v>
      </c>
      <c r="Y53" s="371">
        <v>1</v>
      </c>
    </row>
    <row r="54" spans="1:25" s="332" customFormat="1">
      <c r="A54" s="355"/>
      <c r="B54" s="351" t="s">
        <v>323</v>
      </c>
      <c r="C54" s="351" t="s">
        <v>454</v>
      </c>
      <c r="D54" s="352"/>
      <c r="E54" s="353"/>
      <c r="F54" s="353"/>
      <c r="G54" s="353"/>
      <c r="H54" s="353"/>
      <c r="I54" s="353"/>
      <c r="J54" s="353"/>
      <c r="K54" s="353"/>
      <c r="L54" s="353"/>
      <c r="M54" s="353"/>
      <c r="N54" s="353"/>
      <c r="O54" s="353"/>
      <c r="P54" s="353"/>
      <c r="Q54" s="353"/>
      <c r="R54" s="353"/>
      <c r="S54" s="353"/>
      <c r="T54" s="353"/>
      <c r="U54" s="353"/>
      <c r="V54" s="353">
        <v>1</v>
      </c>
      <c r="W54" s="353"/>
      <c r="X54" s="353"/>
      <c r="Y54" s="354">
        <v>1</v>
      </c>
    </row>
    <row r="55" spans="1:25" s="332" customFormat="1">
      <c r="A55" s="355"/>
      <c r="B55" s="367" t="s">
        <v>455</v>
      </c>
      <c r="C55" s="368"/>
      <c r="D55" s="369"/>
      <c r="E55" s="370"/>
      <c r="F55" s="370"/>
      <c r="G55" s="370"/>
      <c r="H55" s="370"/>
      <c r="I55" s="370"/>
      <c r="J55" s="370"/>
      <c r="K55" s="370"/>
      <c r="L55" s="370"/>
      <c r="M55" s="370"/>
      <c r="N55" s="370"/>
      <c r="O55" s="370"/>
      <c r="P55" s="370"/>
      <c r="Q55" s="370"/>
      <c r="R55" s="370"/>
      <c r="S55" s="370"/>
      <c r="T55" s="370"/>
      <c r="U55" s="370"/>
      <c r="V55" s="370">
        <v>1</v>
      </c>
      <c r="W55" s="370"/>
      <c r="X55" s="370"/>
      <c r="Y55" s="371">
        <v>1</v>
      </c>
    </row>
    <row r="56" spans="1:25" s="332" customFormat="1">
      <c r="A56" s="372" t="s">
        <v>434</v>
      </c>
      <c r="B56" s="373"/>
      <c r="C56" s="373"/>
      <c r="D56" s="374"/>
      <c r="E56" s="375"/>
      <c r="F56" s="375"/>
      <c r="G56" s="375"/>
      <c r="H56" s="375"/>
      <c r="I56" s="375"/>
      <c r="J56" s="375"/>
      <c r="K56" s="375"/>
      <c r="L56" s="375"/>
      <c r="M56" s="375"/>
      <c r="N56" s="375"/>
      <c r="O56" s="375"/>
      <c r="P56" s="375"/>
      <c r="Q56" s="375"/>
      <c r="R56" s="375"/>
      <c r="S56" s="375"/>
      <c r="T56" s="375"/>
      <c r="U56" s="375">
        <v>1</v>
      </c>
      <c r="V56" s="375">
        <v>2</v>
      </c>
      <c r="W56" s="375">
        <v>2</v>
      </c>
      <c r="X56" s="375">
        <v>5</v>
      </c>
      <c r="Y56" s="376">
        <v>10</v>
      </c>
    </row>
    <row r="57" spans="1:25" s="332" customFormat="1">
      <c r="A57" s="351" t="s">
        <v>25</v>
      </c>
      <c r="B57" s="351" t="s">
        <v>25</v>
      </c>
      <c r="C57" s="351" t="s">
        <v>474</v>
      </c>
      <c r="D57" s="352"/>
      <c r="E57" s="353"/>
      <c r="F57" s="353"/>
      <c r="G57" s="353"/>
      <c r="H57" s="353"/>
      <c r="I57" s="353"/>
      <c r="J57" s="353"/>
      <c r="K57" s="353"/>
      <c r="L57" s="353"/>
      <c r="M57" s="353"/>
      <c r="N57" s="353"/>
      <c r="O57" s="353"/>
      <c r="P57" s="353"/>
      <c r="Q57" s="353"/>
      <c r="R57" s="353"/>
      <c r="S57" s="353"/>
      <c r="T57" s="353"/>
      <c r="U57" s="353"/>
      <c r="V57" s="353">
        <v>1</v>
      </c>
      <c r="W57" s="353"/>
      <c r="X57" s="353"/>
      <c r="Y57" s="354">
        <v>1</v>
      </c>
    </row>
    <row r="58" spans="1:25" s="332" customFormat="1">
      <c r="A58" s="355"/>
      <c r="B58" s="367" t="s">
        <v>475</v>
      </c>
      <c r="C58" s="368"/>
      <c r="D58" s="369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370"/>
      <c r="P58" s="370"/>
      <c r="Q58" s="370"/>
      <c r="R58" s="370"/>
      <c r="S58" s="370"/>
      <c r="T58" s="370"/>
      <c r="U58" s="370"/>
      <c r="V58" s="370">
        <v>1</v>
      </c>
      <c r="W58" s="370"/>
      <c r="X58" s="370"/>
      <c r="Y58" s="371">
        <v>1</v>
      </c>
    </row>
    <row r="59" spans="1:25" s="332" customFormat="1">
      <c r="A59" s="372" t="s">
        <v>475</v>
      </c>
      <c r="B59" s="373"/>
      <c r="C59" s="373"/>
      <c r="D59" s="374"/>
      <c r="E59" s="375"/>
      <c r="F59" s="375"/>
      <c r="G59" s="375"/>
      <c r="H59" s="375"/>
      <c r="I59" s="375"/>
      <c r="J59" s="375"/>
      <c r="K59" s="375"/>
      <c r="L59" s="375"/>
      <c r="M59" s="375"/>
      <c r="N59" s="375"/>
      <c r="O59" s="375"/>
      <c r="P59" s="375"/>
      <c r="Q59" s="375"/>
      <c r="R59" s="375"/>
      <c r="S59" s="375"/>
      <c r="T59" s="375"/>
      <c r="U59" s="375"/>
      <c r="V59" s="375">
        <v>1</v>
      </c>
      <c r="W59" s="375"/>
      <c r="X59" s="375"/>
      <c r="Y59" s="376">
        <v>1</v>
      </c>
    </row>
    <row r="60" spans="1:25" s="332" customFormat="1">
      <c r="A60" s="351" t="s">
        <v>31</v>
      </c>
      <c r="B60" s="351" t="s">
        <v>218</v>
      </c>
      <c r="C60" s="351" t="s">
        <v>456</v>
      </c>
      <c r="D60" s="352"/>
      <c r="E60" s="353"/>
      <c r="F60" s="353"/>
      <c r="G60" s="353"/>
      <c r="H60" s="353"/>
      <c r="I60" s="353"/>
      <c r="J60" s="353"/>
      <c r="K60" s="353"/>
      <c r="L60" s="353"/>
      <c r="M60" s="353"/>
      <c r="N60" s="353"/>
      <c r="O60" s="353"/>
      <c r="P60" s="353"/>
      <c r="Q60" s="353"/>
      <c r="R60" s="353"/>
      <c r="S60" s="353"/>
      <c r="T60" s="353"/>
      <c r="U60" s="353">
        <v>1</v>
      </c>
      <c r="V60" s="353"/>
      <c r="W60" s="353"/>
      <c r="X60" s="353"/>
      <c r="Y60" s="354">
        <v>1</v>
      </c>
    </row>
    <row r="61" spans="1:25" s="332" customFormat="1">
      <c r="A61" s="355"/>
      <c r="B61" s="355"/>
      <c r="C61" s="356" t="s">
        <v>403</v>
      </c>
      <c r="D61" s="357"/>
      <c r="E61" s="358"/>
      <c r="F61" s="358"/>
      <c r="G61" s="358"/>
      <c r="H61" s="358"/>
      <c r="I61" s="358"/>
      <c r="J61" s="358"/>
      <c r="K61" s="358"/>
      <c r="L61" s="358"/>
      <c r="M61" s="358"/>
      <c r="N61" s="358"/>
      <c r="O61" s="358"/>
      <c r="P61" s="358"/>
      <c r="Q61" s="358"/>
      <c r="R61" s="358"/>
      <c r="S61" s="358">
        <v>2</v>
      </c>
      <c r="T61" s="358"/>
      <c r="U61" s="358"/>
      <c r="V61" s="358"/>
      <c r="W61" s="358"/>
      <c r="X61" s="358"/>
      <c r="Y61" s="359">
        <v>2</v>
      </c>
    </row>
    <row r="62" spans="1:25" s="332" customFormat="1">
      <c r="A62" s="355"/>
      <c r="B62" s="355"/>
      <c r="C62" s="356" t="s">
        <v>347</v>
      </c>
      <c r="D62" s="357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8">
        <v>1</v>
      </c>
      <c r="X62" s="358"/>
      <c r="Y62" s="359">
        <v>1</v>
      </c>
    </row>
    <row r="63" spans="1:25" s="332" customFormat="1">
      <c r="A63" s="355"/>
      <c r="B63" s="367" t="s">
        <v>404</v>
      </c>
      <c r="C63" s="368"/>
      <c r="D63" s="369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370"/>
      <c r="P63" s="370"/>
      <c r="Q63" s="370"/>
      <c r="R63" s="370"/>
      <c r="S63" s="370">
        <v>2</v>
      </c>
      <c r="T63" s="370"/>
      <c r="U63" s="370">
        <v>1</v>
      </c>
      <c r="V63" s="370"/>
      <c r="W63" s="370">
        <v>1</v>
      </c>
      <c r="X63" s="370"/>
      <c r="Y63" s="371">
        <v>4</v>
      </c>
    </row>
    <row r="64" spans="1:25" s="332" customFormat="1">
      <c r="A64" s="355"/>
      <c r="B64" s="351" t="s">
        <v>219</v>
      </c>
      <c r="C64" s="351" t="s">
        <v>363</v>
      </c>
      <c r="D64" s="352"/>
      <c r="E64" s="353"/>
      <c r="F64" s="353">
        <v>1</v>
      </c>
      <c r="G64" s="353"/>
      <c r="H64" s="353"/>
      <c r="I64" s="353"/>
      <c r="J64" s="353"/>
      <c r="K64" s="353"/>
      <c r="L64" s="353"/>
      <c r="M64" s="353"/>
      <c r="N64" s="353"/>
      <c r="O64" s="353"/>
      <c r="P64" s="353"/>
      <c r="Q64" s="353"/>
      <c r="R64" s="353"/>
      <c r="S64" s="353"/>
      <c r="T64" s="353"/>
      <c r="U64" s="353"/>
      <c r="V64" s="353"/>
      <c r="W64" s="353"/>
      <c r="X64" s="353"/>
      <c r="Y64" s="354">
        <v>1</v>
      </c>
    </row>
    <row r="65" spans="1:25" s="332" customFormat="1">
      <c r="A65" s="355"/>
      <c r="B65" s="355"/>
      <c r="C65" s="356" t="s">
        <v>364</v>
      </c>
      <c r="D65" s="357"/>
      <c r="E65" s="358"/>
      <c r="F65" s="358"/>
      <c r="G65" s="358">
        <v>1</v>
      </c>
      <c r="H65" s="358"/>
      <c r="I65" s="358"/>
      <c r="J65" s="358"/>
      <c r="K65" s="358"/>
      <c r="L65" s="358"/>
      <c r="M65" s="358"/>
      <c r="N65" s="358"/>
      <c r="O65" s="358"/>
      <c r="P65" s="358"/>
      <c r="Q65" s="358"/>
      <c r="R65" s="358"/>
      <c r="S65" s="358"/>
      <c r="T65" s="358"/>
      <c r="U65" s="358"/>
      <c r="V65" s="358"/>
      <c r="W65" s="358"/>
      <c r="X65" s="358"/>
      <c r="Y65" s="359">
        <v>1</v>
      </c>
    </row>
    <row r="66" spans="1:25" s="332" customFormat="1">
      <c r="A66" s="355"/>
      <c r="B66" s="367" t="s">
        <v>342</v>
      </c>
      <c r="C66" s="368"/>
      <c r="D66" s="369"/>
      <c r="E66" s="370"/>
      <c r="F66" s="370">
        <v>1</v>
      </c>
      <c r="G66" s="370">
        <v>1</v>
      </c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370"/>
      <c r="X66" s="370"/>
      <c r="Y66" s="371">
        <v>2</v>
      </c>
    </row>
    <row r="67" spans="1:25" s="332" customFormat="1">
      <c r="A67" s="355"/>
      <c r="B67" s="351" t="s">
        <v>185</v>
      </c>
      <c r="C67" s="351" t="s">
        <v>379</v>
      </c>
      <c r="D67" s="352"/>
      <c r="E67" s="353"/>
      <c r="F67" s="353"/>
      <c r="G67" s="353"/>
      <c r="H67" s="353"/>
      <c r="I67" s="353"/>
      <c r="J67" s="353"/>
      <c r="K67" s="353"/>
      <c r="L67" s="353"/>
      <c r="M67" s="353">
        <v>1</v>
      </c>
      <c r="N67" s="353"/>
      <c r="O67" s="353"/>
      <c r="P67" s="353"/>
      <c r="Q67" s="353"/>
      <c r="R67" s="353"/>
      <c r="S67" s="353"/>
      <c r="T67" s="353"/>
      <c r="U67" s="353"/>
      <c r="V67" s="353"/>
      <c r="W67" s="353"/>
      <c r="X67" s="353"/>
      <c r="Y67" s="354">
        <v>1</v>
      </c>
    </row>
    <row r="68" spans="1:25" s="332" customFormat="1">
      <c r="A68" s="355"/>
      <c r="B68" s="355"/>
      <c r="C68" s="356" t="s">
        <v>185</v>
      </c>
      <c r="D68" s="357"/>
      <c r="E68" s="358"/>
      <c r="F68" s="358"/>
      <c r="G68" s="358"/>
      <c r="H68" s="358"/>
      <c r="I68" s="358"/>
      <c r="J68" s="358"/>
      <c r="K68" s="358"/>
      <c r="L68" s="358"/>
      <c r="M68" s="358">
        <v>1</v>
      </c>
      <c r="N68" s="358"/>
      <c r="O68" s="358"/>
      <c r="P68" s="358"/>
      <c r="Q68" s="358"/>
      <c r="R68" s="358"/>
      <c r="S68" s="358"/>
      <c r="T68" s="358"/>
      <c r="U68" s="358"/>
      <c r="V68" s="358"/>
      <c r="W68" s="358"/>
      <c r="X68" s="358"/>
      <c r="Y68" s="359">
        <v>1</v>
      </c>
    </row>
    <row r="69" spans="1:25" s="332" customFormat="1">
      <c r="A69" s="355"/>
      <c r="B69" s="367" t="s">
        <v>380</v>
      </c>
      <c r="C69" s="368"/>
      <c r="D69" s="369"/>
      <c r="E69" s="370"/>
      <c r="F69" s="370"/>
      <c r="G69" s="370"/>
      <c r="H69" s="370"/>
      <c r="I69" s="370"/>
      <c r="J69" s="370"/>
      <c r="K69" s="370"/>
      <c r="L69" s="370"/>
      <c r="M69" s="370">
        <v>2</v>
      </c>
      <c r="N69" s="370"/>
      <c r="O69" s="370"/>
      <c r="P69" s="370"/>
      <c r="Q69" s="370"/>
      <c r="R69" s="370"/>
      <c r="S69" s="370"/>
      <c r="T69" s="370"/>
      <c r="U69" s="370"/>
      <c r="V69" s="370"/>
      <c r="W69" s="370"/>
      <c r="X69" s="370"/>
      <c r="Y69" s="371">
        <v>2</v>
      </c>
    </row>
    <row r="70" spans="1:25" s="332" customFormat="1">
      <c r="A70" s="355"/>
      <c r="B70" s="351" t="s">
        <v>190</v>
      </c>
      <c r="C70" s="351" t="s">
        <v>405</v>
      </c>
      <c r="D70" s="352"/>
      <c r="E70" s="353"/>
      <c r="F70" s="353"/>
      <c r="G70" s="353"/>
      <c r="H70" s="353"/>
      <c r="I70" s="353"/>
      <c r="J70" s="353"/>
      <c r="K70" s="353"/>
      <c r="L70" s="353"/>
      <c r="M70" s="353"/>
      <c r="N70" s="353"/>
      <c r="O70" s="353"/>
      <c r="P70" s="353"/>
      <c r="Q70" s="353"/>
      <c r="R70" s="353"/>
      <c r="S70" s="353">
        <v>1</v>
      </c>
      <c r="T70" s="353"/>
      <c r="U70" s="353"/>
      <c r="V70" s="353"/>
      <c r="W70" s="353"/>
      <c r="X70" s="353"/>
      <c r="Y70" s="354">
        <v>1</v>
      </c>
    </row>
    <row r="71" spans="1:25" s="332" customFormat="1">
      <c r="A71" s="355"/>
      <c r="B71" s="367" t="s">
        <v>406</v>
      </c>
      <c r="C71" s="368"/>
      <c r="D71" s="369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370"/>
      <c r="P71" s="370"/>
      <c r="Q71" s="370"/>
      <c r="R71" s="370"/>
      <c r="S71" s="370">
        <v>1</v>
      </c>
      <c r="T71" s="370"/>
      <c r="U71" s="370"/>
      <c r="V71" s="370"/>
      <c r="W71" s="370"/>
      <c r="X71" s="370"/>
      <c r="Y71" s="371">
        <v>1</v>
      </c>
    </row>
    <row r="72" spans="1:25" s="332" customFormat="1">
      <c r="A72" s="355"/>
      <c r="B72" s="351" t="s">
        <v>221</v>
      </c>
      <c r="C72" s="351" t="s">
        <v>391</v>
      </c>
      <c r="D72" s="352"/>
      <c r="E72" s="353"/>
      <c r="F72" s="353"/>
      <c r="G72" s="353"/>
      <c r="H72" s="353"/>
      <c r="I72" s="353"/>
      <c r="J72" s="353"/>
      <c r="K72" s="353"/>
      <c r="L72" s="353"/>
      <c r="M72" s="353"/>
      <c r="N72" s="353"/>
      <c r="O72" s="353"/>
      <c r="P72" s="353"/>
      <c r="Q72" s="353">
        <v>1</v>
      </c>
      <c r="R72" s="353"/>
      <c r="S72" s="353"/>
      <c r="T72" s="353"/>
      <c r="U72" s="353"/>
      <c r="V72" s="353"/>
      <c r="W72" s="353"/>
      <c r="X72" s="353"/>
      <c r="Y72" s="354">
        <v>1</v>
      </c>
    </row>
    <row r="73" spans="1:25" s="332" customFormat="1">
      <c r="A73" s="355"/>
      <c r="B73" s="367" t="s">
        <v>395</v>
      </c>
      <c r="C73" s="368"/>
      <c r="D73" s="369"/>
      <c r="E73" s="370"/>
      <c r="F73" s="370"/>
      <c r="G73" s="370"/>
      <c r="H73" s="370"/>
      <c r="I73" s="370"/>
      <c r="J73" s="370"/>
      <c r="K73" s="370"/>
      <c r="L73" s="370"/>
      <c r="M73" s="370"/>
      <c r="N73" s="370"/>
      <c r="O73" s="370"/>
      <c r="P73" s="370"/>
      <c r="Q73" s="370">
        <v>1</v>
      </c>
      <c r="R73" s="370"/>
      <c r="S73" s="370"/>
      <c r="T73" s="370"/>
      <c r="U73" s="370"/>
      <c r="V73" s="370"/>
      <c r="W73" s="370"/>
      <c r="X73" s="370"/>
      <c r="Y73" s="371">
        <v>1</v>
      </c>
    </row>
    <row r="74" spans="1:25" s="332" customFormat="1">
      <c r="A74" s="355"/>
      <c r="B74" s="351" t="s">
        <v>223</v>
      </c>
      <c r="C74" s="351" t="s">
        <v>365</v>
      </c>
      <c r="D74" s="352"/>
      <c r="E74" s="353"/>
      <c r="F74" s="353">
        <v>1</v>
      </c>
      <c r="G74" s="353"/>
      <c r="H74" s="353"/>
      <c r="I74" s="353"/>
      <c r="J74" s="353"/>
      <c r="K74" s="353"/>
      <c r="L74" s="353"/>
      <c r="M74" s="353"/>
      <c r="N74" s="353"/>
      <c r="O74" s="353"/>
      <c r="P74" s="353"/>
      <c r="Q74" s="353"/>
      <c r="R74" s="353"/>
      <c r="S74" s="353"/>
      <c r="T74" s="353"/>
      <c r="U74" s="353"/>
      <c r="V74" s="353"/>
      <c r="W74" s="353"/>
      <c r="X74" s="353"/>
      <c r="Y74" s="354">
        <v>1</v>
      </c>
    </row>
    <row r="75" spans="1:25" s="332" customFormat="1">
      <c r="A75" s="355"/>
      <c r="B75" s="367" t="s">
        <v>343</v>
      </c>
      <c r="C75" s="368"/>
      <c r="D75" s="369"/>
      <c r="E75" s="370"/>
      <c r="F75" s="370">
        <v>1</v>
      </c>
      <c r="G75" s="370"/>
      <c r="H75" s="370"/>
      <c r="I75" s="370"/>
      <c r="J75" s="370"/>
      <c r="K75" s="370"/>
      <c r="L75" s="370"/>
      <c r="M75" s="370"/>
      <c r="N75" s="370"/>
      <c r="O75" s="370"/>
      <c r="P75" s="370"/>
      <c r="Q75" s="370"/>
      <c r="R75" s="370"/>
      <c r="S75" s="370"/>
      <c r="T75" s="370"/>
      <c r="U75" s="370"/>
      <c r="V75" s="370"/>
      <c r="W75" s="370"/>
      <c r="X75" s="370"/>
      <c r="Y75" s="371">
        <v>1</v>
      </c>
    </row>
    <row r="76" spans="1:25" s="332" customFormat="1">
      <c r="A76" s="372" t="s">
        <v>332</v>
      </c>
      <c r="B76" s="373"/>
      <c r="C76" s="373"/>
      <c r="D76" s="374"/>
      <c r="E76" s="375"/>
      <c r="F76" s="375">
        <v>2</v>
      </c>
      <c r="G76" s="375">
        <v>1</v>
      </c>
      <c r="H76" s="375"/>
      <c r="I76" s="375"/>
      <c r="J76" s="375"/>
      <c r="K76" s="375"/>
      <c r="L76" s="375"/>
      <c r="M76" s="375">
        <v>2</v>
      </c>
      <c r="N76" s="375"/>
      <c r="O76" s="375"/>
      <c r="P76" s="375"/>
      <c r="Q76" s="375">
        <v>1</v>
      </c>
      <c r="R76" s="375"/>
      <c r="S76" s="375">
        <v>3</v>
      </c>
      <c r="T76" s="375"/>
      <c r="U76" s="375">
        <v>1</v>
      </c>
      <c r="V76" s="375"/>
      <c r="W76" s="375">
        <v>1</v>
      </c>
      <c r="X76" s="375"/>
      <c r="Y76" s="376">
        <v>11</v>
      </c>
    </row>
    <row r="77" spans="1:25" s="332" customFormat="1">
      <c r="A77" s="351" t="s">
        <v>26</v>
      </c>
      <c r="B77" s="351" t="s">
        <v>242</v>
      </c>
      <c r="C77" s="351" t="s">
        <v>347</v>
      </c>
      <c r="D77" s="352"/>
      <c r="E77" s="353"/>
      <c r="F77" s="353"/>
      <c r="G77" s="353"/>
      <c r="H77" s="353">
        <v>1</v>
      </c>
      <c r="I77" s="353"/>
      <c r="J77" s="353"/>
      <c r="K77" s="353"/>
      <c r="L77" s="353"/>
      <c r="M77" s="353"/>
      <c r="N77" s="353"/>
      <c r="O77" s="353"/>
      <c r="P77" s="353"/>
      <c r="Q77" s="353"/>
      <c r="R77" s="353"/>
      <c r="S77" s="353"/>
      <c r="T77" s="353"/>
      <c r="U77" s="353"/>
      <c r="V77" s="353"/>
      <c r="W77" s="353"/>
      <c r="X77" s="353">
        <v>1</v>
      </c>
      <c r="Y77" s="354">
        <v>2</v>
      </c>
    </row>
    <row r="78" spans="1:25" s="332" customFormat="1">
      <c r="A78" s="355"/>
      <c r="B78" s="355"/>
      <c r="C78" s="356" t="s">
        <v>392</v>
      </c>
      <c r="D78" s="357"/>
      <c r="E78" s="358"/>
      <c r="F78" s="358"/>
      <c r="G78" s="358"/>
      <c r="H78" s="358"/>
      <c r="I78" s="358"/>
      <c r="J78" s="358"/>
      <c r="K78" s="358"/>
      <c r="L78" s="358"/>
      <c r="M78" s="358"/>
      <c r="N78" s="358"/>
      <c r="O78" s="358">
        <v>1</v>
      </c>
      <c r="P78" s="358"/>
      <c r="Q78" s="358"/>
      <c r="R78" s="358"/>
      <c r="S78" s="358"/>
      <c r="T78" s="358"/>
      <c r="U78" s="358"/>
      <c r="V78" s="358"/>
      <c r="W78" s="358"/>
      <c r="X78" s="358"/>
      <c r="Y78" s="359">
        <v>1</v>
      </c>
    </row>
    <row r="79" spans="1:25" s="332" customFormat="1">
      <c r="A79" s="355"/>
      <c r="B79" s="355"/>
      <c r="C79" s="356" t="s">
        <v>367</v>
      </c>
      <c r="D79" s="357"/>
      <c r="E79" s="358"/>
      <c r="F79" s="358"/>
      <c r="G79" s="358">
        <v>1</v>
      </c>
      <c r="H79" s="358"/>
      <c r="I79" s="358"/>
      <c r="J79" s="358"/>
      <c r="K79" s="358"/>
      <c r="L79" s="358"/>
      <c r="M79" s="358"/>
      <c r="N79" s="358"/>
      <c r="O79" s="358"/>
      <c r="P79" s="358"/>
      <c r="Q79" s="358"/>
      <c r="R79" s="358"/>
      <c r="S79" s="358"/>
      <c r="T79" s="358"/>
      <c r="U79" s="358"/>
      <c r="V79" s="358"/>
      <c r="W79" s="358"/>
      <c r="X79" s="358"/>
      <c r="Y79" s="359">
        <v>1</v>
      </c>
    </row>
    <row r="80" spans="1:25" s="332" customFormat="1">
      <c r="A80" s="355"/>
      <c r="B80" s="367" t="s">
        <v>368</v>
      </c>
      <c r="C80" s="368"/>
      <c r="D80" s="369"/>
      <c r="E80" s="370"/>
      <c r="F80" s="370"/>
      <c r="G80" s="370">
        <v>1</v>
      </c>
      <c r="H80" s="370">
        <v>1</v>
      </c>
      <c r="I80" s="370"/>
      <c r="J80" s="370"/>
      <c r="K80" s="370"/>
      <c r="L80" s="370"/>
      <c r="M80" s="370"/>
      <c r="N80" s="370"/>
      <c r="O80" s="370">
        <v>1</v>
      </c>
      <c r="P80" s="370"/>
      <c r="Q80" s="370"/>
      <c r="R80" s="370"/>
      <c r="S80" s="370"/>
      <c r="T80" s="370"/>
      <c r="U80" s="370"/>
      <c r="V80" s="370"/>
      <c r="W80" s="370"/>
      <c r="X80" s="370">
        <v>1</v>
      </c>
      <c r="Y80" s="371">
        <v>4</v>
      </c>
    </row>
    <row r="81" spans="1:25" s="332" customFormat="1">
      <c r="A81" s="355"/>
      <c r="B81" s="351" t="s">
        <v>34</v>
      </c>
      <c r="C81" s="351" t="s">
        <v>34</v>
      </c>
      <c r="D81" s="352"/>
      <c r="E81" s="353"/>
      <c r="F81" s="353"/>
      <c r="G81" s="353"/>
      <c r="H81" s="353"/>
      <c r="I81" s="353"/>
      <c r="J81" s="353"/>
      <c r="K81" s="353"/>
      <c r="L81" s="353"/>
      <c r="M81" s="353"/>
      <c r="N81" s="353"/>
      <c r="O81" s="353"/>
      <c r="P81" s="353"/>
      <c r="Q81" s="353"/>
      <c r="R81" s="353"/>
      <c r="S81" s="353"/>
      <c r="T81" s="353"/>
      <c r="U81" s="353"/>
      <c r="V81" s="353"/>
      <c r="W81" s="353">
        <v>1</v>
      </c>
      <c r="X81" s="353"/>
      <c r="Y81" s="354">
        <v>1</v>
      </c>
    </row>
    <row r="82" spans="1:25" s="332" customFormat="1">
      <c r="A82" s="355"/>
      <c r="B82" s="355"/>
      <c r="C82" s="356" t="s">
        <v>148</v>
      </c>
      <c r="D82" s="357">
        <v>1</v>
      </c>
      <c r="E82" s="358"/>
      <c r="F82" s="358"/>
      <c r="G82" s="358"/>
      <c r="H82" s="358"/>
      <c r="I82" s="358"/>
      <c r="J82" s="358"/>
      <c r="K82" s="358"/>
      <c r="L82" s="358"/>
      <c r="M82" s="358"/>
      <c r="N82" s="358"/>
      <c r="O82" s="358"/>
      <c r="P82" s="358"/>
      <c r="Q82" s="358"/>
      <c r="R82" s="358"/>
      <c r="S82" s="358"/>
      <c r="T82" s="358"/>
      <c r="U82" s="358"/>
      <c r="V82" s="358"/>
      <c r="W82" s="358"/>
      <c r="X82" s="358"/>
      <c r="Y82" s="359">
        <v>1</v>
      </c>
    </row>
    <row r="83" spans="1:25" s="332" customFormat="1">
      <c r="A83" s="355"/>
      <c r="B83" s="355"/>
      <c r="C83" s="356" t="s">
        <v>366</v>
      </c>
      <c r="D83" s="357"/>
      <c r="E83" s="358"/>
      <c r="F83" s="358">
        <v>1</v>
      </c>
      <c r="G83" s="358"/>
      <c r="H83" s="358"/>
      <c r="I83" s="358"/>
      <c r="J83" s="358"/>
      <c r="K83" s="358"/>
      <c r="L83" s="358"/>
      <c r="M83" s="358"/>
      <c r="N83" s="358"/>
      <c r="O83" s="358"/>
      <c r="P83" s="358"/>
      <c r="Q83" s="358"/>
      <c r="R83" s="358"/>
      <c r="S83" s="358"/>
      <c r="T83" s="358"/>
      <c r="U83" s="358"/>
      <c r="V83" s="358"/>
      <c r="W83" s="358"/>
      <c r="X83" s="358"/>
      <c r="Y83" s="359">
        <v>1</v>
      </c>
    </row>
    <row r="84" spans="1:25" s="332" customFormat="1">
      <c r="A84" s="355"/>
      <c r="B84" s="367" t="s">
        <v>344</v>
      </c>
      <c r="C84" s="368"/>
      <c r="D84" s="369">
        <v>1</v>
      </c>
      <c r="E84" s="370"/>
      <c r="F84" s="370">
        <v>1</v>
      </c>
      <c r="G84" s="370"/>
      <c r="H84" s="370"/>
      <c r="I84" s="370"/>
      <c r="J84" s="370"/>
      <c r="K84" s="370"/>
      <c r="L84" s="370"/>
      <c r="M84" s="370"/>
      <c r="N84" s="370"/>
      <c r="O84" s="370"/>
      <c r="P84" s="370"/>
      <c r="Q84" s="370"/>
      <c r="R84" s="370"/>
      <c r="S84" s="370"/>
      <c r="T84" s="370"/>
      <c r="U84" s="370"/>
      <c r="V84" s="370"/>
      <c r="W84" s="370">
        <v>1</v>
      </c>
      <c r="X84" s="370"/>
      <c r="Y84" s="371">
        <v>3</v>
      </c>
    </row>
    <row r="85" spans="1:25" s="332" customFormat="1">
      <c r="A85" s="355"/>
      <c r="B85" s="351" t="s">
        <v>248</v>
      </c>
      <c r="C85" s="351" t="s">
        <v>407</v>
      </c>
      <c r="D85" s="352"/>
      <c r="E85" s="353"/>
      <c r="F85" s="353"/>
      <c r="G85" s="353"/>
      <c r="H85" s="353"/>
      <c r="I85" s="353"/>
      <c r="J85" s="353"/>
      <c r="K85" s="353"/>
      <c r="L85" s="353"/>
      <c r="M85" s="353"/>
      <c r="N85" s="353"/>
      <c r="O85" s="353"/>
      <c r="P85" s="353"/>
      <c r="Q85" s="353"/>
      <c r="R85" s="353"/>
      <c r="S85" s="353">
        <v>1</v>
      </c>
      <c r="T85" s="353"/>
      <c r="U85" s="353"/>
      <c r="V85" s="353"/>
      <c r="W85" s="353"/>
      <c r="X85" s="353"/>
      <c r="Y85" s="354">
        <v>1</v>
      </c>
    </row>
    <row r="86" spans="1:25" s="332" customFormat="1">
      <c r="A86" s="355"/>
      <c r="B86" s="355"/>
      <c r="C86" s="356" t="s">
        <v>160</v>
      </c>
      <c r="D86" s="357"/>
      <c r="E86" s="358"/>
      <c r="F86" s="358"/>
      <c r="G86" s="358"/>
      <c r="H86" s="358"/>
      <c r="I86" s="358"/>
      <c r="J86" s="358"/>
      <c r="K86" s="358"/>
      <c r="L86" s="358"/>
      <c r="M86" s="358"/>
      <c r="N86" s="358"/>
      <c r="O86" s="358"/>
      <c r="P86" s="358"/>
      <c r="Q86" s="358"/>
      <c r="R86" s="358"/>
      <c r="S86" s="358"/>
      <c r="T86" s="358">
        <v>1</v>
      </c>
      <c r="U86" s="358"/>
      <c r="V86" s="358"/>
      <c r="W86" s="358"/>
      <c r="X86" s="358"/>
      <c r="Y86" s="359">
        <v>1</v>
      </c>
    </row>
    <row r="87" spans="1:25" s="332" customFormat="1">
      <c r="A87" s="355"/>
      <c r="B87" s="367" t="s">
        <v>408</v>
      </c>
      <c r="C87" s="368"/>
      <c r="D87" s="369"/>
      <c r="E87" s="370"/>
      <c r="F87" s="370"/>
      <c r="G87" s="370"/>
      <c r="H87" s="370"/>
      <c r="I87" s="370"/>
      <c r="J87" s="370"/>
      <c r="K87" s="370"/>
      <c r="L87" s="370"/>
      <c r="M87" s="370"/>
      <c r="N87" s="370"/>
      <c r="O87" s="370"/>
      <c r="P87" s="370"/>
      <c r="Q87" s="370"/>
      <c r="R87" s="370"/>
      <c r="S87" s="370">
        <v>1</v>
      </c>
      <c r="T87" s="370">
        <v>1</v>
      </c>
      <c r="U87" s="370"/>
      <c r="V87" s="370"/>
      <c r="W87" s="370"/>
      <c r="X87" s="370"/>
      <c r="Y87" s="371">
        <v>2</v>
      </c>
    </row>
    <row r="88" spans="1:25" s="332" customFormat="1">
      <c r="A88" s="355"/>
      <c r="B88" s="351" t="s">
        <v>241</v>
      </c>
      <c r="C88" s="351" t="s">
        <v>252</v>
      </c>
      <c r="D88" s="352"/>
      <c r="E88" s="353"/>
      <c r="F88" s="353"/>
      <c r="G88" s="353"/>
      <c r="H88" s="353"/>
      <c r="I88" s="353"/>
      <c r="J88" s="353"/>
      <c r="K88" s="353"/>
      <c r="L88" s="353"/>
      <c r="M88" s="353"/>
      <c r="N88" s="353"/>
      <c r="O88" s="353"/>
      <c r="P88" s="353"/>
      <c r="Q88" s="353">
        <v>1</v>
      </c>
      <c r="R88" s="353"/>
      <c r="S88" s="353"/>
      <c r="T88" s="353"/>
      <c r="U88" s="353"/>
      <c r="V88" s="353"/>
      <c r="W88" s="353"/>
      <c r="X88" s="353"/>
      <c r="Y88" s="354">
        <v>1</v>
      </c>
    </row>
    <row r="89" spans="1:25" s="332" customFormat="1">
      <c r="A89" s="355"/>
      <c r="B89" s="367" t="s">
        <v>459</v>
      </c>
      <c r="C89" s="368"/>
      <c r="D89" s="369"/>
      <c r="E89" s="370"/>
      <c r="F89" s="370"/>
      <c r="G89" s="370"/>
      <c r="H89" s="370"/>
      <c r="I89" s="370"/>
      <c r="J89" s="370"/>
      <c r="K89" s="370"/>
      <c r="L89" s="370"/>
      <c r="M89" s="370"/>
      <c r="N89" s="370"/>
      <c r="O89" s="370"/>
      <c r="P89" s="370"/>
      <c r="Q89" s="370">
        <v>1</v>
      </c>
      <c r="R89" s="370"/>
      <c r="S89" s="370"/>
      <c r="T89" s="370"/>
      <c r="U89" s="370"/>
      <c r="V89" s="370"/>
      <c r="W89" s="370"/>
      <c r="X89" s="370"/>
      <c r="Y89" s="371">
        <v>1</v>
      </c>
    </row>
    <row r="90" spans="1:25" s="332" customFormat="1">
      <c r="A90" s="355"/>
      <c r="B90" s="351" t="s">
        <v>243</v>
      </c>
      <c r="C90" s="351" t="s">
        <v>457</v>
      </c>
      <c r="D90" s="352"/>
      <c r="E90" s="353"/>
      <c r="F90" s="353"/>
      <c r="G90" s="353"/>
      <c r="H90" s="353"/>
      <c r="I90" s="353"/>
      <c r="J90" s="353"/>
      <c r="K90" s="353"/>
      <c r="L90" s="353"/>
      <c r="M90" s="353"/>
      <c r="N90" s="353"/>
      <c r="O90" s="353"/>
      <c r="P90" s="353"/>
      <c r="Q90" s="353"/>
      <c r="R90" s="353"/>
      <c r="S90" s="353"/>
      <c r="T90" s="353"/>
      <c r="U90" s="353"/>
      <c r="V90" s="353">
        <v>1</v>
      </c>
      <c r="W90" s="353"/>
      <c r="X90" s="353"/>
      <c r="Y90" s="354">
        <v>1</v>
      </c>
    </row>
    <row r="91" spans="1:25" s="332" customFormat="1">
      <c r="A91" s="355"/>
      <c r="B91" s="367" t="s">
        <v>458</v>
      </c>
      <c r="C91" s="368"/>
      <c r="D91" s="369"/>
      <c r="E91" s="370"/>
      <c r="F91" s="370"/>
      <c r="G91" s="370"/>
      <c r="H91" s="370"/>
      <c r="I91" s="370"/>
      <c r="J91" s="370"/>
      <c r="K91" s="370"/>
      <c r="L91" s="370"/>
      <c r="M91" s="370"/>
      <c r="N91" s="370"/>
      <c r="O91" s="370"/>
      <c r="P91" s="370"/>
      <c r="Q91" s="370"/>
      <c r="R91" s="370"/>
      <c r="S91" s="370"/>
      <c r="T91" s="370"/>
      <c r="U91" s="370"/>
      <c r="V91" s="370">
        <v>1</v>
      </c>
      <c r="W91" s="370"/>
      <c r="X91" s="370"/>
      <c r="Y91" s="371">
        <v>1</v>
      </c>
    </row>
    <row r="92" spans="1:25" s="332" customFormat="1">
      <c r="A92" s="372" t="s">
        <v>338</v>
      </c>
      <c r="B92" s="373"/>
      <c r="C92" s="373"/>
      <c r="D92" s="374">
        <v>1</v>
      </c>
      <c r="E92" s="375"/>
      <c r="F92" s="375">
        <v>1</v>
      </c>
      <c r="G92" s="375">
        <v>1</v>
      </c>
      <c r="H92" s="375">
        <v>1</v>
      </c>
      <c r="I92" s="375"/>
      <c r="J92" s="375"/>
      <c r="K92" s="375"/>
      <c r="L92" s="375"/>
      <c r="M92" s="375"/>
      <c r="N92" s="375"/>
      <c r="O92" s="375">
        <v>1</v>
      </c>
      <c r="P92" s="375"/>
      <c r="Q92" s="375">
        <v>1</v>
      </c>
      <c r="R92" s="375"/>
      <c r="S92" s="375">
        <v>1</v>
      </c>
      <c r="T92" s="375">
        <v>1</v>
      </c>
      <c r="U92" s="375"/>
      <c r="V92" s="375">
        <v>1</v>
      </c>
      <c r="W92" s="375">
        <v>1</v>
      </c>
      <c r="X92" s="375">
        <v>1</v>
      </c>
      <c r="Y92" s="376">
        <v>11</v>
      </c>
    </row>
    <row r="93" spans="1:25" s="332" customFormat="1">
      <c r="A93" s="351" t="s">
        <v>34</v>
      </c>
      <c r="B93" s="351" t="s">
        <v>259</v>
      </c>
      <c r="C93" s="351" t="s">
        <v>259</v>
      </c>
      <c r="D93" s="352"/>
      <c r="E93" s="353"/>
      <c r="F93" s="353"/>
      <c r="G93" s="353"/>
      <c r="H93" s="353"/>
      <c r="I93" s="353"/>
      <c r="J93" s="353"/>
      <c r="K93" s="353"/>
      <c r="L93" s="353"/>
      <c r="M93" s="353"/>
      <c r="N93" s="353"/>
      <c r="O93" s="353"/>
      <c r="P93" s="353"/>
      <c r="Q93" s="353"/>
      <c r="R93" s="353"/>
      <c r="S93" s="353"/>
      <c r="T93" s="353"/>
      <c r="U93" s="353">
        <v>1</v>
      </c>
      <c r="V93" s="353">
        <v>1</v>
      </c>
      <c r="W93" s="353"/>
      <c r="X93" s="353"/>
      <c r="Y93" s="354">
        <v>2</v>
      </c>
    </row>
    <row r="94" spans="1:25" s="332" customFormat="1">
      <c r="A94" s="355"/>
      <c r="B94" s="367" t="s">
        <v>435</v>
      </c>
      <c r="C94" s="368"/>
      <c r="D94" s="369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>
        <v>1</v>
      </c>
      <c r="V94" s="370">
        <v>1</v>
      </c>
      <c r="W94" s="370"/>
      <c r="X94" s="370"/>
      <c r="Y94" s="371">
        <v>2</v>
      </c>
    </row>
    <row r="95" spans="1:25" s="332" customFormat="1">
      <c r="A95" s="372" t="s">
        <v>344</v>
      </c>
      <c r="B95" s="373"/>
      <c r="C95" s="373"/>
      <c r="D95" s="374"/>
      <c r="E95" s="375"/>
      <c r="F95" s="375"/>
      <c r="G95" s="375"/>
      <c r="H95" s="375"/>
      <c r="I95" s="375"/>
      <c r="J95" s="375"/>
      <c r="K95" s="375"/>
      <c r="L95" s="375"/>
      <c r="M95" s="375"/>
      <c r="N95" s="375"/>
      <c r="O95" s="375"/>
      <c r="P95" s="375"/>
      <c r="Q95" s="375"/>
      <c r="R95" s="375"/>
      <c r="S95" s="375"/>
      <c r="T95" s="375"/>
      <c r="U95" s="375">
        <v>1</v>
      </c>
      <c r="V95" s="375">
        <v>1</v>
      </c>
      <c r="W95" s="375"/>
      <c r="X95" s="375"/>
      <c r="Y95" s="376">
        <v>2</v>
      </c>
    </row>
    <row r="96" spans="1:25" s="332" customFormat="1">
      <c r="A96" s="351" t="s">
        <v>58</v>
      </c>
      <c r="B96" s="351" t="s">
        <v>296</v>
      </c>
      <c r="C96" s="351" t="s">
        <v>296</v>
      </c>
      <c r="D96" s="352"/>
      <c r="E96" s="353"/>
      <c r="F96" s="353"/>
      <c r="G96" s="353"/>
      <c r="H96" s="353"/>
      <c r="I96" s="353"/>
      <c r="J96" s="353"/>
      <c r="K96" s="353"/>
      <c r="L96" s="353"/>
      <c r="M96" s="353"/>
      <c r="N96" s="353"/>
      <c r="O96" s="353"/>
      <c r="P96" s="353"/>
      <c r="Q96" s="353"/>
      <c r="R96" s="353"/>
      <c r="S96" s="353"/>
      <c r="T96" s="353"/>
      <c r="U96" s="353"/>
      <c r="V96" s="353">
        <v>2</v>
      </c>
      <c r="W96" s="353"/>
      <c r="X96" s="353">
        <v>1</v>
      </c>
      <c r="Y96" s="354">
        <v>3</v>
      </c>
    </row>
    <row r="97" spans="1:25" s="332" customFormat="1">
      <c r="A97" s="355"/>
      <c r="B97" s="367" t="s">
        <v>460</v>
      </c>
      <c r="C97" s="368"/>
      <c r="D97" s="369"/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70"/>
      <c r="R97" s="370"/>
      <c r="S97" s="370"/>
      <c r="T97" s="370"/>
      <c r="U97" s="370"/>
      <c r="V97" s="370">
        <v>2</v>
      </c>
      <c r="W97" s="370"/>
      <c r="X97" s="370">
        <v>1</v>
      </c>
      <c r="Y97" s="371">
        <v>3</v>
      </c>
    </row>
    <row r="98" spans="1:25" s="332" customFormat="1">
      <c r="A98" s="372" t="s">
        <v>461</v>
      </c>
      <c r="B98" s="373"/>
      <c r="C98" s="373"/>
      <c r="D98" s="374"/>
      <c r="E98" s="375"/>
      <c r="F98" s="375"/>
      <c r="G98" s="375"/>
      <c r="H98" s="375"/>
      <c r="I98" s="375"/>
      <c r="J98" s="375"/>
      <c r="K98" s="375"/>
      <c r="L98" s="375"/>
      <c r="M98" s="375"/>
      <c r="N98" s="375"/>
      <c r="O98" s="375"/>
      <c r="P98" s="375"/>
      <c r="Q98" s="375"/>
      <c r="R98" s="375"/>
      <c r="S98" s="375"/>
      <c r="T98" s="375"/>
      <c r="U98" s="375"/>
      <c r="V98" s="375">
        <v>2</v>
      </c>
      <c r="W98" s="375"/>
      <c r="X98" s="375">
        <v>1</v>
      </c>
      <c r="Y98" s="376">
        <v>3</v>
      </c>
    </row>
    <row r="99" spans="1:25" s="332" customFormat="1">
      <c r="A99" s="351" t="s">
        <v>27</v>
      </c>
      <c r="B99" s="351" t="s">
        <v>256</v>
      </c>
      <c r="C99" s="351" t="s">
        <v>476</v>
      </c>
      <c r="D99" s="352"/>
      <c r="E99" s="353"/>
      <c r="F99" s="353"/>
      <c r="G99" s="353"/>
      <c r="H99" s="353"/>
      <c r="I99" s="353"/>
      <c r="J99" s="353"/>
      <c r="K99" s="353"/>
      <c r="L99" s="353"/>
      <c r="M99" s="353"/>
      <c r="N99" s="353"/>
      <c r="O99" s="353"/>
      <c r="P99" s="353"/>
      <c r="Q99" s="353"/>
      <c r="R99" s="353"/>
      <c r="S99" s="353"/>
      <c r="T99" s="353"/>
      <c r="U99" s="353"/>
      <c r="V99" s="353">
        <v>1</v>
      </c>
      <c r="W99" s="353"/>
      <c r="X99" s="353"/>
      <c r="Y99" s="354">
        <v>1</v>
      </c>
    </row>
    <row r="100" spans="1:25" s="332" customFormat="1">
      <c r="A100" s="355"/>
      <c r="B100" s="367" t="s">
        <v>477</v>
      </c>
      <c r="C100" s="368"/>
      <c r="D100" s="369"/>
      <c r="E100" s="370"/>
      <c r="F100" s="370"/>
      <c r="G100" s="370"/>
      <c r="H100" s="370"/>
      <c r="I100" s="370"/>
      <c r="J100" s="370"/>
      <c r="K100" s="370"/>
      <c r="L100" s="370"/>
      <c r="M100" s="370"/>
      <c r="N100" s="370"/>
      <c r="O100" s="370"/>
      <c r="P100" s="370"/>
      <c r="Q100" s="370"/>
      <c r="R100" s="370"/>
      <c r="S100" s="370"/>
      <c r="T100" s="370"/>
      <c r="U100" s="370"/>
      <c r="V100" s="370">
        <v>1</v>
      </c>
      <c r="W100" s="370"/>
      <c r="X100" s="370"/>
      <c r="Y100" s="371">
        <v>1</v>
      </c>
    </row>
    <row r="101" spans="1:25" s="332" customFormat="1">
      <c r="A101" s="355"/>
      <c r="B101" s="351" t="s">
        <v>162</v>
      </c>
      <c r="C101" s="351" t="s">
        <v>419</v>
      </c>
      <c r="D101" s="352"/>
      <c r="E101" s="353"/>
      <c r="F101" s="353"/>
      <c r="G101" s="353"/>
      <c r="H101" s="353"/>
      <c r="I101" s="353"/>
      <c r="J101" s="353"/>
      <c r="K101" s="353"/>
      <c r="L101" s="353"/>
      <c r="M101" s="353"/>
      <c r="N101" s="353"/>
      <c r="O101" s="353"/>
      <c r="P101" s="353"/>
      <c r="Q101" s="353"/>
      <c r="R101" s="353"/>
      <c r="S101" s="353"/>
      <c r="T101" s="353">
        <v>1</v>
      </c>
      <c r="U101" s="353"/>
      <c r="V101" s="353"/>
      <c r="W101" s="353"/>
      <c r="X101" s="353"/>
      <c r="Y101" s="354">
        <v>1</v>
      </c>
    </row>
    <row r="102" spans="1:25" s="332" customFormat="1">
      <c r="A102" s="355"/>
      <c r="B102" s="367" t="s">
        <v>420</v>
      </c>
      <c r="C102" s="368"/>
      <c r="D102" s="369"/>
      <c r="E102" s="370"/>
      <c r="F102" s="370"/>
      <c r="G102" s="370"/>
      <c r="H102" s="370"/>
      <c r="I102" s="370"/>
      <c r="J102" s="370"/>
      <c r="K102" s="370"/>
      <c r="L102" s="370"/>
      <c r="M102" s="370"/>
      <c r="N102" s="370"/>
      <c r="O102" s="370"/>
      <c r="P102" s="370"/>
      <c r="Q102" s="370"/>
      <c r="R102" s="370"/>
      <c r="S102" s="370"/>
      <c r="T102" s="370">
        <v>1</v>
      </c>
      <c r="U102" s="370"/>
      <c r="V102" s="370"/>
      <c r="W102" s="370"/>
      <c r="X102" s="370"/>
      <c r="Y102" s="371">
        <v>1</v>
      </c>
    </row>
    <row r="103" spans="1:25" s="332" customFormat="1">
      <c r="A103" s="355"/>
      <c r="B103" s="351" t="s">
        <v>254</v>
      </c>
      <c r="C103" s="351" t="s">
        <v>394</v>
      </c>
      <c r="D103" s="352"/>
      <c r="E103" s="353"/>
      <c r="F103" s="353"/>
      <c r="G103" s="353"/>
      <c r="H103" s="353"/>
      <c r="I103" s="353"/>
      <c r="J103" s="353"/>
      <c r="K103" s="353"/>
      <c r="L103" s="353"/>
      <c r="M103" s="353"/>
      <c r="N103" s="353"/>
      <c r="O103" s="353"/>
      <c r="P103" s="353"/>
      <c r="Q103" s="353">
        <v>1</v>
      </c>
      <c r="R103" s="353"/>
      <c r="S103" s="353"/>
      <c r="T103" s="353"/>
      <c r="U103" s="353"/>
      <c r="V103" s="353"/>
      <c r="W103" s="353"/>
      <c r="X103" s="353"/>
      <c r="Y103" s="354">
        <v>1</v>
      </c>
    </row>
    <row r="104" spans="1:25" s="332" customFormat="1">
      <c r="A104" s="355"/>
      <c r="B104" s="367" t="s">
        <v>396</v>
      </c>
      <c r="C104" s="368"/>
      <c r="D104" s="369"/>
      <c r="E104" s="370"/>
      <c r="F104" s="370"/>
      <c r="G104" s="370"/>
      <c r="H104" s="370"/>
      <c r="I104" s="370"/>
      <c r="J104" s="370"/>
      <c r="K104" s="370"/>
      <c r="L104" s="370"/>
      <c r="M104" s="370"/>
      <c r="N104" s="370"/>
      <c r="O104" s="370"/>
      <c r="P104" s="370"/>
      <c r="Q104" s="370">
        <v>1</v>
      </c>
      <c r="R104" s="370"/>
      <c r="S104" s="370"/>
      <c r="T104" s="370"/>
      <c r="U104" s="370"/>
      <c r="V104" s="370"/>
      <c r="W104" s="370"/>
      <c r="X104" s="370"/>
      <c r="Y104" s="371">
        <v>1</v>
      </c>
    </row>
    <row r="105" spans="1:25" s="332" customFormat="1">
      <c r="A105" s="372" t="s">
        <v>397</v>
      </c>
      <c r="B105" s="373"/>
      <c r="C105" s="373"/>
      <c r="D105" s="374"/>
      <c r="E105" s="375"/>
      <c r="F105" s="375"/>
      <c r="G105" s="375"/>
      <c r="H105" s="375"/>
      <c r="I105" s="375"/>
      <c r="J105" s="375"/>
      <c r="K105" s="375"/>
      <c r="L105" s="375"/>
      <c r="M105" s="375"/>
      <c r="N105" s="375"/>
      <c r="O105" s="375"/>
      <c r="P105" s="375"/>
      <c r="Q105" s="375">
        <v>1</v>
      </c>
      <c r="R105" s="375"/>
      <c r="S105" s="375"/>
      <c r="T105" s="375">
        <v>1</v>
      </c>
      <c r="U105" s="375"/>
      <c r="V105" s="375">
        <v>1</v>
      </c>
      <c r="W105" s="375"/>
      <c r="X105" s="375"/>
      <c r="Y105" s="376">
        <v>3</v>
      </c>
    </row>
    <row r="106" spans="1:25" s="332" customFormat="1">
      <c r="A106" s="351" t="s">
        <v>21</v>
      </c>
      <c r="B106" s="351" t="s">
        <v>155</v>
      </c>
      <c r="C106" s="351" t="s">
        <v>369</v>
      </c>
      <c r="D106" s="352"/>
      <c r="E106" s="353"/>
      <c r="F106" s="353">
        <v>1</v>
      </c>
      <c r="G106" s="353"/>
      <c r="H106" s="353"/>
      <c r="I106" s="353"/>
      <c r="J106" s="353"/>
      <c r="K106" s="353"/>
      <c r="L106" s="353"/>
      <c r="M106" s="353"/>
      <c r="N106" s="353">
        <v>2</v>
      </c>
      <c r="O106" s="353"/>
      <c r="P106" s="353"/>
      <c r="Q106" s="353">
        <v>1</v>
      </c>
      <c r="R106" s="353"/>
      <c r="S106" s="353"/>
      <c r="T106" s="353">
        <v>2</v>
      </c>
      <c r="U106" s="353">
        <v>1</v>
      </c>
      <c r="V106" s="353">
        <v>1</v>
      </c>
      <c r="W106" s="353">
        <v>1</v>
      </c>
      <c r="X106" s="353"/>
      <c r="Y106" s="354">
        <v>9</v>
      </c>
    </row>
    <row r="107" spans="1:25" s="332" customFormat="1">
      <c r="A107" s="355"/>
      <c r="B107" s="355"/>
      <c r="C107" s="356" t="s">
        <v>462</v>
      </c>
      <c r="D107" s="357"/>
      <c r="E107" s="358"/>
      <c r="F107" s="358"/>
      <c r="G107" s="358"/>
      <c r="H107" s="358"/>
      <c r="I107" s="358"/>
      <c r="J107" s="358"/>
      <c r="K107" s="358"/>
      <c r="L107" s="358"/>
      <c r="M107" s="358"/>
      <c r="N107" s="358"/>
      <c r="O107" s="358"/>
      <c r="P107" s="358"/>
      <c r="Q107" s="358"/>
      <c r="R107" s="358"/>
      <c r="S107" s="358"/>
      <c r="T107" s="358"/>
      <c r="U107" s="358"/>
      <c r="V107" s="358">
        <v>1</v>
      </c>
      <c r="W107" s="358"/>
      <c r="X107" s="358"/>
      <c r="Y107" s="359">
        <v>1</v>
      </c>
    </row>
    <row r="108" spans="1:25" s="332" customFormat="1">
      <c r="A108" s="355"/>
      <c r="B108" s="355"/>
      <c r="C108" s="356" t="s">
        <v>421</v>
      </c>
      <c r="D108" s="357"/>
      <c r="E108" s="358"/>
      <c r="F108" s="358"/>
      <c r="G108" s="358"/>
      <c r="H108" s="358"/>
      <c r="I108" s="358"/>
      <c r="J108" s="358"/>
      <c r="K108" s="358"/>
      <c r="L108" s="358"/>
      <c r="M108" s="358"/>
      <c r="N108" s="358"/>
      <c r="O108" s="358"/>
      <c r="P108" s="358"/>
      <c r="Q108" s="358"/>
      <c r="R108" s="358"/>
      <c r="S108" s="358">
        <v>1</v>
      </c>
      <c r="T108" s="358"/>
      <c r="U108" s="358"/>
      <c r="V108" s="358"/>
      <c r="W108" s="358"/>
      <c r="X108" s="358"/>
      <c r="Y108" s="359">
        <v>1</v>
      </c>
    </row>
    <row r="109" spans="1:25" s="332" customFormat="1">
      <c r="A109" s="355"/>
      <c r="B109" s="367" t="s">
        <v>336</v>
      </c>
      <c r="C109" s="368"/>
      <c r="D109" s="369"/>
      <c r="E109" s="370"/>
      <c r="F109" s="370">
        <v>1</v>
      </c>
      <c r="G109" s="370"/>
      <c r="H109" s="370"/>
      <c r="I109" s="370"/>
      <c r="J109" s="370"/>
      <c r="K109" s="370"/>
      <c r="L109" s="370"/>
      <c r="M109" s="370"/>
      <c r="N109" s="370">
        <v>2</v>
      </c>
      <c r="O109" s="370"/>
      <c r="P109" s="370"/>
      <c r="Q109" s="370">
        <v>1</v>
      </c>
      <c r="R109" s="370"/>
      <c r="S109" s="370">
        <v>1</v>
      </c>
      <c r="T109" s="370">
        <v>2</v>
      </c>
      <c r="U109" s="370">
        <v>1</v>
      </c>
      <c r="V109" s="370">
        <v>2</v>
      </c>
      <c r="W109" s="370">
        <v>1</v>
      </c>
      <c r="X109" s="370"/>
      <c r="Y109" s="371">
        <v>11</v>
      </c>
    </row>
    <row r="110" spans="1:25" s="332" customFormat="1">
      <c r="A110" s="355"/>
      <c r="B110" s="351" t="s">
        <v>146</v>
      </c>
      <c r="C110" s="351" t="s">
        <v>478</v>
      </c>
      <c r="D110" s="352"/>
      <c r="E110" s="353"/>
      <c r="F110" s="353"/>
      <c r="G110" s="353"/>
      <c r="H110" s="353"/>
      <c r="I110" s="353"/>
      <c r="J110" s="353"/>
      <c r="K110" s="353"/>
      <c r="L110" s="353"/>
      <c r="M110" s="353"/>
      <c r="N110" s="353"/>
      <c r="O110" s="353"/>
      <c r="P110" s="353"/>
      <c r="Q110" s="353"/>
      <c r="R110" s="353"/>
      <c r="S110" s="353"/>
      <c r="T110" s="353"/>
      <c r="U110" s="353"/>
      <c r="V110" s="353">
        <v>1</v>
      </c>
      <c r="W110" s="353"/>
      <c r="X110" s="353"/>
      <c r="Y110" s="354">
        <v>1</v>
      </c>
    </row>
    <row r="111" spans="1:25" s="332" customFormat="1">
      <c r="A111" s="355"/>
      <c r="B111" s="355"/>
      <c r="C111" s="356" t="s">
        <v>463</v>
      </c>
      <c r="D111" s="357"/>
      <c r="E111" s="358"/>
      <c r="F111" s="358"/>
      <c r="G111" s="358"/>
      <c r="H111" s="358"/>
      <c r="I111" s="358"/>
      <c r="J111" s="358"/>
      <c r="K111" s="358"/>
      <c r="L111" s="358"/>
      <c r="M111" s="358"/>
      <c r="N111" s="358"/>
      <c r="O111" s="358"/>
      <c r="P111" s="358"/>
      <c r="Q111" s="358"/>
      <c r="R111" s="358"/>
      <c r="S111" s="358"/>
      <c r="T111" s="358"/>
      <c r="U111" s="358">
        <v>1</v>
      </c>
      <c r="V111" s="358"/>
      <c r="W111" s="358"/>
      <c r="X111" s="358"/>
      <c r="Y111" s="359">
        <v>1</v>
      </c>
    </row>
    <row r="112" spans="1:25" s="332" customFormat="1">
      <c r="A112" s="355"/>
      <c r="B112" s="355"/>
      <c r="C112" s="356" t="s">
        <v>479</v>
      </c>
      <c r="D112" s="357"/>
      <c r="E112" s="358"/>
      <c r="F112" s="358"/>
      <c r="G112" s="358"/>
      <c r="H112" s="358"/>
      <c r="I112" s="358"/>
      <c r="J112" s="358"/>
      <c r="K112" s="358"/>
      <c r="L112" s="358"/>
      <c r="M112" s="358"/>
      <c r="N112" s="358"/>
      <c r="O112" s="358"/>
      <c r="P112" s="358"/>
      <c r="Q112" s="358"/>
      <c r="R112" s="358"/>
      <c r="S112" s="358"/>
      <c r="T112" s="358"/>
      <c r="U112" s="358"/>
      <c r="V112" s="358">
        <v>1</v>
      </c>
      <c r="W112" s="358">
        <v>1</v>
      </c>
      <c r="X112" s="358"/>
      <c r="Y112" s="359">
        <v>2</v>
      </c>
    </row>
    <row r="113" spans="1:25" s="332" customFormat="1">
      <c r="A113" s="355"/>
      <c r="B113" s="355"/>
      <c r="C113" s="356" t="s">
        <v>400</v>
      </c>
      <c r="D113" s="357"/>
      <c r="E113" s="358"/>
      <c r="F113" s="358"/>
      <c r="G113" s="358"/>
      <c r="H113" s="358"/>
      <c r="I113" s="358"/>
      <c r="J113" s="358"/>
      <c r="K113" s="358"/>
      <c r="L113" s="358"/>
      <c r="M113" s="358"/>
      <c r="N113" s="358"/>
      <c r="O113" s="358"/>
      <c r="P113" s="358"/>
      <c r="Q113" s="358"/>
      <c r="R113" s="358">
        <v>1</v>
      </c>
      <c r="S113" s="358"/>
      <c r="T113" s="358">
        <v>1</v>
      </c>
      <c r="U113" s="358"/>
      <c r="V113" s="358"/>
      <c r="W113" s="358"/>
      <c r="X113" s="358"/>
      <c r="Y113" s="359">
        <v>2</v>
      </c>
    </row>
    <row r="114" spans="1:25" s="332" customFormat="1">
      <c r="A114" s="355"/>
      <c r="B114" s="355"/>
      <c r="C114" s="356" t="s">
        <v>436</v>
      </c>
      <c r="D114" s="357"/>
      <c r="E114" s="358"/>
      <c r="F114" s="358"/>
      <c r="G114" s="358"/>
      <c r="H114" s="358"/>
      <c r="I114" s="358"/>
      <c r="J114" s="358"/>
      <c r="K114" s="358"/>
      <c r="L114" s="358"/>
      <c r="M114" s="358"/>
      <c r="N114" s="358"/>
      <c r="O114" s="358"/>
      <c r="P114" s="358"/>
      <c r="Q114" s="358"/>
      <c r="R114" s="358"/>
      <c r="S114" s="358"/>
      <c r="T114" s="358"/>
      <c r="U114" s="358">
        <v>1</v>
      </c>
      <c r="V114" s="358"/>
      <c r="W114" s="358"/>
      <c r="X114" s="358"/>
      <c r="Y114" s="359">
        <v>1</v>
      </c>
    </row>
    <row r="115" spans="1:25" s="332" customFormat="1">
      <c r="A115" s="355"/>
      <c r="B115" s="367" t="s">
        <v>401</v>
      </c>
      <c r="C115" s="368"/>
      <c r="D115" s="369"/>
      <c r="E115" s="370"/>
      <c r="F115" s="370"/>
      <c r="G115" s="370"/>
      <c r="H115" s="370"/>
      <c r="I115" s="370"/>
      <c r="J115" s="370"/>
      <c r="K115" s="370"/>
      <c r="L115" s="370"/>
      <c r="M115" s="370"/>
      <c r="N115" s="370"/>
      <c r="O115" s="370"/>
      <c r="P115" s="370"/>
      <c r="Q115" s="370"/>
      <c r="R115" s="370">
        <v>1</v>
      </c>
      <c r="S115" s="370"/>
      <c r="T115" s="370">
        <v>1</v>
      </c>
      <c r="U115" s="370">
        <v>2</v>
      </c>
      <c r="V115" s="370">
        <v>2</v>
      </c>
      <c r="W115" s="370">
        <v>1</v>
      </c>
      <c r="X115" s="370"/>
      <c r="Y115" s="371">
        <v>7</v>
      </c>
    </row>
    <row r="116" spans="1:25" s="332" customFormat="1">
      <c r="A116" s="355"/>
      <c r="B116" s="351" t="s">
        <v>171</v>
      </c>
      <c r="C116" s="351" t="s">
        <v>303</v>
      </c>
      <c r="D116" s="352"/>
      <c r="E116" s="353"/>
      <c r="F116" s="353"/>
      <c r="G116" s="353"/>
      <c r="H116" s="353"/>
      <c r="I116" s="353"/>
      <c r="J116" s="353"/>
      <c r="K116" s="353"/>
      <c r="L116" s="353"/>
      <c r="M116" s="353"/>
      <c r="N116" s="353"/>
      <c r="O116" s="353"/>
      <c r="P116" s="353"/>
      <c r="Q116" s="353"/>
      <c r="R116" s="353"/>
      <c r="S116" s="353"/>
      <c r="T116" s="353"/>
      <c r="U116" s="353"/>
      <c r="V116" s="353">
        <v>1</v>
      </c>
      <c r="W116" s="353">
        <v>3</v>
      </c>
      <c r="X116" s="353">
        <v>1</v>
      </c>
      <c r="Y116" s="354">
        <v>5</v>
      </c>
    </row>
    <row r="117" spans="1:25" s="332" customFormat="1">
      <c r="A117" s="355"/>
      <c r="B117" s="367" t="s">
        <v>417</v>
      </c>
      <c r="C117" s="368"/>
      <c r="D117" s="369"/>
      <c r="E117" s="370"/>
      <c r="F117" s="370"/>
      <c r="G117" s="370"/>
      <c r="H117" s="370"/>
      <c r="I117" s="370"/>
      <c r="J117" s="370"/>
      <c r="K117" s="370"/>
      <c r="L117" s="370"/>
      <c r="M117" s="370"/>
      <c r="N117" s="370"/>
      <c r="O117" s="370"/>
      <c r="P117" s="370"/>
      <c r="Q117" s="370"/>
      <c r="R117" s="370"/>
      <c r="S117" s="370"/>
      <c r="T117" s="370"/>
      <c r="U117" s="370"/>
      <c r="V117" s="370">
        <v>1</v>
      </c>
      <c r="W117" s="370">
        <v>3</v>
      </c>
      <c r="X117" s="370">
        <v>1</v>
      </c>
      <c r="Y117" s="371">
        <v>5</v>
      </c>
    </row>
    <row r="118" spans="1:25" s="332" customFormat="1">
      <c r="A118" s="355"/>
      <c r="B118" s="351" t="s">
        <v>206</v>
      </c>
      <c r="C118" s="351" t="s">
        <v>409</v>
      </c>
      <c r="D118" s="352"/>
      <c r="E118" s="353"/>
      <c r="F118" s="353"/>
      <c r="G118" s="353"/>
      <c r="H118" s="353"/>
      <c r="I118" s="353"/>
      <c r="J118" s="353"/>
      <c r="K118" s="353"/>
      <c r="L118" s="353"/>
      <c r="M118" s="353"/>
      <c r="N118" s="353"/>
      <c r="O118" s="353"/>
      <c r="P118" s="353"/>
      <c r="Q118" s="353"/>
      <c r="R118" s="353">
        <v>1</v>
      </c>
      <c r="S118" s="353"/>
      <c r="T118" s="353">
        <v>2</v>
      </c>
      <c r="U118" s="353"/>
      <c r="V118" s="353"/>
      <c r="W118" s="353"/>
      <c r="X118" s="353"/>
      <c r="Y118" s="354">
        <v>3</v>
      </c>
    </row>
    <row r="119" spans="1:25" s="332" customFormat="1">
      <c r="A119" s="355"/>
      <c r="B119" s="367" t="s">
        <v>484</v>
      </c>
      <c r="C119" s="368"/>
      <c r="D119" s="369"/>
      <c r="E119" s="370"/>
      <c r="F119" s="370"/>
      <c r="G119" s="370"/>
      <c r="H119" s="370"/>
      <c r="I119" s="370"/>
      <c r="J119" s="370"/>
      <c r="K119" s="370"/>
      <c r="L119" s="370"/>
      <c r="M119" s="370"/>
      <c r="N119" s="370"/>
      <c r="O119" s="370"/>
      <c r="P119" s="370"/>
      <c r="Q119" s="370"/>
      <c r="R119" s="370">
        <v>1</v>
      </c>
      <c r="S119" s="370"/>
      <c r="T119" s="370">
        <v>2</v>
      </c>
      <c r="U119" s="370"/>
      <c r="V119" s="370"/>
      <c r="W119" s="370"/>
      <c r="X119" s="370"/>
      <c r="Y119" s="371">
        <v>3</v>
      </c>
    </row>
    <row r="120" spans="1:25" s="332" customFormat="1">
      <c r="A120" s="355"/>
      <c r="B120" s="351" t="s">
        <v>201</v>
      </c>
      <c r="C120" s="351" t="s">
        <v>402</v>
      </c>
      <c r="D120" s="352"/>
      <c r="E120" s="353"/>
      <c r="F120" s="353"/>
      <c r="G120" s="353"/>
      <c r="H120" s="353"/>
      <c r="I120" s="353"/>
      <c r="J120" s="353"/>
      <c r="K120" s="353"/>
      <c r="L120" s="353"/>
      <c r="M120" s="353"/>
      <c r="N120" s="353"/>
      <c r="O120" s="353"/>
      <c r="P120" s="353"/>
      <c r="Q120" s="353"/>
      <c r="R120" s="353">
        <v>1</v>
      </c>
      <c r="S120" s="353"/>
      <c r="T120" s="353">
        <v>1</v>
      </c>
      <c r="U120" s="353"/>
      <c r="V120" s="353"/>
      <c r="W120" s="353"/>
      <c r="X120" s="353"/>
      <c r="Y120" s="354">
        <v>2</v>
      </c>
    </row>
    <row r="121" spans="1:25" s="332" customFormat="1">
      <c r="A121" s="355"/>
      <c r="B121" s="367" t="s">
        <v>422</v>
      </c>
      <c r="C121" s="368"/>
      <c r="D121" s="369"/>
      <c r="E121" s="370"/>
      <c r="F121" s="370"/>
      <c r="G121" s="370"/>
      <c r="H121" s="370"/>
      <c r="I121" s="370"/>
      <c r="J121" s="370"/>
      <c r="K121" s="370"/>
      <c r="L121" s="370"/>
      <c r="M121" s="370"/>
      <c r="N121" s="370"/>
      <c r="O121" s="370"/>
      <c r="P121" s="370"/>
      <c r="Q121" s="370"/>
      <c r="R121" s="370">
        <v>1</v>
      </c>
      <c r="S121" s="370"/>
      <c r="T121" s="370">
        <v>1</v>
      </c>
      <c r="U121" s="370"/>
      <c r="V121" s="370"/>
      <c r="W121" s="370"/>
      <c r="X121" s="370"/>
      <c r="Y121" s="371">
        <v>2</v>
      </c>
    </row>
    <row r="122" spans="1:25" s="332" customFormat="1">
      <c r="A122" s="355"/>
      <c r="B122" s="351" t="s">
        <v>170</v>
      </c>
      <c r="C122" s="351" t="s">
        <v>500</v>
      </c>
      <c r="D122" s="352"/>
      <c r="E122" s="353"/>
      <c r="F122" s="353"/>
      <c r="G122" s="353"/>
      <c r="H122" s="353"/>
      <c r="I122" s="353"/>
      <c r="J122" s="353"/>
      <c r="K122" s="353"/>
      <c r="L122" s="353"/>
      <c r="M122" s="353"/>
      <c r="N122" s="353"/>
      <c r="O122" s="353"/>
      <c r="P122" s="353"/>
      <c r="Q122" s="353"/>
      <c r="R122" s="353"/>
      <c r="S122" s="353"/>
      <c r="T122" s="353"/>
      <c r="U122" s="353"/>
      <c r="V122" s="353"/>
      <c r="W122" s="353">
        <v>1</v>
      </c>
      <c r="X122" s="353"/>
      <c r="Y122" s="354">
        <v>1</v>
      </c>
    </row>
    <row r="123" spans="1:25" s="332" customFormat="1">
      <c r="A123" s="355"/>
      <c r="B123" s="355"/>
      <c r="C123" s="356" t="s">
        <v>437</v>
      </c>
      <c r="D123" s="357"/>
      <c r="E123" s="358"/>
      <c r="F123" s="358"/>
      <c r="G123" s="358"/>
      <c r="H123" s="358"/>
      <c r="I123" s="358"/>
      <c r="J123" s="358"/>
      <c r="K123" s="358"/>
      <c r="L123" s="358"/>
      <c r="M123" s="358"/>
      <c r="N123" s="358"/>
      <c r="O123" s="358"/>
      <c r="P123" s="358"/>
      <c r="Q123" s="358"/>
      <c r="R123" s="358"/>
      <c r="S123" s="358"/>
      <c r="T123" s="358">
        <v>1</v>
      </c>
      <c r="U123" s="358"/>
      <c r="V123" s="358"/>
      <c r="W123" s="358"/>
      <c r="X123" s="358"/>
      <c r="Y123" s="359">
        <v>1</v>
      </c>
    </row>
    <row r="124" spans="1:25" s="332" customFormat="1">
      <c r="A124" s="355"/>
      <c r="B124" s="367" t="s">
        <v>438</v>
      </c>
      <c r="C124" s="368"/>
      <c r="D124" s="369"/>
      <c r="E124" s="370"/>
      <c r="F124" s="370"/>
      <c r="G124" s="370"/>
      <c r="H124" s="370"/>
      <c r="I124" s="370"/>
      <c r="J124" s="370"/>
      <c r="K124" s="370"/>
      <c r="L124" s="370"/>
      <c r="M124" s="370"/>
      <c r="N124" s="370"/>
      <c r="O124" s="370"/>
      <c r="P124" s="370"/>
      <c r="Q124" s="370"/>
      <c r="R124" s="370"/>
      <c r="S124" s="370"/>
      <c r="T124" s="370">
        <v>1</v>
      </c>
      <c r="U124" s="370"/>
      <c r="V124" s="370"/>
      <c r="W124" s="370">
        <v>1</v>
      </c>
      <c r="X124" s="370"/>
      <c r="Y124" s="371">
        <v>2</v>
      </c>
    </row>
    <row r="125" spans="1:25" s="332" customFormat="1">
      <c r="A125" s="355"/>
      <c r="B125" s="351" t="s">
        <v>168</v>
      </c>
      <c r="C125" s="351" t="s">
        <v>221</v>
      </c>
      <c r="D125" s="352"/>
      <c r="E125" s="353"/>
      <c r="F125" s="353"/>
      <c r="G125" s="353"/>
      <c r="H125" s="353"/>
      <c r="I125" s="353"/>
      <c r="J125" s="353"/>
      <c r="K125" s="353"/>
      <c r="L125" s="353"/>
      <c r="M125" s="353"/>
      <c r="N125" s="353"/>
      <c r="O125" s="353"/>
      <c r="P125" s="353"/>
      <c r="Q125" s="353"/>
      <c r="R125" s="353"/>
      <c r="S125" s="353"/>
      <c r="T125" s="353"/>
      <c r="U125" s="353"/>
      <c r="V125" s="353">
        <v>1</v>
      </c>
      <c r="W125" s="353"/>
      <c r="X125" s="353"/>
      <c r="Y125" s="354">
        <v>1</v>
      </c>
    </row>
    <row r="126" spans="1:25" s="332" customFormat="1">
      <c r="A126" s="355"/>
      <c r="B126" s="367" t="s">
        <v>464</v>
      </c>
      <c r="C126" s="368"/>
      <c r="D126" s="369"/>
      <c r="E126" s="370"/>
      <c r="F126" s="370"/>
      <c r="G126" s="370"/>
      <c r="H126" s="370"/>
      <c r="I126" s="370"/>
      <c r="J126" s="370"/>
      <c r="K126" s="370"/>
      <c r="L126" s="370"/>
      <c r="M126" s="370"/>
      <c r="N126" s="370"/>
      <c r="O126" s="370"/>
      <c r="P126" s="370"/>
      <c r="Q126" s="370"/>
      <c r="R126" s="370"/>
      <c r="S126" s="370"/>
      <c r="T126" s="370"/>
      <c r="U126" s="370"/>
      <c r="V126" s="370">
        <v>1</v>
      </c>
      <c r="W126" s="370"/>
      <c r="X126" s="370"/>
      <c r="Y126" s="371">
        <v>1</v>
      </c>
    </row>
    <row r="127" spans="1:25" s="332" customFormat="1">
      <c r="A127" s="372" t="s">
        <v>335</v>
      </c>
      <c r="B127" s="373"/>
      <c r="C127" s="373"/>
      <c r="D127" s="374"/>
      <c r="E127" s="375"/>
      <c r="F127" s="375">
        <v>1</v>
      </c>
      <c r="G127" s="375"/>
      <c r="H127" s="375"/>
      <c r="I127" s="375"/>
      <c r="J127" s="375"/>
      <c r="K127" s="375"/>
      <c r="L127" s="375"/>
      <c r="M127" s="375"/>
      <c r="N127" s="375">
        <v>2</v>
      </c>
      <c r="O127" s="375"/>
      <c r="P127" s="375"/>
      <c r="Q127" s="375">
        <v>1</v>
      </c>
      <c r="R127" s="375">
        <v>3</v>
      </c>
      <c r="S127" s="375">
        <v>1</v>
      </c>
      <c r="T127" s="375">
        <v>7</v>
      </c>
      <c r="U127" s="375">
        <v>3</v>
      </c>
      <c r="V127" s="375">
        <v>6</v>
      </c>
      <c r="W127" s="375">
        <v>6</v>
      </c>
      <c r="X127" s="375">
        <v>1</v>
      </c>
      <c r="Y127" s="376">
        <v>31</v>
      </c>
    </row>
    <row r="128" spans="1:25" s="332" customFormat="1">
      <c r="A128" s="351" t="s">
        <v>59</v>
      </c>
      <c r="B128" s="351" t="s">
        <v>176</v>
      </c>
      <c r="C128" s="351" t="s">
        <v>439</v>
      </c>
      <c r="D128" s="352"/>
      <c r="E128" s="353"/>
      <c r="F128" s="353"/>
      <c r="G128" s="353"/>
      <c r="H128" s="353"/>
      <c r="I128" s="353"/>
      <c r="J128" s="353"/>
      <c r="K128" s="353"/>
      <c r="L128" s="353"/>
      <c r="M128" s="353"/>
      <c r="N128" s="353"/>
      <c r="O128" s="353"/>
      <c r="P128" s="353"/>
      <c r="Q128" s="353"/>
      <c r="R128" s="353"/>
      <c r="S128" s="353"/>
      <c r="T128" s="353"/>
      <c r="U128" s="353">
        <v>1</v>
      </c>
      <c r="V128" s="353"/>
      <c r="W128" s="353"/>
      <c r="X128" s="353"/>
      <c r="Y128" s="354">
        <v>1</v>
      </c>
    </row>
    <row r="129" spans="1:25" s="332" customFormat="1">
      <c r="A129" s="355"/>
      <c r="B129" s="367" t="s">
        <v>440</v>
      </c>
      <c r="C129" s="368"/>
      <c r="D129" s="369"/>
      <c r="E129" s="370"/>
      <c r="F129" s="370"/>
      <c r="G129" s="370"/>
      <c r="H129" s="370"/>
      <c r="I129" s="370"/>
      <c r="J129" s="370"/>
      <c r="K129" s="370"/>
      <c r="L129" s="370"/>
      <c r="M129" s="370"/>
      <c r="N129" s="370"/>
      <c r="O129" s="370"/>
      <c r="P129" s="370"/>
      <c r="Q129" s="370"/>
      <c r="R129" s="370"/>
      <c r="S129" s="370"/>
      <c r="T129" s="370"/>
      <c r="U129" s="370">
        <v>1</v>
      </c>
      <c r="V129" s="370"/>
      <c r="W129" s="370"/>
      <c r="X129" s="370"/>
      <c r="Y129" s="371">
        <v>1</v>
      </c>
    </row>
    <row r="130" spans="1:25" s="332" customFormat="1">
      <c r="A130" s="355"/>
      <c r="B130" s="351" t="s">
        <v>59</v>
      </c>
      <c r="C130" s="351" t="s">
        <v>393</v>
      </c>
      <c r="D130" s="352"/>
      <c r="E130" s="353"/>
      <c r="F130" s="353"/>
      <c r="G130" s="353"/>
      <c r="H130" s="353"/>
      <c r="I130" s="353"/>
      <c r="J130" s="353"/>
      <c r="K130" s="353"/>
      <c r="L130" s="353"/>
      <c r="M130" s="353"/>
      <c r="N130" s="353"/>
      <c r="O130" s="353"/>
      <c r="P130" s="353">
        <v>1</v>
      </c>
      <c r="Q130" s="353"/>
      <c r="R130" s="353"/>
      <c r="S130" s="353"/>
      <c r="T130" s="353"/>
      <c r="U130" s="353"/>
      <c r="V130" s="353"/>
      <c r="W130" s="353"/>
      <c r="X130" s="353"/>
      <c r="Y130" s="354">
        <v>1</v>
      </c>
    </row>
    <row r="131" spans="1:25" s="332" customFormat="1">
      <c r="A131" s="355"/>
      <c r="B131" s="367" t="s">
        <v>398</v>
      </c>
      <c r="C131" s="368"/>
      <c r="D131" s="369"/>
      <c r="E131" s="370"/>
      <c r="F131" s="370"/>
      <c r="G131" s="370"/>
      <c r="H131" s="370"/>
      <c r="I131" s="370"/>
      <c r="J131" s="370"/>
      <c r="K131" s="370"/>
      <c r="L131" s="370"/>
      <c r="M131" s="370"/>
      <c r="N131" s="370"/>
      <c r="O131" s="370"/>
      <c r="P131" s="370">
        <v>1</v>
      </c>
      <c r="Q131" s="370"/>
      <c r="R131" s="370"/>
      <c r="S131" s="370"/>
      <c r="T131" s="370"/>
      <c r="U131" s="370"/>
      <c r="V131" s="370"/>
      <c r="W131" s="370"/>
      <c r="X131" s="370"/>
      <c r="Y131" s="371">
        <v>1</v>
      </c>
    </row>
    <row r="132" spans="1:25" s="332" customFormat="1">
      <c r="A132" s="372" t="s">
        <v>398</v>
      </c>
      <c r="B132" s="373"/>
      <c r="C132" s="373"/>
      <c r="D132" s="374"/>
      <c r="E132" s="375"/>
      <c r="F132" s="375"/>
      <c r="G132" s="375"/>
      <c r="H132" s="375"/>
      <c r="I132" s="375"/>
      <c r="J132" s="375"/>
      <c r="K132" s="375"/>
      <c r="L132" s="375"/>
      <c r="M132" s="375"/>
      <c r="N132" s="375"/>
      <c r="O132" s="375"/>
      <c r="P132" s="375">
        <v>1</v>
      </c>
      <c r="Q132" s="375"/>
      <c r="R132" s="375"/>
      <c r="S132" s="375"/>
      <c r="T132" s="375"/>
      <c r="U132" s="375">
        <v>1</v>
      </c>
      <c r="V132" s="375"/>
      <c r="W132" s="375"/>
      <c r="X132" s="375"/>
      <c r="Y132" s="376">
        <v>2</v>
      </c>
    </row>
    <row r="133" spans="1:25" s="332" customFormat="1">
      <c r="A133" s="351" t="s">
        <v>29</v>
      </c>
      <c r="B133" s="351" t="s">
        <v>288</v>
      </c>
      <c r="C133" s="351" t="s">
        <v>370</v>
      </c>
      <c r="D133" s="352"/>
      <c r="E133" s="353"/>
      <c r="F133" s="353"/>
      <c r="G133" s="353">
        <v>3</v>
      </c>
      <c r="H133" s="353">
        <v>1</v>
      </c>
      <c r="I133" s="353">
        <v>2</v>
      </c>
      <c r="J133" s="353"/>
      <c r="K133" s="353"/>
      <c r="L133" s="353"/>
      <c r="M133" s="353"/>
      <c r="N133" s="353"/>
      <c r="O133" s="353"/>
      <c r="P133" s="353"/>
      <c r="Q133" s="353"/>
      <c r="R133" s="353"/>
      <c r="S133" s="353"/>
      <c r="T133" s="353"/>
      <c r="U133" s="353"/>
      <c r="V133" s="353"/>
      <c r="W133" s="353"/>
      <c r="X133" s="353"/>
      <c r="Y133" s="354">
        <v>6</v>
      </c>
    </row>
    <row r="134" spans="1:25" s="332" customFormat="1">
      <c r="A134" s="355"/>
      <c r="B134" s="355"/>
      <c r="C134" s="356" t="s">
        <v>381</v>
      </c>
      <c r="D134" s="357"/>
      <c r="E134" s="358"/>
      <c r="F134" s="358"/>
      <c r="G134" s="358"/>
      <c r="H134" s="358"/>
      <c r="I134" s="358"/>
      <c r="J134" s="358">
        <v>1</v>
      </c>
      <c r="K134" s="358"/>
      <c r="L134" s="358"/>
      <c r="M134" s="358"/>
      <c r="N134" s="358"/>
      <c r="O134" s="358"/>
      <c r="P134" s="358"/>
      <c r="Q134" s="358"/>
      <c r="R134" s="358"/>
      <c r="S134" s="358"/>
      <c r="T134" s="358"/>
      <c r="U134" s="358"/>
      <c r="V134" s="358"/>
      <c r="W134" s="358"/>
      <c r="X134" s="358"/>
      <c r="Y134" s="359">
        <v>1</v>
      </c>
    </row>
    <row r="135" spans="1:25" s="332" customFormat="1">
      <c r="A135" s="355"/>
      <c r="B135" s="367" t="s">
        <v>382</v>
      </c>
      <c r="C135" s="368"/>
      <c r="D135" s="369"/>
      <c r="E135" s="370"/>
      <c r="F135" s="370"/>
      <c r="G135" s="370">
        <v>3</v>
      </c>
      <c r="H135" s="370">
        <v>1</v>
      </c>
      <c r="I135" s="370">
        <v>2</v>
      </c>
      <c r="J135" s="370">
        <v>1</v>
      </c>
      <c r="K135" s="370"/>
      <c r="L135" s="370"/>
      <c r="M135" s="370"/>
      <c r="N135" s="370"/>
      <c r="O135" s="370"/>
      <c r="P135" s="370"/>
      <c r="Q135" s="370"/>
      <c r="R135" s="370"/>
      <c r="S135" s="370"/>
      <c r="T135" s="370"/>
      <c r="U135" s="370"/>
      <c r="V135" s="370"/>
      <c r="W135" s="370"/>
      <c r="X135" s="370"/>
      <c r="Y135" s="371">
        <v>7</v>
      </c>
    </row>
    <row r="136" spans="1:25" s="332" customFormat="1">
      <c r="A136" s="355"/>
      <c r="B136" s="351" t="s">
        <v>289</v>
      </c>
      <c r="C136" s="351" t="s">
        <v>378</v>
      </c>
      <c r="D136" s="352"/>
      <c r="E136" s="353"/>
      <c r="F136" s="353"/>
      <c r="G136" s="353"/>
      <c r="H136" s="353"/>
      <c r="I136" s="353"/>
      <c r="J136" s="353">
        <v>1</v>
      </c>
      <c r="K136" s="353"/>
      <c r="L136" s="353"/>
      <c r="M136" s="353"/>
      <c r="N136" s="353"/>
      <c r="O136" s="353"/>
      <c r="P136" s="353"/>
      <c r="Q136" s="353"/>
      <c r="R136" s="353"/>
      <c r="S136" s="353"/>
      <c r="T136" s="353"/>
      <c r="U136" s="353"/>
      <c r="V136" s="353"/>
      <c r="W136" s="353"/>
      <c r="X136" s="353"/>
      <c r="Y136" s="354">
        <v>1</v>
      </c>
    </row>
    <row r="137" spans="1:25" s="332" customFormat="1">
      <c r="A137" s="355"/>
      <c r="B137" s="367" t="s">
        <v>383</v>
      </c>
      <c r="C137" s="368"/>
      <c r="D137" s="369"/>
      <c r="E137" s="370"/>
      <c r="F137" s="370"/>
      <c r="G137" s="370"/>
      <c r="H137" s="370"/>
      <c r="I137" s="370"/>
      <c r="J137" s="370">
        <v>1</v>
      </c>
      <c r="K137" s="370"/>
      <c r="L137" s="370"/>
      <c r="M137" s="370"/>
      <c r="N137" s="370"/>
      <c r="O137" s="370"/>
      <c r="P137" s="370"/>
      <c r="Q137" s="370"/>
      <c r="R137" s="370"/>
      <c r="S137" s="370"/>
      <c r="T137" s="370"/>
      <c r="U137" s="370"/>
      <c r="V137" s="370"/>
      <c r="W137" s="370"/>
      <c r="X137" s="370"/>
      <c r="Y137" s="371">
        <v>1</v>
      </c>
    </row>
    <row r="138" spans="1:25" s="332" customFormat="1">
      <c r="A138" s="355"/>
      <c r="B138" s="351" t="s">
        <v>181</v>
      </c>
      <c r="C138" s="351" t="s">
        <v>465</v>
      </c>
      <c r="D138" s="352"/>
      <c r="E138" s="353"/>
      <c r="F138" s="353"/>
      <c r="G138" s="353"/>
      <c r="H138" s="353"/>
      <c r="I138" s="353"/>
      <c r="J138" s="353"/>
      <c r="K138" s="353"/>
      <c r="L138" s="353"/>
      <c r="M138" s="353"/>
      <c r="N138" s="353"/>
      <c r="O138" s="353"/>
      <c r="P138" s="353"/>
      <c r="Q138" s="353"/>
      <c r="R138" s="353"/>
      <c r="S138" s="353"/>
      <c r="T138" s="353"/>
      <c r="U138" s="353">
        <v>1</v>
      </c>
      <c r="V138" s="353"/>
      <c r="W138" s="353"/>
      <c r="X138" s="353"/>
      <c r="Y138" s="354">
        <v>1</v>
      </c>
    </row>
    <row r="139" spans="1:25" s="332" customFormat="1">
      <c r="A139" s="355"/>
      <c r="B139" s="367" t="s">
        <v>466</v>
      </c>
      <c r="C139" s="368"/>
      <c r="D139" s="369"/>
      <c r="E139" s="370"/>
      <c r="F139" s="370"/>
      <c r="G139" s="370"/>
      <c r="H139" s="370"/>
      <c r="I139" s="370"/>
      <c r="J139" s="370"/>
      <c r="K139" s="370"/>
      <c r="L139" s="370"/>
      <c r="M139" s="370"/>
      <c r="N139" s="370"/>
      <c r="O139" s="370"/>
      <c r="P139" s="370"/>
      <c r="Q139" s="370"/>
      <c r="R139" s="370"/>
      <c r="S139" s="370"/>
      <c r="T139" s="370"/>
      <c r="U139" s="370">
        <v>1</v>
      </c>
      <c r="V139" s="370"/>
      <c r="W139" s="370"/>
      <c r="X139" s="370"/>
      <c r="Y139" s="371">
        <v>1</v>
      </c>
    </row>
    <row r="140" spans="1:25" s="332" customFormat="1">
      <c r="A140" s="372" t="s">
        <v>337</v>
      </c>
      <c r="B140" s="373"/>
      <c r="C140" s="373"/>
      <c r="D140" s="374"/>
      <c r="E140" s="375"/>
      <c r="F140" s="375"/>
      <c r="G140" s="375">
        <v>3</v>
      </c>
      <c r="H140" s="375">
        <v>1</v>
      </c>
      <c r="I140" s="375">
        <v>2</v>
      </c>
      <c r="J140" s="375">
        <v>2</v>
      </c>
      <c r="K140" s="375"/>
      <c r="L140" s="375"/>
      <c r="M140" s="375"/>
      <c r="N140" s="375"/>
      <c r="O140" s="375"/>
      <c r="P140" s="375"/>
      <c r="Q140" s="375"/>
      <c r="R140" s="375"/>
      <c r="S140" s="375"/>
      <c r="T140" s="375"/>
      <c r="U140" s="375">
        <v>1</v>
      </c>
      <c r="V140" s="375"/>
      <c r="W140" s="375"/>
      <c r="X140" s="375"/>
      <c r="Y140" s="376">
        <v>9</v>
      </c>
    </row>
    <row r="141" spans="1:25" s="332" customFormat="1">
      <c r="A141" s="351" t="s">
        <v>28</v>
      </c>
      <c r="B141" s="351" t="s">
        <v>277</v>
      </c>
      <c r="C141" s="351" t="s">
        <v>389</v>
      </c>
      <c r="D141" s="352"/>
      <c r="E141" s="353"/>
      <c r="F141" s="353"/>
      <c r="G141" s="353"/>
      <c r="H141" s="353"/>
      <c r="I141" s="353"/>
      <c r="J141" s="353"/>
      <c r="K141" s="353"/>
      <c r="L141" s="353"/>
      <c r="M141" s="353"/>
      <c r="N141" s="353"/>
      <c r="O141" s="353">
        <v>2</v>
      </c>
      <c r="P141" s="353"/>
      <c r="Q141" s="353"/>
      <c r="R141" s="353"/>
      <c r="S141" s="353"/>
      <c r="T141" s="353"/>
      <c r="U141" s="353"/>
      <c r="V141" s="353"/>
      <c r="W141" s="353"/>
      <c r="X141" s="353"/>
      <c r="Y141" s="354">
        <v>2</v>
      </c>
    </row>
    <row r="142" spans="1:25" s="332" customFormat="1">
      <c r="A142" s="355"/>
      <c r="B142" s="355"/>
      <c r="C142" s="356" t="s">
        <v>467</v>
      </c>
      <c r="D142" s="357"/>
      <c r="E142" s="358"/>
      <c r="F142" s="358"/>
      <c r="G142" s="358"/>
      <c r="H142" s="358"/>
      <c r="I142" s="358"/>
      <c r="J142" s="358"/>
      <c r="K142" s="358"/>
      <c r="L142" s="358"/>
      <c r="M142" s="358"/>
      <c r="N142" s="358"/>
      <c r="O142" s="358"/>
      <c r="P142" s="358"/>
      <c r="Q142" s="358"/>
      <c r="R142" s="358"/>
      <c r="S142" s="358"/>
      <c r="T142" s="358"/>
      <c r="U142" s="358"/>
      <c r="V142" s="358">
        <v>1</v>
      </c>
      <c r="W142" s="358"/>
      <c r="X142" s="358"/>
      <c r="Y142" s="359">
        <v>1</v>
      </c>
    </row>
    <row r="143" spans="1:25" s="332" customFormat="1">
      <c r="A143" s="355"/>
      <c r="B143" s="355"/>
      <c r="C143" s="356" t="s">
        <v>480</v>
      </c>
      <c r="D143" s="357"/>
      <c r="E143" s="358"/>
      <c r="F143" s="358"/>
      <c r="G143" s="358"/>
      <c r="H143" s="358"/>
      <c r="I143" s="358"/>
      <c r="J143" s="358"/>
      <c r="K143" s="358"/>
      <c r="L143" s="358"/>
      <c r="M143" s="358"/>
      <c r="N143" s="358"/>
      <c r="O143" s="358"/>
      <c r="P143" s="358"/>
      <c r="Q143" s="358"/>
      <c r="R143" s="358"/>
      <c r="S143" s="358"/>
      <c r="T143" s="358"/>
      <c r="U143" s="358"/>
      <c r="V143" s="358"/>
      <c r="W143" s="358">
        <v>1</v>
      </c>
      <c r="X143" s="358"/>
      <c r="Y143" s="359">
        <v>1</v>
      </c>
    </row>
    <row r="144" spans="1:25" s="332" customFormat="1">
      <c r="A144" s="355"/>
      <c r="B144" s="367" t="s">
        <v>390</v>
      </c>
      <c r="C144" s="368"/>
      <c r="D144" s="369"/>
      <c r="E144" s="370"/>
      <c r="F144" s="370"/>
      <c r="G144" s="370"/>
      <c r="H144" s="370"/>
      <c r="I144" s="370"/>
      <c r="J144" s="370"/>
      <c r="K144" s="370"/>
      <c r="L144" s="370"/>
      <c r="M144" s="370"/>
      <c r="N144" s="370"/>
      <c r="O144" s="370">
        <v>2</v>
      </c>
      <c r="P144" s="370"/>
      <c r="Q144" s="370"/>
      <c r="R144" s="370"/>
      <c r="S144" s="370"/>
      <c r="T144" s="370"/>
      <c r="U144" s="370"/>
      <c r="V144" s="370">
        <v>1</v>
      </c>
      <c r="W144" s="370">
        <v>1</v>
      </c>
      <c r="X144" s="370"/>
      <c r="Y144" s="371">
        <v>4</v>
      </c>
    </row>
    <row r="145" spans="1:25" s="332" customFormat="1">
      <c r="A145" s="355"/>
      <c r="B145" s="351" t="s">
        <v>283</v>
      </c>
      <c r="C145" s="351" t="s">
        <v>468</v>
      </c>
      <c r="D145" s="352"/>
      <c r="E145" s="353"/>
      <c r="F145" s="353"/>
      <c r="G145" s="353"/>
      <c r="H145" s="353"/>
      <c r="I145" s="353"/>
      <c r="J145" s="353"/>
      <c r="K145" s="353"/>
      <c r="L145" s="353"/>
      <c r="M145" s="353"/>
      <c r="N145" s="353"/>
      <c r="O145" s="353"/>
      <c r="P145" s="353"/>
      <c r="Q145" s="353"/>
      <c r="R145" s="353"/>
      <c r="S145" s="353"/>
      <c r="T145" s="353"/>
      <c r="U145" s="353"/>
      <c r="V145" s="353">
        <v>1</v>
      </c>
      <c r="W145" s="353">
        <v>1</v>
      </c>
      <c r="X145" s="353"/>
      <c r="Y145" s="354">
        <v>2</v>
      </c>
    </row>
    <row r="146" spans="1:25" s="332" customFormat="1">
      <c r="A146" s="355"/>
      <c r="B146" s="367" t="s">
        <v>469</v>
      </c>
      <c r="C146" s="368"/>
      <c r="D146" s="369"/>
      <c r="E146" s="370"/>
      <c r="F146" s="370"/>
      <c r="G146" s="370"/>
      <c r="H146" s="370"/>
      <c r="I146" s="370"/>
      <c r="J146" s="370"/>
      <c r="K146" s="370"/>
      <c r="L146" s="370"/>
      <c r="M146" s="370"/>
      <c r="N146" s="370"/>
      <c r="O146" s="370"/>
      <c r="P146" s="370"/>
      <c r="Q146" s="370"/>
      <c r="R146" s="370"/>
      <c r="S146" s="370"/>
      <c r="T146" s="370"/>
      <c r="U146" s="370"/>
      <c r="V146" s="370">
        <v>1</v>
      </c>
      <c r="W146" s="370">
        <v>1</v>
      </c>
      <c r="X146" s="370"/>
      <c r="Y146" s="371">
        <v>2</v>
      </c>
    </row>
    <row r="147" spans="1:25" s="332" customFormat="1">
      <c r="A147" s="355"/>
      <c r="B147" s="351" t="s">
        <v>273</v>
      </c>
      <c r="C147" s="351" t="s">
        <v>481</v>
      </c>
      <c r="D147" s="352"/>
      <c r="E147" s="353"/>
      <c r="F147" s="353"/>
      <c r="G147" s="353"/>
      <c r="H147" s="353"/>
      <c r="I147" s="353"/>
      <c r="J147" s="353"/>
      <c r="K147" s="353"/>
      <c r="L147" s="353"/>
      <c r="M147" s="353"/>
      <c r="N147" s="353"/>
      <c r="O147" s="353"/>
      <c r="P147" s="353"/>
      <c r="Q147" s="353"/>
      <c r="R147" s="353"/>
      <c r="S147" s="353"/>
      <c r="T147" s="353"/>
      <c r="U147" s="353"/>
      <c r="V147" s="353"/>
      <c r="W147" s="353">
        <v>1</v>
      </c>
      <c r="X147" s="353"/>
      <c r="Y147" s="354">
        <v>1</v>
      </c>
    </row>
    <row r="148" spans="1:25" s="332" customFormat="1">
      <c r="A148" s="355"/>
      <c r="B148" s="367" t="s">
        <v>482</v>
      </c>
      <c r="C148" s="368"/>
      <c r="D148" s="369"/>
      <c r="E148" s="370"/>
      <c r="F148" s="370"/>
      <c r="G148" s="370"/>
      <c r="H148" s="370"/>
      <c r="I148" s="370"/>
      <c r="J148" s="370"/>
      <c r="K148" s="370"/>
      <c r="L148" s="370"/>
      <c r="M148" s="370"/>
      <c r="N148" s="370"/>
      <c r="O148" s="370"/>
      <c r="P148" s="370"/>
      <c r="Q148" s="370"/>
      <c r="R148" s="370"/>
      <c r="S148" s="370"/>
      <c r="T148" s="370"/>
      <c r="U148" s="370"/>
      <c r="V148" s="370"/>
      <c r="W148" s="370">
        <v>1</v>
      </c>
      <c r="X148" s="370"/>
      <c r="Y148" s="371">
        <v>1</v>
      </c>
    </row>
    <row r="149" spans="1:25" s="332" customFormat="1">
      <c r="A149" s="355"/>
      <c r="B149" s="351" t="s">
        <v>157</v>
      </c>
      <c r="C149" s="351" t="s">
        <v>501</v>
      </c>
      <c r="D149" s="352"/>
      <c r="E149" s="353"/>
      <c r="F149" s="353"/>
      <c r="G149" s="353"/>
      <c r="H149" s="353"/>
      <c r="I149" s="353"/>
      <c r="J149" s="353"/>
      <c r="K149" s="353"/>
      <c r="L149" s="353"/>
      <c r="M149" s="353"/>
      <c r="N149" s="353"/>
      <c r="O149" s="353"/>
      <c r="P149" s="353"/>
      <c r="Q149" s="353"/>
      <c r="R149" s="353"/>
      <c r="S149" s="353"/>
      <c r="T149" s="353"/>
      <c r="U149" s="353"/>
      <c r="V149" s="353"/>
      <c r="W149" s="353">
        <v>1</v>
      </c>
      <c r="X149" s="353"/>
      <c r="Y149" s="354">
        <v>1</v>
      </c>
    </row>
    <row r="150" spans="1:25" s="332" customFormat="1">
      <c r="A150" s="355"/>
      <c r="B150" s="367" t="s">
        <v>502</v>
      </c>
      <c r="C150" s="368"/>
      <c r="D150" s="369"/>
      <c r="E150" s="370"/>
      <c r="F150" s="370"/>
      <c r="G150" s="370"/>
      <c r="H150" s="370"/>
      <c r="I150" s="370"/>
      <c r="J150" s="370"/>
      <c r="K150" s="370"/>
      <c r="L150" s="370"/>
      <c r="M150" s="370"/>
      <c r="N150" s="370"/>
      <c r="O150" s="370"/>
      <c r="P150" s="370"/>
      <c r="Q150" s="370"/>
      <c r="R150" s="370"/>
      <c r="S150" s="370"/>
      <c r="T150" s="370"/>
      <c r="U150" s="370"/>
      <c r="V150" s="370"/>
      <c r="W150" s="370">
        <v>1</v>
      </c>
      <c r="X150" s="370"/>
      <c r="Y150" s="371">
        <v>1</v>
      </c>
    </row>
    <row r="151" spans="1:25" s="332" customFormat="1">
      <c r="A151" s="355"/>
      <c r="B151" s="351" t="s">
        <v>280</v>
      </c>
      <c r="C151" s="351" t="s">
        <v>410</v>
      </c>
      <c r="D151" s="352"/>
      <c r="E151" s="353"/>
      <c r="F151" s="353"/>
      <c r="G151" s="353"/>
      <c r="H151" s="353"/>
      <c r="I151" s="353"/>
      <c r="J151" s="353"/>
      <c r="K151" s="353"/>
      <c r="L151" s="353"/>
      <c r="M151" s="353"/>
      <c r="N151" s="353"/>
      <c r="O151" s="353"/>
      <c r="P151" s="353"/>
      <c r="Q151" s="353"/>
      <c r="R151" s="353"/>
      <c r="S151" s="353">
        <v>1</v>
      </c>
      <c r="T151" s="353"/>
      <c r="U151" s="353"/>
      <c r="V151" s="353"/>
      <c r="W151" s="353"/>
      <c r="X151" s="353"/>
      <c r="Y151" s="354">
        <v>1</v>
      </c>
    </row>
    <row r="152" spans="1:25" s="332" customFormat="1">
      <c r="A152" s="355"/>
      <c r="B152" s="367" t="s">
        <v>411</v>
      </c>
      <c r="C152" s="368"/>
      <c r="D152" s="369"/>
      <c r="E152" s="370"/>
      <c r="F152" s="370"/>
      <c r="G152" s="370"/>
      <c r="H152" s="370"/>
      <c r="I152" s="370"/>
      <c r="J152" s="370"/>
      <c r="K152" s="370"/>
      <c r="L152" s="370"/>
      <c r="M152" s="370"/>
      <c r="N152" s="370"/>
      <c r="O152" s="370"/>
      <c r="P152" s="370"/>
      <c r="Q152" s="370"/>
      <c r="R152" s="370"/>
      <c r="S152" s="370">
        <v>1</v>
      </c>
      <c r="T152" s="370"/>
      <c r="U152" s="370"/>
      <c r="V152" s="370"/>
      <c r="W152" s="370"/>
      <c r="X152" s="370"/>
      <c r="Y152" s="371">
        <v>1</v>
      </c>
    </row>
    <row r="153" spans="1:25" s="332" customFormat="1">
      <c r="A153" s="355"/>
      <c r="B153" s="351" t="s">
        <v>275</v>
      </c>
      <c r="C153" s="351" t="s">
        <v>346</v>
      </c>
      <c r="D153" s="352"/>
      <c r="E153" s="353"/>
      <c r="F153" s="353">
        <v>1</v>
      </c>
      <c r="G153" s="353"/>
      <c r="H153" s="353"/>
      <c r="I153" s="353"/>
      <c r="J153" s="353"/>
      <c r="K153" s="353"/>
      <c r="L153" s="353"/>
      <c r="M153" s="353"/>
      <c r="N153" s="353"/>
      <c r="O153" s="353"/>
      <c r="P153" s="353"/>
      <c r="Q153" s="353"/>
      <c r="R153" s="353"/>
      <c r="S153" s="353"/>
      <c r="T153" s="353"/>
      <c r="U153" s="353"/>
      <c r="V153" s="353"/>
      <c r="W153" s="353"/>
      <c r="X153" s="353"/>
      <c r="Y153" s="354">
        <v>1</v>
      </c>
    </row>
    <row r="154" spans="1:25" s="332" customFormat="1">
      <c r="A154" s="355"/>
      <c r="B154" s="367" t="s">
        <v>339</v>
      </c>
      <c r="C154" s="368"/>
      <c r="D154" s="369"/>
      <c r="E154" s="370"/>
      <c r="F154" s="370">
        <v>1</v>
      </c>
      <c r="G154" s="370"/>
      <c r="H154" s="370"/>
      <c r="I154" s="370"/>
      <c r="J154" s="370"/>
      <c r="K154" s="370"/>
      <c r="L154" s="370"/>
      <c r="M154" s="370"/>
      <c r="N154" s="370"/>
      <c r="O154" s="370"/>
      <c r="P154" s="370"/>
      <c r="Q154" s="370"/>
      <c r="R154" s="370"/>
      <c r="S154" s="370"/>
      <c r="T154" s="370"/>
      <c r="U154" s="370"/>
      <c r="V154" s="370"/>
      <c r="W154" s="370"/>
      <c r="X154" s="370"/>
      <c r="Y154" s="371">
        <v>1</v>
      </c>
    </row>
    <row r="155" spans="1:25" s="332" customFormat="1">
      <c r="A155" s="372" t="s">
        <v>340</v>
      </c>
      <c r="B155" s="373"/>
      <c r="C155" s="373"/>
      <c r="D155" s="374"/>
      <c r="E155" s="375"/>
      <c r="F155" s="375">
        <v>1</v>
      </c>
      <c r="G155" s="375"/>
      <c r="H155" s="375"/>
      <c r="I155" s="375"/>
      <c r="J155" s="375"/>
      <c r="K155" s="375"/>
      <c r="L155" s="375"/>
      <c r="M155" s="375"/>
      <c r="N155" s="375"/>
      <c r="O155" s="375">
        <v>2</v>
      </c>
      <c r="P155" s="375"/>
      <c r="Q155" s="375"/>
      <c r="R155" s="375"/>
      <c r="S155" s="375">
        <v>1</v>
      </c>
      <c r="T155" s="375"/>
      <c r="U155" s="375"/>
      <c r="V155" s="375">
        <v>2</v>
      </c>
      <c r="W155" s="375">
        <v>4</v>
      </c>
      <c r="X155" s="375"/>
      <c r="Y155" s="376">
        <v>10</v>
      </c>
    </row>
    <row r="156" spans="1:25" s="332" customFormat="1">
      <c r="A156" s="351" t="s">
        <v>32</v>
      </c>
      <c r="B156" s="351" t="s">
        <v>268</v>
      </c>
      <c r="C156" s="351" t="s">
        <v>503</v>
      </c>
      <c r="D156" s="352"/>
      <c r="E156" s="353"/>
      <c r="F156" s="353"/>
      <c r="G156" s="353"/>
      <c r="H156" s="353"/>
      <c r="I156" s="353"/>
      <c r="J156" s="353"/>
      <c r="K156" s="353"/>
      <c r="L156" s="353"/>
      <c r="M156" s="353"/>
      <c r="N156" s="353"/>
      <c r="O156" s="353"/>
      <c r="P156" s="353"/>
      <c r="Q156" s="353"/>
      <c r="R156" s="353"/>
      <c r="S156" s="353"/>
      <c r="T156" s="353"/>
      <c r="U156" s="353"/>
      <c r="V156" s="353"/>
      <c r="W156" s="353"/>
      <c r="X156" s="353">
        <v>1</v>
      </c>
      <c r="Y156" s="354">
        <v>1</v>
      </c>
    </row>
    <row r="157" spans="1:25" s="332" customFormat="1">
      <c r="A157" s="355"/>
      <c r="B157" s="367" t="s">
        <v>504</v>
      </c>
      <c r="C157" s="368"/>
      <c r="D157" s="369"/>
      <c r="E157" s="370"/>
      <c r="F157" s="370"/>
      <c r="G157" s="370"/>
      <c r="H157" s="370"/>
      <c r="I157" s="370"/>
      <c r="J157" s="370"/>
      <c r="K157" s="370"/>
      <c r="L157" s="370"/>
      <c r="M157" s="370"/>
      <c r="N157" s="370"/>
      <c r="O157" s="370"/>
      <c r="P157" s="370"/>
      <c r="Q157" s="370"/>
      <c r="R157" s="370"/>
      <c r="S157" s="370"/>
      <c r="T157" s="370"/>
      <c r="U157" s="370"/>
      <c r="V157" s="370"/>
      <c r="W157" s="370"/>
      <c r="X157" s="370">
        <v>1</v>
      </c>
      <c r="Y157" s="371">
        <v>1</v>
      </c>
    </row>
    <row r="158" spans="1:25" s="332" customFormat="1">
      <c r="A158" s="372" t="s">
        <v>505</v>
      </c>
      <c r="B158" s="373"/>
      <c r="C158" s="373"/>
      <c r="D158" s="374"/>
      <c r="E158" s="375"/>
      <c r="F158" s="375"/>
      <c r="G158" s="375"/>
      <c r="H158" s="375"/>
      <c r="I158" s="375"/>
      <c r="J158" s="375"/>
      <c r="K158" s="375"/>
      <c r="L158" s="375"/>
      <c r="M158" s="375"/>
      <c r="N158" s="375"/>
      <c r="O158" s="375"/>
      <c r="P158" s="375"/>
      <c r="Q158" s="375"/>
      <c r="R158" s="375"/>
      <c r="S158" s="375"/>
      <c r="T158" s="375"/>
      <c r="U158" s="375"/>
      <c r="V158" s="375"/>
      <c r="W158" s="375"/>
      <c r="X158" s="375">
        <v>1</v>
      </c>
      <c r="Y158" s="376">
        <v>1</v>
      </c>
    </row>
    <row r="159" spans="1:25" s="332" customFormat="1">
      <c r="A159" s="351" t="s">
        <v>62</v>
      </c>
      <c r="B159" s="351" t="s">
        <v>321</v>
      </c>
      <c r="C159" s="351" t="s">
        <v>423</v>
      </c>
      <c r="D159" s="352"/>
      <c r="E159" s="353"/>
      <c r="F159" s="353"/>
      <c r="G159" s="353"/>
      <c r="H159" s="353"/>
      <c r="I159" s="353"/>
      <c r="J159" s="353"/>
      <c r="K159" s="353"/>
      <c r="L159" s="353"/>
      <c r="M159" s="353"/>
      <c r="N159" s="353"/>
      <c r="O159" s="353"/>
      <c r="P159" s="353"/>
      <c r="Q159" s="353"/>
      <c r="R159" s="353"/>
      <c r="S159" s="353">
        <v>1</v>
      </c>
      <c r="T159" s="353">
        <v>2</v>
      </c>
      <c r="U159" s="353"/>
      <c r="V159" s="353"/>
      <c r="W159" s="353">
        <v>1</v>
      </c>
      <c r="X159" s="353"/>
      <c r="Y159" s="354">
        <v>4</v>
      </c>
    </row>
    <row r="160" spans="1:25" s="332" customFormat="1">
      <c r="A160" s="355"/>
      <c r="B160" s="355"/>
      <c r="C160" s="356" t="s">
        <v>424</v>
      </c>
      <c r="D160" s="357"/>
      <c r="E160" s="358"/>
      <c r="F160" s="358"/>
      <c r="G160" s="358"/>
      <c r="H160" s="358"/>
      <c r="I160" s="358"/>
      <c r="J160" s="358"/>
      <c r="K160" s="358"/>
      <c r="L160" s="358"/>
      <c r="M160" s="358"/>
      <c r="N160" s="358"/>
      <c r="O160" s="358"/>
      <c r="P160" s="358"/>
      <c r="Q160" s="358"/>
      <c r="R160" s="358"/>
      <c r="S160" s="358">
        <v>1</v>
      </c>
      <c r="T160" s="358">
        <v>1</v>
      </c>
      <c r="U160" s="358">
        <v>3</v>
      </c>
      <c r="V160" s="358">
        <v>2</v>
      </c>
      <c r="W160" s="358">
        <v>1</v>
      </c>
      <c r="X160" s="358"/>
      <c r="Y160" s="359">
        <v>8</v>
      </c>
    </row>
    <row r="161" spans="1:25" s="332" customFormat="1">
      <c r="A161" s="355"/>
      <c r="B161" s="355"/>
      <c r="C161" s="356" t="s">
        <v>441</v>
      </c>
      <c r="D161" s="357"/>
      <c r="E161" s="358"/>
      <c r="F161" s="358"/>
      <c r="G161" s="358"/>
      <c r="H161" s="358"/>
      <c r="I161" s="358"/>
      <c r="J161" s="358"/>
      <c r="K161" s="358"/>
      <c r="L161" s="358"/>
      <c r="M161" s="358"/>
      <c r="N161" s="358"/>
      <c r="O161" s="358"/>
      <c r="P161" s="358"/>
      <c r="Q161" s="358"/>
      <c r="R161" s="358"/>
      <c r="S161" s="358"/>
      <c r="T161" s="358">
        <v>1</v>
      </c>
      <c r="U161" s="358"/>
      <c r="V161" s="358">
        <v>2</v>
      </c>
      <c r="W161" s="358"/>
      <c r="X161" s="358"/>
      <c r="Y161" s="359">
        <v>3</v>
      </c>
    </row>
    <row r="162" spans="1:25" s="332" customFormat="1">
      <c r="A162" s="355"/>
      <c r="B162" s="355"/>
      <c r="C162" s="356" t="s">
        <v>321</v>
      </c>
      <c r="D162" s="357"/>
      <c r="E162" s="358"/>
      <c r="F162" s="358"/>
      <c r="G162" s="358"/>
      <c r="H162" s="358"/>
      <c r="I162" s="358"/>
      <c r="J162" s="358"/>
      <c r="K162" s="358"/>
      <c r="L162" s="358"/>
      <c r="M162" s="358"/>
      <c r="N162" s="358"/>
      <c r="O162" s="358">
        <v>2</v>
      </c>
      <c r="P162" s="358"/>
      <c r="Q162" s="358">
        <v>3</v>
      </c>
      <c r="R162" s="358">
        <v>7</v>
      </c>
      <c r="S162" s="358">
        <v>9</v>
      </c>
      <c r="T162" s="358">
        <v>19</v>
      </c>
      <c r="U162" s="358">
        <v>17</v>
      </c>
      <c r="V162" s="358">
        <v>3</v>
      </c>
      <c r="W162" s="358">
        <v>3</v>
      </c>
      <c r="X162" s="358">
        <v>2</v>
      </c>
      <c r="Y162" s="359">
        <v>65</v>
      </c>
    </row>
    <row r="163" spans="1:25" s="332" customFormat="1">
      <c r="A163" s="355"/>
      <c r="B163" s="355"/>
      <c r="C163" s="356" t="s">
        <v>425</v>
      </c>
      <c r="D163" s="357"/>
      <c r="E163" s="358"/>
      <c r="F163" s="358"/>
      <c r="G163" s="358"/>
      <c r="H163" s="358"/>
      <c r="I163" s="358"/>
      <c r="J163" s="358"/>
      <c r="K163" s="358"/>
      <c r="L163" s="358"/>
      <c r="M163" s="358"/>
      <c r="N163" s="358"/>
      <c r="O163" s="358"/>
      <c r="P163" s="358"/>
      <c r="Q163" s="358"/>
      <c r="R163" s="358"/>
      <c r="S163" s="358"/>
      <c r="T163" s="358">
        <v>6</v>
      </c>
      <c r="U163" s="358">
        <v>3</v>
      </c>
      <c r="V163" s="358"/>
      <c r="W163" s="358">
        <v>1</v>
      </c>
      <c r="X163" s="358"/>
      <c r="Y163" s="359">
        <v>10</v>
      </c>
    </row>
    <row r="164" spans="1:25" s="332" customFormat="1">
      <c r="A164" s="355"/>
      <c r="B164" s="355"/>
      <c r="C164" s="356" t="s">
        <v>412</v>
      </c>
      <c r="D164" s="357"/>
      <c r="E164" s="358"/>
      <c r="F164" s="358"/>
      <c r="G164" s="358"/>
      <c r="H164" s="358"/>
      <c r="I164" s="358"/>
      <c r="J164" s="358"/>
      <c r="K164" s="358"/>
      <c r="L164" s="358"/>
      <c r="M164" s="358"/>
      <c r="N164" s="358"/>
      <c r="O164" s="358"/>
      <c r="P164" s="358"/>
      <c r="Q164" s="358"/>
      <c r="R164" s="358">
        <v>1</v>
      </c>
      <c r="S164" s="358"/>
      <c r="T164" s="358"/>
      <c r="U164" s="358"/>
      <c r="V164" s="358"/>
      <c r="W164" s="358"/>
      <c r="X164" s="358">
        <v>1</v>
      </c>
      <c r="Y164" s="359">
        <v>2</v>
      </c>
    </row>
    <row r="165" spans="1:25" s="332" customFormat="1">
      <c r="A165" s="355"/>
      <c r="B165" s="355"/>
      <c r="C165" s="356" t="s">
        <v>470</v>
      </c>
      <c r="D165" s="357"/>
      <c r="E165" s="358"/>
      <c r="F165" s="358"/>
      <c r="G165" s="358"/>
      <c r="H165" s="358"/>
      <c r="I165" s="358"/>
      <c r="J165" s="358"/>
      <c r="K165" s="358"/>
      <c r="L165" s="358"/>
      <c r="M165" s="358"/>
      <c r="N165" s="358"/>
      <c r="O165" s="358"/>
      <c r="P165" s="358"/>
      <c r="Q165" s="358"/>
      <c r="R165" s="358"/>
      <c r="S165" s="358"/>
      <c r="T165" s="358"/>
      <c r="U165" s="358"/>
      <c r="V165" s="358">
        <v>2</v>
      </c>
      <c r="W165" s="358">
        <v>2</v>
      </c>
      <c r="X165" s="358">
        <v>4</v>
      </c>
      <c r="Y165" s="359">
        <v>8</v>
      </c>
    </row>
    <row r="166" spans="1:25" s="332" customFormat="1">
      <c r="A166" s="355"/>
      <c r="B166" s="367" t="s">
        <v>483</v>
      </c>
      <c r="C166" s="368"/>
      <c r="D166" s="369"/>
      <c r="E166" s="370"/>
      <c r="F166" s="370"/>
      <c r="G166" s="370"/>
      <c r="H166" s="370"/>
      <c r="I166" s="370"/>
      <c r="J166" s="370"/>
      <c r="K166" s="370"/>
      <c r="L166" s="370"/>
      <c r="M166" s="370"/>
      <c r="N166" s="370"/>
      <c r="O166" s="370">
        <v>2</v>
      </c>
      <c r="P166" s="370"/>
      <c r="Q166" s="370">
        <v>3</v>
      </c>
      <c r="R166" s="370">
        <v>8</v>
      </c>
      <c r="S166" s="370">
        <v>11</v>
      </c>
      <c r="T166" s="370">
        <v>29</v>
      </c>
      <c r="U166" s="370">
        <v>23</v>
      </c>
      <c r="V166" s="370">
        <v>9</v>
      </c>
      <c r="W166" s="370">
        <v>8</v>
      </c>
      <c r="X166" s="370">
        <v>7</v>
      </c>
      <c r="Y166" s="371">
        <v>100</v>
      </c>
    </row>
    <row r="167" spans="1:25" s="332" customFormat="1">
      <c r="A167" s="355"/>
      <c r="B167" s="351" t="s">
        <v>62</v>
      </c>
      <c r="C167" s="351" t="s">
        <v>151</v>
      </c>
      <c r="D167" s="352"/>
      <c r="E167" s="353"/>
      <c r="F167" s="353"/>
      <c r="G167" s="353"/>
      <c r="H167" s="353"/>
      <c r="I167" s="353"/>
      <c r="J167" s="353"/>
      <c r="K167" s="353"/>
      <c r="L167" s="353"/>
      <c r="M167" s="353"/>
      <c r="N167" s="353"/>
      <c r="O167" s="353"/>
      <c r="P167" s="353"/>
      <c r="Q167" s="353"/>
      <c r="R167" s="353"/>
      <c r="S167" s="353"/>
      <c r="T167" s="353"/>
      <c r="U167" s="353"/>
      <c r="V167" s="353"/>
      <c r="W167" s="353">
        <v>1</v>
      </c>
      <c r="X167" s="353"/>
      <c r="Y167" s="354">
        <v>1</v>
      </c>
    </row>
    <row r="168" spans="1:25" s="332" customFormat="1">
      <c r="A168" s="355"/>
      <c r="B168" s="355"/>
      <c r="C168" s="356" t="s">
        <v>426</v>
      </c>
      <c r="D168" s="357"/>
      <c r="E168" s="358"/>
      <c r="F168" s="358"/>
      <c r="G168" s="358"/>
      <c r="H168" s="358"/>
      <c r="I168" s="358"/>
      <c r="J168" s="358"/>
      <c r="K168" s="358"/>
      <c r="L168" s="358"/>
      <c r="M168" s="358"/>
      <c r="N168" s="358"/>
      <c r="O168" s="358"/>
      <c r="P168" s="358"/>
      <c r="Q168" s="358"/>
      <c r="R168" s="358"/>
      <c r="S168" s="358">
        <v>1</v>
      </c>
      <c r="T168" s="358"/>
      <c r="U168" s="358"/>
      <c r="V168" s="358"/>
      <c r="W168" s="358"/>
      <c r="X168" s="358"/>
      <c r="Y168" s="359">
        <v>1</v>
      </c>
    </row>
    <row r="169" spans="1:25" s="332" customFormat="1">
      <c r="A169" s="355"/>
      <c r="B169" s="367" t="s">
        <v>399</v>
      </c>
      <c r="C169" s="368"/>
      <c r="D169" s="369"/>
      <c r="E169" s="370"/>
      <c r="F169" s="370"/>
      <c r="G169" s="370"/>
      <c r="H169" s="370"/>
      <c r="I169" s="370"/>
      <c r="J169" s="370"/>
      <c r="K169" s="370"/>
      <c r="L169" s="370"/>
      <c r="M169" s="370"/>
      <c r="N169" s="370"/>
      <c r="O169" s="370"/>
      <c r="P169" s="370"/>
      <c r="Q169" s="370"/>
      <c r="R169" s="370"/>
      <c r="S169" s="370">
        <v>1</v>
      </c>
      <c r="T169" s="370"/>
      <c r="U169" s="370"/>
      <c r="V169" s="370"/>
      <c r="W169" s="370">
        <v>1</v>
      </c>
      <c r="X169" s="370"/>
      <c r="Y169" s="371">
        <v>2</v>
      </c>
    </row>
    <row r="170" spans="1:25" s="332" customFormat="1">
      <c r="A170" s="355"/>
      <c r="B170" s="351" t="s">
        <v>320</v>
      </c>
      <c r="C170" s="351" t="s">
        <v>320</v>
      </c>
      <c r="D170" s="352"/>
      <c r="E170" s="353"/>
      <c r="F170" s="353"/>
      <c r="G170" s="353"/>
      <c r="H170" s="353"/>
      <c r="I170" s="353"/>
      <c r="J170" s="353"/>
      <c r="K170" s="353"/>
      <c r="L170" s="353"/>
      <c r="M170" s="353"/>
      <c r="N170" s="353"/>
      <c r="O170" s="353"/>
      <c r="P170" s="353"/>
      <c r="Q170" s="353"/>
      <c r="R170" s="353"/>
      <c r="S170" s="353"/>
      <c r="T170" s="353"/>
      <c r="U170" s="353"/>
      <c r="V170" s="353"/>
      <c r="W170" s="353">
        <v>1</v>
      </c>
      <c r="X170" s="353"/>
      <c r="Y170" s="354">
        <v>1</v>
      </c>
    </row>
    <row r="171" spans="1:25" s="332" customFormat="1">
      <c r="A171" s="355"/>
      <c r="B171" s="367" t="s">
        <v>506</v>
      </c>
      <c r="C171" s="368"/>
      <c r="D171" s="369"/>
      <c r="E171" s="370"/>
      <c r="F171" s="370"/>
      <c r="G171" s="370"/>
      <c r="H171" s="370"/>
      <c r="I171" s="370"/>
      <c r="J171" s="370"/>
      <c r="K171" s="370"/>
      <c r="L171" s="370"/>
      <c r="M171" s="370"/>
      <c r="N171" s="370"/>
      <c r="O171" s="370"/>
      <c r="P171" s="370"/>
      <c r="Q171" s="370"/>
      <c r="R171" s="370"/>
      <c r="S171" s="370"/>
      <c r="T171" s="370"/>
      <c r="U171" s="370"/>
      <c r="V171" s="370"/>
      <c r="W171" s="370">
        <v>1</v>
      </c>
      <c r="X171" s="370"/>
      <c r="Y171" s="371">
        <v>1</v>
      </c>
    </row>
    <row r="172" spans="1:25" s="332" customFormat="1">
      <c r="A172" s="372" t="s">
        <v>399</v>
      </c>
      <c r="B172" s="373"/>
      <c r="C172" s="373"/>
      <c r="D172" s="374"/>
      <c r="E172" s="375"/>
      <c r="F172" s="375"/>
      <c r="G172" s="375"/>
      <c r="H172" s="375"/>
      <c r="I172" s="375"/>
      <c r="J172" s="375"/>
      <c r="K172" s="375"/>
      <c r="L172" s="375"/>
      <c r="M172" s="375"/>
      <c r="N172" s="375"/>
      <c r="O172" s="375">
        <v>2</v>
      </c>
      <c r="P172" s="375"/>
      <c r="Q172" s="375">
        <v>3</v>
      </c>
      <c r="R172" s="375">
        <v>8</v>
      </c>
      <c r="S172" s="375">
        <v>12</v>
      </c>
      <c r="T172" s="375">
        <v>29</v>
      </c>
      <c r="U172" s="375">
        <v>23</v>
      </c>
      <c r="V172" s="375">
        <v>9</v>
      </c>
      <c r="W172" s="375">
        <v>10</v>
      </c>
      <c r="X172" s="375">
        <v>7</v>
      </c>
      <c r="Y172" s="376">
        <v>103</v>
      </c>
    </row>
    <row r="173" spans="1:25" s="332" customFormat="1">
      <c r="A173" s="351" t="s">
        <v>30</v>
      </c>
      <c r="B173" s="351" t="s">
        <v>301</v>
      </c>
      <c r="C173" s="351" t="s">
        <v>413</v>
      </c>
      <c r="D173" s="352"/>
      <c r="E173" s="353"/>
      <c r="F173" s="353"/>
      <c r="G173" s="353"/>
      <c r="H173" s="353"/>
      <c r="I173" s="353"/>
      <c r="J173" s="353"/>
      <c r="K173" s="353"/>
      <c r="L173" s="353"/>
      <c r="M173" s="353"/>
      <c r="N173" s="353">
        <v>1</v>
      </c>
      <c r="O173" s="353"/>
      <c r="P173" s="353"/>
      <c r="Q173" s="353"/>
      <c r="R173" s="353"/>
      <c r="S173" s="353"/>
      <c r="T173" s="353"/>
      <c r="U173" s="353"/>
      <c r="V173" s="353"/>
      <c r="W173" s="353"/>
      <c r="X173" s="353"/>
      <c r="Y173" s="354">
        <v>1</v>
      </c>
    </row>
    <row r="174" spans="1:25" s="332" customFormat="1">
      <c r="A174" s="355"/>
      <c r="B174" s="367" t="s">
        <v>414</v>
      </c>
      <c r="C174" s="368"/>
      <c r="D174" s="369"/>
      <c r="E174" s="370"/>
      <c r="F174" s="370"/>
      <c r="G174" s="370"/>
      <c r="H174" s="370"/>
      <c r="I174" s="370"/>
      <c r="J174" s="370"/>
      <c r="K174" s="370"/>
      <c r="L174" s="370"/>
      <c r="M174" s="370"/>
      <c r="N174" s="370">
        <v>1</v>
      </c>
      <c r="O174" s="370"/>
      <c r="P174" s="370"/>
      <c r="Q174" s="370"/>
      <c r="R174" s="370"/>
      <c r="S174" s="370"/>
      <c r="T174" s="370"/>
      <c r="U174" s="370"/>
      <c r="V174" s="370"/>
      <c r="W174" s="370"/>
      <c r="X174" s="370"/>
      <c r="Y174" s="371">
        <v>1</v>
      </c>
    </row>
    <row r="175" spans="1:25" s="332" customFormat="1">
      <c r="A175" s="372" t="s">
        <v>415</v>
      </c>
      <c r="B175" s="373"/>
      <c r="C175" s="373"/>
      <c r="D175" s="374"/>
      <c r="E175" s="375"/>
      <c r="F175" s="375"/>
      <c r="G175" s="375"/>
      <c r="H175" s="375"/>
      <c r="I175" s="375"/>
      <c r="J175" s="375"/>
      <c r="K175" s="375"/>
      <c r="L175" s="375"/>
      <c r="M175" s="375"/>
      <c r="N175" s="375">
        <v>1</v>
      </c>
      <c r="O175" s="375"/>
      <c r="P175" s="375"/>
      <c r="Q175" s="375"/>
      <c r="R175" s="375"/>
      <c r="S175" s="375"/>
      <c r="T175" s="375"/>
      <c r="U175" s="375"/>
      <c r="V175" s="375"/>
      <c r="W175" s="375"/>
      <c r="X175" s="375"/>
      <c r="Y175" s="376">
        <v>1</v>
      </c>
    </row>
    <row r="176" spans="1:25" s="332" customFormat="1">
      <c r="A176" s="360" t="s">
        <v>329</v>
      </c>
      <c r="B176" s="361"/>
      <c r="C176" s="361"/>
      <c r="D176" s="348">
        <v>1</v>
      </c>
      <c r="E176" s="349">
        <v>1</v>
      </c>
      <c r="F176" s="349">
        <v>6</v>
      </c>
      <c r="G176" s="349">
        <v>6</v>
      </c>
      <c r="H176" s="349">
        <v>2</v>
      </c>
      <c r="I176" s="349">
        <v>2</v>
      </c>
      <c r="J176" s="349">
        <v>2</v>
      </c>
      <c r="K176" s="349">
        <v>2</v>
      </c>
      <c r="L176" s="349">
        <v>1</v>
      </c>
      <c r="M176" s="349">
        <v>2</v>
      </c>
      <c r="N176" s="349">
        <v>4</v>
      </c>
      <c r="O176" s="349">
        <v>6</v>
      </c>
      <c r="P176" s="349">
        <v>1</v>
      </c>
      <c r="Q176" s="349">
        <v>7</v>
      </c>
      <c r="R176" s="349">
        <v>11</v>
      </c>
      <c r="S176" s="349">
        <v>19</v>
      </c>
      <c r="T176" s="349">
        <v>44</v>
      </c>
      <c r="U176" s="349">
        <v>35</v>
      </c>
      <c r="V176" s="349">
        <v>32</v>
      </c>
      <c r="W176" s="349">
        <v>30</v>
      </c>
      <c r="X176" s="349">
        <v>17</v>
      </c>
      <c r="Y176" s="350">
        <v>231</v>
      </c>
    </row>
    <row r="177" s="332" customFormat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358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507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384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334</v>
      </c>
      <c r="C5" s="274">
        <v>8</v>
      </c>
      <c r="D5" s="274">
        <v>4</v>
      </c>
      <c r="E5" s="274">
        <v>2</v>
      </c>
      <c r="F5" s="274">
        <v>4</v>
      </c>
      <c r="G5" s="274">
        <v>9</v>
      </c>
      <c r="H5" s="274">
        <v>32</v>
      </c>
      <c r="I5" s="274">
        <v>29</v>
      </c>
      <c r="J5" s="274">
        <v>16</v>
      </c>
      <c r="K5" s="274">
        <v>10</v>
      </c>
      <c r="L5" s="274">
        <v>1</v>
      </c>
      <c r="M5" s="274">
        <v>2</v>
      </c>
      <c r="N5" s="274">
        <v>0</v>
      </c>
      <c r="O5" s="84">
        <v>71</v>
      </c>
      <c r="S5" s="145"/>
    </row>
    <row r="6" spans="1:19">
      <c r="A6" s="195"/>
      <c r="B6" s="196" t="s">
        <v>152</v>
      </c>
      <c r="C6" s="274">
        <v>0</v>
      </c>
      <c r="D6" s="274">
        <v>1</v>
      </c>
      <c r="E6" s="274">
        <v>0</v>
      </c>
      <c r="F6" s="274">
        <v>0</v>
      </c>
      <c r="G6" s="274">
        <v>10</v>
      </c>
      <c r="H6" s="274">
        <v>51</v>
      </c>
      <c r="I6" s="274">
        <v>41</v>
      </c>
      <c r="J6" s="274">
        <v>37</v>
      </c>
      <c r="K6" s="274">
        <v>14</v>
      </c>
      <c r="L6" s="274">
        <v>11</v>
      </c>
      <c r="M6" s="274">
        <v>5</v>
      </c>
      <c r="N6" s="274">
        <v>4</v>
      </c>
      <c r="O6" s="84">
        <v>288</v>
      </c>
    </row>
    <row r="7" spans="1:19">
      <c r="A7" s="195"/>
      <c r="B7" s="196" t="s">
        <v>153</v>
      </c>
      <c r="C7" s="274">
        <v>4</v>
      </c>
      <c r="D7" s="274">
        <v>14</v>
      </c>
      <c r="E7" s="274">
        <v>17</v>
      </c>
      <c r="F7" s="274">
        <v>21</v>
      </c>
      <c r="G7" s="274">
        <v>44</v>
      </c>
      <c r="H7" s="274">
        <v>213</v>
      </c>
      <c r="I7" s="274">
        <v>255</v>
      </c>
      <c r="J7" s="274">
        <v>158</v>
      </c>
      <c r="K7" s="274">
        <v>117</v>
      </c>
      <c r="L7" s="274">
        <v>70</v>
      </c>
      <c r="M7" s="274">
        <v>23</v>
      </c>
      <c r="N7" s="274">
        <v>12</v>
      </c>
      <c r="O7" s="84">
        <f t="shared" ref="O7:O12" si="0">SUM(C7:N7)</f>
        <v>948</v>
      </c>
    </row>
    <row r="8" spans="1:19">
      <c r="A8" s="195"/>
      <c r="B8" s="196" t="s">
        <v>189</v>
      </c>
      <c r="C8" s="274">
        <v>13</v>
      </c>
      <c r="D8" s="274">
        <v>11</v>
      </c>
      <c r="E8" s="274">
        <v>15</v>
      </c>
      <c r="F8" s="274">
        <v>35</v>
      </c>
      <c r="G8" s="274">
        <v>32</v>
      </c>
      <c r="H8" s="274">
        <v>30</v>
      </c>
      <c r="I8" s="274">
        <v>60</v>
      </c>
      <c r="J8" s="274">
        <v>46</v>
      </c>
      <c r="K8" s="274">
        <v>23</v>
      </c>
      <c r="L8" s="274">
        <v>16</v>
      </c>
      <c r="M8" s="274">
        <v>5</v>
      </c>
      <c r="N8" s="274">
        <v>0</v>
      </c>
      <c r="O8" s="84">
        <f t="shared" si="0"/>
        <v>286</v>
      </c>
    </row>
    <row r="9" spans="1:19">
      <c r="A9" s="195"/>
      <c r="B9" s="196" t="s">
        <v>333</v>
      </c>
      <c r="C9" s="274">
        <v>1</v>
      </c>
      <c r="D9" s="274">
        <v>2</v>
      </c>
      <c r="E9" s="274">
        <v>0</v>
      </c>
      <c r="F9" s="274">
        <v>1</v>
      </c>
      <c r="G9" s="274">
        <v>1</v>
      </c>
      <c r="H9" s="274">
        <v>7</v>
      </c>
      <c r="I9" s="274">
        <v>4</v>
      </c>
      <c r="J9" s="274">
        <v>2</v>
      </c>
      <c r="K9" s="274">
        <v>4</v>
      </c>
      <c r="L9" s="274">
        <v>3</v>
      </c>
      <c r="M9" s="274">
        <v>1</v>
      </c>
      <c r="N9" s="274">
        <v>4</v>
      </c>
      <c r="O9" s="84">
        <f t="shared" si="0"/>
        <v>30</v>
      </c>
    </row>
    <row r="10" spans="1:19">
      <c r="A10" s="161"/>
      <c r="B10" s="197" t="s">
        <v>359</v>
      </c>
      <c r="C10" s="85">
        <f>MEDIAN(C5:C9)</f>
        <v>4</v>
      </c>
      <c r="D10" s="85">
        <f t="shared" ref="D10:N10" si="1">MEDIAN(D5:D9)</f>
        <v>4</v>
      </c>
      <c r="E10" s="85">
        <f t="shared" si="1"/>
        <v>2</v>
      </c>
      <c r="F10" s="85">
        <f t="shared" si="1"/>
        <v>4</v>
      </c>
      <c r="G10" s="85">
        <f t="shared" si="1"/>
        <v>10</v>
      </c>
      <c r="H10" s="85">
        <f t="shared" si="1"/>
        <v>32</v>
      </c>
      <c r="I10" s="85">
        <f t="shared" si="1"/>
        <v>41</v>
      </c>
      <c r="J10" s="85">
        <f t="shared" si="1"/>
        <v>37</v>
      </c>
      <c r="K10" s="85">
        <f t="shared" si="1"/>
        <v>14</v>
      </c>
      <c r="L10" s="85">
        <f t="shared" si="1"/>
        <v>11</v>
      </c>
      <c r="M10" s="85">
        <f t="shared" si="1"/>
        <v>5</v>
      </c>
      <c r="N10" s="85">
        <f t="shared" si="1"/>
        <v>4</v>
      </c>
      <c r="O10" s="85">
        <f t="shared" si="0"/>
        <v>168</v>
      </c>
    </row>
    <row r="11" spans="1:19">
      <c r="A11" s="195"/>
      <c r="B11" s="198" t="s">
        <v>74</v>
      </c>
      <c r="C11" s="86">
        <f>C10*P11/O10</f>
        <v>3.2</v>
      </c>
      <c r="D11" s="86">
        <f>D10*P11/O10</f>
        <v>3.2</v>
      </c>
      <c r="E11" s="86">
        <f>E10*P11/O10</f>
        <v>1.6</v>
      </c>
      <c r="F11" s="86">
        <f>F10*P11/O10</f>
        <v>3.2</v>
      </c>
      <c r="G11" s="86">
        <f>G10*P11/O10</f>
        <v>8</v>
      </c>
      <c r="H11" s="86">
        <f>H10*P11/O10</f>
        <v>25.6</v>
      </c>
      <c r="I11" s="86">
        <f>I10*P11/O10</f>
        <v>32.800000000000004</v>
      </c>
      <c r="J11" s="86">
        <f>J10*P11/O10</f>
        <v>29.6</v>
      </c>
      <c r="K11" s="86">
        <f>K10*P11/O10</f>
        <v>11.200000000000001</v>
      </c>
      <c r="L11" s="86">
        <f>L10*P11/O10</f>
        <v>8.8000000000000007</v>
      </c>
      <c r="M11" s="86">
        <f>M10*P11/O10</f>
        <v>4</v>
      </c>
      <c r="N11" s="86">
        <f>N10*P11/O10</f>
        <v>3.2</v>
      </c>
      <c r="O11" s="87">
        <f t="shared" si="0"/>
        <v>134.39999999999998</v>
      </c>
      <c r="P11" s="158">
        <f>O10*80/100</f>
        <v>134.4</v>
      </c>
    </row>
    <row r="12" spans="1:19">
      <c r="A12" s="195"/>
      <c r="B12" s="199" t="s">
        <v>356</v>
      </c>
      <c r="C12" s="88">
        <f>รายเดือน65!B5</f>
        <v>1</v>
      </c>
      <c r="D12" s="88">
        <f>รายเดือน65!C5</f>
        <v>0</v>
      </c>
      <c r="E12" s="88">
        <f>รายเดือน65!D5</f>
        <v>0</v>
      </c>
      <c r="F12" s="88">
        <f>รายเดือน65!E5</f>
        <v>2</v>
      </c>
      <c r="G12" s="88">
        <f>รายเดือน65!F5</f>
        <v>4</v>
      </c>
      <c r="H12" s="88">
        <f>รายเดือน65!G5</f>
        <v>24</v>
      </c>
      <c r="I12" s="88">
        <f>รายเดือน65!H5</f>
        <v>0</v>
      </c>
      <c r="J12" s="88">
        <f>รายเดือน65!I5</f>
        <v>0</v>
      </c>
      <c r="K12" s="88">
        <f>รายเดือน65!J5</f>
        <v>0</v>
      </c>
      <c r="L12" s="88">
        <f>รายเดือน65!K5</f>
        <v>0</v>
      </c>
      <c r="M12" s="88">
        <f>รายเดือน65!L5</f>
        <v>0</v>
      </c>
      <c r="N12" s="88">
        <f>รายเดือน65!M5</f>
        <v>0</v>
      </c>
      <c r="O12" s="89">
        <f t="shared" si="0"/>
        <v>31</v>
      </c>
      <c r="P12" s="159"/>
    </row>
    <row r="13" spans="1:19">
      <c r="A13" s="195"/>
      <c r="B13" s="200" t="s">
        <v>360</v>
      </c>
      <c r="C13" s="30">
        <f>C12</f>
        <v>1</v>
      </c>
      <c r="D13" s="30">
        <f>C12+D12</f>
        <v>1</v>
      </c>
      <c r="E13" s="30">
        <f>C12+D12+E12</f>
        <v>1</v>
      </c>
      <c r="F13" s="30">
        <f>C12+D12+E12+F12</f>
        <v>3</v>
      </c>
      <c r="G13" s="30">
        <f>C12+D12+E12+F12+G12</f>
        <v>7</v>
      </c>
      <c r="H13" s="30">
        <f>C12+D12+E12+F12+G12+H12</f>
        <v>31</v>
      </c>
      <c r="I13" s="30">
        <f>C12+D12+E12+F12+G12+H12+I12</f>
        <v>31</v>
      </c>
      <c r="J13" s="30">
        <f>C12+D12+E12+F12+G12+H12+I12+J12</f>
        <v>31</v>
      </c>
      <c r="K13" s="30">
        <f>C12+D12+E12+F12+G12+H12+I12+J12+K12</f>
        <v>31</v>
      </c>
      <c r="L13" s="30">
        <f>C12+D12+E12+F12+G12+H12+I12+J12+K12+L12</f>
        <v>31</v>
      </c>
      <c r="M13" s="30">
        <f>C12+D12+E12+F12+G12+H12+I12+J12+K12+L12+M12</f>
        <v>31</v>
      </c>
      <c r="N13" s="30">
        <f>C12+D12+E12+F12+G12+H12+I12+J12+K12+L12+M12+N12</f>
        <v>31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334</v>
      </c>
      <c r="C15" s="275">
        <v>3</v>
      </c>
      <c r="D15" s="275">
        <v>0</v>
      </c>
      <c r="E15" s="275">
        <v>1</v>
      </c>
      <c r="F15" s="275">
        <v>1</v>
      </c>
      <c r="G15" s="275">
        <v>0</v>
      </c>
      <c r="H15" s="275">
        <v>6</v>
      </c>
      <c r="I15" s="275">
        <v>7</v>
      </c>
      <c r="J15" s="275">
        <v>7</v>
      </c>
      <c r="K15" s="275">
        <v>2</v>
      </c>
      <c r="L15" s="275">
        <v>0</v>
      </c>
      <c r="M15" s="275">
        <v>0</v>
      </c>
      <c r="N15" s="275">
        <v>0</v>
      </c>
      <c r="O15" s="84">
        <f t="shared" ref="O15:O22" si="2">SUM(C15:N15)</f>
        <v>27</v>
      </c>
    </row>
    <row r="16" spans="1:19" ht="21.75" customHeight="1">
      <c r="A16" s="195" t="s">
        <v>21</v>
      </c>
      <c r="B16" s="196" t="s">
        <v>152</v>
      </c>
      <c r="C16" s="275">
        <v>0</v>
      </c>
      <c r="D16" s="275">
        <v>0</v>
      </c>
      <c r="E16" s="275">
        <v>0</v>
      </c>
      <c r="F16" s="275">
        <v>0</v>
      </c>
      <c r="G16" s="275">
        <v>1</v>
      </c>
      <c r="H16" s="275">
        <v>9</v>
      </c>
      <c r="I16" s="275">
        <v>8</v>
      </c>
      <c r="J16" s="275">
        <v>11</v>
      </c>
      <c r="K16" s="275">
        <v>5</v>
      </c>
      <c r="L16" s="275">
        <v>1</v>
      </c>
      <c r="M16" s="275">
        <v>1</v>
      </c>
      <c r="N16" s="275">
        <v>3</v>
      </c>
      <c r="O16" s="84">
        <f t="shared" si="2"/>
        <v>39</v>
      </c>
    </row>
    <row r="17" spans="1:18">
      <c r="A17" s="195"/>
      <c r="B17" s="196" t="s">
        <v>153</v>
      </c>
      <c r="C17" s="275">
        <v>2</v>
      </c>
      <c r="D17" s="275">
        <v>2</v>
      </c>
      <c r="E17" s="275">
        <v>1</v>
      </c>
      <c r="F17" s="275">
        <v>3</v>
      </c>
      <c r="G17" s="275">
        <v>5</v>
      </c>
      <c r="H17" s="275">
        <v>17</v>
      </c>
      <c r="I17" s="275">
        <v>39</v>
      </c>
      <c r="J17" s="275">
        <v>31</v>
      </c>
      <c r="K17" s="275">
        <v>19</v>
      </c>
      <c r="L17" s="275">
        <v>10</v>
      </c>
      <c r="M17" s="275">
        <v>3</v>
      </c>
      <c r="N17" s="275">
        <v>1</v>
      </c>
      <c r="O17" s="84">
        <f t="shared" si="2"/>
        <v>133</v>
      </c>
    </row>
    <row r="18" spans="1:18">
      <c r="A18" s="195"/>
      <c r="B18" s="196" t="s">
        <v>189</v>
      </c>
      <c r="C18" s="275">
        <v>4</v>
      </c>
      <c r="D18" s="275">
        <v>2</v>
      </c>
      <c r="E18" s="275">
        <v>3</v>
      </c>
      <c r="F18" s="275">
        <v>3</v>
      </c>
      <c r="G18" s="275">
        <v>3</v>
      </c>
      <c r="H18" s="275">
        <v>4</v>
      </c>
      <c r="I18" s="275">
        <v>17</v>
      </c>
      <c r="J18" s="275">
        <v>11</v>
      </c>
      <c r="K18" s="275">
        <v>7</v>
      </c>
      <c r="L18" s="275">
        <v>2</v>
      </c>
      <c r="M18" s="275">
        <v>3</v>
      </c>
      <c r="N18" s="275">
        <v>0</v>
      </c>
      <c r="O18" s="84">
        <f t="shared" si="2"/>
        <v>59</v>
      </c>
    </row>
    <row r="19" spans="1:18">
      <c r="A19" s="195"/>
      <c r="B19" s="196" t="s">
        <v>333</v>
      </c>
      <c r="C19" s="275">
        <v>1</v>
      </c>
      <c r="D19" s="275">
        <v>2</v>
      </c>
      <c r="E19" s="275">
        <v>0</v>
      </c>
      <c r="F19" s="275">
        <v>0</v>
      </c>
      <c r="G19" s="275">
        <v>1</v>
      </c>
      <c r="H19" s="275">
        <v>1</v>
      </c>
      <c r="I19" s="275">
        <v>0</v>
      </c>
      <c r="J19" s="275">
        <v>0</v>
      </c>
      <c r="K19" s="275">
        <v>1</v>
      </c>
      <c r="L19" s="275">
        <v>1</v>
      </c>
      <c r="M19" s="275">
        <v>1</v>
      </c>
      <c r="N19" s="275">
        <v>0</v>
      </c>
      <c r="O19" s="84">
        <f t="shared" si="2"/>
        <v>8</v>
      </c>
    </row>
    <row r="20" spans="1:18">
      <c r="A20" s="161"/>
      <c r="B20" s="197" t="s">
        <v>359</v>
      </c>
      <c r="C20" s="91">
        <f>MEDIAN(C15:C19)</f>
        <v>2</v>
      </c>
      <c r="D20" s="91">
        <f t="shared" ref="D20:N20" si="3">MEDIAN(D15:D19)</f>
        <v>2</v>
      </c>
      <c r="E20" s="91">
        <f t="shared" si="3"/>
        <v>1</v>
      </c>
      <c r="F20" s="91">
        <f t="shared" si="3"/>
        <v>1</v>
      </c>
      <c r="G20" s="91">
        <f t="shared" si="3"/>
        <v>1</v>
      </c>
      <c r="H20" s="91">
        <f t="shared" si="3"/>
        <v>6</v>
      </c>
      <c r="I20" s="91">
        <f t="shared" si="3"/>
        <v>8</v>
      </c>
      <c r="J20" s="91">
        <f t="shared" si="3"/>
        <v>11</v>
      </c>
      <c r="K20" s="91">
        <f t="shared" si="3"/>
        <v>5</v>
      </c>
      <c r="L20" s="91">
        <f t="shared" si="3"/>
        <v>1</v>
      </c>
      <c r="M20" s="91">
        <f t="shared" si="3"/>
        <v>1</v>
      </c>
      <c r="N20" s="91">
        <f t="shared" si="3"/>
        <v>0</v>
      </c>
      <c r="O20" s="85">
        <f t="shared" si="2"/>
        <v>39</v>
      </c>
      <c r="R20" s="145"/>
    </row>
    <row r="21" spans="1:18">
      <c r="A21" s="195"/>
      <c r="B21" s="198" t="s">
        <v>74</v>
      </c>
      <c r="C21" s="86">
        <f>C20*P21/O20</f>
        <v>1.5999999999999999</v>
      </c>
      <c r="D21" s="86">
        <f>D20*P21/O20</f>
        <v>1.5999999999999999</v>
      </c>
      <c r="E21" s="86">
        <f>E20*P21/O20</f>
        <v>0.79999999999999993</v>
      </c>
      <c r="F21" s="86">
        <f>F20*P21/O20</f>
        <v>0.79999999999999993</v>
      </c>
      <c r="G21" s="86">
        <f>G20*P21/O20</f>
        <v>0.79999999999999993</v>
      </c>
      <c r="H21" s="86">
        <f>H20*P21/O20</f>
        <v>4.8</v>
      </c>
      <c r="I21" s="86">
        <f>I20*P21/O20</f>
        <v>6.3999999999999995</v>
      </c>
      <c r="J21" s="86">
        <f>J20*P21/O20</f>
        <v>8.7999999999999989</v>
      </c>
      <c r="K21" s="86">
        <f>K20*P21/O20</f>
        <v>4</v>
      </c>
      <c r="L21" s="86">
        <f>L20*P21/O20</f>
        <v>0.79999999999999993</v>
      </c>
      <c r="M21" s="86">
        <f>M20*P21/O20</f>
        <v>0.79999999999999993</v>
      </c>
      <c r="N21" s="86">
        <f>N20*P21/O20</f>
        <v>0</v>
      </c>
      <c r="O21" s="87">
        <f t="shared" si="2"/>
        <v>31.199999999999996</v>
      </c>
      <c r="P21" s="158">
        <f>O20*80/100</f>
        <v>31.2</v>
      </c>
    </row>
    <row r="22" spans="1:18">
      <c r="A22" s="195"/>
      <c r="B22" s="199" t="s">
        <v>356</v>
      </c>
      <c r="C22" s="88">
        <f>รายเดือน65!B6</f>
        <v>1</v>
      </c>
      <c r="D22" s="88">
        <f>รายเดือน65!C6</f>
        <v>0</v>
      </c>
      <c r="E22" s="88">
        <f>รายเดือน65!D6</f>
        <v>0</v>
      </c>
      <c r="F22" s="88">
        <f>รายเดือน65!E6</f>
        <v>2</v>
      </c>
      <c r="G22" s="88">
        <f>รายเดือน65!F6</f>
        <v>1</v>
      </c>
      <c r="H22" s="88">
        <f>รายเดือน65!G6</f>
        <v>7</v>
      </c>
      <c r="I22" s="88">
        <f>รายเดือน65!H6</f>
        <v>0</v>
      </c>
      <c r="J22" s="88">
        <f>รายเดือน65!I6</f>
        <v>0</v>
      </c>
      <c r="K22" s="88">
        <f>รายเดือน65!J6</f>
        <v>0</v>
      </c>
      <c r="L22" s="88">
        <f>รายเดือน65!K6</f>
        <v>0</v>
      </c>
      <c r="M22" s="88">
        <f>รายเดือน65!L6</f>
        <v>0</v>
      </c>
      <c r="N22" s="88">
        <f>รายเดือน65!M6</f>
        <v>0</v>
      </c>
      <c r="O22" s="89">
        <f t="shared" si="2"/>
        <v>11</v>
      </c>
    </row>
    <row r="23" spans="1:18">
      <c r="A23" s="203"/>
      <c r="B23" s="200" t="s">
        <v>360</v>
      </c>
      <c r="C23" s="30">
        <v>1</v>
      </c>
      <c r="D23" s="30">
        <f>C22+D22</f>
        <v>1</v>
      </c>
      <c r="E23" s="30">
        <f>C22+D22+E22</f>
        <v>1</v>
      </c>
      <c r="F23" s="30">
        <f>C22+D22+E22+F22</f>
        <v>3</v>
      </c>
      <c r="G23" s="30">
        <f>C22+D22+E22+F22+G22</f>
        <v>4</v>
      </c>
      <c r="H23" s="30">
        <f>C22+D22+E22+F22+G22+H22</f>
        <v>11</v>
      </c>
      <c r="I23" s="30">
        <f>C22+D22+E22+F22+G22+H22+I22</f>
        <v>11</v>
      </c>
      <c r="J23" s="30">
        <f>C22+D22+E22+F22+G22+H22+I22+J22</f>
        <v>11</v>
      </c>
      <c r="K23" s="30">
        <f>C22+D22+E22+F22+G22+H22+I22+J22+K22</f>
        <v>11</v>
      </c>
      <c r="L23" s="30">
        <f>C22+D22+E22+F22+G22+H22+I22+J22+K22+L22</f>
        <v>11</v>
      </c>
      <c r="M23" s="30">
        <f>C22+D22+E22+F22+G22+H22+I22+J22+K22+L22+M22</f>
        <v>11</v>
      </c>
      <c r="N23" s="30">
        <f>C22+D22+E22+F22+G22+H22+I22+J22+K22+L22+M22+N22</f>
        <v>11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334</v>
      </c>
      <c r="C25" s="276">
        <f>C5-C15</f>
        <v>5</v>
      </c>
      <c r="D25" s="276">
        <f t="shared" ref="D25:N25" si="4">D5-D15</f>
        <v>4</v>
      </c>
      <c r="E25" s="276">
        <f t="shared" si="4"/>
        <v>1</v>
      </c>
      <c r="F25" s="276">
        <f t="shared" si="4"/>
        <v>3</v>
      </c>
      <c r="G25" s="276">
        <f t="shared" si="4"/>
        <v>9</v>
      </c>
      <c r="H25" s="276">
        <f t="shared" si="4"/>
        <v>26</v>
      </c>
      <c r="I25" s="276">
        <f t="shared" si="4"/>
        <v>22</v>
      </c>
      <c r="J25" s="276">
        <f t="shared" si="4"/>
        <v>9</v>
      </c>
      <c r="K25" s="276">
        <f t="shared" si="4"/>
        <v>8</v>
      </c>
      <c r="L25" s="276">
        <f t="shared" si="4"/>
        <v>1</v>
      </c>
      <c r="M25" s="276">
        <f t="shared" si="4"/>
        <v>2</v>
      </c>
      <c r="N25" s="276">
        <f t="shared" si="4"/>
        <v>0</v>
      </c>
      <c r="O25" s="84">
        <f t="shared" ref="O25:O32" si="5">SUM(C25:N25)</f>
        <v>90</v>
      </c>
    </row>
    <row r="26" spans="1:18">
      <c r="A26" s="195"/>
      <c r="B26" s="196" t="s">
        <v>152</v>
      </c>
      <c r="C26" s="276">
        <f t="shared" ref="C26:N29" si="6">C6-C16</f>
        <v>0</v>
      </c>
      <c r="D26" s="276">
        <f t="shared" si="6"/>
        <v>1</v>
      </c>
      <c r="E26" s="276">
        <f t="shared" si="6"/>
        <v>0</v>
      </c>
      <c r="F26" s="276">
        <f t="shared" si="6"/>
        <v>0</v>
      </c>
      <c r="G26" s="276">
        <f t="shared" si="6"/>
        <v>9</v>
      </c>
      <c r="H26" s="276">
        <f t="shared" si="6"/>
        <v>42</v>
      </c>
      <c r="I26" s="276">
        <f t="shared" si="6"/>
        <v>33</v>
      </c>
      <c r="J26" s="276">
        <f t="shared" si="6"/>
        <v>26</v>
      </c>
      <c r="K26" s="276">
        <f t="shared" si="6"/>
        <v>9</v>
      </c>
      <c r="L26" s="276">
        <f t="shared" si="6"/>
        <v>10</v>
      </c>
      <c r="M26" s="276">
        <f t="shared" si="6"/>
        <v>4</v>
      </c>
      <c r="N26" s="276">
        <f t="shared" si="6"/>
        <v>1</v>
      </c>
      <c r="O26" s="84">
        <f t="shared" si="5"/>
        <v>135</v>
      </c>
    </row>
    <row r="27" spans="1:18">
      <c r="A27" s="195"/>
      <c r="B27" s="196" t="s">
        <v>153</v>
      </c>
      <c r="C27" s="276">
        <f t="shared" si="6"/>
        <v>2</v>
      </c>
      <c r="D27" s="276">
        <f t="shared" si="6"/>
        <v>12</v>
      </c>
      <c r="E27" s="276">
        <f t="shared" si="6"/>
        <v>16</v>
      </c>
      <c r="F27" s="276">
        <f t="shared" si="6"/>
        <v>18</v>
      </c>
      <c r="G27" s="276">
        <f t="shared" si="6"/>
        <v>39</v>
      </c>
      <c r="H27" s="276">
        <f t="shared" si="6"/>
        <v>196</v>
      </c>
      <c r="I27" s="276">
        <f t="shared" si="6"/>
        <v>216</v>
      </c>
      <c r="J27" s="276">
        <f t="shared" si="6"/>
        <v>127</v>
      </c>
      <c r="K27" s="276">
        <f t="shared" si="6"/>
        <v>98</v>
      </c>
      <c r="L27" s="276">
        <f t="shared" si="6"/>
        <v>60</v>
      </c>
      <c r="M27" s="276">
        <f t="shared" si="6"/>
        <v>20</v>
      </c>
      <c r="N27" s="276">
        <f t="shared" si="6"/>
        <v>11</v>
      </c>
      <c r="O27" s="84">
        <f t="shared" si="5"/>
        <v>815</v>
      </c>
    </row>
    <row r="28" spans="1:18">
      <c r="A28" s="195"/>
      <c r="B28" s="196" t="s">
        <v>189</v>
      </c>
      <c r="C28" s="276">
        <f t="shared" si="6"/>
        <v>9</v>
      </c>
      <c r="D28" s="276">
        <f t="shared" si="6"/>
        <v>9</v>
      </c>
      <c r="E28" s="276">
        <f t="shared" si="6"/>
        <v>12</v>
      </c>
      <c r="F28" s="276">
        <f t="shared" si="6"/>
        <v>32</v>
      </c>
      <c r="G28" s="276">
        <f t="shared" si="6"/>
        <v>29</v>
      </c>
      <c r="H28" s="276">
        <f t="shared" si="6"/>
        <v>26</v>
      </c>
      <c r="I28" s="276">
        <f t="shared" si="6"/>
        <v>43</v>
      </c>
      <c r="J28" s="276">
        <f t="shared" si="6"/>
        <v>35</v>
      </c>
      <c r="K28" s="276">
        <f t="shared" si="6"/>
        <v>16</v>
      </c>
      <c r="L28" s="276">
        <f t="shared" si="6"/>
        <v>14</v>
      </c>
      <c r="M28" s="276">
        <f t="shared" si="6"/>
        <v>2</v>
      </c>
      <c r="N28" s="276">
        <f t="shared" si="6"/>
        <v>0</v>
      </c>
      <c r="O28" s="84">
        <f t="shared" si="5"/>
        <v>227</v>
      </c>
    </row>
    <row r="29" spans="1:18">
      <c r="A29" s="195"/>
      <c r="B29" s="196" t="s">
        <v>333</v>
      </c>
      <c r="C29" s="276">
        <f t="shared" si="6"/>
        <v>0</v>
      </c>
      <c r="D29" s="276">
        <f t="shared" si="6"/>
        <v>0</v>
      </c>
      <c r="E29" s="276">
        <f t="shared" si="6"/>
        <v>0</v>
      </c>
      <c r="F29" s="276">
        <f t="shared" si="6"/>
        <v>1</v>
      </c>
      <c r="G29" s="276">
        <f t="shared" si="6"/>
        <v>0</v>
      </c>
      <c r="H29" s="276">
        <f t="shared" si="6"/>
        <v>6</v>
      </c>
      <c r="I29" s="276">
        <f t="shared" si="6"/>
        <v>4</v>
      </c>
      <c r="J29" s="276">
        <f t="shared" si="6"/>
        <v>2</v>
      </c>
      <c r="K29" s="276">
        <f t="shared" si="6"/>
        <v>3</v>
      </c>
      <c r="L29" s="276">
        <f t="shared" si="6"/>
        <v>2</v>
      </c>
      <c r="M29" s="276">
        <f t="shared" si="6"/>
        <v>0</v>
      </c>
      <c r="N29" s="276">
        <f t="shared" si="6"/>
        <v>4</v>
      </c>
      <c r="O29" s="84">
        <f t="shared" si="5"/>
        <v>22</v>
      </c>
    </row>
    <row r="30" spans="1:18">
      <c r="A30" s="161"/>
      <c r="B30" s="197" t="s">
        <v>359</v>
      </c>
      <c r="C30" s="91">
        <f>MEDIAN(C25:C29)</f>
        <v>2</v>
      </c>
      <c r="D30" s="91">
        <f t="shared" ref="D30:N30" si="7">MEDIAN(D25:D29)</f>
        <v>4</v>
      </c>
      <c r="E30" s="91">
        <f t="shared" si="7"/>
        <v>1</v>
      </c>
      <c r="F30" s="91">
        <f t="shared" si="7"/>
        <v>3</v>
      </c>
      <c r="G30" s="91">
        <f t="shared" si="7"/>
        <v>9</v>
      </c>
      <c r="H30" s="91">
        <f t="shared" si="7"/>
        <v>26</v>
      </c>
      <c r="I30" s="91">
        <f t="shared" si="7"/>
        <v>33</v>
      </c>
      <c r="J30" s="91">
        <f t="shared" si="7"/>
        <v>26</v>
      </c>
      <c r="K30" s="91">
        <f t="shared" si="7"/>
        <v>9</v>
      </c>
      <c r="L30" s="91">
        <f t="shared" si="7"/>
        <v>10</v>
      </c>
      <c r="M30" s="91">
        <f t="shared" si="7"/>
        <v>2</v>
      </c>
      <c r="N30" s="91">
        <f t="shared" si="7"/>
        <v>1</v>
      </c>
      <c r="O30" s="85">
        <f t="shared" si="5"/>
        <v>126</v>
      </c>
    </row>
    <row r="31" spans="1:18">
      <c r="A31" s="195"/>
      <c r="B31" s="198" t="s">
        <v>74</v>
      </c>
      <c r="C31" s="86">
        <f>C30*P31/O30</f>
        <v>1.5999999999999999</v>
      </c>
      <c r="D31" s="86">
        <f>D30*P31/O30</f>
        <v>3.1999999999999997</v>
      </c>
      <c r="E31" s="86">
        <f>E30*P31/O30</f>
        <v>0.79999999999999993</v>
      </c>
      <c r="F31" s="86">
        <f>F30*P31/O30</f>
        <v>2.4</v>
      </c>
      <c r="G31" s="86">
        <f>G30*P31/O30</f>
        <v>7.1999999999999993</v>
      </c>
      <c r="H31" s="86">
        <f>H30*P31/O30</f>
        <v>20.799999999999997</v>
      </c>
      <c r="I31" s="86">
        <f>I30*P31/O30</f>
        <v>26.400000000000002</v>
      </c>
      <c r="J31" s="86">
        <f>J30*P31/O30</f>
        <v>20.799999999999997</v>
      </c>
      <c r="K31" s="86">
        <f>K30*P31/O30</f>
        <v>7.1999999999999993</v>
      </c>
      <c r="L31" s="86">
        <f>L30*P31/O30</f>
        <v>8</v>
      </c>
      <c r="M31" s="86">
        <f>M30*P31/O30</f>
        <v>1.5999999999999999</v>
      </c>
      <c r="N31" s="86">
        <f>N30*P31/O30</f>
        <v>0.79999999999999993</v>
      </c>
      <c r="O31" s="87">
        <f t="shared" si="5"/>
        <v>100.8</v>
      </c>
      <c r="P31" s="158">
        <f>O30*80/100</f>
        <v>100.8</v>
      </c>
    </row>
    <row r="32" spans="1:18">
      <c r="A32" s="195"/>
      <c r="B32" s="199" t="s">
        <v>356</v>
      </c>
      <c r="C32" s="88">
        <f>รายเดือน65!B7</f>
        <v>0</v>
      </c>
      <c r="D32" s="88">
        <f>รายเดือน65!C7</f>
        <v>0</v>
      </c>
      <c r="E32" s="88">
        <f>รายเดือน65!D7</f>
        <v>0</v>
      </c>
      <c r="F32" s="88">
        <f>รายเดือน65!E7</f>
        <v>0</v>
      </c>
      <c r="G32" s="88">
        <f>รายเดือน65!F7</f>
        <v>3</v>
      </c>
      <c r="H32" s="88">
        <f>รายเดือน65!G7</f>
        <v>17</v>
      </c>
      <c r="I32" s="88">
        <f>รายเดือน65!H7</f>
        <v>0</v>
      </c>
      <c r="J32" s="88">
        <f>รายเดือน65!I7</f>
        <v>0</v>
      </c>
      <c r="K32" s="88">
        <f>รายเดือน65!J7</f>
        <v>0</v>
      </c>
      <c r="L32" s="88">
        <f>รายเดือน65!K7</f>
        <v>0</v>
      </c>
      <c r="M32" s="88">
        <f>รายเดือน65!L7</f>
        <v>0</v>
      </c>
      <c r="N32" s="88">
        <f>รายเดือน65!M7</f>
        <v>0</v>
      </c>
      <c r="O32" s="89">
        <f t="shared" si="5"/>
        <v>20</v>
      </c>
    </row>
    <row r="33" spans="1:16">
      <c r="A33" s="203"/>
      <c r="B33" s="200" t="s">
        <v>360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0</v>
      </c>
      <c r="G33" s="30">
        <f>C32+D32+E32+F32+G32</f>
        <v>3</v>
      </c>
      <c r="H33" s="30">
        <f>C32+D32+E32+F32+G32+H32</f>
        <v>20</v>
      </c>
      <c r="I33" s="30">
        <f>C32+D32+E32+F32+G32+H32+I32</f>
        <v>20</v>
      </c>
      <c r="J33" s="30">
        <f>C32+D32+E32+F32+G32+H32+I32+J32</f>
        <v>20</v>
      </c>
      <c r="K33" s="30">
        <f>C32+D32+E32+F32+G32+H32+I32+J32+K32</f>
        <v>20</v>
      </c>
      <c r="L33" s="30">
        <f>C32+D32+E32+F32+G32+H32+I32+J32+K32+L32</f>
        <v>20</v>
      </c>
      <c r="M33" s="30">
        <f>C32+D32+E32+F32+G32+H32+I32+J32+K32+L32+M32</f>
        <v>20</v>
      </c>
      <c r="N33" s="30">
        <f>C32+D32+E32+F32+G32+H32+I32+J32+K32+L32+M32+N32</f>
        <v>20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334</v>
      </c>
      <c r="C35" s="278">
        <v>3</v>
      </c>
      <c r="D35" s="278">
        <v>3</v>
      </c>
      <c r="E35" s="278">
        <v>0</v>
      </c>
      <c r="F35" s="278">
        <v>1</v>
      </c>
      <c r="G35" s="278">
        <v>5</v>
      </c>
      <c r="H35" s="278">
        <v>3</v>
      </c>
      <c r="I35" s="278">
        <v>12</v>
      </c>
      <c r="J35" s="278">
        <v>14</v>
      </c>
      <c r="K35" s="278">
        <v>0</v>
      </c>
      <c r="L35" s="278">
        <v>0</v>
      </c>
      <c r="M35" s="278">
        <v>0</v>
      </c>
      <c r="N35" s="278">
        <v>0</v>
      </c>
      <c r="O35" s="84">
        <f t="shared" ref="O35:O42" si="8">SUM(C35:N35)</f>
        <v>41</v>
      </c>
    </row>
    <row r="36" spans="1:16">
      <c r="A36" s="195"/>
      <c r="B36" s="196" t="s">
        <v>152</v>
      </c>
      <c r="C36" s="278">
        <v>0</v>
      </c>
      <c r="D36" s="278">
        <v>0</v>
      </c>
      <c r="E36" s="278">
        <v>0</v>
      </c>
      <c r="F36" s="278">
        <v>0</v>
      </c>
      <c r="G36" s="278">
        <v>12</v>
      </c>
      <c r="H36" s="278">
        <v>43</v>
      </c>
      <c r="I36" s="278">
        <v>32</v>
      </c>
      <c r="J36" s="278">
        <v>18</v>
      </c>
      <c r="K36" s="278">
        <v>16</v>
      </c>
      <c r="L36" s="278">
        <v>4</v>
      </c>
      <c r="M36" s="278">
        <v>4</v>
      </c>
      <c r="N36" s="278">
        <v>10</v>
      </c>
      <c r="O36" s="84">
        <f t="shared" si="8"/>
        <v>139</v>
      </c>
    </row>
    <row r="37" spans="1:16">
      <c r="A37" s="195"/>
      <c r="B37" s="196" t="s">
        <v>153</v>
      </c>
      <c r="C37" s="278">
        <v>4</v>
      </c>
      <c r="D37" s="278">
        <v>2</v>
      </c>
      <c r="E37" s="278">
        <v>3</v>
      </c>
      <c r="F37" s="278">
        <v>3</v>
      </c>
      <c r="G37" s="278">
        <v>3</v>
      </c>
      <c r="H37" s="278">
        <v>27</v>
      </c>
      <c r="I37" s="278">
        <v>34</v>
      </c>
      <c r="J37" s="278">
        <v>38</v>
      </c>
      <c r="K37" s="278">
        <v>55</v>
      </c>
      <c r="L37" s="278">
        <v>25</v>
      </c>
      <c r="M37" s="278">
        <v>7</v>
      </c>
      <c r="N37" s="278">
        <v>2</v>
      </c>
      <c r="O37" s="84">
        <f t="shared" si="8"/>
        <v>203</v>
      </c>
    </row>
    <row r="38" spans="1:16">
      <c r="A38" s="195"/>
      <c r="B38" s="196" t="s">
        <v>189</v>
      </c>
      <c r="C38" s="278">
        <v>1</v>
      </c>
      <c r="D38" s="278">
        <v>1</v>
      </c>
      <c r="E38" s="278">
        <v>1</v>
      </c>
      <c r="F38" s="278">
        <v>0</v>
      </c>
      <c r="G38" s="278">
        <v>7</v>
      </c>
      <c r="H38" s="278">
        <v>6</v>
      </c>
      <c r="I38" s="278">
        <v>13</v>
      </c>
      <c r="J38" s="278">
        <v>17</v>
      </c>
      <c r="K38" s="278">
        <v>23</v>
      </c>
      <c r="L38" s="278">
        <v>8</v>
      </c>
      <c r="M38" s="278">
        <v>5</v>
      </c>
      <c r="N38" s="278">
        <v>3</v>
      </c>
      <c r="O38" s="84">
        <f t="shared" si="8"/>
        <v>85</v>
      </c>
    </row>
    <row r="39" spans="1:16">
      <c r="A39" s="195"/>
      <c r="B39" s="196" t="s">
        <v>333</v>
      </c>
      <c r="C39" s="278">
        <v>1</v>
      </c>
      <c r="D39" s="278">
        <v>0</v>
      </c>
      <c r="E39" s="278">
        <v>1</v>
      </c>
      <c r="F39" s="278">
        <v>0</v>
      </c>
      <c r="G39" s="278">
        <v>5</v>
      </c>
      <c r="H39" s="278">
        <v>4</v>
      </c>
      <c r="I39" s="278">
        <v>1</v>
      </c>
      <c r="J39" s="278">
        <v>9</v>
      </c>
      <c r="K39" s="278">
        <v>12</v>
      </c>
      <c r="L39" s="278">
        <v>6</v>
      </c>
      <c r="M39" s="278">
        <v>1</v>
      </c>
      <c r="N39" s="278">
        <v>0</v>
      </c>
      <c r="O39" s="84">
        <f t="shared" si="8"/>
        <v>40</v>
      </c>
    </row>
    <row r="40" spans="1:16">
      <c r="A40" s="161"/>
      <c r="B40" s="197" t="s">
        <v>359</v>
      </c>
      <c r="C40" s="91">
        <f>MEDIAN(C35:C39)</f>
        <v>1</v>
      </c>
      <c r="D40" s="91">
        <f t="shared" ref="D40:N40" si="9">MEDIAN(D35:D39)</f>
        <v>1</v>
      </c>
      <c r="E40" s="91">
        <f t="shared" si="9"/>
        <v>1</v>
      </c>
      <c r="F40" s="91">
        <f t="shared" si="9"/>
        <v>0</v>
      </c>
      <c r="G40" s="91">
        <f t="shared" si="9"/>
        <v>5</v>
      </c>
      <c r="H40" s="91">
        <f t="shared" si="9"/>
        <v>6</v>
      </c>
      <c r="I40" s="91">
        <f t="shared" si="9"/>
        <v>13</v>
      </c>
      <c r="J40" s="91">
        <f t="shared" si="9"/>
        <v>17</v>
      </c>
      <c r="K40" s="91">
        <f t="shared" si="9"/>
        <v>16</v>
      </c>
      <c r="L40" s="91">
        <f t="shared" si="9"/>
        <v>6</v>
      </c>
      <c r="M40" s="91">
        <f t="shared" si="9"/>
        <v>4</v>
      </c>
      <c r="N40" s="91">
        <f t="shared" si="9"/>
        <v>2</v>
      </c>
      <c r="O40" s="85">
        <f t="shared" si="8"/>
        <v>72</v>
      </c>
    </row>
    <row r="41" spans="1:16">
      <c r="A41" s="195"/>
      <c r="B41" s="198" t="s">
        <v>74</v>
      </c>
      <c r="C41" s="86">
        <f>C40*P41/O40</f>
        <v>0.8</v>
      </c>
      <c r="D41" s="86">
        <f>D40*P41/O40</f>
        <v>0.8</v>
      </c>
      <c r="E41" s="86">
        <f>E40*P41/O40</f>
        <v>0.8</v>
      </c>
      <c r="F41" s="86">
        <f>F40*P41/O40</f>
        <v>0</v>
      </c>
      <c r="G41" s="86">
        <f>G40*P41/O40</f>
        <v>4</v>
      </c>
      <c r="H41" s="86">
        <f>H40*P41/O40</f>
        <v>4.8000000000000007</v>
      </c>
      <c r="I41" s="86">
        <f>I40*P41/O40</f>
        <v>10.4</v>
      </c>
      <c r="J41" s="86">
        <f>J40*P41/O40</f>
        <v>13.600000000000001</v>
      </c>
      <c r="K41" s="86">
        <f>K40*P41/O40</f>
        <v>12.8</v>
      </c>
      <c r="L41" s="86">
        <f>L40*P41/O40</f>
        <v>4.8000000000000007</v>
      </c>
      <c r="M41" s="86">
        <f>M40*P41/O40</f>
        <v>3.2</v>
      </c>
      <c r="N41" s="86">
        <f>N40*P41/O40</f>
        <v>1.6</v>
      </c>
      <c r="O41" s="87">
        <f t="shared" si="8"/>
        <v>57.6</v>
      </c>
      <c r="P41" s="158">
        <f>O40*80/100</f>
        <v>57.6</v>
      </c>
    </row>
    <row r="42" spans="1:16">
      <c r="A42" s="195"/>
      <c r="B42" s="199" t="s">
        <v>356</v>
      </c>
      <c r="C42" s="88">
        <f>รายเดือน65!B8</f>
        <v>2</v>
      </c>
      <c r="D42" s="88">
        <f>รายเดือน65!C8</f>
        <v>2</v>
      </c>
      <c r="E42" s="88">
        <f>รายเดือน65!D8</f>
        <v>0</v>
      </c>
      <c r="F42" s="88">
        <f>รายเดือน65!E8</f>
        <v>0</v>
      </c>
      <c r="G42" s="88">
        <f>รายเดือน65!F8</f>
        <v>0</v>
      </c>
      <c r="H42" s="88">
        <f>รายเดือน65!G8</f>
        <v>3</v>
      </c>
      <c r="I42" s="88">
        <f>รายเดือน65!H8</f>
        <v>0</v>
      </c>
      <c r="J42" s="88">
        <f>รายเดือน65!I8</f>
        <v>0</v>
      </c>
      <c r="K42" s="88">
        <f>รายเดือน65!J8</f>
        <v>0</v>
      </c>
      <c r="L42" s="88">
        <f>รายเดือน65!K8</f>
        <v>0</v>
      </c>
      <c r="M42" s="88">
        <f>รายเดือน65!L8</f>
        <v>0</v>
      </c>
      <c r="N42" s="88">
        <f>รายเดือน65!M8</f>
        <v>0</v>
      </c>
      <c r="O42" s="89">
        <f t="shared" si="8"/>
        <v>7</v>
      </c>
    </row>
    <row r="43" spans="1:16">
      <c r="A43" s="203"/>
      <c r="B43" s="200" t="s">
        <v>360</v>
      </c>
      <c r="C43" s="30">
        <f>C42</f>
        <v>2</v>
      </c>
      <c r="D43" s="30">
        <f>C42+D42</f>
        <v>4</v>
      </c>
      <c r="E43" s="30">
        <f>C42+D42+E42</f>
        <v>4</v>
      </c>
      <c r="F43" s="30">
        <f>C42+D42+E42+F42</f>
        <v>4</v>
      </c>
      <c r="G43" s="30">
        <f>C42+D42+E42+F42+G42</f>
        <v>4</v>
      </c>
      <c r="H43" s="30">
        <f>C42+D42+E42+F42+G42+H42</f>
        <v>7</v>
      </c>
      <c r="I43" s="30">
        <f>C42+D42+E42+F42+G42+H42+I42</f>
        <v>7</v>
      </c>
      <c r="J43" s="30">
        <f>C42+D42+E42+F42+G42+H42+I42+J42</f>
        <v>7</v>
      </c>
      <c r="K43" s="30">
        <f>C42+D42+E42+F42+G42+H42+I42+J42+K42</f>
        <v>7</v>
      </c>
      <c r="L43" s="30">
        <f>C42+D42+E42+F42+G42+H42+I42+J42+K42+L42</f>
        <v>7</v>
      </c>
      <c r="M43" s="30">
        <f>C42+D42+E42+F42+G42+H42+I42+J42+K42+L42+M42</f>
        <v>7</v>
      </c>
      <c r="N43" s="30">
        <f>C42+D42+E42+F42+G42+H42+I42+J42+K42+L42+M42+N42</f>
        <v>7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334</v>
      </c>
      <c r="C45" s="279">
        <v>0</v>
      </c>
      <c r="D45" s="279">
        <v>0</v>
      </c>
      <c r="E45" s="279">
        <v>0</v>
      </c>
      <c r="F45" s="279">
        <v>2</v>
      </c>
      <c r="G45" s="279">
        <v>3</v>
      </c>
      <c r="H45" s="279">
        <v>2</v>
      </c>
      <c r="I45" s="279">
        <v>7</v>
      </c>
      <c r="J45" s="279">
        <v>4</v>
      </c>
      <c r="K45" s="279">
        <v>2</v>
      </c>
      <c r="L45" s="279">
        <v>2</v>
      </c>
      <c r="M45" s="279">
        <v>1</v>
      </c>
      <c r="N45" s="279">
        <v>1</v>
      </c>
      <c r="O45" s="84">
        <f t="shared" ref="O45:O52" si="10">SUM(C45:N45)</f>
        <v>24</v>
      </c>
    </row>
    <row r="46" spans="1:16">
      <c r="A46" s="195"/>
      <c r="B46" s="196" t="s">
        <v>152</v>
      </c>
      <c r="C46" s="279">
        <v>1</v>
      </c>
      <c r="D46" s="279">
        <v>1</v>
      </c>
      <c r="E46" s="279">
        <v>2</v>
      </c>
      <c r="F46" s="279">
        <v>0</v>
      </c>
      <c r="G46" s="279">
        <v>6</v>
      </c>
      <c r="H46" s="279">
        <v>22</v>
      </c>
      <c r="I46" s="279">
        <v>26</v>
      </c>
      <c r="J46" s="279">
        <v>10</v>
      </c>
      <c r="K46" s="279">
        <v>11</v>
      </c>
      <c r="L46" s="279">
        <v>3</v>
      </c>
      <c r="M46" s="279">
        <v>3</v>
      </c>
      <c r="N46" s="279">
        <v>4</v>
      </c>
      <c r="O46" s="84">
        <f t="shared" si="10"/>
        <v>89</v>
      </c>
    </row>
    <row r="47" spans="1:16">
      <c r="A47" s="195"/>
      <c r="B47" s="196" t="s">
        <v>153</v>
      </c>
      <c r="C47" s="279">
        <v>2</v>
      </c>
      <c r="D47" s="279">
        <v>2</v>
      </c>
      <c r="E47" s="279">
        <v>6</v>
      </c>
      <c r="F47" s="279">
        <v>5</v>
      </c>
      <c r="G47" s="279">
        <v>10</v>
      </c>
      <c r="H47" s="279">
        <v>58</v>
      </c>
      <c r="I47" s="279">
        <v>64</v>
      </c>
      <c r="J47" s="279">
        <v>37</v>
      </c>
      <c r="K47" s="279">
        <v>39</v>
      </c>
      <c r="L47" s="279">
        <v>24</v>
      </c>
      <c r="M47" s="279">
        <v>16</v>
      </c>
      <c r="N47" s="279">
        <v>10</v>
      </c>
      <c r="O47" s="84">
        <f t="shared" si="10"/>
        <v>273</v>
      </c>
    </row>
    <row r="48" spans="1:16">
      <c r="A48" s="195"/>
      <c r="B48" s="196" t="s">
        <v>189</v>
      </c>
      <c r="C48" s="279">
        <v>6</v>
      </c>
      <c r="D48" s="279">
        <v>3</v>
      </c>
      <c r="E48" s="279">
        <v>12</v>
      </c>
      <c r="F48" s="279">
        <v>5</v>
      </c>
      <c r="G48" s="279">
        <v>10</v>
      </c>
      <c r="H48" s="279">
        <v>14</v>
      </c>
      <c r="I48" s="279">
        <v>16</v>
      </c>
      <c r="J48" s="279">
        <v>16</v>
      </c>
      <c r="K48" s="279">
        <v>10</v>
      </c>
      <c r="L48" s="279">
        <v>0</v>
      </c>
      <c r="M48" s="279">
        <v>1</v>
      </c>
      <c r="N48" s="279">
        <v>1</v>
      </c>
      <c r="O48" s="84">
        <f t="shared" si="10"/>
        <v>94</v>
      </c>
    </row>
    <row r="49" spans="1:16">
      <c r="A49" s="195"/>
      <c r="B49" s="196" t="s">
        <v>333</v>
      </c>
      <c r="C49" s="279">
        <v>2</v>
      </c>
      <c r="D49" s="279">
        <v>0</v>
      </c>
      <c r="E49" s="279">
        <v>1</v>
      </c>
      <c r="F49" s="279">
        <v>0</v>
      </c>
      <c r="G49" s="279">
        <v>6</v>
      </c>
      <c r="H49" s="279">
        <v>16</v>
      </c>
      <c r="I49" s="279">
        <v>4</v>
      </c>
      <c r="J49" s="279">
        <v>11</v>
      </c>
      <c r="K49" s="279">
        <v>10</v>
      </c>
      <c r="L49" s="279">
        <v>5</v>
      </c>
      <c r="M49" s="279">
        <v>0</v>
      </c>
      <c r="N49" s="279">
        <v>3</v>
      </c>
      <c r="O49" s="84">
        <f t="shared" si="10"/>
        <v>58</v>
      </c>
    </row>
    <row r="50" spans="1:16">
      <c r="A50" s="161"/>
      <c r="B50" s="197" t="s">
        <v>359</v>
      </c>
      <c r="C50" s="91">
        <f>MEDIAN(C45:C49)</f>
        <v>2</v>
      </c>
      <c r="D50" s="91">
        <f t="shared" ref="D50:N50" si="11">MEDIAN(D45:D49)</f>
        <v>1</v>
      </c>
      <c r="E50" s="91">
        <f t="shared" si="11"/>
        <v>2</v>
      </c>
      <c r="F50" s="91">
        <f t="shared" si="11"/>
        <v>2</v>
      </c>
      <c r="G50" s="91">
        <f t="shared" si="11"/>
        <v>6</v>
      </c>
      <c r="H50" s="91">
        <f t="shared" si="11"/>
        <v>16</v>
      </c>
      <c r="I50" s="91">
        <f t="shared" si="11"/>
        <v>16</v>
      </c>
      <c r="J50" s="91">
        <f t="shared" si="11"/>
        <v>11</v>
      </c>
      <c r="K50" s="91">
        <f t="shared" si="11"/>
        <v>10</v>
      </c>
      <c r="L50" s="91">
        <f t="shared" si="11"/>
        <v>3</v>
      </c>
      <c r="M50" s="91">
        <f t="shared" si="11"/>
        <v>1</v>
      </c>
      <c r="N50" s="91">
        <f t="shared" si="11"/>
        <v>3</v>
      </c>
      <c r="O50" s="85">
        <f t="shared" si="10"/>
        <v>73</v>
      </c>
    </row>
    <row r="51" spans="1:16">
      <c r="A51" s="195"/>
      <c r="B51" s="198" t="s">
        <v>74</v>
      </c>
      <c r="C51" s="86">
        <f>C50*P51/O50</f>
        <v>1.5999999999999999</v>
      </c>
      <c r="D51" s="86">
        <f>D50*P51/O50</f>
        <v>0.79999999999999993</v>
      </c>
      <c r="E51" s="86">
        <f>E50*P51/O50</f>
        <v>1.5999999999999999</v>
      </c>
      <c r="F51" s="86">
        <f>F50*P51/O50</f>
        <v>1.5999999999999999</v>
      </c>
      <c r="G51" s="86">
        <f>G50*P51/O50</f>
        <v>4.8</v>
      </c>
      <c r="H51" s="86">
        <f>H50*P51/O50</f>
        <v>12.799999999999999</v>
      </c>
      <c r="I51" s="86">
        <f>I50*P51/O50</f>
        <v>12.799999999999999</v>
      </c>
      <c r="J51" s="86">
        <f>J50*P51/O50</f>
        <v>8.7999999999999989</v>
      </c>
      <c r="K51" s="86">
        <f>K50*P51/O50</f>
        <v>8</v>
      </c>
      <c r="L51" s="86">
        <f>L50*P51/O50</f>
        <v>2.4</v>
      </c>
      <c r="M51" s="86">
        <f>M50*P51/O50</f>
        <v>0.79999999999999993</v>
      </c>
      <c r="N51" s="86">
        <f>N50*P51/O50</f>
        <v>2.4</v>
      </c>
      <c r="O51" s="87">
        <f t="shared" si="10"/>
        <v>58.399999999999984</v>
      </c>
      <c r="P51" s="158">
        <f>O50*80/100</f>
        <v>58.4</v>
      </c>
    </row>
    <row r="52" spans="1:16">
      <c r="A52" s="195"/>
      <c r="B52" s="199" t="s">
        <v>356</v>
      </c>
      <c r="C52" s="88">
        <f>รายเดือน65!B10</f>
        <v>1</v>
      </c>
      <c r="D52" s="88">
        <f>รายเดือน65!C10</f>
        <v>0</v>
      </c>
      <c r="E52" s="88">
        <f>รายเดือน65!D10</f>
        <v>1</v>
      </c>
      <c r="F52" s="88">
        <f>รายเดือน65!E10</f>
        <v>1</v>
      </c>
      <c r="G52" s="88">
        <f>รายเดือน65!F10</f>
        <v>2</v>
      </c>
      <c r="H52" s="88">
        <f>รายเดือน65!G10</f>
        <v>3</v>
      </c>
      <c r="I52" s="88">
        <f>รายเดือน65!H10</f>
        <v>2</v>
      </c>
      <c r="J52" s="88">
        <f>รายเดือน65!I10</f>
        <v>0</v>
      </c>
      <c r="K52" s="88">
        <f>รายเดือน65!J10</f>
        <v>0</v>
      </c>
      <c r="L52" s="88">
        <f>รายเดือน65!K10</f>
        <v>0</v>
      </c>
      <c r="M52" s="88">
        <f>รายเดือน65!L10</f>
        <v>0</v>
      </c>
      <c r="N52" s="88">
        <f>รายเดือน65!M10</f>
        <v>0</v>
      </c>
      <c r="O52" s="89">
        <f t="shared" si="10"/>
        <v>10</v>
      </c>
    </row>
    <row r="53" spans="1:16">
      <c r="A53" s="203"/>
      <c r="B53" s="200" t="s">
        <v>360</v>
      </c>
      <c r="C53" s="30">
        <f>C52</f>
        <v>1</v>
      </c>
      <c r="D53" s="30">
        <f>C52+D52</f>
        <v>1</v>
      </c>
      <c r="E53" s="30">
        <f>C52+D52+E52</f>
        <v>2</v>
      </c>
      <c r="F53" s="30">
        <f>C52+D52+E52+F52</f>
        <v>3</v>
      </c>
      <c r="G53" s="30">
        <f>C52+D52+E52+F52+G52</f>
        <v>5</v>
      </c>
      <c r="H53" s="30">
        <f>C52+D52+E52+F52+G52+H52</f>
        <v>8</v>
      </c>
      <c r="I53" s="30">
        <f>C52+D52+E52+F52+G52+H52+I52</f>
        <v>10</v>
      </c>
      <c r="J53" s="30">
        <f>C52+D52+E52+F52+G52+H52+I52+J52</f>
        <v>10</v>
      </c>
      <c r="K53" s="30">
        <f>C52+D52+E52+F52+G52+H52+I52+J52+K52</f>
        <v>10</v>
      </c>
      <c r="L53" s="30">
        <f>C52+D52+E52+F52+G52+H52+I52+J52+K52+L52</f>
        <v>10</v>
      </c>
      <c r="M53" s="30">
        <f>C52+D52+E52+F52+G52+H52+I52+J52+K52+L52+M52</f>
        <v>10</v>
      </c>
      <c r="N53" s="30">
        <f>C52+D52+E52+F52+G52+H52+I52+J52+K52+L52+M52+N52</f>
        <v>10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334</v>
      </c>
      <c r="C55" s="277">
        <v>0</v>
      </c>
      <c r="D55" s="277">
        <v>0</v>
      </c>
      <c r="E55" s="277">
        <v>0</v>
      </c>
      <c r="F55" s="277">
        <v>3</v>
      </c>
      <c r="G55" s="277">
        <v>5</v>
      </c>
      <c r="H55" s="277">
        <v>22</v>
      </c>
      <c r="I55" s="277">
        <v>10</v>
      </c>
      <c r="J55" s="277">
        <v>1</v>
      </c>
      <c r="K55" s="277">
        <v>2</v>
      </c>
      <c r="L55" s="277">
        <v>0</v>
      </c>
      <c r="M55" s="277">
        <v>0</v>
      </c>
      <c r="N55" s="277">
        <v>0</v>
      </c>
      <c r="O55" s="84">
        <f t="shared" ref="O55:O62" si="12">SUM(C55:N55)</f>
        <v>43</v>
      </c>
    </row>
    <row r="56" spans="1:16">
      <c r="A56" s="206"/>
      <c r="B56" s="196" t="s">
        <v>152</v>
      </c>
      <c r="C56" s="277">
        <v>0</v>
      </c>
      <c r="D56" s="277">
        <v>2</v>
      </c>
      <c r="E56" s="277">
        <v>0</v>
      </c>
      <c r="F56" s="277">
        <v>5</v>
      </c>
      <c r="G56" s="277">
        <v>20</v>
      </c>
      <c r="H56" s="277">
        <v>30</v>
      </c>
      <c r="I56" s="277">
        <v>15</v>
      </c>
      <c r="J56" s="277">
        <v>9</v>
      </c>
      <c r="K56" s="277">
        <v>6</v>
      </c>
      <c r="L56" s="277">
        <v>3</v>
      </c>
      <c r="M56" s="277">
        <v>0</v>
      </c>
      <c r="N56" s="277">
        <v>1</v>
      </c>
      <c r="O56" s="84">
        <f t="shared" si="12"/>
        <v>91</v>
      </c>
    </row>
    <row r="57" spans="1:16">
      <c r="A57" s="206"/>
      <c r="B57" s="196" t="s">
        <v>153</v>
      </c>
      <c r="C57" s="277">
        <v>2</v>
      </c>
      <c r="D57" s="277">
        <v>9</v>
      </c>
      <c r="E57" s="277">
        <v>6</v>
      </c>
      <c r="F57" s="277">
        <v>15</v>
      </c>
      <c r="G57" s="277">
        <v>32</v>
      </c>
      <c r="H57" s="277">
        <v>61</v>
      </c>
      <c r="I57" s="277">
        <v>59</v>
      </c>
      <c r="J57" s="277">
        <v>26</v>
      </c>
      <c r="K57" s="277">
        <v>29</v>
      </c>
      <c r="L57" s="277">
        <v>31</v>
      </c>
      <c r="M57" s="277">
        <v>19</v>
      </c>
      <c r="N57" s="277">
        <v>9</v>
      </c>
      <c r="O57" s="84">
        <f t="shared" si="12"/>
        <v>298</v>
      </c>
    </row>
    <row r="58" spans="1:16">
      <c r="A58" s="206"/>
      <c r="B58" s="196" t="s">
        <v>189</v>
      </c>
      <c r="C58" s="277">
        <v>5</v>
      </c>
      <c r="D58" s="277">
        <v>5</v>
      </c>
      <c r="E58" s="277">
        <v>3</v>
      </c>
      <c r="F58" s="277">
        <v>11</v>
      </c>
      <c r="G58" s="277">
        <v>26</v>
      </c>
      <c r="H58" s="277">
        <v>14</v>
      </c>
      <c r="I58" s="277">
        <v>18</v>
      </c>
      <c r="J58" s="277">
        <v>37</v>
      </c>
      <c r="K58" s="277">
        <v>15</v>
      </c>
      <c r="L58" s="277">
        <v>1</v>
      </c>
      <c r="M58" s="277">
        <v>0</v>
      </c>
      <c r="N58" s="277">
        <v>1</v>
      </c>
      <c r="O58" s="84">
        <f t="shared" si="12"/>
        <v>136</v>
      </c>
    </row>
    <row r="59" spans="1:16">
      <c r="A59" s="206"/>
      <c r="B59" s="196" t="s">
        <v>333</v>
      </c>
      <c r="C59" s="277">
        <v>0</v>
      </c>
      <c r="D59" s="277">
        <v>0</v>
      </c>
      <c r="E59" s="277">
        <v>0</v>
      </c>
      <c r="F59" s="277">
        <v>0</v>
      </c>
      <c r="G59" s="277">
        <v>3</v>
      </c>
      <c r="H59" s="277">
        <v>3</v>
      </c>
      <c r="I59" s="277">
        <v>0</v>
      </c>
      <c r="J59" s="277">
        <v>1</v>
      </c>
      <c r="K59" s="277">
        <v>4</v>
      </c>
      <c r="L59" s="277">
        <v>1</v>
      </c>
      <c r="M59" s="277">
        <v>0</v>
      </c>
      <c r="N59" s="277">
        <v>0</v>
      </c>
      <c r="O59" s="84">
        <f t="shared" si="12"/>
        <v>12</v>
      </c>
    </row>
    <row r="60" spans="1:16">
      <c r="A60" s="161"/>
      <c r="B60" s="197" t="s">
        <v>359</v>
      </c>
      <c r="C60" s="91">
        <f>MEDIAN(C55:C59)</f>
        <v>0</v>
      </c>
      <c r="D60" s="91">
        <f t="shared" ref="D60:N60" si="13">MEDIAN(D55:D59)</f>
        <v>2</v>
      </c>
      <c r="E60" s="91">
        <f t="shared" si="13"/>
        <v>0</v>
      </c>
      <c r="F60" s="91">
        <f t="shared" si="13"/>
        <v>5</v>
      </c>
      <c r="G60" s="91">
        <f t="shared" si="13"/>
        <v>20</v>
      </c>
      <c r="H60" s="91">
        <f t="shared" si="13"/>
        <v>22</v>
      </c>
      <c r="I60" s="91">
        <f t="shared" si="13"/>
        <v>15</v>
      </c>
      <c r="J60" s="91">
        <f t="shared" si="13"/>
        <v>9</v>
      </c>
      <c r="K60" s="91">
        <f t="shared" si="13"/>
        <v>6</v>
      </c>
      <c r="L60" s="91">
        <f t="shared" si="13"/>
        <v>1</v>
      </c>
      <c r="M60" s="91">
        <f t="shared" si="13"/>
        <v>0</v>
      </c>
      <c r="N60" s="91">
        <f t="shared" si="13"/>
        <v>1</v>
      </c>
      <c r="O60" s="85">
        <f t="shared" si="12"/>
        <v>81</v>
      </c>
    </row>
    <row r="61" spans="1:16">
      <c r="A61" s="206"/>
      <c r="B61" s="198" t="s">
        <v>74</v>
      </c>
      <c r="C61" s="86">
        <f>C60*P61/O60</f>
        <v>0</v>
      </c>
      <c r="D61" s="86">
        <f>D60*P61/O60</f>
        <v>1.5999999999999999</v>
      </c>
      <c r="E61" s="86">
        <f>E60*P61/O60</f>
        <v>0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0.79999999999999993</v>
      </c>
      <c r="M61" s="86">
        <f>M60*P61/O60</f>
        <v>0</v>
      </c>
      <c r="N61" s="86">
        <f>N60*P61/O60</f>
        <v>0.79999999999999993</v>
      </c>
      <c r="O61" s="87">
        <f t="shared" si="12"/>
        <v>64.8</v>
      </c>
      <c r="P61" s="158">
        <f>O60*80/100</f>
        <v>64.8</v>
      </c>
    </row>
    <row r="62" spans="1:16">
      <c r="A62" s="206"/>
      <c r="B62" s="199" t="s">
        <v>356</v>
      </c>
      <c r="C62" s="88">
        <f>รายเดือน65!B11</f>
        <v>0</v>
      </c>
      <c r="D62" s="88">
        <f>รายเดือน65!C11</f>
        <v>0</v>
      </c>
      <c r="E62" s="88">
        <f>รายเดือน65!D11</f>
        <v>0</v>
      </c>
      <c r="F62" s="88">
        <f>รายเดือน65!E11</f>
        <v>0</v>
      </c>
      <c r="G62" s="88">
        <f>รายเดือน65!F11</f>
        <v>0</v>
      </c>
      <c r="H62" s="88">
        <f>รายเดือน65!G11</f>
        <v>1</v>
      </c>
      <c r="I62" s="88">
        <f>รายเดือน65!H11</f>
        <v>0</v>
      </c>
      <c r="J62" s="88">
        <f>รายเดือน65!I11</f>
        <v>0</v>
      </c>
      <c r="K62" s="88">
        <f>รายเดือน65!J11</f>
        <v>0</v>
      </c>
      <c r="L62" s="88">
        <f>รายเดือน65!K11</f>
        <v>0</v>
      </c>
      <c r="M62" s="88">
        <f>รายเดือน65!L11</f>
        <v>0</v>
      </c>
      <c r="N62" s="88">
        <f>รายเดือน65!M11</f>
        <v>0</v>
      </c>
      <c r="O62" s="89">
        <f t="shared" si="12"/>
        <v>1</v>
      </c>
    </row>
    <row r="63" spans="1:16">
      <c r="A63" s="207"/>
      <c r="B63" s="200" t="s">
        <v>360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0</v>
      </c>
      <c r="H63" s="30">
        <f>C62+D62+E62+F62+G62+H62</f>
        <v>1</v>
      </c>
      <c r="I63" s="30">
        <f>C62+D62+E62+F62+G62+H62+I62</f>
        <v>1</v>
      </c>
      <c r="J63" s="30">
        <f>C62+D62+E62+F62+G62+H62+I62+J62</f>
        <v>1</v>
      </c>
      <c r="K63" s="30">
        <f>C62+D62+E62+F62+G62+H62+I62+J62+K62</f>
        <v>1</v>
      </c>
      <c r="L63" s="30">
        <f>C62+D62+E62+F62+G62+H62+I62+J62+K62+L62</f>
        <v>1</v>
      </c>
      <c r="M63" s="30">
        <f>C62+D62+E62+F62+G62+H62+I62+J62+K62+L62+M62</f>
        <v>1</v>
      </c>
      <c r="N63" s="30">
        <f>C62+D62+E62+F62+G62+H62+I62+J62+K62+L62+M62+N62</f>
        <v>1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334</v>
      </c>
      <c r="C65" s="280">
        <v>0</v>
      </c>
      <c r="D65" s="280">
        <v>0</v>
      </c>
      <c r="E65" s="280">
        <v>1</v>
      </c>
      <c r="F65" s="280">
        <v>3</v>
      </c>
      <c r="G65" s="280">
        <v>1</v>
      </c>
      <c r="H65" s="280">
        <v>9</v>
      </c>
      <c r="I65" s="280">
        <v>2</v>
      </c>
      <c r="J65" s="280">
        <v>2</v>
      </c>
      <c r="K65" s="280">
        <v>1</v>
      </c>
      <c r="L65" s="280">
        <v>1</v>
      </c>
      <c r="M65" s="280">
        <v>0</v>
      </c>
      <c r="N65" s="280">
        <v>0</v>
      </c>
      <c r="O65" s="84">
        <f t="shared" ref="O65:O72" si="14">SUM(C65:N65)</f>
        <v>20</v>
      </c>
    </row>
    <row r="66" spans="1:18">
      <c r="A66" s="195"/>
      <c r="B66" s="196" t="s">
        <v>152</v>
      </c>
      <c r="C66" s="280">
        <v>0</v>
      </c>
      <c r="D66" s="280">
        <v>0</v>
      </c>
      <c r="E66" s="280">
        <v>0</v>
      </c>
      <c r="F66" s="280">
        <v>1</v>
      </c>
      <c r="G66" s="280">
        <v>1</v>
      </c>
      <c r="H66" s="280">
        <v>20</v>
      </c>
      <c r="I66" s="280">
        <v>6</v>
      </c>
      <c r="J66" s="280">
        <v>17</v>
      </c>
      <c r="K66" s="280">
        <v>8</v>
      </c>
      <c r="L66" s="280">
        <v>2</v>
      </c>
      <c r="M66" s="280">
        <v>0</v>
      </c>
      <c r="N66" s="280">
        <v>4</v>
      </c>
      <c r="O66" s="84">
        <f t="shared" si="14"/>
        <v>59</v>
      </c>
    </row>
    <row r="67" spans="1:18">
      <c r="A67" s="195"/>
      <c r="B67" s="196" t="s">
        <v>153</v>
      </c>
      <c r="C67" s="280">
        <v>3</v>
      </c>
      <c r="D67" s="280">
        <v>13</v>
      </c>
      <c r="E67" s="280">
        <v>7</v>
      </c>
      <c r="F67" s="280">
        <v>5</v>
      </c>
      <c r="G67" s="280">
        <v>5</v>
      </c>
      <c r="H67" s="280">
        <v>18</v>
      </c>
      <c r="I67" s="280">
        <v>17</v>
      </c>
      <c r="J67" s="280">
        <v>32</v>
      </c>
      <c r="K67" s="280">
        <v>8</v>
      </c>
      <c r="L67" s="280">
        <v>8</v>
      </c>
      <c r="M67" s="280">
        <v>3</v>
      </c>
      <c r="N67" s="280">
        <v>0</v>
      </c>
      <c r="O67" s="84">
        <f t="shared" si="14"/>
        <v>119</v>
      </c>
    </row>
    <row r="68" spans="1:18">
      <c r="A68" s="195"/>
      <c r="B68" s="196" t="s">
        <v>189</v>
      </c>
      <c r="C68" s="280">
        <v>0</v>
      </c>
      <c r="D68" s="280">
        <v>0</v>
      </c>
      <c r="E68" s="280">
        <v>0</v>
      </c>
      <c r="F68" s="280">
        <v>10</v>
      </c>
      <c r="G68" s="280">
        <v>28</v>
      </c>
      <c r="H68" s="280">
        <v>28</v>
      </c>
      <c r="I68" s="280">
        <v>11</v>
      </c>
      <c r="J68" s="280">
        <v>2</v>
      </c>
      <c r="K68" s="280">
        <v>6</v>
      </c>
      <c r="L68" s="280">
        <v>2</v>
      </c>
      <c r="M68" s="280">
        <v>1</v>
      </c>
      <c r="N68" s="280">
        <v>0</v>
      </c>
      <c r="O68" s="84">
        <f t="shared" si="14"/>
        <v>88</v>
      </c>
    </row>
    <row r="69" spans="1:18">
      <c r="A69" s="195"/>
      <c r="B69" s="196" t="s">
        <v>333</v>
      </c>
      <c r="C69" s="280">
        <v>0</v>
      </c>
      <c r="D69" s="280">
        <v>0</v>
      </c>
      <c r="E69" s="280">
        <v>0</v>
      </c>
      <c r="F69" s="280">
        <v>1</v>
      </c>
      <c r="G69" s="280">
        <v>0</v>
      </c>
      <c r="H69" s="280">
        <v>0</v>
      </c>
      <c r="I69" s="280">
        <v>0</v>
      </c>
      <c r="J69" s="280">
        <v>4</v>
      </c>
      <c r="K69" s="280">
        <v>1</v>
      </c>
      <c r="L69" s="280">
        <v>3</v>
      </c>
      <c r="M69" s="280">
        <v>1</v>
      </c>
      <c r="N69" s="280">
        <v>1</v>
      </c>
      <c r="O69" s="84">
        <f t="shared" si="14"/>
        <v>11</v>
      </c>
    </row>
    <row r="70" spans="1:18">
      <c r="A70" s="161"/>
      <c r="B70" s="197" t="s">
        <v>359</v>
      </c>
      <c r="C70" s="91">
        <f>MEDIAN(C65:C69)</f>
        <v>0</v>
      </c>
      <c r="D70" s="91">
        <f t="shared" ref="D70:N70" si="15">MEDIAN(D65:D69)</f>
        <v>0</v>
      </c>
      <c r="E70" s="91">
        <f t="shared" si="15"/>
        <v>0</v>
      </c>
      <c r="F70" s="91">
        <f t="shared" si="15"/>
        <v>3</v>
      </c>
      <c r="G70" s="91">
        <f t="shared" si="15"/>
        <v>1</v>
      </c>
      <c r="H70" s="91">
        <f t="shared" si="15"/>
        <v>18</v>
      </c>
      <c r="I70" s="91">
        <f t="shared" si="15"/>
        <v>6</v>
      </c>
      <c r="J70" s="91">
        <f t="shared" si="15"/>
        <v>4</v>
      </c>
      <c r="K70" s="91">
        <f t="shared" si="15"/>
        <v>6</v>
      </c>
      <c r="L70" s="91">
        <f t="shared" si="15"/>
        <v>2</v>
      </c>
      <c r="M70" s="91">
        <f t="shared" si="15"/>
        <v>1</v>
      </c>
      <c r="N70" s="91">
        <f t="shared" si="15"/>
        <v>0</v>
      </c>
      <c r="O70" s="85">
        <f t="shared" si="14"/>
        <v>41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</v>
      </c>
      <c r="F71" s="86">
        <f>F70*P71/O70</f>
        <v>2.4</v>
      </c>
      <c r="G71" s="86">
        <f>G70*P71/O70</f>
        <v>0.79999999999999993</v>
      </c>
      <c r="H71" s="86">
        <f>H70*P71/O70</f>
        <v>14.399999999999999</v>
      </c>
      <c r="I71" s="86">
        <f>I70*P71/O70</f>
        <v>4.8</v>
      </c>
      <c r="J71" s="86">
        <f>J70*P71/O70</f>
        <v>3.1999999999999997</v>
      </c>
      <c r="K71" s="86">
        <f>K70*P71/O70</f>
        <v>4.8</v>
      </c>
      <c r="L71" s="86">
        <f>L70*P71/O70</f>
        <v>1.5999999999999999</v>
      </c>
      <c r="M71" s="86">
        <f>M70*P71/O70</f>
        <v>0.79999999999999993</v>
      </c>
      <c r="N71" s="86">
        <f>N70*P71/O70</f>
        <v>0</v>
      </c>
      <c r="O71" s="87">
        <f t="shared" si="14"/>
        <v>32.799999999999997</v>
      </c>
      <c r="P71" s="158">
        <f>O70*80/100</f>
        <v>32.799999999999997</v>
      </c>
    </row>
    <row r="72" spans="1:18">
      <c r="A72" s="195"/>
      <c r="B72" s="199" t="s">
        <v>356</v>
      </c>
      <c r="C72" s="88">
        <f>รายเดือน65!B12</f>
        <v>4</v>
      </c>
      <c r="D72" s="88">
        <f>รายเดือน65!C12</f>
        <v>0</v>
      </c>
      <c r="E72" s="88">
        <f>รายเดือน65!D12</f>
        <v>0</v>
      </c>
      <c r="F72" s="88">
        <f>รายเดือน65!E12</f>
        <v>1</v>
      </c>
      <c r="G72" s="88">
        <f>รายเดือน65!F12</f>
        <v>1</v>
      </c>
      <c r="H72" s="88">
        <f>รายเดือน65!G12</f>
        <v>4</v>
      </c>
      <c r="I72" s="88">
        <f>รายเดือน65!H12</f>
        <v>1</v>
      </c>
      <c r="J72" s="88">
        <f>รายเดือน65!I12</f>
        <v>0</v>
      </c>
      <c r="K72" s="88">
        <f>รายเดือน65!J12</f>
        <v>0</v>
      </c>
      <c r="L72" s="88">
        <f>รายเดือน65!K12</f>
        <v>0</v>
      </c>
      <c r="M72" s="88">
        <f>รายเดือน65!L12</f>
        <v>0</v>
      </c>
      <c r="N72" s="88">
        <f>รายเดือน65!M12</f>
        <v>0</v>
      </c>
      <c r="O72" s="89">
        <f t="shared" si="14"/>
        <v>11</v>
      </c>
    </row>
    <row r="73" spans="1:18">
      <c r="A73" s="203"/>
      <c r="B73" s="200" t="s">
        <v>360</v>
      </c>
      <c r="C73" s="30">
        <f>C72</f>
        <v>4</v>
      </c>
      <c r="D73" s="30">
        <f>C72+D72</f>
        <v>4</v>
      </c>
      <c r="E73" s="30">
        <f>C72+D72+E72</f>
        <v>4</v>
      </c>
      <c r="F73" s="30">
        <f>C72+D72+E72+F72</f>
        <v>5</v>
      </c>
      <c r="G73" s="30">
        <f>C72+D72+E72+F72+G72</f>
        <v>6</v>
      </c>
      <c r="H73" s="30">
        <f>C72+D72+E72+F72+G72+H72</f>
        <v>10</v>
      </c>
      <c r="I73" s="30">
        <f>C72+D72+E72+F72+G72+H72+I72</f>
        <v>11</v>
      </c>
      <c r="J73" s="30">
        <f>C72+D72+E72+F72+G72+H72+I72+J72</f>
        <v>11</v>
      </c>
      <c r="K73" s="30">
        <f>C72+D72+E72+F72+G72+H72+I72+J72+K72</f>
        <v>11</v>
      </c>
      <c r="L73" s="30">
        <f>C72+D72+E72+F72+G72+H72+I72+J72+K72+L72</f>
        <v>11</v>
      </c>
      <c r="M73" s="30">
        <f>C72+D72+E72+F72+G72+H72+I72+J72+K72+L72+M72</f>
        <v>11</v>
      </c>
      <c r="N73" s="30">
        <f>C72+D72+E72+F72+G72+H72+I72+J72+K72+L72+M72+N72</f>
        <v>11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334</v>
      </c>
      <c r="C75" s="281">
        <v>1</v>
      </c>
      <c r="D75" s="281">
        <v>0</v>
      </c>
      <c r="E75" s="281">
        <v>0</v>
      </c>
      <c r="F75" s="281">
        <v>0</v>
      </c>
      <c r="G75" s="281">
        <v>0</v>
      </c>
      <c r="H75" s="281">
        <v>13</v>
      </c>
      <c r="I75" s="281">
        <v>8</v>
      </c>
      <c r="J75" s="281">
        <v>13</v>
      </c>
      <c r="K75" s="281">
        <v>0</v>
      </c>
      <c r="L75" s="281">
        <v>1</v>
      </c>
      <c r="M75" s="281">
        <v>0</v>
      </c>
      <c r="N75" s="281">
        <v>0</v>
      </c>
      <c r="O75" s="84">
        <f t="shared" ref="O75:O82" si="16">SUM(C75:N75)</f>
        <v>36</v>
      </c>
    </row>
    <row r="76" spans="1:18">
      <c r="A76" s="195"/>
      <c r="B76" s="196" t="s">
        <v>152</v>
      </c>
      <c r="C76" s="281">
        <v>1</v>
      </c>
      <c r="D76" s="281">
        <v>0</v>
      </c>
      <c r="E76" s="281">
        <v>0</v>
      </c>
      <c r="F76" s="281">
        <v>0</v>
      </c>
      <c r="G76" s="281">
        <v>5</v>
      </c>
      <c r="H76" s="281">
        <v>14</v>
      </c>
      <c r="I76" s="281">
        <v>18</v>
      </c>
      <c r="J76" s="281">
        <v>20</v>
      </c>
      <c r="K76" s="281">
        <v>4</v>
      </c>
      <c r="L76" s="281">
        <v>1</v>
      </c>
      <c r="M76" s="281">
        <v>6</v>
      </c>
      <c r="N76" s="281">
        <v>16</v>
      </c>
      <c r="O76" s="84">
        <f t="shared" si="16"/>
        <v>85</v>
      </c>
    </row>
    <row r="77" spans="1:18">
      <c r="A77" s="195"/>
      <c r="B77" s="196" t="s">
        <v>153</v>
      </c>
      <c r="C77" s="281">
        <v>8</v>
      </c>
      <c r="D77" s="281">
        <v>5</v>
      </c>
      <c r="E77" s="281">
        <v>13</v>
      </c>
      <c r="F77" s="281">
        <v>6</v>
      </c>
      <c r="G77" s="281">
        <v>29</v>
      </c>
      <c r="H77" s="281">
        <v>86</v>
      </c>
      <c r="I77" s="281">
        <v>85</v>
      </c>
      <c r="J77" s="281">
        <v>38</v>
      </c>
      <c r="K77" s="281">
        <v>20</v>
      </c>
      <c r="L77" s="281">
        <v>21</v>
      </c>
      <c r="M77" s="281">
        <v>21</v>
      </c>
      <c r="N77" s="281">
        <v>2</v>
      </c>
      <c r="O77" s="84">
        <f t="shared" si="16"/>
        <v>334</v>
      </c>
      <c r="R77" s="223"/>
    </row>
    <row r="78" spans="1:18">
      <c r="A78" s="195"/>
      <c r="B78" s="196" t="s">
        <v>189</v>
      </c>
      <c r="C78" s="281">
        <v>6</v>
      </c>
      <c r="D78" s="281">
        <v>9</v>
      </c>
      <c r="E78" s="281">
        <v>10</v>
      </c>
      <c r="F78" s="281">
        <v>10</v>
      </c>
      <c r="G78" s="281">
        <v>25</v>
      </c>
      <c r="H78" s="281">
        <v>14</v>
      </c>
      <c r="I78" s="281">
        <v>27</v>
      </c>
      <c r="J78" s="281">
        <v>16</v>
      </c>
      <c r="K78" s="281">
        <v>7</v>
      </c>
      <c r="L78" s="281">
        <v>1</v>
      </c>
      <c r="M78" s="281">
        <v>1</v>
      </c>
      <c r="N78" s="281">
        <v>1</v>
      </c>
      <c r="O78" s="84">
        <f t="shared" si="16"/>
        <v>127</v>
      </c>
    </row>
    <row r="79" spans="1:18">
      <c r="A79" s="195"/>
      <c r="B79" s="196" t="s">
        <v>333</v>
      </c>
      <c r="C79" s="281">
        <v>0</v>
      </c>
      <c r="D79" s="281">
        <v>0</v>
      </c>
      <c r="E79" s="281">
        <v>0</v>
      </c>
      <c r="F79" s="281">
        <v>0</v>
      </c>
      <c r="G79" s="281">
        <v>0</v>
      </c>
      <c r="H79" s="281">
        <v>0</v>
      </c>
      <c r="I79" s="281">
        <v>0</v>
      </c>
      <c r="J79" s="281">
        <v>1</v>
      </c>
      <c r="K79" s="281">
        <v>2</v>
      </c>
      <c r="L79" s="281">
        <v>3</v>
      </c>
      <c r="M79" s="281">
        <v>0</v>
      </c>
      <c r="N79" s="281">
        <v>0</v>
      </c>
      <c r="O79" s="84">
        <f t="shared" si="16"/>
        <v>6</v>
      </c>
    </row>
    <row r="80" spans="1:18">
      <c r="A80" s="161"/>
      <c r="B80" s="197" t="s">
        <v>359</v>
      </c>
      <c r="C80" s="91">
        <f>MEDIAN(C75:C79)</f>
        <v>1</v>
      </c>
      <c r="D80" s="91">
        <f t="shared" ref="D80:N80" si="17">MEDIAN(D75:D79)</f>
        <v>0</v>
      </c>
      <c r="E80" s="91">
        <f t="shared" si="17"/>
        <v>0</v>
      </c>
      <c r="F80" s="91">
        <f t="shared" si="17"/>
        <v>0</v>
      </c>
      <c r="G80" s="91">
        <f t="shared" si="17"/>
        <v>5</v>
      </c>
      <c r="H80" s="91">
        <f t="shared" si="17"/>
        <v>14</v>
      </c>
      <c r="I80" s="91">
        <f t="shared" si="17"/>
        <v>18</v>
      </c>
      <c r="J80" s="91">
        <f t="shared" si="17"/>
        <v>16</v>
      </c>
      <c r="K80" s="91">
        <f t="shared" si="17"/>
        <v>4</v>
      </c>
      <c r="L80" s="91">
        <f t="shared" si="17"/>
        <v>1</v>
      </c>
      <c r="M80" s="91">
        <f t="shared" si="17"/>
        <v>1</v>
      </c>
      <c r="N80" s="91">
        <f t="shared" si="17"/>
        <v>1</v>
      </c>
      <c r="O80" s="85">
        <f t="shared" si="16"/>
        <v>61</v>
      </c>
    </row>
    <row r="81" spans="1:16">
      <c r="A81" s="195"/>
      <c r="B81" s="198" t="s">
        <v>74</v>
      </c>
      <c r="C81" s="86">
        <f>C80*P81/O80</f>
        <v>0.79999999999999993</v>
      </c>
      <c r="D81" s="86">
        <f>D80*P81/O80</f>
        <v>0</v>
      </c>
      <c r="E81" s="86">
        <f>E80*P81/O80</f>
        <v>0</v>
      </c>
      <c r="F81" s="86">
        <f>F80*P81/O80</f>
        <v>0</v>
      </c>
      <c r="G81" s="86">
        <f>G80*P81/O80</f>
        <v>4</v>
      </c>
      <c r="H81" s="86">
        <f>H80*P81/O80</f>
        <v>11.2</v>
      </c>
      <c r="I81" s="86">
        <f>I80*P81/O80</f>
        <v>14.4</v>
      </c>
      <c r="J81" s="86">
        <f>J80*P81/O80</f>
        <v>12.799999999999999</v>
      </c>
      <c r="K81" s="86">
        <f>K80*P81/O80</f>
        <v>3.1999999999999997</v>
      </c>
      <c r="L81" s="86">
        <f>L80*P81/O80</f>
        <v>0.79999999999999993</v>
      </c>
      <c r="M81" s="86">
        <f>M80*P81/O80</f>
        <v>0.79999999999999993</v>
      </c>
      <c r="N81" s="86">
        <f>N80*P81/O80</f>
        <v>0.79999999999999993</v>
      </c>
      <c r="O81" s="87">
        <f t="shared" si="16"/>
        <v>48.79999999999999</v>
      </c>
      <c r="P81" s="158">
        <f>O80*80/100</f>
        <v>48.8</v>
      </c>
    </row>
    <row r="82" spans="1:16">
      <c r="A82" s="195"/>
      <c r="B82" s="199" t="s">
        <v>356</v>
      </c>
      <c r="C82" s="88">
        <f>รายเดือน65!B13</f>
        <v>0</v>
      </c>
      <c r="D82" s="88">
        <f>รายเดือน65!C13</f>
        <v>0</v>
      </c>
      <c r="E82" s="88">
        <f>รายเดือน65!D13</f>
        <v>0</v>
      </c>
      <c r="F82" s="88">
        <f>รายเดือน65!E13</f>
        <v>0</v>
      </c>
      <c r="G82" s="88">
        <f>รายเดือน65!F13</f>
        <v>1</v>
      </c>
      <c r="H82" s="88">
        <f>รายเดือน65!G13</f>
        <v>2</v>
      </c>
      <c r="I82" s="88">
        <f>รายเดือน65!H13</f>
        <v>0</v>
      </c>
      <c r="J82" s="88">
        <f>รายเดือน65!I13</f>
        <v>0</v>
      </c>
      <c r="K82" s="88">
        <f>รายเดือน65!J13</f>
        <v>0</v>
      </c>
      <c r="L82" s="88">
        <f>รายเดือน65!K13</f>
        <v>0</v>
      </c>
      <c r="M82" s="88">
        <f>รายเดือน65!L13</f>
        <v>0</v>
      </c>
      <c r="N82" s="88">
        <f>รายเดือน65!M13</f>
        <v>0</v>
      </c>
      <c r="O82" s="89">
        <f t="shared" si="16"/>
        <v>3</v>
      </c>
    </row>
    <row r="83" spans="1:16">
      <c r="A83" s="203"/>
      <c r="B83" s="200" t="s">
        <v>360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1</v>
      </c>
      <c r="H83" s="30">
        <f>C82+D82+E82+F82+G82+H82</f>
        <v>3</v>
      </c>
      <c r="I83" s="30">
        <f>C82+D82+E82+F82+G82+H82+I82</f>
        <v>3</v>
      </c>
      <c r="J83" s="30">
        <f>C82+D82+E82+F82+G82+H82+I82+J82</f>
        <v>3</v>
      </c>
      <c r="K83" s="30">
        <f>C82+D82+E82+F82+G82+H82+I82+J82+K82</f>
        <v>3</v>
      </c>
      <c r="L83" s="30">
        <f>C82+D82+E82+F82+G82+H82+I82+J82+K82+L82</f>
        <v>3</v>
      </c>
      <c r="M83" s="30">
        <f>C82+D82+E82+F82+G82+H82+I82+J82+K82+L82+M82</f>
        <v>3</v>
      </c>
      <c r="N83" s="30">
        <f>C82+D82+E82+F82+G82+H82+I82+J82+K82+L82+M82+N82</f>
        <v>3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334</v>
      </c>
      <c r="C85" s="282">
        <v>0</v>
      </c>
      <c r="D85" s="282">
        <v>0</v>
      </c>
      <c r="E85" s="282">
        <v>1</v>
      </c>
      <c r="F85" s="282">
        <v>1</v>
      </c>
      <c r="G85" s="282">
        <v>7</v>
      </c>
      <c r="H85" s="282">
        <v>13</v>
      </c>
      <c r="I85" s="282">
        <v>7</v>
      </c>
      <c r="J85" s="282">
        <v>3</v>
      </c>
      <c r="K85" s="282">
        <v>4</v>
      </c>
      <c r="L85" s="282">
        <v>3</v>
      </c>
      <c r="M85" s="282">
        <v>1</v>
      </c>
      <c r="N85" s="282">
        <v>0</v>
      </c>
      <c r="O85" s="84">
        <f t="shared" ref="O85:O92" si="18">SUM(C85:N85)</f>
        <v>40</v>
      </c>
    </row>
    <row r="86" spans="1:16">
      <c r="A86" s="195"/>
      <c r="B86" s="196" t="s">
        <v>152</v>
      </c>
      <c r="C86" s="282">
        <v>1</v>
      </c>
      <c r="D86" s="282">
        <v>0</v>
      </c>
      <c r="E86" s="282">
        <v>0</v>
      </c>
      <c r="F86" s="282">
        <v>0</v>
      </c>
      <c r="G86" s="282">
        <v>3</v>
      </c>
      <c r="H86" s="282">
        <v>24</v>
      </c>
      <c r="I86" s="282">
        <v>21</v>
      </c>
      <c r="J86" s="282">
        <v>12</v>
      </c>
      <c r="K86" s="282">
        <v>17</v>
      </c>
      <c r="L86" s="282">
        <v>9</v>
      </c>
      <c r="M86" s="282">
        <v>3</v>
      </c>
      <c r="N86" s="282">
        <v>2</v>
      </c>
      <c r="O86" s="84">
        <f t="shared" si="18"/>
        <v>92</v>
      </c>
    </row>
    <row r="87" spans="1:16">
      <c r="A87" s="195"/>
      <c r="B87" s="196" t="s">
        <v>153</v>
      </c>
      <c r="C87" s="282">
        <v>13</v>
      </c>
      <c r="D87" s="282">
        <v>9</v>
      </c>
      <c r="E87" s="282">
        <v>7</v>
      </c>
      <c r="F87" s="282">
        <v>12</v>
      </c>
      <c r="G87" s="282">
        <v>28</v>
      </c>
      <c r="H87" s="282">
        <v>41</v>
      </c>
      <c r="I87" s="282">
        <v>48</v>
      </c>
      <c r="J87" s="282">
        <v>36</v>
      </c>
      <c r="K87" s="282">
        <v>21</v>
      </c>
      <c r="L87" s="282">
        <v>23</v>
      </c>
      <c r="M87" s="282">
        <v>9</v>
      </c>
      <c r="N87" s="282">
        <v>1</v>
      </c>
      <c r="O87" s="84">
        <f t="shared" si="18"/>
        <v>248</v>
      </c>
    </row>
    <row r="88" spans="1:16">
      <c r="A88" s="195"/>
      <c r="B88" s="196" t="s">
        <v>189</v>
      </c>
      <c r="C88" s="282">
        <v>5</v>
      </c>
      <c r="D88" s="282">
        <v>5</v>
      </c>
      <c r="E88" s="282">
        <v>2</v>
      </c>
      <c r="F88" s="282">
        <v>14</v>
      </c>
      <c r="G88" s="282">
        <v>5</v>
      </c>
      <c r="H88" s="282">
        <v>18</v>
      </c>
      <c r="I88" s="282">
        <v>30</v>
      </c>
      <c r="J88" s="282">
        <v>33</v>
      </c>
      <c r="K88" s="282">
        <v>13</v>
      </c>
      <c r="L88" s="282">
        <v>0</v>
      </c>
      <c r="M88" s="282">
        <v>0</v>
      </c>
      <c r="N88" s="282">
        <v>0</v>
      </c>
      <c r="O88" s="84">
        <f t="shared" si="18"/>
        <v>125</v>
      </c>
    </row>
    <row r="89" spans="1:16">
      <c r="A89" s="195"/>
      <c r="B89" s="196" t="s">
        <v>333</v>
      </c>
      <c r="C89" s="282">
        <v>0</v>
      </c>
      <c r="D89" s="282">
        <v>0</v>
      </c>
      <c r="E89" s="282">
        <v>0</v>
      </c>
      <c r="F89" s="282">
        <v>2</v>
      </c>
      <c r="G89" s="282">
        <v>1</v>
      </c>
      <c r="H89" s="282">
        <v>0</v>
      </c>
      <c r="I89" s="282">
        <v>0</v>
      </c>
      <c r="J89" s="282">
        <v>1</v>
      </c>
      <c r="K89" s="282">
        <v>2</v>
      </c>
      <c r="L89" s="282">
        <v>0</v>
      </c>
      <c r="M89" s="282">
        <v>0</v>
      </c>
      <c r="N89" s="282">
        <v>0</v>
      </c>
      <c r="O89" s="84">
        <f t="shared" si="18"/>
        <v>6</v>
      </c>
    </row>
    <row r="90" spans="1:16">
      <c r="A90" s="161"/>
      <c r="B90" s="197" t="s">
        <v>359</v>
      </c>
      <c r="C90" s="91">
        <f>MEDIAN(C85:C89)</f>
        <v>1</v>
      </c>
      <c r="D90" s="91">
        <f t="shared" ref="D90:N90" si="19">MEDIAN(D85:D89)</f>
        <v>0</v>
      </c>
      <c r="E90" s="91">
        <f t="shared" si="19"/>
        <v>1</v>
      </c>
      <c r="F90" s="91">
        <f t="shared" si="19"/>
        <v>2</v>
      </c>
      <c r="G90" s="91">
        <f t="shared" si="19"/>
        <v>5</v>
      </c>
      <c r="H90" s="91">
        <f t="shared" si="19"/>
        <v>18</v>
      </c>
      <c r="I90" s="91">
        <f t="shared" si="19"/>
        <v>21</v>
      </c>
      <c r="J90" s="91">
        <f t="shared" si="19"/>
        <v>12</v>
      </c>
      <c r="K90" s="91">
        <f t="shared" si="19"/>
        <v>13</v>
      </c>
      <c r="L90" s="91">
        <f t="shared" si="19"/>
        <v>3</v>
      </c>
      <c r="M90" s="91">
        <f t="shared" si="19"/>
        <v>1</v>
      </c>
      <c r="N90" s="91">
        <f t="shared" si="19"/>
        <v>0</v>
      </c>
      <c r="O90" s="85">
        <f t="shared" si="18"/>
        <v>77</v>
      </c>
    </row>
    <row r="91" spans="1:16">
      <c r="A91" s="195"/>
      <c r="B91" s="198" t="s">
        <v>74</v>
      </c>
      <c r="C91" s="86">
        <f>C90*P91/O90</f>
        <v>0.8</v>
      </c>
      <c r="D91" s="86">
        <f>D90*P91/O90</f>
        <v>0</v>
      </c>
      <c r="E91" s="86">
        <f>E90*P91/O90</f>
        <v>0.8</v>
      </c>
      <c r="F91" s="86">
        <f>F90*P91/O90</f>
        <v>1.6</v>
      </c>
      <c r="G91" s="86">
        <f>G90*P91/O90</f>
        <v>4</v>
      </c>
      <c r="H91" s="86">
        <f>H90*P91/O90</f>
        <v>14.399999999999999</v>
      </c>
      <c r="I91" s="86">
        <f>I90*P91/O90</f>
        <v>16.8</v>
      </c>
      <c r="J91" s="86">
        <f>J90*P91/O90</f>
        <v>9.6000000000000014</v>
      </c>
      <c r="K91" s="86">
        <f>K90*P91/O90</f>
        <v>10.4</v>
      </c>
      <c r="L91" s="86">
        <f>L90*P91/O90</f>
        <v>2.4000000000000004</v>
      </c>
      <c r="M91" s="86">
        <f>M90*P91/O90</f>
        <v>0.8</v>
      </c>
      <c r="N91" s="86">
        <f>N90*P91/O90</f>
        <v>0</v>
      </c>
      <c r="O91" s="87">
        <f t="shared" si="18"/>
        <v>61.599999999999994</v>
      </c>
      <c r="P91" s="158">
        <f>O90*80/100</f>
        <v>61.6</v>
      </c>
    </row>
    <row r="92" spans="1:16">
      <c r="A92" s="195"/>
      <c r="B92" s="199" t="s">
        <v>356</v>
      </c>
      <c r="C92" s="88">
        <f>รายเดือน65!B16</f>
        <v>1</v>
      </c>
      <c r="D92" s="88">
        <f>รายเดือน65!C16</f>
        <v>0</v>
      </c>
      <c r="E92" s="88">
        <f>รายเดือน65!D16</f>
        <v>0</v>
      </c>
      <c r="F92" s="88">
        <f>รายเดือน65!E16</f>
        <v>0</v>
      </c>
      <c r="G92" s="88">
        <f>รายเดือน65!F16</f>
        <v>2</v>
      </c>
      <c r="H92" s="88">
        <f>รายเดือน65!G16</f>
        <v>7</v>
      </c>
      <c r="I92" s="88">
        <f>รายเดือน65!H16</f>
        <v>0</v>
      </c>
      <c r="J92" s="88">
        <f>รายเดือน65!I16</f>
        <v>0</v>
      </c>
      <c r="K92" s="88">
        <f>รายเดือน65!J16</f>
        <v>0</v>
      </c>
      <c r="L92" s="88">
        <f>รายเดือน65!K16</f>
        <v>0</v>
      </c>
      <c r="M92" s="88">
        <f>รายเดือน65!L16</f>
        <v>0</v>
      </c>
      <c r="N92" s="88">
        <f>รายเดือน65!M16</f>
        <v>0</v>
      </c>
      <c r="O92" s="89">
        <f t="shared" si="18"/>
        <v>10</v>
      </c>
    </row>
    <row r="93" spans="1:16">
      <c r="A93" s="203"/>
      <c r="B93" s="200" t="s">
        <v>360</v>
      </c>
      <c r="C93" s="30">
        <f>C92</f>
        <v>1</v>
      </c>
      <c r="D93" s="30">
        <f>C92+D92</f>
        <v>1</v>
      </c>
      <c r="E93" s="30">
        <f>C92+D92+E92</f>
        <v>1</v>
      </c>
      <c r="F93" s="30">
        <f>C92+D92+E92+F92</f>
        <v>1</v>
      </c>
      <c r="G93" s="30">
        <f>C92+D92+E92+F92+G92</f>
        <v>3</v>
      </c>
      <c r="H93" s="30">
        <f>C92+D92+E92+F92+G92+H92</f>
        <v>10</v>
      </c>
      <c r="I93" s="30">
        <f>C92+D92+E92+F92+G92+H92+I92</f>
        <v>10</v>
      </c>
      <c r="J93" s="30">
        <f>C92+D92+E92+F92+G92+H92+I92+J92</f>
        <v>10</v>
      </c>
      <c r="K93" s="30">
        <f>C92+D92+E92+F92+G92+H92+I92+J92+K92</f>
        <v>10</v>
      </c>
      <c r="L93" s="30">
        <f>C92+D92+E92+F92+G92+H92+I92+J92+K92+L92</f>
        <v>10</v>
      </c>
      <c r="M93" s="30">
        <f>C92+D92+E92+F92+G92+H92+I92+J92+K92+L92+M92</f>
        <v>10</v>
      </c>
      <c r="N93" s="30">
        <f>C92+D92+E92+F92+G92+H92+I92+J92+K92+L92+M92+N92</f>
        <v>10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334</v>
      </c>
      <c r="C95" s="283">
        <v>0</v>
      </c>
      <c r="D95" s="283">
        <v>0</v>
      </c>
      <c r="E95" s="283">
        <v>3</v>
      </c>
      <c r="F95" s="283">
        <v>0</v>
      </c>
      <c r="G95" s="283">
        <v>1</v>
      </c>
      <c r="H95" s="283">
        <v>24</v>
      </c>
      <c r="I95" s="283">
        <v>11</v>
      </c>
      <c r="J95" s="283">
        <v>22</v>
      </c>
      <c r="K95" s="283">
        <v>12</v>
      </c>
      <c r="L95" s="283">
        <v>1</v>
      </c>
      <c r="M95" s="283">
        <v>0</v>
      </c>
      <c r="N95" s="283">
        <v>1</v>
      </c>
      <c r="O95" s="84">
        <f t="shared" ref="O95:O102" si="20">SUM(C95:N95)</f>
        <v>75</v>
      </c>
    </row>
    <row r="96" spans="1:16">
      <c r="A96" s="195"/>
      <c r="B96" s="196" t="s">
        <v>152</v>
      </c>
      <c r="C96" s="283">
        <v>1</v>
      </c>
      <c r="D96" s="283">
        <v>0</v>
      </c>
      <c r="E96" s="283">
        <v>1</v>
      </c>
      <c r="F96" s="283">
        <v>2</v>
      </c>
      <c r="G96" s="283">
        <v>22</v>
      </c>
      <c r="H96" s="283">
        <v>60</v>
      </c>
      <c r="I96" s="283">
        <v>51</v>
      </c>
      <c r="J96" s="283">
        <v>33</v>
      </c>
      <c r="K96" s="283">
        <v>25</v>
      </c>
      <c r="L96" s="283">
        <v>2</v>
      </c>
      <c r="M96" s="283">
        <v>5</v>
      </c>
      <c r="N96" s="283">
        <v>10</v>
      </c>
      <c r="O96" s="84">
        <f t="shared" si="20"/>
        <v>212</v>
      </c>
    </row>
    <row r="97" spans="1:16">
      <c r="A97" s="195"/>
      <c r="B97" s="196" t="s">
        <v>153</v>
      </c>
      <c r="C97" s="283">
        <v>4</v>
      </c>
      <c r="D97" s="283">
        <v>10</v>
      </c>
      <c r="E97" s="283">
        <v>9</v>
      </c>
      <c r="F97" s="283">
        <v>8</v>
      </c>
      <c r="G97" s="283">
        <v>36</v>
      </c>
      <c r="H97" s="283">
        <v>77</v>
      </c>
      <c r="I97" s="283">
        <v>50</v>
      </c>
      <c r="J97" s="283">
        <v>32</v>
      </c>
      <c r="K97" s="283">
        <v>65</v>
      </c>
      <c r="L97" s="283">
        <v>35</v>
      </c>
      <c r="M97" s="283">
        <v>17</v>
      </c>
      <c r="N97" s="283">
        <v>12</v>
      </c>
      <c r="O97" s="84">
        <f t="shared" si="20"/>
        <v>355</v>
      </c>
    </row>
    <row r="98" spans="1:16">
      <c r="A98" s="195"/>
      <c r="B98" s="196" t="s">
        <v>189</v>
      </c>
      <c r="C98" s="283">
        <v>6</v>
      </c>
      <c r="D98" s="283">
        <v>3</v>
      </c>
      <c r="E98" s="283">
        <v>3</v>
      </c>
      <c r="F98" s="283">
        <v>7</v>
      </c>
      <c r="G98" s="283">
        <v>18</v>
      </c>
      <c r="H98" s="283">
        <v>28</v>
      </c>
      <c r="I98" s="283">
        <v>15</v>
      </c>
      <c r="J98" s="283">
        <v>14</v>
      </c>
      <c r="K98" s="283">
        <v>16</v>
      </c>
      <c r="L98" s="283">
        <v>9</v>
      </c>
      <c r="M98" s="283">
        <v>3</v>
      </c>
      <c r="N98" s="283">
        <v>0</v>
      </c>
      <c r="O98" s="84">
        <f t="shared" si="20"/>
        <v>122</v>
      </c>
    </row>
    <row r="99" spans="1:16">
      <c r="A99" s="195"/>
      <c r="B99" s="196" t="s">
        <v>333</v>
      </c>
      <c r="C99" s="283">
        <v>0</v>
      </c>
      <c r="D99" s="283">
        <v>0</v>
      </c>
      <c r="E99" s="283">
        <v>2</v>
      </c>
      <c r="F99" s="283">
        <v>0</v>
      </c>
      <c r="G99" s="283">
        <v>1</v>
      </c>
      <c r="H99" s="283">
        <v>6</v>
      </c>
      <c r="I99" s="283">
        <v>8</v>
      </c>
      <c r="J99" s="283">
        <v>12</v>
      </c>
      <c r="K99" s="283">
        <v>0</v>
      </c>
      <c r="L99" s="283">
        <v>8</v>
      </c>
      <c r="M99" s="283">
        <v>1</v>
      </c>
      <c r="N99" s="283">
        <v>1</v>
      </c>
      <c r="O99" s="84">
        <f t="shared" si="20"/>
        <v>39</v>
      </c>
    </row>
    <row r="100" spans="1:16">
      <c r="A100" s="161"/>
      <c r="B100" s="197" t="s">
        <v>359</v>
      </c>
      <c r="C100" s="91">
        <f>MEDIAN(C95:C99)</f>
        <v>1</v>
      </c>
      <c r="D100" s="91">
        <f t="shared" ref="D100:N100" si="21">MEDIAN(D95:D99)</f>
        <v>0</v>
      </c>
      <c r="E100" s="91">
        <f t="shared" si="21"/>
        <v>3</v>
      </c>
      <c r="F100" s="91">
        <f t="shared" si="21"/>
        <v>2</v>
      </c>
      <c r="G100" s="91">
        <f t="shared" si="21"/>
        <v>18</v>
      </c>
      <c r="H100" s="91">
        <f t="shared" si="21"/>
        <v>28</v>
      </c>
      <c r="I100" s="91">
        <f t="shared" si="21"/>
        <v>15</v>
      </c>
      <c r="J100" s="91">
        <f t="shared" si="21"/>
        <v>22</v>
      </c>
      <c r="K100" s="91">
        <f t="shared" si="21"/>
        <v>16</v>
      </c>
      <c r="L100" s="91">
        <f t="shared" si="21"/>
        <v>8</v>
      </c>
      <c r="M100" s="91">
        <f t="shared" si="21"/>
        <v>3</v>
      </c>
      <c r="N100" s="91">
        <f t="shared" si="21"/>
        <v>1</v>
      </c>
      <c r="O100" s="85">
        <f t="shared" si="20"/>
        <v>117</v>
      </c>
    </row>
    <row r="101" spans="1:16">
      <c r="A101" s="195"/>
      <c r="B101" s="198" t="s">
        <v>74</v>
      </c>
      <c r="C101" s="86">
        <f>C100*P101/O100</f>
        <v>0.79999999999999993</v>
      </c>
      <c r="D101" s="86">
        <f>D100*P101/O100</f>
        <v>0</v>
      </c>
      <c r="E101" s="86">
        <f>E100*P101/O100</f>
        <v>2.3999999999999995</v>
      </c>
      <c r="F101" s="86">
        <f>F100*P101/O100</f>
        <v>1.5999999999999999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17.599999999999998</v>
      </c>
      <c r="K101" s="86">
        <f>K100*P101/O100</f>
        <v>12.799999999999999</v>
      </c>
      <c r="L101" s="86">
        <f>L100*P101/O100</f>
        <v>6.3999999999999995</v>
      </c>
      <c r="M101" s="86">
        <f>M100*P101/O100</f>
        <v>2.3999999999999995</v>
      </c>
      <c r="N101" s="86">
        <f>N100*P101/O100</f>
        <v>0.79999999999999993</v>
      </c>
      <c r="O101" s="87">
        <f t="shared" si="20"/>
        <v>93.6</v>
      </c>
      <c r="P101" s="158">
        <f>O100*80/100</f>
        <v>93.6</v>
      </c>
    </row>
    <row r="102" spans="1:16">
      <c r="A102" s="195"/>
      <c r="B102" s="199" t="s">
        <v>356</v>
      </c>
      <c r="C102" s="88">
        <f>รายเดือน65!B17</f>
        <v>4</v>
      </c>
      <c r="D102" s="88">
        <f>รายเดือน65!C17</f>
        <v>4</v>
      </c>
      <c r="E102" s="88">
        <f>รายเดือน65!D17</f>
        <v>0</v>
      </c>
      <c r="F102" s="88">
        <f>รายเดือน65!E17</f>
        <v>0</v>
      </c>
      <c r="G102" s="88">
        <f>รายเดือน65!F17</f>
        <v>0</v>
      </c>
      <c r="H102" s="88">
        <f>รายเดือน65!G17</f>
        <v>1</v>
      </c>
      <c r="I102" s="88">
        <f>รายเดือน65!H17</f>
        <v>0</v>
      </c>
      <c r="J102" s="88">
        <f>รายเดือน65!I17</f>
        <v>0</v>
      </c>
      <c r="K102" s="88">
        <f>รายเดือน65!J17</f>
        <v>0</v>
      </c>
      <c r="L102" s="88">
        <f>รายเดือน65!K17</f>
        <v>0</v>
      </c>
      <c r="M102" s="88">
        <f>รายเดือน65!L17</f>
        <v>0</v>
      </c>
      <c r="N102" s="88">
        <f>รายเดือน65!M17</f>
        <v>0</v>
      </c>
      <c r="O102" s="89">
        <f t="shared" si="20"/>
        <v>9</v>
      </c>
    </row>
    <row r="103" spans="1:16">
      <c r="A103" s="203"/>
      <c r="B103" s="200" t="s">
        <v>360</v>
      </c>
      <c r="C103" s="30">
        <f>C102</f>
        <v>4</v>
      </c>
      <c r="D103" s="30">
        <f>C102+D102</f>
        <v>8</v>
      </c>
      <c r="E103" s="30">
        <f>C102+D102+E102</f>
        <v>8</v>
      </c>
      <c r="F103" s="30">
        <f>C102+D102+E102+F102</f>
        <v>8</v>
      </c>
      <c r="G103" s="30">
        <f>C102+D102+E102+F102+G102</f>
        <v>8</v>
      </c>
      <c r="H103" s="30">
        <f>C102+D102+E102+F102+G102+H102</f>
        <v>9</v>
      </c>
      <c r="I103" s="30">
        <f>C102+D102+E102+F102+G102+H102+I102</f>
        <v>9</v>
      </c>
      <c r="J103" s="30">
        <f>C102+D102+E102+F102+G102+H102+I102+J102</f>
        <v>9</v>
      </c>
      <c r="K103" s="30">
        <f>C102+D102+E102+F102+G102+H102+I102+J102+K102</f>
        <v>9</v>
      </c>
      <c r="L103" s="30">
        <f>C102+D102+E102+F102+G102+H102+I102+J102+K102+L102</f>
        <v>9</v>
      </c>
      <c r="M103" s="30">
        <f>C102+D102+E102+F102+G102+H102+I102+J102+K102+L102+M102</f>
        <v>9</v>
      </c>
      <c r="N103" s="30">
        <f>C102+D102+E102+F102+G102+H102+I102+J102+K102+L102+M102+N102</f>
        <v>9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334</v>
      </c>
      <c r="C105" s="284">
        <v>2</v>
      </c>
      <c r="D105" s="284">
        <v>0</v>
      </c>
      <c r="E105" s="284">
        <v>0</v>
      </c>
      <c r="F105" s="284">
        <v>1</v>
      </c>
      <c r="G105" s="284">
        <v>3</v>
      </c>
      <c r="H105" s="284">
        <v>16</v>
      </c>
      <c r="I105" s="284">
        <v>4</v>
      </c>
      <c r="J105" s="284">
        <v>6</v>
      </c>
      <c r="K105" s="284">
        <v>3</v>
      </c>
      <c r="L105" s="284">
        <v>1</v>
      </c>
      <c r="M105" s="284">
        <v>2</v>
      </c>
      <c r="N105" s="284">
        <v>0</v>
      </c>
      <c r="O105" s="84">
        <f t="shared" ref="O105:O112" si="22">SUM(C105:N105)</f>
        <v>38</v>
      </c>
    </row>
    <row r="106" spans="1:16">
      <c r="A106" s="195"/>
      <c r="B106" s="196" t="s">
        <v>152</v>
      </c>
      <c r="C106" s="284">
        <v>1</v>
      </c>
      <c r="D106" s="284">
        <v>1</v>
      </c>
      <c r="E106" s="284">
        <v>1</v>
      </c>
      <c r="F106" s="284">
        <v>8</v>
      </c>
      <c r="G106" s="284">
        <v>19</v>
      </c>
      <c r="H106" s="284">
        <v>17</v>
      </c>
      <c r="I106" s="284">
        <v>6</v>
      </c>
      <c r="J106" s="284">
        <v>4</v>
      </c>
      <c r="K106" s="284">
        <v>1</v>
      </c>
      <c r="L106" s="284">
        <v>2</v>
      </c>
      <c r="M106" s="284">
        <v>1</v>
      </c>
      <c r="N106" s="284">
        <v>0</v>
      </c>
      <c r="O106" s="84">
        <f t="shared" si="22"/>
        <v>61</v>
      </c>
    </row>
    <row r="107" spans="1:16">
      <c r="A107" s="195"/>
      <c r="B107" s="196" t="s">
        <v>153</v>
      </c>
      <c r="C107" s="284">
        <v>0</v>
      </c>
      <c r="D107" s="284">
        <v>2</v>
      </c>
      <c r="E107" s="284">
        <v>1</v>
      </c>
      <c r="F107" s="284">
        <v>0</v>
      </c>
      <c r="G107" s="284">
        <v>11</v>
      </c>
      <c r="H107" s="284">
        <v>46</v>
      </c>
      <c r="I107" s="284">
        <v>70</v>
      </c>
      <c r="J107" s="284">
        <v>32</v>
      </c>
      <c r="K107" s="284">
        <v>13</v>
      </c>
      <c r="L107" s="284">
        <v>12</v>
      </c>
      <c r="M107" s="284">
        <v>2</v>
      </c>
      <c r="N107" s="284">
        <v>1</v>
      </c>
      <c r="O107" s="84">
        <f t="shared" si="22"/>
        <v>190</v>
      </c>
    </row>
    <row r="108" spans="1:16">
      <c r="A108" s="195"/>
      <c r="B108" s="196" t="s">
        <v>189</v>
      </c>
      <c r="C108" s="284">
        <v>1</v>
      </c>
      <c r="D108" s="284">
        <v>7</v>
      </c>
      <c r="E108" s="284">
        <v>2</v>
      </c>
      <c r="F108" s="284">
        <v>1</v>
      </c>
      <c r="G108" s="284">
        <v>1</v>
      </c>
      <c r="H108" s="284">
        <v>8</v>
      </c>
      <c r="I108" s="284">
        <v>17</v>
      </c>
      <c r="J108" s="284">
        <v>28</v>
      </c>
      <c r="K108" s="284">
        <v>13</v>
      </c>
      <c r="L108" s="284">
        <v>1</v>
      </c>
      <c r="M108" s="284">
        <v>2</v>
      </c>
      <c r="N108" s="284">
        <v>1</v>
      </c>
      <c r="O108" s="84">
        <f t="shared" si="22"/>
        <v>82</v>
      </c>
    </row>
    <row r="109" spans="1:16">
      <c r="A109" s="195"/>
      <c r="B109" s="196" t="s">
        <v>333</v>
      </c>
      <c r="C109" s="284">
        <v>0</v>
      </c>
      <c r="D109" s="284">
        <v>0</v>
      </c>
      <c r="E109" s="284">
        <v>0</v>
      </c>
      <c r="F109" s="284">
        <v>0</v>
      </c>
      <c r="G109" s="284">
        <v>0</v>
      </c>
      <c r="H109" s="284">
        <v>0</v>
      </c>
      <c r="I109" s="284">
        <v>0</v>
      </c>
      <c r="J109" s="284">
        <v>0</v>
      </c>
      <c r="K109" s="284">
        <v>1</v>
      </c>
      <c r="L109" s="284">
        <v>1</v>
      </c>
      <c r="M109" s="284">
        <v>1</v>
      </c>
      <c r="N109" s="284">
        <v>0</v>
      </c>
      <c r="O109" s="84">
        <f t="shared" si="22"/>
        <v>3</v>
      </c>
    </row>
    <row r="110" spans="1:16">
      <c r="A110" s="161"/>
      <c r="B110" s="197" t="s">
        <v>359</v>
      </c>
      <c r="C110" s="91">
        <f>MEDIAN(C105:C109)</f>
        <v>1</v>
      </c>
      <c r="D110" s="91">
        <f t="shared" ref="D110:N110" si="23">MEDIAN(D105:D109)</f>
        <v>1</v>
      </c>
      <c r="E110" s="91">
        <f t="shared" si="23"/>
        <v>1</v>
      </c>
      <c r="F110" s="91">
        <f t="shared" si="23"/>
        <v>1</v>
      </c>
      <c r="G110" s="91">
        <f t="shared" si="23"/>
        <v>3</v>
      </c>
      <c r="H110" s="91">
        <f t="shared" si="23"/>
        <v>16</v>
      </c>
      <c r="I110" s="91">
        <f t="shared" si="23"/>
        <v>6</v>
      </c>
      <c r="J110" s="91">
        <f t="shared" si="23"/>
        <v>6</v>
      </c>
      <c r="K110" s="91">
        <f t="shared" si="23"/>
        <v>3</v>
      </c>
      <c r="L110" s="91">
        <f t="shared" si="23"/>
        <v>1</v>
      </c>
      <c r="M110" s="91">
        <f t="shared" si="23"/>
        <v>2</v>
      </c>
      <c r="N110" s="91">
        <f t="shared" si="23"/>
        <v>0</v>
      </c>
      <c r="O110" s="85">
        <f t="shared" si="22"/>
        <v>41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0.79999999999999993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4.8</v>
      </c>
      <c r="J111" s="86">
        <f>J110*P111/O110</f>
        <v>4.8</v>
      </c>
      <c r="K111" s="86">
        <f>K110*P111/O110</f>
        <v>2.4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2"/>
        <v>32.799999999999997</v>
      </c>
      <c r="P111" s="158">
        <f>O110*80/100</f>
        <v>32.799999999999997</v>
      </c>
    </row>
    <row r="112" spans="1:16">
      <c r="A112" s="195"/>
      <c r="B112" s="199" t="s">
        <v>356</v>
      </c>
      <c r="C112" s="88">
        <f>รายเดือน65!B20</f>
        <v>0</v>
      </c>
      <c r="D112" s="88">
        <f>รายเดือน65!C20</f>
        <v>0</v>
      </c>
      <c r="E112" s="88">
        <f>รายเดือน65!D20</f>
        <v>0</v>
      </c>
      <c r="F112" s="88">
        <f>รายเดือน65!E20</f>
        <v>1</v>
      </c>
      <c r="G112" s="88">
        <f>รายเดือน65!F20</f>
        <v>0</v>
      </c>
      <c r="H112" s="88">
        <f>รายเดือน65!G20</f>
        <v>0</v>
      </c>
      <c r="I112" s="88">
        <f>รายเดือน65!H20</f>
        <v>0</v>
      </c>
      <c r="J112" s="88">
        <f>รายเดือน65!I20</f>
        <v>0</v>
      </c>
      <c r="K112" s="88">
        <f>รายเดือน65!J20</f>
        <v>0</v>
      </c>
      <c r="L112" s="88">
        <f>รายเดือน65!K20</f>
        <v>0</v>
      </c>
      <c r="M112" s="88">
        <f>รายเดือน65!L20</f>
        <v>0</v>
      </c>
      <c r="N112" s="88">
        <f>รายเดือน65!M20</f>
        <v>0</v>
      </c>
      <c r="O112" s="89">
        <f t="shared" si="22"/>
        <v>1</v>
      </c>
    </row>
    <row r="113" spans="1:16">
      <c r="A113" s="195"/>
      <c r="B113" s="200" t="s">
        <v>360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1</v>
      </c>
      <c r="G113" s="30">
        <f>C112+D112+E112+F112+G112</f>
        <v>1</v>
      </c>
      <c r="H113" s="30">
        <f>C112+D112+E112+F112+G112+H112</f>
        <v>1</v>
      </c>
      <c r="I113" s="30">
        <f>C112+D112+E112+F112+G112+H112+I112</f>
        <v>1</v>
      </c>
      <c r="J113" s="30">
        <f>C112+D112+E112+F112+G112+H112+I112+J112</f>
        <v>1</v>
      </c>
      <c r="K113" s="30">
        <f>C112+D112+E112+F112+G112+H112+I112+J112+K112</f>
        <v>1</v>
      </c>
      <c r="L113" s="30">
        <f>C112+D112+E112+F112+G112+H112+I112+J112+K112+L112</f>
        <v>1</v>
      </c>
      <c r="M113" s="30">
        <f>C112+D112+E112+F112+G112+H112+I112+J112+K112+L112+M112</f>
        <v>1</v>
      </c>
      <c r="N113" s="30">
        <f>C112+D112+E112+F112+G112+H112+I112+J112+K112+L112+M112+N112</f>
        <v>1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334</v>
      </c>
      <c r="C115" s="285">
        <v>0</v>
      </c>
      <c r="D115" s="285">
        <v>0</v>
      </c>
      <c r="E115" s="285">
        <v>0</v>
      </c>
      <c r="F115" s="285">
        <v>1</v>
      </c>
      <c r="G115" s="285">
        <v>6</v>
      </c>
      <c r="H115" s="285">
        <v>7</v>
      </c>
      <c r="I115" s="285">
        <v>6</v>
      </c>
      <c r="J115" s="285">
        <v>6</v>
      </c>
      <c r="K115" s="285">
        <v>1</v>
      </c>
      <c r="L115" s="285">
        <v>1</v>
      </c>
      <c r="M115" s="285">
        <v>0</v>
      </c>
      <c r="N115" s="285">
        <v>0</v>
      </c>
      <c r="O115" s="84">
        <f t="shared" ref="O115:O122" si="24">SUM(C115:N115)</f>
        <v>28</v>
      </c>
    </row>
    <row r="116" spans="1:16">
      <c r="A116" s="195"/>
      <c r="B116" s="196" t="s">
        <v>152</v>
      </c>
      <c r="C116" s="285">
        <v>0</v>
      </c>
      <c r="D116" s="285">
        <v>0</v>
      </c>
      <c r="E116" s="285">
        <v>0</v>
      </c>
      <c r="F116" s="285">
        <v>0</v>
      </c>
      <c r="G116" s="285">
        <v>1</v>
      </c>
      <c r="H116" s="285">
        <v>6</v>
      </c>
      <c r="I116" s="285">
        <v>4</v>
      </c>
      <c r="J116" s="285">
        <v>9</v>
      </c>
      <c r="K116" s="285">
        <v>9</v>
      </c>
      <c r="L116" s="285">
        <v>1</v>
      </c>
      <c r="M116" s="285">
        <v>2</v>
      </c>
      <c r="N116" s="285">
        <v>0</v>
      </c>
      <c r="O116" s="84">
        <f t="shared" si="24"/>
        <v>32</v>
      </c>
    </row>
    <row r="117" spans="1:16">
      <c r="A117" s="195"/>
      <c r="B117" s="196" t="s">
        <v>153</v>
      </c>
      <c r="C117" s="285">
        <v>1</v>
      </c>
      <c r="D117" s="285">
        <v>3</v>
      </c>
      <c r="E117" s="285">
        <v>1</v>
      </c>
      <c r="F117" s="285">
        <v>2</v>
      </c>
      <c r="G117" s="285">
        <v>4</v>
      </c>
      <c r="H117" s="285">
        <v>19</v>
      </c>
      <c r="I117" s="285">
        <v>19</v>
      </c>
      <c r="J117" s="285">
        <v>24</v>
      </c>
      <c r="K117" s="285">
        <v>16</v>
      </c>
      <c r="L117" s="285">
        <v>2</v>
      </c>
      <c r="M117" s="285">
        <v>7</v>
      </c>
      <c r="N117" s="285">
        <v>2</v>
      </c>
      <c r="O117" s="84">
        <f t="shared" si="24"/>
        <v>100</v>
      </c>
    </row>
    <row r="118" spans="1:16">
      <c r="A118" s="195"/>
      <c r="B118" s="196" t="s">
        <v>189</v>
      </c>
      <c r="C118" s="285">
        <v>0</v>
      </c>
      <c r="D118" s="285">
        <v>0</v>
      </c>
      <c r="E118" s="285">
        <v>4</v>
      </c>
      <c r="F118" s="285">
        <v>9</v>
      </c>
      <c r="G118" s="285">
        <v>13</v>
      </c>
      <c r="H118" s="285">
        <v>9</v>
      </c>
      <c r="I118" s="285">
        <v>30</v>
      </c>
      <c r="J118" s="285">
        <v>24</v>
      </c>
      <c r="K118" s="285">
        <v>18</v>
      </c>
      <c r="L118" s="285">
        <v>4</v>
      </c>
      <c r="M118" s="285">
        <v>2</v>
      </c>
      <c r="N118" s="285">
        <v>1</v>
      </c>
      <c r="O118" s="84">
        <f t="shared" si="24"/>
        <v>114</v>
      </c>
    </row>
    <row r="119" spans="1:16">
      <c r="A119" s="195"/>
      <c r="B119" s="196" t="s">
        <v>333</v>
      </c>
      <c r="C119" s="285">
        <v>1</v>
      </c>
      <c r="D119" s="285">
        <v>0</v>
      </c>
      <c r="E119" s="285">
        <v>2</v>
      </c>
      <c r="F119" s="285">
        <v>0</v>
      </c>
      <c r="G119" s="285">
        <v>1</v>
      </c>
      <c r="H119" s="285">
        <v>13</v>
      </c>
      <c r="I119" s="285">
        <v>10</v>
      </c>
      <c r="J119" s="285">
        <v>6</v>
      </c>
      <c r="K119" s="285">
        <v>13</v>
      </c>
      <c r="L119" s="285">
        <v>8</v>
      </c>
      <c r="M119" s="285">
        <v>1</v>
      </c>
      <c r="N119" s="285">
        <v>1</v>
      </c>
      <c r="O119" s="84">
        <f t="shared" si="24"/>
        <v>56</v>
      </c>
    </row>
    <row r="120" spans="1:16">
      <c r="A120" s="161"/>
      <c r="B120" s="197" t="s">
        <v>359</v>
      </c>
      <c r="C120" s="91">
        <f>MEDIAN(C115:C119)</f>
        <v>0</v>
      </c>
      <c r="D120" s="91">
        <f t="shared" ref="D120:N120" si="25">MEDIAN(D115:D119)</f>
        <v>0</v>
      </c>
      <c r="E120" s="91">
        <f t="shared" si="25"/>
        <v>1</v>
      </c>
      <c r="F120" s="91">
        <f t="shared" si="25"/>
        <v>1</v>
      </c>
      <c r="G120" s="91">
        <f t="shared" si="25"/>
        <v>4</v>
      </c>
      <c r="H120" s="91">
        <f t="shared" si="25"/>
        <v>9</v>
      </c>
      <c r="I120" s="91">
        <f t="shared" si="25"/>
        <v>10</v>
      </c>
      <c r="J120" s="91">
        <f t="shared" si="25"/>
        <v>9</v>
      </c>
      <c r="K120" s="91">
        <f t="shared" si="25"/>
        <v>13</v>
      </c>
      <c r="L120" s="91">
        <f t="shared" si="25"/>
        <v>2</v>
      </c>
      <c r="M120" s="91">
        <f t="shared" si="25"/>
        <v>2</v>
      </c>
      <c r="N120" s="91">
        <f t="shared" si="25"/>
        <v>1</v>
      </c>
      <c r="O120" s="85">
        <f t="shared" si="24"/>
        <v>52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0.8</v>
      </c>
      <c r="F121" s="86">
        <f>F120*P121/O120</f>
        <v>0.8</v>
      </c>
      <c r="G121" s="86">
        <f>G120*P121/O120</f>
        <v>3.2</v>
      </c>
      <c r="H121" s="86">
        <f>H120*P121/O120</f>
        <v>7.2000000000000011</v>
      </c>
      <c r="I121" s="86">
        <f>I120*P121/O120</f>
        <v>8</v>
      </c>
      <c r="J121" s="86">
        <f>J120*P121/O120</f>
        <v>7.2000000000000011</v>
      </c>
      <c r="K121" s="86">
        <f>K120*P121/O120</f>
        <v>10.400000000000002</v>
      </c>
      <c r="L121" s="86">
        <f>L120*P121/O120</f>
        <v>1.6</v>
      </c>
      <c r="M121" s="86">
        <f>M120*P121/O120</f>
        <v>1.6</v>
      </c>
      <c r="N121" s="86">
        <f>N120*P121/O120</f>
        <v>0.8</v>
      </c>
      <c r="O121" s="87">
        <f t="shared" si="24"/>
        <v>41.600000000000009</v>
      </c>
      <c r="P121" s="158">
        <f>O120*80/100</f>
        <v>41.6</v>
      </c>
    </row>
    <row r="122" spans="1:16">
      <c r="A122" s="195"/>
      <c r="B122" s="199" t="s">
        <v>356</v>
      </c>
      <c r="C122" s="88">
        <f>รายเดือน65!B9</f>
        <v>3</v>
      </c>
      <c r="D122" s="88">
        <f>รายเดือน65!C9</f>
        <v>0</v>
      </c>
      <c r="E122" s="88">
        <f>รายเดือน65!D9</f>
        <v>0</v>
      </c>
      <c r="F122" s="88">
        <f>รายเดือน65!E9</f>
        <v>2</v>
      </c>
      <c r="G122" s="88">
        <f>รายเดือน65!F9</f>
        <v>4</v>
      </c>
      <c r="H122" s="88">
        <f>รายเดือน65!G9</f>
        <v>2</v>
      </c>
      <c r="I122" s="88">
        <f>รายเดือน65!H9</f>
        <v>0</v>
      </c>
      <c r="J122" s="88">
        <f>รายเดือน65!I9</f>
        <v>0</v>
      </c>
      <c r="K122" s="88">
        <f>รายเดือน65!J9</f>
        <v>0</v>
      </c>
      <c r="L122" s="88">
        <f>รายเดือน65!K9</f>
        <v>0</v>
      </c>
      <c r="M122" s="88">
        <f>รายเดือน65!L9</f>
        <v>0</v>
      </c>
      <c r="N122" s="88">
        <f>รายเดือน65!M9</f>
        <v>0</v>
      </c>
      <c r="O122" s="89">
        <f t="shared" si="24"/>
        <v>11</v>
      </c>
    </row>
    <row r="123" spans="1:16">
      <c r="A123" s="203"/>
      <c r="B123" s="200" t="s">
        <v>360</v>
      </c>
      <c r="C123" s="30">
        <f>C122</f>
        <v>3</v>
      </c>
      <c r="D123" s="30">
        <f>C122+D122</f>
        <v>3</v>
      </c>
      <c r="E123" s="30">
        <f>C122+D122+E122</f>
        <v>3</v>
      </c>
      <c r="F123" s="30">
        <f>C122+D122+E122+F122</f>
        <v>5</v>
      </c>
      <c r="G123" s="30">
        <f>C122+D122+E122+F122+G122</f>
        <v>9</v>
      </c>
      <c r="H123" s="30">
        <f>C122+D122+E122+F122+G122+H122</f>
        <v>11</v>
      </c>
      <c r="I123" s="30">
        <f>C122+D122+E122+F122+G122+H122+I122</f>
        <v>11</v>
      </c>
      <c r="J123" s="30">
        <f>C122+D122+E122+F122+G122+H122+I122+J122</f>
        <v>11</v>
      </c>
      <c r="K123" s="30">
        <f>C122+D122+E122+F122+G122+H122+I122+J122+K122</f>
        <v>11</v>
      </c>
      <c r="L123" s="30">
        <f>C122+D122+E122+F122+G122+H122+I122+J122+K122+L122</f>
        <v>11</v>
      </c>
      <c r="M123" s="30">
        <f>C122+D122+E122+F122+G122+H122+I122+J122+K122+L122+M122</f>
        <v>11</v>
      </c>
      <c r="N123" s="30">
        <f>C122+D122+E122+F122+G122+H122+I122+J122+K122+L122+M122+N122</f>
        <v>11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334</v>
      </c>
      <c r="C125" s="286">
        <v>0</v>
      </c>
      <c r="D125" s="286">
        <v>0</v>
      </c>
      <c r="E125" s="286">
        <v>0</v>
      </c>
      <c r="F125" s="286">
        <v>0</v>
      </c>
      <c r="G125" s="286">
        <v>2</v>
      </c>
      <c r="H125" s="286">
        <v>4</v>
      </c>
      <c r="I125" s="286">
        <v>6</v>
      </c>
      <c r="J125" s="286">
        <v>4</v>
      </c>
      <c r="K125" s="286">
        <v>4</v>
      </c>
      <c r="L125" s="286">
        <v>2</v>
      </c>
      <c r="M125" s="286">
        <v>0</v>
      </c>
      <c r="N125" s="286">
        <v>0</v>
      </c>
      <c r="O125" s="84">
        <f t="shared" ref="O125:O132" si="26">SUM(C125:N125)</f>
        <v>22</v>
      </c>
    </row>
    <row r="126" spans="1:16">
      <c r="A126" s="195"/>
      <c r="B126" s="196" t="s">
        <v>152</v>
      </c>
      <c r="C126" s="286">
        <v>0</v>
      </c>
      <c r="D126" s="286">
        <v>2</v>
      </c>
      <c r="E126" s="286">
        <v>0</v>
      </c>
      <c r="F126" s="286">
        <v>6</v>
      </c>
      <c r="G126" s="286">
        <v>24</v>
      </c>
      <c r="H126" s="286">
        <v>40</v>
      </c>
      <c r="I126" s="286">
        <v>20</v>
      </c>
      <c r="J126" s="286">
        <v>8</v>
      </c>
      <c r="K126" s="286">
        <v>1</v>
      </c>
      <c r="L126" s="286">
        <v>1</v>
      </c>
      <c r="M126" s="286">
        <v>2</v>
      </c>
      <c r="N126" s="286">
        <v>3</v>
      </c>
      <c r="O126" s="84">
        <f t="shared" si="26"/>
        <v>107</v>
      </c>
    </row>
    <row r="127" spans="1:16">
      <c r="A127" s="195"/>
      <c r="B127" s="196" t="s">
        <v>153</v>
      </c>
      <c r="C127" s="286">
        <v>3</v>
      </c>
      <c r="D127" s="286">
        <v>2</v>
      </c>
      <c r="E127" s="286">
        <v>2</v>
      </c>
      <c r="F127" s="286">
        <v>7</v>
      </c>
      <c r="G127" s="286">
        <v>31</v>
      </c>
      <c r="H127" s="286">
        <v>87</v>
      </c>
      <c r="I127" s="286">
        <v>84</v>
      </c>
      <c r="J127" s="286">
        <v>41</v>
      </c>
      <c r="K127" s="286">
        <v>11</v>
      </c>
      <c r="L127" s="286">
        <v>18</v>
      </c>
      <c r="M127" s="286">
        <v>2</v>
      </c>
      <c r="N127" s="286">
        <v>0</v>
      </c>
      <c r="O127" s="84">
        <f t="shared" si="26"/>
        <v>288</v>
      </c>
    </row>
    <row r="128" spans="1:16">
      <c r="A128" s="195"/>
      <c r="B128" s="196" t="s">
        <v>189</v>
      </c>
      <c r="C128" s="286">
        <v>1</v>
      </c>
      <c r="D128" s="286">
        <v>1</v>
      </c>
      <c r="E128" s="286">
        <v>4</v>
      </c>
      <c r="F128" s="286">
        <v>3</v>
      </c>
      <c r="G128" s="286">
        <v>6</v>
      </c>
      <c r="H128" s="286">
        <v>7</v>
      </c>
      <c r="I128" s="286">
        <v>16</v>
      </c>
      <c r="J128" s="286">
        <v>9</v>
      </c>
      <c r="K128" s="286">
        <v>3</v>
      </c>
      <c r="L128" s="286">
        <v>3</v>
      </c>
      <c r="M128" s="286">
        <v>0</v>
      </c>
      <c r="N128" s="286">
        <v>0</v>
      </c>
      <c r="O128" s="84">
        <f t="shared" si="26"/>
        <v>53</v>
      </c>
    </row>
    <row r="129" spans="1:16">
      <c r="A129" s="195"/>
      <c r="B129" s="196" t="s">
        <v>333</v>
      </c>
      <c r="C129" s="286">
        <v>0</v>
      </c>
      <c r="D129" s="286">
        <v>0</v>
      </c>
      <c r="E129" s="286">
        <v>0</v>
      </c>
      <c r="F129" s="286">
        <v>0</v>
      </c>
      <c r="G129" s="286">
        <v>0</v>
      </c>
      <c r="H129" s="286">
        <v>0</v>
      </c>
      <c r="I129" s="286">
        <v>0</v>
      </c>
      <c r="J129" s="286">
        <v>0</v>
      </c>
      <c r="K129" s="286">
        <v>0</v>
      </c>
      <c r="L129" s="286">
        <v>0</v>
      </c>
      <c r="M129" s="286">
        <v>0</v>
      </c>
      <c r="N129" s="286">
        <v>0</v>
      </c>
      <c r="O129" s="84">
        <f t="shared" si="26"/>
        <v>0</v>
      </c>
    </row>
    <row r="130" spans="1:16">
      <c r="A130" s="161"/>
      <c r="B130" s="197" t="s">
        <v>359</v>
      </c>
      <c r="C130" s="91">
        <f>MEDIAN(C125:C129)</f>
        <v>0</v>
      </c>
      <c r="D130" s="91">
        <f t="shared" ref="D130:N130" si="27">MEDIAN(D125:D129)</f>
        <v>1</v>
      </c>
      <c r="E130" s="91">
        <f t="shared" si="27"/>
        <v>0</v>
      </c>
      <c r="F130" s="91">
        <f t="shared" si="27"/>
        <v>3</v>
      </c>
      <c r="G130" s="91">
        <f t="shared" si="27"/>
        <v>6</v>
      </c>
      <c r="H130" s="91">
        <f t="shared" si="27"/>
        <v>7</v>
      </c>
      <c r="I130" s="91">
        <f t="shared" si="27"/>
        <v>16</v>
      </c>
      <c r="J130" s="91">
        <f t="shared" si="27"/>
        <v>8</v>
      </c>
      <c r="K130" s="91">
        <f t="shared" si="27"/>
        <v>3</v>
      </c>
      <c r="L130" s="91">
        <f t="shared" si="27"/>
        <v>2</v>
      </c>
      <c r="M130" s="91">
        <f t="shared" si="27"/>
        <v>0</v>
      </c>
      <c r="N130" s="91">
        <f t="shared" si="27"/>
        <v>0</v>
      </c>
      <c r="O130" s="85">
        <f t="shared" si="26"/>
        <v>46</v>
      </c>
    </row>
    <row r="131" spans="1:16">
      <c r="A131" s="195"/>
      <c r="B131" s="198" t="s">
        <v>74</v>
      </c>
      <c r="C131" s="86">
        <f>C130*P131/O130</f>
        <v>0</v>
      </c>
      <c r="D131" s="86">
        <f>D130*P131/O130</f>
        <v>0.79999999999999993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12.799999999999999</v>
      </c>
      <c r="J131" s="86">
        <f>J130*P131/O130</f>
        <v>6.3999999999999995</v>
      </c>
      <c r="K131" s="86">
        <f>K130*P131/O130</f>
        <v>2.4</v>
      </c>
      <c r="L131" s="86">
        <f>L130*P131/O130</f>
        <v>1.5999999999999999</v>
      </c>
      <c r="M131" s="86">
        <f>M130*P131/O130</f>
        <v>0</v>
      </c>
      <c r="N131" s="86">
        <f>N130*P131/O130</f>
        <v>0</v>
      </c>
      <c r="O131" s="87">
        <f t="shared" si="26"/>
        <v>36.799999999999997</v>
      </c>
      <c r="P131" s="158">
        <f>O130*80/100</f>
        <v>36.799999999999997</v>
      </c>
    </row>
    <row r="132" spans="1:16">
      <c r="A132" s="195"/>
      <c r="B132" s="199" t="s">
        <v>356</v>
      </c>
      <c r="C132" s="88">
        <f>รายเดือน65!B15</f>
        <v>0</v>
      </c>
      <c r="D132" s="88">
        <f>รายเดือน65!C15</f>
        <v>0</v>
      </c>
      <c r="E132" s="88">
        <f>รายเดือน65!D15</f>
        <v>0</v>
      </c>
      <c r="F132" s="88">
        <f>รายเดือน65!E15</f>
        <v>0</v>
      </c>
      <c r="G132" s="88">
        <f>รายเดือน65!F15</f>
        <v>0</v>
      </c>
      <c r="H132" s="88">
        <f>รายเดือน65!G15</f>
        <v>0</v>
      </c>
      <c r="I132" s="88">
        <f>รายเดือน65!H15</f>
        <v>1</v>
      </c>
      <c r="J132" s="88">
        <f>รายเดือน65!I15</f>
        <v>0</v>
      </c>
      <c r="K132" s="88">
        <f>รายเดือน65!J15</f>
        <v>0</v>
      </c>
      <c r="L132" s="88">
        <f>รายเดือน65!K15</f>
        <v>0</v>
      </c>
      <c r="M132" s="88">
        <f>รายเดือน65!L15</f>
        <v>0</v>
      </c>
      <c r="N132" s="88">
        <f>รายเดือน65!M15</f>
        <v>0</v>
      </c>
      <c r="O132" s="87">
        <f t="shared" si="26"/>
        <v>1</v>
      </c>
    </row>
    <row r="133" spans="1:16">
      <c r="A133" s="203"/>
      <c r="B133" s="200" t="s">
        <v>360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1</v>
      </c>
      <c r="J133" s="30">
        <f>C132+D132+E132+F132+G132+H132+I132+J132</f>
        <v>1</v>
      </c>
      <c r="K133" s="30">
        <f>C132+D132+E132+F132+G132+H132+I132+J132+K132</f>
        <v>1</v>
      </c>
      <c r="L133" s="30">
        <f>C132+D132+E132+F132+G132+H132+I132+J132+K132+L132</f>
        <v>1</v>
      </c>
      <c r="M133" s="30">
        <f>C132+D132+E132+F132+G132+H132+I132+J132+K132+L132+M132</f>
        <v>1</v>
      </c>
      <c r="N133" s="30">
        <f>C132+D132+E132+F132+G132+H132+I132+J132+K132+L132+M132+N132</f>
        <v>1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334</v>
      </c>
      <c r="C135" s="287">
        <v>0</v>
      </c>
      <c r="D135" s="287">
        <v>0</v>
      </c>
      <c r="E135" s="287">
        <v>0</v>
      </c>
      <c r="F135" s="287">
        <v>0</v>
      </c>
      <c r="G135" s="287">
        <v>0</v>
      </c>
      <c r="H135" s="287">
        <v>2</v>
      </c>
      <c r="I135" s="287">
        <v>2</v>
      </c>
      <c r="J135" s="287">
        <v>0</v>
      </c>
      <c r="K135" s="287">
        <v>0</v>
      </c>
      <c r="L135" s="287">
        <v>0</v>
      </c>
      <c r="M135" s="287">
        <v>0</v>
      </c>
      <c r="N135" s="287">
        <v>0</v>
      </c>
      <c r="O135" s="84">
        <f t="shared" ref="O135:O142" si="28">SUM(C135:N135)</f>
        <v>4</v>
      </c>
    </row>
    <row r="136" spans="1:16">
      <c r="A136" s="195"/>
      <c r="B136" s="196" t="s">
        <v>152</v>
      </c>
      <c r="C136" s="287">
        <v>0</v>
      </c>
      <c r="D136" s="287">
        <v>0</v>
      </c>
      <c r="E136" s="287">
        <v>0</v>
      </c>
      <c r="F136" s="287">
        <v>0</v>
      </c>
      <c r="G136" s="287">
        <v>0</v>
      </c>
      <c r="H136" s="287">
        <v>6</v>
      </c>
      <c r="I136" s="287">
        <v>2</v>
      </c>
      <c r="J136" s="287">
        <v>4</v>
      </c>
      <c r="K136" s="287">
        <v>1</v>
      </c>
      <c r="L136" s="287">
        <v>0</v>
      </c>
      <c r="M136" s="287">
        <v>0</v>
      </c>
      <c r="N136" s="287">
        <v>1</v>
      </c>
      <c r="O136" s="84">
        <f t="shared" si="28"/>
        <v>14</v>
      </c>
    </row>
    <row r="137" spans="1:16">
      <c r="A137" s="195"/>
      <c r="B137" s="196" t="s">
        <v>153</v>
      </c>
      <c r="C137" s="287">
        <v>0</v>
      </c>
      <c r="D137" s="287">
        <v>0</v>
      </c>
      <c r="E137" s="287">
        <v>0</v>
      </c>
      <c r="F137" s="287">
        <v>2</v>
      </c>
      <c r="G137" s="287">
        <v>6</v>
      </c>
      <c r="H137" s="287">
        <v>8</v>
      </c>
      <c r="I137" s="287">
        <v>6</v>
      </c>
      <c r="J137" s="287">
        <v>1</v>
      </c>
      <c r="K137" s="287">
        <v>4</v>
      </c>
      <c r="L137" s="287">
        <v>2</v>
      </c>
      <c r="M137" s="287">
        <v>0</v>
      </c>
      <c r="N137" s="287">
        <v>0</v>
      </c>
      <c r="O137" s="84">
        <f t="shared" si="28"/>
        <v>29</v>
      </c>
    </row>
    <row r="138" spans="1:16">
      <c r="A138" s="195"/>
      <c r="B138" s="196" t="s">
        <v>189</v>
      </c>
      <c r="C138" s="287">
        <v>0</v>
      </c>
      <c r="D138" s="287">
        <v>0</v>
      </c>
      <c r="E138" s="287">
        <v>1</v>
      </c>
      <c r="F138" s="287">
        <v>0</v>
      </c>
      <c r="G138" s="287">
        <v>0</v>
      </c>
      <c r="H138" s="287">
        <v>2</v>
      </c>
      <c r="I138" s="287">
        <v>6</v>
      </c>
      <c r="J138" s="287">
        <v>2</v>
      </c>
      <c r="K138" s="287">
        <v>2</v>
      </c>
      <c r="L138" s="287">
        <v>1</v>
      </c>
      <c r="M138" s="287">
        <v>1</v>
      </c>
      <c r="N138" s="287">
        <v>0</v>
      </c>
      <c r="O138" s="84">
        <f t="shared" si="28"/>
        <v>15</v>
      </c>
    </row>
    <row r="139" spans="1:16">
      <c r="A139" s="195"/>
      <c r="B139" s="196" t="s">
        <v>333</v>
      </c>
      <c r="C139" s="287">
        <v>0</v>
      </c>
      <c r="D139" s="287">
        <v>0</v>
      </c>
      <c r="E139" s="287">
        <v>0</v>
      </c>
      <c r="F139" s="287">
        <v>0</v>
      </c>
      <c r="G139" s="287">
        <v>0</v>
      </c>
      <c r="H139" s="287">
        <v>0</v>
      </c>
      <c r="I139" s="287">
        <v>0</v>
      </c>
      <c r="J139" s="287">
        <v>0</v>
      </c>
      <c r="K139" s="287">
        <v>0</v>
      </c>
      <c r="L139" s="287">
        <v>0</v>
      </c>
      <c r="M139" s="287">
        <v>0</v>
      </c>
      <c r="N139" s="287">
        <v>0</v>
      </c>
      <c r="O139" s="84">
        <f t="shared" si="28"/>
        <v>0</v>
      </c>
    </row>
    <row r="140" spans="1:16">
      <c r="A140" s="161"/>
      <c r="B140" s="197" t="s">
        <v>359</v>
      </c>
      <c r="C140" s="91">
        <f>MEDIAN(C135:C139)</f>
        <v>0</v>
      </c>
      <c r="D140" s="91">
        <f t="shared" ref="D140:N140" si="29">MEDIAN(D135:D139)</f>
        <v>0</v>
      </c>
      <c r="E140" s="91">
        <f t="shared" si="29"/>
        <v>0</v>
      </c>
      <c r="F140" s="91">
        <f t="shared" si="29"/>
        <v>0</v>
      </c>
      <c r="G140" s="91">
        <f t="shared" si="29"/>
        <v>0</v>
      </c>
      <c r="H140" s="91">
        <f t="shared" si="29"/>
        <v>2</v>
      </c>
      <c r="I140" s="91">
        <f t="shared" si="29"/>
        <v>2</v>
      </c>
      <c r="J140" s="91">
        <f t="shared" si="29"/>
        <v>1</v>
      </c>
      <c r="K140" s="91">
        <f t="shared" si="29"/>
        <v>1</v>
      </c>
      <c r="L140" s="91">
        <f t="shared" si="29"/>
        <v>0</v>
      </c>
      <c r="M140" s="91">
        <f t="shared" si="29"/>
        <v>0</v>
      </c>
      <c r="N140" s="91">
        <f t="shared" si="29"/>
        <v>0</v>
      </c>
      <c r="O140" s="85">
        <f t="shared" si="28"/>
        <v>6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1.5999999999999999</v>
      </c>
      <c r="I141" s="86">
        <f>I140*P141/O140</f>
        <v>1.5999999999999999</v>
      </c>
      <c r="J141" s="86">
        <v>2</v>
      </c>
      <c r="K141" s="86">
        <f>K140*P141/O140</f>
        <v>0.79999999999999993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8"/>
        <v>5.9999999999999991</v>
      </c>
      <c r="P141" s="158">
        <f>O140*80/100</f>
        <v>4.8</v>
      </c>
    </row>
    <row r="142" spans="1:16">
      <c r="A142" s="195"/>
      <c r="B142" s="199" t="s">
        <v>356</v>
      </c>
      <c r="C142" s="88">
        <f>รายเดือน65!B18</f>
        <v>0</v>
      </c>
      <c r="D142" s="88">
        <f>รายเดือน65!C18</f>
        <v>0</v>
      </c>
      <c r="E142" s="88">
        <f>รายเดือน65!D18</f>
        <v>0</v>
      </c>
      <c r="F142" s="88">
        <f>รายเดือน65!E18</f>
        <v>0</v>
      </c>
      <c r="G142" s="88">
        <f>รายเดือน65!F18</f>
        <v>0</v>
      </c>
      <c r="H142" s="88">
        <f>รายเดือน65!G18</f>
        <v>0</v>
      </c>
      <c r="I142" s="88">
        <f>รายเดือน65!H18</f>
        <v>0</v>
      </c>
      <c r="J142" s="88">
        <f>รายเดือน65!I18</f>
        <v>0</v>
      </c>
      <c r="K142" s="88">
        <f>รายเดือน65!J18</f>
        <v>0</v>
      </c>
      <c r="L142" s="88">
        <f>รายเดือน65!K18</f>
        <v>0</v>
      </c>
      <c r="M142" s="88">
        <f>รายเดือน65!L18</f>
        <v>0</v>
      </c>
      <c r="N142" s="88">
        <f>รายเดือน65!M18</f>
        <v>0</v>
      </c>
      <c r="O142" s="89">
        <f t="shared" si="28"/>
        <v>0</v>
      </c>
    </row>
    <row r="143" spans="1:16">
      <c r="A143" s="203"/>
      <c r="B143" s="200" t="s">
        <v>360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334</v>
      </c>
      <c r="C145" s="288">
        <v>2</v>
      </c>
      <c r="D145" s="288">
        <v>0</v>
      </c>
      <c r="E145" s="288">
        <v>1</v>
      </c>
      <c r="F145" s="288">
        <v>0</v>
      </c>
      <c r="G145" s="288">
        <v>0</v>
      </c>
      <c r="H145" s="288">
        <v>4</v>
      </c>
      <c r="I145" s="288">
        <v>5</v>
      </c>
      <c r="J145" s="288">
        <v>11</v>
      </c>
      <c r="K145" s="288">
        <v>2</v>
      </c>
      <c r="L145" s="288">
        <v>0</v>
      </c>
      <c r="M145" s="288">
        <v>0</v>
      </c>
      <c r="N145" s="288">
        <v>0</v>
      </c>
      <c r="O145" s="84">
        <f t="shared" ref="O145:O152" si="30">SUM(C145:N145)</f>
        <v>25</v>
      </c>
    </row>
    <row r="146" spans="1:16">
      <c r="A146" s="195"/>
      <c r="B146" s="196" t="s">
        <v>152</v>
      </c>
      <c r="C146" s="288">
        <v>0</v>
      </c>
      <c r="D146" s="288">
        <v>0</v>
      </c>
      <c r="E146" s="288">
        <v>1</v>
      </c>
      <c r="F146" s="288">
        <v>0</v>
      </c>
      <c r="G146" s="288">
        <v>0</v>
      </c>
      <c r="H146" s="288">
        <v>4</v>
      </c>
      <c r="I146" s="288">
        <v>8</v>
      </c>
      <c r="J146" s="288">
        <v>8</v>
      </c>
      <c r="K146" s="288">
        <v>5</v>
      </c>
      <c r="L146" s="288">
        <v>1</v>
      </c>
      <c r="M146" s="288">
        <v>0</v>
      </c>
      <c r="N146" s="288">
        <v>0</v>
      </c>
      <c r="O146" s="84">
        <f t="shared" si="30"/>
        <v>27</v>
      </c>
    </row>
    <row r="147" spans="1:16">
      <c r="A147" s="195"/>
      <c r="B147" s="196" t="s">
        <v>153</v>
      </c>
      <c r="C147" s="288">
        <v>0</v>
      </c>
      <c r="D147" s="288">
        <v>2</v>
      </c>
      <c r="E147" s="288">
        <v>3</v>
      </c>
      <c r="F147" s="288">
        <v>5</v>
      </c>
      <c r="G147" s="288">
        <v>9</v>
      </c>
      <c r="H147" s="288">
        <v>9</v>
      </c>
      <c r="I147" s="288">
        <v>12</v>
      </c>
      <c r="J147" s="288">
        <v>13</v>
      </c>
      <c r="K147" s="288">
        <v>12</v>
      </c>
      <c r="L147" s="288">
        <v>4</v>
      </c>
      <c r="M147" s="288">
        <v>5</v>
      </c>
      <c r="N147" s="288">
        <v>0</v>
      </c>
      <c r="O147" s="84">
        <f t="shared" si="30"/>
        <v>74</v>
      </c>
    </row>
    <row r="148" spans="1:16">
      <c r="A148" s="195"/>
      <c r="B148" s="196" t="s">
        <v>189</v>
      </c>
      <c r="C148" s="288">
        <v>0</v>
      </c>
      <c r="D148" s="288">
        <v>0</v>
      </c>
      <c r="E148" s="288">
        <v>3</v>
      </c>
      <c r="F148" s="288">
        <v>6</v>
      </c>
      <c r="G148" s="288">
        <v>16</v>
      </c>
      <c r="H148" s="288">
        <v>16</v>
      </c>
      <c r="I148" s="288">
        <v>25</v>
      </c>
      <c r="J148" s="288">
        <v>19</v>
      </c>
      <c r="K148" s="288">
        <v>3</v>
      </c>
      <c r="L148" s="288">
        <v>2</v>
      </c>
      <c r="M148" s="288">
        <v>1</v>
      </c>
      <c r="N148" s="288">
        <v>0</v>
      </c>
      <c r="O148" s="84">
        <f t="shared" si="30"/>
        <v>91</v>
      </c>
    </row>
    <row r="149" spans="1:16">
      <c r="A149" s="195"/>
      <c r="B149" s="196" t="s">
        <v>333</v>
      </c>
      <c r="C149" s="288">
        <v>0</v>
      </c>
      <c r="D149" s="288">
        <v>0</v>
      </c>
      <c r="E149" s="288">
        <v>0</v>
      </c>
      <c r="F149" s="288">
        <v>0</v>
      </c>
      <c r="G149" s="288">
        <v>0</v>
      </c>
      <c r="H149" s="288">
        <v>0</v>
      </c>
      <c r="I149" s="288">
        <v>1</v>
      </c>
      <c r="J149" s="288">
        <v>0</v>
      </c>
      <c r="K149" s="288">
        <v>4</v>
      </c>
      <c r="L149" s="288">
        <v>3</v>
      </c>
      <c r="M149" s="288">
        <v>0</v>
      </c>
      <c r="N149" s="288">
        <v>0</v>
      </c>
      <c r="O149" s="84">
        <f t="shared" si="30"/>
        <v>8</v>
      </c>
    </row>
    <row r="150" spans="1:16">
      <c r="A150" s="161"/>
      <c r="B150" s="197" t="s">
        <v>359</v>
      </c>
      <c r="C150" s="91">
        <f>MEDIAN(C145:C149)</f>
        <v>0</v>
      </c>
      <c r="D150" s="91">
        <f t="shared" ref="D150:N150" si="31">MEDIAN(D145:D149)</f>
        <v>0</v>
      </c>
      <c r="E150" s="91">
        <f t="shared" si="31"/>
        <v>1</v>
      </c>
      <c r="F150" s="91">
        <f t="shared" si="31"/>
        <v>0</v>
      </c>
      <c r="G150" s="91">
        <f t="shared" si="31"/>
        <v>0</v>
      </c>
      <c r="H150" s="91">
        <f t="shared" si="31"/>
        <v>4</v>
      </c>
      <c r="I150" s="91">
        <f t="shared" si="31"/>
        <v>8</v>
      </c>
      <c r="J150" s="91">
        <f t="shared" si="31"/>
        <v>11</v>
      </c>
      <c r="K150" s="91">
        <f t="shared" si="31"/>
        <v>4</v>
      </c>
      <c r="L150" s="91">
        <f t="shared" si="31"/>
        <v>2</v>
      </c>
      <c r="M150" s="91">
        <f t="shared" si="31"/>
        <v>0</v>
      </c>
      <c r="N150" s="91">
        <f t="shared" si="31"/>
        <v>0</v>
      </c>
      <c r="O150" s="85">
        <f t="shared" si="30"/>
        <v>30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0.8</v>
      </c>
      <c r="F151" s="86">
        <f>F150*P151/O150</f>
        <v>0</v>
      </c>
      <c r="G151" s="86">
        <f>G150*P151/O150</f>
        <v>0</v>
      </c>
      <c r="H151" s="86">
        <f>H150*P151/O150</f>
        <v>3.2</v>
      </c>
      <c r="I151" s="86">
        <f>I150*P151/O150</f>
        <v>6.4</v>
      </c>
      <c r="J151" s="86">
        <f>J150*P151/O150</f>
        <v>8.8000000000000007</v>
      </c>
      <c r="K151" s="86">
        <f>K150*P151/O150</f>
        <v>3.2</v>
      </c>
      <c r="L151" s="86">
        <f>L150*P151/O150</f>
        <v>1.6</v>
      </c>
      <c r="M151" s="86">
        <f>M150*P151/O150</f>
        <v>0</v>
      </c>
      <c r="N151" s="86">
        <f>N150*P151/O150</f>
        <v>0</v>
      </c>
      <c r="O151" s="87">
        <f t="shared" si="30"/>
        <v>24.000000000000004</v>
      </c>
      <c r="P151" s="158">
        <f>O150*80/100</f>
        <v>24</v>
      </c>
    </row>
    <row r="152" spans="1:16">
      <c r="A152" s="195"/>
      <c r="B152" s="199" t="s">
        <v>356</v>
      </c>
      <c r="C152" s="88">
        <f>รายเดือน65!B14</f>
        <v>0</v>
      </c>
      <c r="D152" s="88">
        <f>รายเดือน65!C14</f>
        <v>0</v>
      </c>
      <c r="E152" s="88">
        <f>รายเดือน65!D14</f>
        <v>0</v>
      </c>
      <c r="F152" s="88">
        <f>รายเดือน65!E14</f>
        <v>0</v>
      </c>
      <c r="G152" s="88">
        <f>รายเดือน65!F14</f>
        <v>0</v>
      </c>
      <c r="H152" s="88">
        <f>รายเดือน65!G14</f>
        <v>2</v>
      </c>
      <c r="I152" s="88">
        <f>รายเดือน65!H14</f>
        <v>0</v>
      </c>
      <c r="J152" s="88">
        <f>รายเดือน65!I14</f>
        <v>0</v>
      </c>
      <c r="K152" s="88">
        <f>รายเดือน65!J14</f>
        <v>0</v>
      </c>
      <c r="L152" s="88">
        <f>รายเดือน65!K14</f>
        <v>0</v>
      </c>
      <c r="M152" s="88">
        <f>รายเดือน65!L14</f>
        <v>0</v>
      </c>
      <c r="N152" s="88">
        <f>รายเดือน65!M14</f>
        <v>0</v>
      </c>
      <c r="O152" s="89">
        <f t="shared" si="30"/>
        <v>2</v>
      </c>
    </row>
    <row r="153" spans="1:16">
      <c r="A153" s="203"/>
      <c r="B153" s="200" t="s">
        <v>360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2</v>
      </c>
      <c r="I153" s="30">
        <f>C152+D152+E152+F152+G152+H152+I152</f>
        <v>2</v>
      </c>
      <c r="J153" s="30">
        <f>C152+D152+E152+F152+G152+H152+I152+J152</f>
        <v>2</v>
      </c>
      <c r="K153" s="30">
        <f>C152+D152+E152+F152+G152+H152+I152+J152+K152</f>
        <v>2</v>
      </c>
      <c r="L153" s="30">
        <f>C152+D152+E152+F152+G152+H152+I152+J152+K152+L152</f>
        <v>2</v>
      </c>
      <c r="M153" s="30">
        <f>C152+D152+E152+F152+G152+H152+I152+J152+K152+L152+M152</f>
        <v>2</v>
      </c>
      <c r="N153" s="30">
        <f>C152+D152+E152+F152+G152+H152+I152+J152+K152+L152+M152+N152</f>
        <v>2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334</v>
      </c>
      <c r="C155" s="289">
        <v>0</v>
      </c>
      <c r="D155" s="289">
        <v>0</v>
      </c>
      <c r="E155" s="289">
        <v>0</v>
      </c>
      <c r="F155" s="289">
        <v>1</v>
      </c>
      <c r="G155" s="289">
        <v>2</v>
      </c>
      <c r="H155" s="289">
        <v>2</v>
      </c>
      <c r="I155" s="289">
        <v>0</v>
      </c>
      <c r="J155" s="289">
        <v>0</v>
      </c>
      <c r="K155" s="289">
        <v>1</v>
      </c>
      <c r="L155" s="289">
        <v>1</v>
      </c>
      <c r="M155" s="289">
        <v>0</v>
      </c>
      <c r="N155" s="289">
        <v>0</v>
      </c>
      <c r="O155" s="84">
        <f t="shared" ref="O155:O162" si="32">SUM(C155:N155)</f>
        <v>7</v>
      </c>
    </row>
    <row r="156" spans="1:16">
      <c r="A156" s="195"/>
      <c r="B156" s="196" t="s">
        <v>152</v>
      </c>
      <c r="C156" s="289">
        <v>0</v>
      </c>
      <c r="D156" s="289">
        <v>0</v>
      </c>
      <c r="E156" s="289">
        <v>0</v>
      </c>
      <c r="F156" s="289">
        <v>0</v>
      </c>
      <c r="G156" s="289">
        <v>0</v>
      </c>
      <c r="H156" s="289">
        <v>0</v>
      </c>
      <c r="I156" s="289">
        <v>1</v>
      </c>
      <c r="J156" s="289">
        <v>1</v>
      </c>
      <c r="K156" s="289">
        <v>0</v>
      </c>
      <c r="L156" s="289">
        <v>0</v>
      </c>
      <c r="M156" s="289">
        <v>1</v>
      </c>
      <c r="N156" s="289">
        <v>0</v>
      </c>
      <c r="O156" s="84">
        <f t="shared" si="32"/>
        <v>3</v>
      </c>
    </row>
    <row r="157" spans="1:16">
      <c r="A157" s="195"/>
      <c r="B157" s="196" t="s">
        <v>153</v>
      </c>
      <c r="C157" s="289">
        <v>0</v>
      </c>
      <c r="D157" s="289">
        <v>0</v>
      </c>
      <c r="E157" s="289">
        <v>1</v>
      </c>
      <c r="F157" s="289">
        <v>0</v>
      </c>
      <c r="G157" s="289">
        <v>3</v>
      </c>
      <c r="H157" s="289">
        <v>3</v>
      </c>
      <c r="I157" s="289">
        <v>3</v>
      </c>
      <c r="J157" s="289">
        <v>5</v>
      </c>
      <c r="K157" s="289">
        <v>3</v>
      </c>
      <c r="L157" s="289">
        <v>4</v>
      </c>
      <c r="M157" s="289">
        <v>1</v>
      </c>
      <c r="N157" s="289">
        <v>0</v>
      </c>
      <c r="O157" s="84">
        <f t="shared" si="32"/>
        <v>23</v>
      </c>
    </row>
    <row r="158" spans="1:16">
      <c r="A158" s="195"/>
      <c r="B158" s="196" t="s">
        <v>189</v>
      </c>
      <c r="C158" s="289">
        <v>1</v>
      </c>
      <c r="D158" s="289">
        <v>1</v>
      </c>
      <c r="E158" s="289">
        <v>0</v>
      </c>
      <c r="F158" s="289">
        <v>4</v>
      </c>
      <c r="G158" s="289">
        <v>5</v>
      </c>
      <c r="H158" s="289">
        <v>0</v>
      </c>
      <c r="I158" s="289">
        <v>0</v>
      </c>
      <c r="J158" s="289">
        <v>1</v>
      </c>
      <c r="K158" s="289">
        <v>1</v>
      </c>
      <c r="L158" s="289">
        <v>0</v>
      </c>
      <c r="M158" s="289">
        <v>0</v>
      </c>
      <c r="N158" s="289">
        <v>0</v>
      </c>
      <c r="O158" s="84">
        <f t="shared" si="32"/>
        <v>13</v>
      </c>
    </row>
    <row r="159" spans="1:16">
      <c r="A159" s="195"/>
      <c r="B159" s="196" t="s">
        <v>333</v>
      </c>
      <c r="C159" s="289">
        <v>0</v>
      </c>
      <c r="D159" s="289">
        <v>0</v>
      </c>
      <c r="E159" s="289">
        <v>0</v>
      </c>
      <c r="F159" s="289">
        <v>0</v>
      </c>
      <c r="G159" s="289">
        <v>0</v>
      </c>
      <c r="H159" s="289">
        <v>0</v>
      </c>
      <c r="I159" s="289">
        <v>0</v>
      </c>
      <c r="J159" s="289">
        <v>0</v>
      </c>
      <c r="K159" s="289">
        <v>1</v>
      </c>
      <c r="L159" s="289">
        <v>0</v>
      </c>
      <c r="M159" s="289">
        <v>0</v>
      </c>
      <c r="N159" s="289">
        <v>0</v>
      </c>
      <c r="O159" s="84">
        <f t="shared" si="32"/>
        <v>1</v>
      </c>
    </row>
    <row r="160" spans="1:16">
      <c r="A160" s="161"/>
      <c r="B160" s="197" t="s">
        <v>359</v>
      </c>
      <c r="C160" s="91">
        <f>MEDIAN(C155:C159)</f>
        <v>0</v>
      </c>
      <c r="D160" s="91">
        <f t="shared" ref="D160:N160" si="33">MEDIAN(D155:D159)</f>
        <v>0</v>
      </c>
      <c r="E160" s="91">
        <f t="shared" si="33"/>
        <v>0</v>
      </c>
      <c r="F160" s="91">
        <f t="shared" si="33"/>
        <v>0</v>
      </c>
      <c r="G160" s="91">
        <f t="shared" si="33"/>
        <v>2</v>
      </c>
      <c r="H160" s="91">
        <f t="shared" si="33"/>
        <v>0</v>
      </c>
      <c r="I160" s="91">
        <f t="shared" si="33"/>
        <v>0</v>
      </c>
      <c r="J160" s="91">
        <f t="shared" si="33"/>
        <v>1</v>
      </c>
      <c r="K160" s="91">
        <f t="shared" si="33"/>
        <v>1</v>
      </c>
      <c r="L160" s="91">
        <f t="shared" si="33"/>
        <v>0</v>
      </c>
      <c r="M160" s="91">
        <f t="shared" si="33"/>
        <v>0</v>
      </c>
      <c r="N160" s="91">
        <f t="shared" si="33"/>
        <v>0</v>
      </c>
      <c r="O160" s="85">
        <f t="shared" si="32"/>
        <v>4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1.6</v>
      </c>
      <c r="H161" s="86">
        <f>H160*P161/O160</f>
        <v>0</v>
      </c>
      <c r="I161" s="86">
        <f>I160*P161/O160</f>
        <v>0</v>
      </c>
      <c r="J161" s="86">
        <f>J160*P161/O160</f>
        <v>0.8</v>
      </c>
      <c r="K161" s="86">
        <f>K160*P161/O160</f>
        <v>0.8</v>
      </c>
      <c r="L161" s="86">
        <f>L160*P161/O160</f>
        <v>0</v>
      </c>
      <c r="M161" s="86">
        <f>M160*P161/O160</f>
        <v>0</v>
      </c>
      <c r="N161" s="86">
        <f>N160*P161/O160</f>
        <v>0</v>
      </c>
      <c r="O161" s="87">
        <f t="shared" si="32"/>
        <v>3.2</v>
      </c>
      <c r="P161" s="158">
        <f>O160*80/100</f>
        <v>3.2</v>
      </c>
    </row>
    <row r="162" spans="1:16">
      <c r="A162" s="195"/>
      <c r="B162" s="199" t="s">
        <v>356</v>
      </c>
      <c r="C162" s="88">
        <f>รายเดือน65!B21</f>
        <v>0</v>
      </c>
      <c r="D162" s="88">
        <f>รายเดือน65!C21</f>
        <v>0</v>
      </c>
      <c r="E162" s="88">
        <f>รายเดือน65!D21</f>
        <v>0</v>
      </c>
      <c r="F162" s="88">
        <f>รายเดือน65!E21</f>
        <v>0</v>
      </c>
      <c r="G162" s="88">
        <f>รายเดือน65!F21</f>
        <v>0</v>
      </c>
      <c r="H162" s="88">
        <f>รายเดือน65!G21</f>
        <v>0</v>
      </c>
      <c r="I162" s="88">
        <f>รายเดือน65!H21</f>
        <v>0</v>
      </c>
      <c r="J162" s="88">
        <f>รายเดือน65!I21</f>
        <v>0</v>
      </c>
      <c r="K162" s="88">
        <f>รายเดือน65!J21</f>
        <v>0</v>
      </c>
      <c r="L162" s="88">
        <f>รายเดือน65!K21</f>
        <v>0</v>
      </c>
      <c r="M162" s="88">
        <f>รายเดือน65!L21</f>
        <v>0</v>
      </c>
      <c r="N162" s="88">
        <f>รายเดือน65!M21</f>
        <v>0</v>
      </c>
      <c r="O162" s="89">
        <f t="shared" si="32"/>
        <v>0</v>
      </c>
    </row>
    <row r="163" spans="1:16">
      <c r="A163" s="203"/>
      <c r="B163" s="200" t="s">
        <v>360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334</v>
      </c>
      <c r="C165" s="290">
        <v>0</v>
      </c>
      <c r="D165" s="290">
        <v>0</v>
      </c>
      <c r="E165" s="290">
        <v>2</v>
      </c>
      <c r="F165" s="290">
        <v>5</v>
      </c>
      <c r="G165" s="290">
        <v>1</v>
      </c>
      <c r="H165" s="290">
        <v>2</v>
      </c>
      <c r="I165" s="290">
        <v>4</v>
      </c>
      <c r="J165" s="290">
        <v>4</v>
      </c>
      <c r="K165" s="290">
        <v>0</v>
      </c>
      <c r="L165" s="290">
        <v>0</v>
      </c>
      <c r="M165" s="290">
        <v>0</v>
      </c>
      <c r="N165" s="290">
        <v>0</v>
      </c>
      <c r="O165" s="84">
        <f t="shared" ref="O165:O172" si="34">SUM(C165:N165)</f>
        <v>18</v>
      </c>
    </row>
    <row r="166" spans="1:16">
      <c r="A166" s="195"/>
      <c r="B166" s="196" t="s">
        <v>152</v>
      </c>
      <c r="C166" s="290">
        <v>0</v>
      </c>
      <c r="D166" s="290">
        <v>0</v>
      </c>
      <c r="E166" s="290">
        <v>0</v>
      </c>
      <c r="F166" s="290">
        <v>1</v>
      </c>
      <c r="G166" s="290">
        <v>0</v>
      </c>
      <c r="H166" s="290">
        <v>2</v>
      </c>
      <c r="I166" s="290">
        <v>0</v>
      </c>
      <c r="J166" s="290">
        <v>9</v>
      </c>
      <c r="K166" s="290">
        <v>0</v>
      </c>
      <c r="L166" s="290">
        <v>0</v>
      </c>
      <c r="M166" s="290">
        <v>9</v>
      </c>
      <c r="N166" s="290">
        <v>0</v>
      </c>
      <c r="O166" s="84">
        <f t="shared" si="34"/>
        <v>21</v>
      </c>
    </row>
    <row r="167" spans="1:16">
      <c r="A167" s="195"/>
      <c r="B167" s="196" t="s">
        <v>153</v>
      </c>
      <c r="C167" s="290">
        <v>0</v>
      </c>
      <c r="D167" s="290">
        <v>0</v>
      </c>
      <c r="E167" s="290">
        <v>1</v>
      </c>
      <c r="F167" s="290">
        <v>1</v>
      </c>
      <c r="G167" s="290">
        <v>1</v>
      </c>
      <c r="H167" s="290">
        <v>8</v>
      </c>
      <c r="I167" s="290">
        <v>15</v>
      </c>
      <c r="J167" s="290">
        <v>7</v>
      </c>
      <c r="K167" s="290">
        <v>4</v>
      </c>
      <c r="L167" s="290">
        <v>3</v>
      </c>
      <c r="M167" s="290">
        <v>2</v>
      </c>
      <c r="N167" s="290">
        <v>1</v>
      </c>
      <c r="O167" s="84">
        <f t="shared" si="34"/>
        <v>43</v>
      </c>
    </row>
    <row r="168" spans="1:16">
      <c r="A168" s="195"/>
      <c r="B168" s="196" t="s">
        <v>189</v>
      </c>
      <c r="C168" s="290">
        <v>2</v>
      </c>
      <c r="D168" s="290">
        <v>0</v>
      </c>
      <c r="E168" s="290">
        <v>2</v>
      </c>
      <c r="F168" s="290">
        <v>0</v>
      </c>
      <c r="G168" s="290">
        <v>6</v>
      </c>
      <c r="H168" s="290">
        <v>7</v>
      </c>
      <c r="I168" s="290">
        <v>0</v>
      </c>
      <c r="J168" s="290">
        <v>2</v>
      </c>
      <c r="K168" s="290">
        <v>2</v>
      </c>
      <c r="L168" s="290">
        <v>0</v>
      </c>
      <c r="M168" s="290">
        <v>0</v>
      </c>
      <c r="N168" s="290">
        <v>0</v>
      </c>
      <c r="O168" s="84">
        <f t="shared" si="34"/>
        <v>21</v>
      </c>
    </row>
    <row r="169" spans="1:16">
      <c r="A169" s="195"/>
      <c r="B169" s="196" t="s">
        <v>333</v>
      </c>
      <c r="C169" s="290">
        <v>0</v>
      </c>
      <c r="D169" s="290">
        <v>0</v>
      </c>
      <c r="E169" s="290">
        <v>0</v>
      </c>
      <c r="F169" s="290">
        <v>0</v>
      </c>
      <c r="G169" s="290">
        <v>1</v>
      </c>
      <c r="H169" s="290">
        <v>0</v>
      </c>
      <c r="I169" s="290">
        <v>0</v>
      </c>
      <c r="J169" s="290">
        <v>1</v>
      </c>
      <c r="K169" s="290">
        <v>1</v>
      </c>
      <c r="L169" s="290">
        <v>1</v>
      </c>
      <c r="M169" s="290">
        <v>0</v>
      </c>
      <c r="N169" s="290">
        <v>0</v>
      </c>
      <c r="O169" s="84">
        <f t="shared" si="34"/>
        <v>4</v>
      </c>
    </row>
    <row r="170" spans="1:16">
      <c r="A170" s="161"/>
      <c r="B170" s="197" t="s">
        <v>359</v>
      </c>
      <c r="C170" s="91">
        <f>MEDIAN(C165:C169)</f>
        <v>0</v>
      </c>
      <c r="D170" s="91">
        <f t="shared" ref="D170:N170" si="35">MEDIAN(D165:D169)</f>
        <v>0</v>
      </c>
      <c r="E170" s="91">
        <f t="shared" si="35"/>
        <v>1</v>
      </c>
      <c r="F170" s="91">
        <f t="shared" si="35"/>
        <v>1</v>
      </c>
      <c r="G170" s="91">
        <f t="shared" si="35"/>
        <v>1</v>
      </c>
      <c r="H170" s="91">
        <f t="shared" si="35"/>
        <v>2</v>
      </c>
      <c r="I170" s="91">
        <f t="shared" si="35"/>
        <v>0</v>
      </c>
      <c r="J170" s="91">
        <f t="shared" si="35"/>
        <v>4</v>
      </c>
      <c r="K170" s="91">
        <f t="shared" si="35"/>
        <v>1</v>
      </c>
      <c r="L170" s="91">
        <f t="shared" si="35"/>
        <v>0</v>
      </c>
      <c r="M170" s="91">
        <f t="shared" si="35"/>
        <v>0</v>
      </c>
      <c r="N170" s="91">
        <f t="shared" si="35"/>
        <v>0</v>
      </c>
      <c r="O170" s="85">
        <f t="shared" si="34"/>
        <v>10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0.8</v>
      </c>
      <c r="F171" s="86">
        <f>F170*P171/O170</f>
        <v>0.8</v>
      </c>
      <c r="G171" s="86">
        <f>G170*P171/O170</f>
        <v>0.8</v>
      </c>
      <c r="H171" s="86">
        <f>H170*P171/O170</f>
        <v>1.6</v>
      </c>
      <c r="I171" s="86">
        <f>I170*P171/O170</f>
        <v>0</v>
      </c>
      <c r="J171" s="86">
        <f>J170*P171/O170</f>
        <v>3.2</v>
      </c>
      <c r="K171" s="86">
        <f>K170*P171/O170</f>
        <v>0.8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4"/>
        <v>8</v>
      </c>
      <c r="P171" s="158">
        <f>O170*80/100</f>
        <v>8</v>
      </c>
    </row>
    <row r="172" spans="1:16">
      <c r="A172" s="195"/>
      <c r="B172" s="199" t="s">
        <v>356</v>
      </c>
      <c r="C172" s="88">
        <f>รายเดือน65!B19</f>
        <v>0</v>
      </c>
      <c r="D172" s="88">
        <f>รายเดือน65!C19</f>
        <v>0</v>
      </c>
      <c r="E172" s="88">
        <f>รายเดือน65!D19</f>
        <v>0</v>
      </c>
      <c r="F172" s="88">
        <f>รายเดือน65!E19</f>
        <v>0</v>
      </c>
      <c r="G172" s="88">
        <f>รายเดือน65!F19</f>
        <v>0</v>
      </c>
      <c r="H172" s="88">
        <f>รายเดือน65!G19</f>
        <v>2</v>
      </c>
      <c r="I172" s="88">
        <f>รายเดือน65!H19</f>
        <v>1</v>
      </c>
      <c r="J172" s="88">
        <f>รายเดือน65!I19</f>
        <v>0</v>
      </c>
      <c r="K172" s="88">
        <f>รายเดือน65!J19</f>
        <v>0</v>
      </c>
      <c r="L172" s="88">
        <f>รายเดือน65!K19</f>
        <v>0</v>
      </c>
      <c r="M172" s="88">
        <f>รายเดือน65!L19</f>
        <v>0</v>
      </c>
      <c r="N172" s="88">
        <f>รายเดือน65!M19</f>
        <v>0</v>
      </c>
      <c r="O172" s="89">
        <f t="shared" si="34"/>
        <v>3</v>
      </c>
    </row>
    <row r="173" spans="1:16">
      <c r="A173" s="203"/>
      <c r="B173" s="200" t="s">
        <v>360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0</v>
      </c>
      <c r="H173" s="30">
        <f>C172+D172+E172+F172+G172+H172</f>
        <v>2</v>
      </c>
      <c r="I173" s="30">
        <f>C172+D172+E172+F172+G172+H172+I172</f>
        <v>3</v>
      </c>
      <c r="J173" s="30">
        <f>C172+D172+E172+F172+G172+H172+I172+J172</f>
        <v>3</v>
      </c>
      <c r="K173" s="30">
        <f>C172+D172+E172+F172+G172+H172+I172+J172+K172</f>
        <v>3</v>
      </c>
      <c r="L173" s="30">
        <f>C172+D172+E172+F172+G172+H172+I172+J172+K172+L172</f>
        <v>3</v>
      </c>
      <c r="M173" s="30">
        <f>C172+D172+E172+F172+G172+H172+I172+J172+K172+L172+M172</f>
        <v>3</v>
      </c>
      <c r="N173" s="30">
        <f>C172+D172+E172+F172+G172+H172+I172+J172+K172+L172+M172+N172</f>
        <v>3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334</v>
      </c>
      <c r="C175" s="291">
        <v>0</v>
      </c>
      <c r="D175" s="291">
        <v>0</v>
      </c>
      <c r="E175" s="291">
        <v>0</v>
      </c>
      <c r="F175" s="291">
        <v>0</v>
      </c>
      <c r="G175" s="291">
        <v>0</v>
      </c>
      <c r="H175" s="291">
        <v>11</v>
      </c>
      <c r="I175" s="291">
        <v>17</v>
      </c>
      <c r="J175" s="291">
        <v>2</v>
      </c>
      <c r="K175" s="291">
        <v>2</v>
      </c>
      <c r="L175" s="291">
        <v>0</v>
      </c>
      <c r="M175" s="291">
        <v>0</v>
      </c>
      <c r="N175" s="291">
        <v>0</v>
      </c>
      <c r="O175" s="84">
        <f t="shared" ref="O175:O182" si="36">SUM(C175:N175)</f>
        <v>32</v>
      </c>
    </row>
    <row r="176" spans="1:16">
      <c r="A176" s="195"/>
      <c r="B176" s="196" t="s">
        <v>152</v>
      </c>
      <c r="C176" s="291">
        <v>0</v>
      </c>
      <c r="D176" s="291">
        <v>0</v>
      </c>
      <c r="E176" s="291">
        <v>0</v>
      </c>
      <c r="F176" s="291">
        <v>1</v>
      </c>
      <c r="G176" s="291">
        <v>12</v>
      </c>
      <c r="H176" s="291">
        <v>7</v>
      </c>
      <c r="I176" s="291">
        <v>4</v>
      </c>
      <c r="J176" s="291">
        <v>1</v>
      </c>
      <c r="K176" s="291">
        <v>1</v>
      </c>
      <c r="L176" s="291">
        <v>0</v>
      </c>
      <c r="M176" s="291">
        <v>1</v>
      </c>
      <c r="N176" s="291">
        <v>0</v>
      </c>
      <c r="O176" s="84">
        <f t="shared" si="36"/>
        <v>27</v>
      </c>
    </row>
    <row r="177" spans="1:16">
      <c r="A177" s="195"/>
      <c r="B177" s="196" t="s">
        <v>153</v>
      </c>
      <c r="C177" s="291">
        <v>0</v>
      </c>
      <c r="D177" s="291">
        <v>0</v>
      </c>
      <c r="E177" s="291">
        <v>1</v>
      </c>
      <c r="F177" s="291">
        <v>0</v>
      </c>
      <c r="G177" s="291">
        <v>5</v>
      </c>
      <c r="H177" s="291">
        <v>10</v>
      </c>
      <c r="I177" s="291">
        <v>9</v>
      </c>
      <c r="J177" s="291">
        <v>4</v>
      </c>
      <c r="K177" s="291">
        <v>4</v>
      </c>
      <c r="L177" s="291">
        <v>4</v>
      </c>
      <c r="M177" s="291">
        <v>2</v>
      </c>
      <c r="N177" s="291">
        <v>4</v>
      </c>
      <c r="O177" s="84">
        <f t="shared" si="36"/>
        <v>43</v>
      </c>
    </row>
    <row r="178" spans="1:16">
      <c r="A178" s="195"/>
      <c r="B178" s="196" t="s">
        <v>189</v>
      </c>
      <c r="C178" s="291">
        <v>12</v>
      </c>
      <c r="D178" s="291">
        <v>0</v>
      </c>
      <c r="E178" s="291">
        <v>3</v>
      </c>
      <c r="F178" s="291">
        <v>6</v>
      </c>
      <c r="G178" s="291">
        <v>2</v>
      </c>
      <c r="H178" s="291">
        <v>1</v>
      </c>
      <c r="I178" s="291">
        <v>7</v>
      </c>
      <c r="J178" s="291">
        <v>3</v>
      </c>
      <c r="K178" s="291">
        <v>1</v>
      </c>
      <c r="L178" s="291">
        <v>0</v>
      </c>
      <c r="M178" s="291">
        <v>1</v>
      </c>
      <c r="N178" s="291">
        <v>0</v>
      </c>
      <c r="O178" s="84">
        <f t="shared" si="36"/>
        <v>36</v>
      </c>
    </row>
    <row r="179" spans="1:16">
      <c r="A179" s="195"/>
      <c r="B179" s="196" t="s">
        <v>333</v>
      </c>
      <c r="C179" s="291">
        <v>0</v>
      </c>
      <c r="D179" s="291">
        <v>1</v>
      </c>
      <c r="E179" s="291">
        <v>0</v>
      </c>
      <c r="F179" s="291">
        <v>0</v>
      </c>
      <c r="G179" s="291">
        <v>0</v>
      </c>
      <c r="H179" s="291">
        <v>0</v>
      </c>
      <c r="I179" s="291">
        <v>0</v>
      </c>
      <c r="J179" s="291">
        <v>1</v>
      </c>
      <c r="K179" s="291">
        <v>0</v>
      </c>
      <c r="L179" s="291">
        <v>0</v>
      </c>
      <c r="M179" s="291">
        <v>0</v>
      </c>
      <c r="N179" s="291">
        <v>0</v>
      </c>
      <c r="O179" s="84">
        <f t="shared" si="36"/>
        <v>2</v>
      </c>
    </row>
    <row r="180" spans="1:16">
      <c r="A180" s="161"/>
      <c r="B180" s="197" t="s">
        <v>359</v>
      </c>
      <c r="C180" s="91">
        <f>MEDIAN(C175:C179)</f>
        <v>0</v>
      </c>
      <c r="D180" s="91">
        <f t="shared" ref="D180:N180" si="37">MEDIAN(D175:D179)</f>
        <v>0</v>
      </c>
      <c r="E180" s="91">
        <f t="shared" si="37"/>
        <v>0</v>
      </c>
      <c r="F180" s="91">
        <f t="shared" si="37"/>
        <v>0</v>
      </c>
      <c r="G180" s="91">
        <f t="shared" si="37"/>
        <v>2</v>
      </c>
      <c r="H180" s="91">
        <f t="shared" si="37"/>
        <v>7</v>
      </c>
      <c r="I180" s="91">
        <f t="shared" si="37"/>
        <v>7</v>
      </c>
      <c r="J180" s="91">
        <f t="shared" si="37"/>
        <v>2</v>
      </c>
      <c r="K180" s="91">
        <f t="shared" si="37"/>
        <v>1</v>
      </c>
      <c r="L180" s="91">
        <f t="shared" si="37"/>
        <v>0</v>
      </c>
      <c r="M180" s="91">
        <f t="shared" si="37"/>
        <v>1</v>
      </c>
      <c r="N180" s="91">
        <f t="shared" si="37"/>
        <v>0</v>
      </c>
      <c r="O180" s="85">
        <f t="shared" si="36"/>
        <v>20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</v>
      </c>
      <c r="F181" s="86">
        <f>F180*P181/O180</f>
        <v>0</v>
      </c>
      <c r="G181" s="86">
        <f>G180*P181/O180</f>
        <v>1.6</v>
      </c>
      <c r="H181" s="86">
        <f>H180*P181/O180</f>
        <v>5.6</v>
      </c>
      <c r="I181" s="86">
        <f>I180*P181/O180</f>
        <v>5.6</v>
      </c>
      <c r="J181" s="86">
        <f>J180*P181/O180</f>
        <v>1.6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6"/>
        <v>16</v>
      </c>
      <c r="P181" s="158">
        <f>O180*80/100</f>
        <v>16</v>
      </c>
    </row>
    <row r="182" spans="1:16">
      <c r="A182" s="195"/>
      <c r="B182" s="199" t="s">
        <v>356</v>
      </c>
      <c r="C182" s="88">
        <f>รายเดือน65!B22</f>
        <v>0</v>
      </c>
      <c r="D182" s="88">
        <f>รายเดือน65!C22</f>
        <v>0</v>
      </c>
      <c r="E182" s="88">
        <f>รายเดือน65!D22</f>
        <v>0</v>
      </c>
      <c r="F182" s="88">
        <f>รายเดือน65!E22</f>
        <v>0</v>
      </c>
      <c r="G182" s="88">
        <f>รายเดือน65!F22</f>
        <v>1</v>
      </c>
      <c r="H182" s="88">
        <f>รายเดือน65!G22</f>
        <v>1</v>
      </c>
      <c r="I182" s="88">
        <f>รายเดือน65!H22</f>
        <v>0</v>
      </c>
      <c r="J182" s="88">
        <f>รายเดือน65!I22</f>
        <v>0</v>
      </c>
      <c r="K182" s="88">
        <f>รายเดือน65!J22</f>
        <v>0</v>
      </c>
      <c r="L182" s="88">
        <f>รายเดือน65!K22</f>
        <v>0</v>
      </c>
      <c r="M182" s="88">
        <f>รายเดือน65!L22</f>
        <v>0</v>
      </c>
      <c r="N182" s="88">
        <f>รายเดือน65!M22</f>
        <v>0</v>
      </c>
      <c r="O182" s="89">
        <f t="shared" si="36"/>
        <v>2</v>
      </c>
    </row>
    <row r="183" spans="1:16">
      <c r="A183" s="203"/>
      <c r="B183" s="200" t="s">
        <v>360</v>
      </c>
      <c r="C183" s="30">
        <f>C182</f>
        <v>0</v>
      </c>
      <c r="D183" s="30">
        <f>C182+D182</f>
        <v>0</v>
      </c>
      <c r="E183" s="30">
        <f>C182+D182+E182</f>
        <v>0</v>
      </c>
      <c r="F183" s="30">
        <f>C182+D182+E182+F182</f>
        <v>0</v>
      </c>
      <c r="G183" s="30">
        <f>C182+D182+E182+F182+G182</f>
        <v>1</v>
      </c>
      <c r="H183" s="30">
        <f>C182+D182+E182+F182+G182+H182</f>
        <v>2</v>
      </c>
      <c r="I183" s="30">
        <f>C182+D182+E182+F182+G182+H182+I182</f>
        <v>2</v>
      </c>
      <c r="J183" s="30">
        <f>C182+D182+E182+F182+G182+H182+I182+J182</f>
        <v>2</v>
      </c>
      <c r="K183" s="30">
        <f>C182+D182+E182+F182+G182+H182+I182+J182+K182</f>
        <v>2</v>
      </c>
      <c r="L183" s="30">
        <f>C182+D182+E182+F182+G182+H182+I182+J182+K182+L182</f>
        <v>2</v>
      </c>
      <c r="M183" s="30">
        <f>C182+D182+E182+F182+G182+H182+I182+J182+K182+L182+M182</f>
        <v>2</v>
      </c>
      <c r="N183" s="30">
        <f>C182+D182+E182+F182+G182+H182+I182+J182+K182+L182+M182+N182</f>
        <v>2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334</v>
      </c>
      <c r="C185" s="292">
        <v>0</v>
      </c>
      <c r="D185" s="292">
        <v>2</v>
      </c>
      <c r="E185" s="292">
        <v>0</v>
      </c>
      <c r="F185" s="292">
        <v>1</v>
      </c>
      <c r="G185" s="292">
        <v>1</v>
      </c>
      <c r="H185" s="292">
        <v>15</v>
      </c>
      <c r="I185" s="292">
        <v>5</v>
      </c>
      <c r="J185" s="292">
        <v>3</v>
      </c>
      <c r="K185" s="292">
        <v>0</v>
      </c>
      <c r="L185" s="292">
        <v>3</v>
      </c>
      <c r="M185" s="292">
        <v>0</v>
      </c>
      <c r="N185" s="292">
        <v>1</v>
      </c>
      <c r="O185" s="84">
        <f t="shared" ref="O185:O192" si="38">SUM(C185:N185)</f>
        <v>31</v>
      </c>
    </row>
    <row r="186" spans="1:16">
      <c r="A186" s="195"/>
      <c r="B186" s="196" t="s">
        <v>152</v>
      </c>
      <c r="C186" s="292">
        <v>0</v>
      </c>
      <c r="D186" s="292">
        <v>0</v>
      </c>
      <c r="E186" s="292">
        <v>0</v>
      </c>
      <c r="F186" s="292">
        <v>0</v>
      </c>
      <c r="G186" s="292">
        <v>0</v>
      </c>
      <c r="H186" s="292">
        <v>2</v>
      </c>
      <c r="I186" s="292">
        <v>5</v>
      </c>
      <c r="J186" s="292">
        <v>3</v>
      </c>
      <c r="K186" s="292">
        <v>4</v>
      </c>
      <c r="L186" s="292">
        <v>4</v>
      </c>
      <c r="M186" s="292">
        <v>3</v>
      </c>
      <c r="N186" s="292">
        <v>3</v>
      </c>
      <c r="O186" s="84">
        <f t="shared" si="38"/>
        <v>24</v>
      </c>
    </row>
    <row r="187" spans="1:16">
      <c r="A187" s="195"/>
      <c r="B187" s="196" t="s">
        <v>153</v>
      </c>
      <c r="C187" s="292">
        <v>5</v>
      </c>
      <c r="D187" s="292">
        <v>3</v>
      </c>
      <c r="E187" s="292">
        <v>3</v>
      </c>
      <c r="F187" s="292">
        <v>2</v>
      </c>
      <c r="G187" s="292">
        <v>7</v>
      </c>
      <c r="H187" s="292">
        <v>17</v>
      </c>
      <c r="I187" s="292">
        <v>17</v>
      </c>
      <c r="J187" s="292">
        <v>16</v>
      </c>
      <c r="K187" s="292">
        <v>21</v>
      </c>
      <c r="L187" s="292">
        <v>11</v>
      </c>
      <c r="M187" s="292">
        <v>2</v>
      </c>
      <c r="N187" s="292">
        <v>0</v>
      </c>
      <c r="O187" s="84">
        <f t="shared" si="38"/>
        <v>104</v>
      </c>
    </row>
    <row r="188" spans="1:16">
      <c r="A188" s="195"/>
      <c r="B188" s="196" t="s">
        <v>189</v>
      </c>
      <c r="C188" s="292">
        <v>0</v>
      </c>
      <c r="D188" s="292">
        <v>2</v>
      </c>
      <c r="E188" s="292">
        <v>0</v>
      </c>
      <c r="F188" s="292">
        <v>0</v>
      </c>
      <c r="G188" s="292">
        <v>2</v>
      </c>
      <c r="H188" s="292">
        <v>1</v>
      </c>
      <c r="I188" s="292">
        <v>6</v>
      </c>
      <c r="J188" s="292">
        <v>6</v>
      </c>
      <c r="K188" s="292">
        <v>2</v>
      </c>
      <c r="L188" s="292">
        <v>0</v>
      </c>
      <c r="M188" s="292">
        <v>0</v>
      </c>
      <c r="N188" s="292">
        <v>0</v>
      </c>
      <c r="O188" s="84">
        <f t="shared" si="38"/>
        <v>19</v>
      </c>
    </row>
    <row r="189" spans="1:16">
      <c r="A189" s="195"/>
      <c r="B189" s="196" t="s">
        <v>333</v>
      </c>
      <c r="C189" s="292">
        <v>0</v>
      </c>
      <c r="D189" s="292">
        <v>0</v>
      </c>
      <c r="E189" s="292">
        <v>0</v>
      </c>
      <c r="F189" s="292">
        <v>0</v>
      </c>
      <c r="G189" s="292">
        <v>0</v>
      </c>
      <c r="H189" s="292">
        <v>0</v>
      </c>
      <c r="I189" s="292">
        <v>0</v>
      </c>
      <c r="J189" s="292">
        <v>0</v>
      </c>
      <c r="K189" s="292">
        <v>0</v>
      </c>
      <c r="L189" s="292">
        <v>0</v>
      </c>
      <c r="M189" s="292">
        <v>0</v>
      </c>
      <c r="N189" s="292">
        <v>0</v>
      </c>
      <c r="O189" s="84">
        <f t="shared" si="38"/>
        <v>0</v>
      </c>
    </row>
    <row r="190" spans="1:16">
      <c r="A190" s="161"/>
      <c r="B190" s="197" t="s">
        <v>359</v>
      </c>
      <c r="C190" s="91">
        <f>MEDIAN(C185:C189)</f>
        <v>0</v>
      </c>
      <c r="D190" s="91">
        <f t="shared" ref="D190:N190" si="39">MEDIAN(D185:D189)</f>
        <v>2</v>
      </c>
      <c r="E190" s="91">
        <f t="shared" si="39"/>
        <v>0</v>
      </c>
      <c r="F190" s="91">
        <f t="shared" si="39"/>
        <v>0</v>
      </c>
      <c r="G190" s="91">
        <f t="shared" si="39"/>
        <v>1</v>
      </c>
      <c r="H190" s="91">
        <f t="shared" si="39"/>
        <v>2</v>
      </c>
      <c r="I190" s="91">
        <f t="shared" si="39"/>
        <v>5</v>
      </c>
      <c r="J190" s="91">
        <f t="shared" si="39"/>
        <v>3</v>
      </c>
      <c r="K190" s="91">
        <f t="shared" si="39"/>
        <v>2</v>
      </c>
      <c r="L190" s="91">
        <f t="shared" si="39"/>
        <v>3</v>
      </c>
      <c r="M190" s="91">
        <f t="shared" si="39"/>
        <v>0</v>
      </c>
      <c r="N190" s="91">
        <f t="shared" si="39"/>
        <v>0</v>
      </c>
      <c r="O190" s="85">
        <f t="shared" si="38"/>
        <v>18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2.4000000000000004</v>
      </c>
      <c r="K191" s="86">
        <f>K190*P191/O190</f>
        <v>1.6</v>
      </c>
      <c r="L191" s="86">
        <f>L190*P191/O190</f>
        <v>2.4000000000000004</v>
      </c>
      <c r="M191" s="86">
        <f>M190*P191/O190</f>
        <v>0</v>
      </c>
      <c r="N191" s="86">
        <f>N190*P191/O190</f>
        <v>0</v>
      </c>
      <c r="O191" s="87">
        <f t="shared" si="38"/>
        <v>14.4</v>
      </c>
      <c r="P191" s="158">
        <f>O190*80/100</f>
        <v>14.4</v>
      </c>
    </row>
    <row r="192" spans="1:16">
      <c r="A192" s="195"/>
      <c r="B192" s="199" t="s">
        <v>356</v>
      </c>
      <c r="C192" s="208">
        <f>รายเดือน65!B23</f>
        <v>0</v>
      </c>
      <c r="D192" s="208">
        <f>รายเดือน65!C23</f>
        <v>0</v>
      </c>
      <c r="E192" s="208">
        <f>รายเดือน65!D23</f>
        <v>0</v>
      </c>
      <c r="F192" s="208">
        <f>รายเดือน65!E23</f>
        <v>0</v>
      </c>
      <c r="G192" s="208">
        <f>รายเดือน65!F23</f>
        <v>0</v>
      </c>
      <c r="H192" s="208">
        <f>รายเดือน65!G23</f>
        <v>1</v>
      </c>
      <c r="I192" s="208">
        <f>รายเดือน65!H23</f>
        <v>0</v>
      </c>
      <c r="J192" s="208">
        <f>รายเดือน65!I23</f>
        <v>0</v>
      </c>
      <c r="K192" s="208">
        <f>รายเดือน65!J23</f>
        <v>0</v>
      </c>
      <c r="L192" s="208">
        <f>รายเดือน65!K23</f>
        <v>0</v>
      </c>
      <c r="M192" s="208">
        <f>รายเดือน65!L23</f>
        <v>0</v>
      </c>
      <c r="N192" s="208">
        <f>รายเดือน65!M23</f>
        <v>0</v>
      </c>
      <c r="O192" s="89">
        <f t="shared" si="38"/>
        <v>1</v>
      </c>
    </row>
    <row r="193" spans="1:16">
      <c r="A193" s="203"/>
      <c r="B193" s="200" t="s">
        <v>360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1</v>
      </c>
      <c r="I193" s="30">
        <f>C192+D192+E192+F192+G192+H192+I192</f>
        <v>1</v>
      </c>
      <c r="J193" s="30">
        <f>C192+D192+E192+F192+G192+H192+I192+J192</f>
        <v>1</v>
      </c>
      <c r="K193" s="30">
        <f>C192+D192+E192+F192+G192+H192+I192+J192+K192</f>
        <v>1</v>
      </c>
      <c r="L193" s="30">
        <f>C192+D192+E192+F192+G192+H192+I192+J192+K192+L192</f>
        <v>1</v>
      </c>
      <c r="M193" s="30">
        <f>C192+D192+E192+F192+G192+H192+I192+J192+K192+L192+M192</f>
        <v>1</v>
      </c>
      <c r="N193" s="30">
        <f>C192+D192+E192+F192+G192+H192+I192+J192+K192+L192+M192+N192</f>
        <v>1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334</v>
      </c>
      <c r="C195" s="293">
        <v>0</v>
      </c>
      <c r="D195" s="293">
        <v>0</v>
      </c>
      <c r="E195" s="293">
        <v>0</v>
      </c>
      <c r="F195" s="293">
        <v>0</v>
      </c>
      <c r="G195" s="293">
        <v>1</v>
      </c>
      <c r="H195" s="293">
        <v>1</v>
      </c>
      <c r="I195" s="293">
        <v>2</v>
      </c>
      <c r="J195" s="293">
        <v>3</v>
      </c>
      <c r="K195" s="293">
        <v>0</v>
      </c>
      <c r="L195" s="293">
        <v>1</v>
      </c>
      <c r="M195" s="293">
        <v>0</v>
      </c>
      <c r="N195" s="293">
        <v>0</v>
      </c>
      <c r="O195" s="84">
        <f t="shared" ref="O195:O202" si="40">SUM(C195:N195)</f>
        <v>8</v>
      </c>
    </row>
    <row r="196" spans="1:16">
      <c r="A196" s="195"/>
      <c r="B196" s="196" t="s">
        <v>152</v>
      </c>
      <c r="C196" s="293">
        <v>0</v>
      </c>
      <c r="D196" s="293">
        <v>0</v>
      </c>
      <c r="E196" s="293">
        <v>0</v>
      </c>
      <c r="F196" s="293">
        <v>3</v>
      </c>
      <c r="G196" s="293">
        <v>23</v>
      </c>
      <c r="H196" s="293">
        <v>8</v>
      </c>
      <c r="I196" s="293">
        <v>4</v>
      </c>
      <c r="J196" s="293">
        <v>7</v>
      </c>
      <c r="K196" s="293">
        <v>1</v>
      </c>
      <c r="L196" s="293">
        <v>1</v>
      </c>
      <c r="M196" s="293">
        <v>5</v>
      </c>
      <c r="N196" s="293">
        <v>1</v>
      </c>
      <c r="O196" s="84">
        <f t="shared" si="40"/>
        <v>53</v>
      </c>
    </row>
    <row r="197" spans="1:16">
      <c r="A197" s="195"/>
      <c r="B197" s="196" t="s">
        <v>153</v>
      </c>
      <c r="C197" s="293">
        <v>0</v>
      </c>
      <c r="D197" s="293">
        <v>1</v>
      </c>
      <c r="E197" s="293">
        <v>0</v>
      </c>
      <c r="F197" s="293">
        <v>0</v>
      </c>
      <c r="G197" s="293">
        <v>4</v>
      </c>
      <c r="H197" s="293">
        <v>11</v>
      </c>
      <c r="I197" s="293">
        <v>8</v>
      </c>
      <c r="J197" s="293">
        <v>15</v>
      </c>
      <c r="K197" s="293">
        <v>13</v>
      </c>
      <c r="L197" s="293">
        <v>5</v>
      </c>
      <c r="M197" s="293">
        <v>2</v>
      </c>
      <c r="N197" s="293">
        <v>3</v>
      </c>
      <c r="O197" s="84">
        <f t="shared" si="40"/>
        <v>62</v>
      </c>
    </row>
    <row r="198" spans="1:16">
      <c r="A198" s="195"/>
      <c r="B198" s="196" t="s">
        <v>189</v>
      </c>
      <c r="C198" s="293">
        <v>0</v>
      </c>
      <c r="D198" s="293">
        <v>0</v>
      </c>
      <c r="E198" s="293">
        <v>1</v>
      </c>
      <c r="F198" s="293">
        <v>4</v>
      </c>
      <c r="G198" s="293">
        <v>2</v>
      </c>
      <c r="H198" s="293">
        <v>10</v>
      </c>
      <c r="I198" s="293">
        <v>21</v>
      </c>
      <c r="J198" s="293">
        <v>11</v>
      </c>
      <c r="K198" s="293">
        <v>6</v>
      </c>
      <c r="L198" s="293">
        <v>0</v>
      </c>
      <c r="M198" s="293">
        <v>1</v>
      </c>
      <c r="N198" s="293">
        <v>1</v>
      </c>
      <c r="O198" s="84">
        <f t="shared" si="40"/>
        <v>57</v>
      </c>
    </row>
    <row r="199" spans="1:16">
      <c r="A199" s="195"/>
      <c r="B199" s="196" t="s">
        <v>333</v>
      </c>
      <c r="C199" s="293">
        <v>0</v>
      </c>
      <c r="D199" s="293">
        <v>0</v>
      </c>
      <c r="E199" s="293">
        <v>0</v>
      </c>
      <c r="F199" s="293">
        <v>0</v>
      </c>
      <c r="G199" s="293">
        <v>0</v>
      </c>
      <c r="H199" s="293">
        <v>0</v>
      </c>
      <c r="I199" s="293">
        <v>0</v>
      </c>
      <c r="J199" s="293">
        <v>0</v>
      </c>
      <c r="K199" s="293">
        <v>1</v>
      </c>
      <c r="L199" s="293">
        <v>1</v>
      </c>
      <c r="M199" s="293">
        <v>0</v>
      </c>
      <c r="N199" s="293">
        <v>0</v>
      </c>
      <c r="O199" s="84">
        <f t="shared" si="40"/>
        <v>2</v>
      </c>
    </row>
    <row r="200" spans="1:16">
      <c r="A200" s="161"/>
      <c r="B200" s="197" t="s">
        <v>359</v>
      </c>
      <c r="C200" s="91">
        <f>MEDIAN(C195:C199)</f>
        <v>0</v>
      </c>
      <c r="D200" s="91">
        <f t="shared" ref="D200:N200" si="41">MEDIAN(D195:D199)</f>
        <v>0</v>
      </c>
      <c r="E200" s="91">
        <f t="shared" si="41"/>
        <v>0</v>
      </c>
      <c r="F200" s="91">
        <f t="shared" si="41"/>
        <v>0</v>
      </c>
      <c r="G200" s="91">
        <f t="shared" si="41"/>
        <v>2</v>
      </c>
      <c r="H200" s="91">
        <f t="shared" si="41"/>
        <v>8</v>
      </c>
      <c r="I200" s="91">
        <f t="shared" si="41"/>
        <v>4</v>
      </c>
      <c r="J200" s="91">
        <f t="shared" si="41"/>
        <v>7</v>
      </c>
      <c r="K200" s="91">
        <f t="shared" si="41"/>
        <v>1</v>
      </c>
      <c r="L200" s="91">
        <f t="shared" si="41"/>
        <v>1</v>
      </c>
      <c r="M200" s="91">
        <f t="shared" si="41"/>
        <v>1</v>
      </c>
      <c r="N200" s="91">
        <f t="shared" si="41"/>
        <v>1</v>
      </c>
      <c r="O200" s="85">
        <f t="shared" si="40"/>
        <v>25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1.6</v>
      </c>
      <c r="H201" s="86">
        <f>H200*P201/O200</f>
        <v>6.4</v>
      </c>
      <c r="I201" s="86">
        <f>I200*P201/O200</f>
        <v>3.2</v>
      </c>
      <c r="J201" s="86">
        <f>J200*P201/O200</f>
        <v>5.6</v>
      </c>
      <c r="K201" s="86">
        <f>K200*P201/O200</f>
        <v>0.8</v>
      </c>
      <c r="L201" s="86">
        <f>L200*P201/O200</f>
        <v>0.8</v>
      </c>
      <c r="M201" s="86">
        <f>M200*P201/O200</f>
        <v>0.8</v>
      </c>
      <c r="N201" s="86">
        <f>N200*P201/O200</f>
        <v>0.8</v>
      </c>
      <c r="O201" s="87">
        <f t="shared" si="40"/>
        <v>20</v>
      </c>
      <c r="P201" s="158">
        <f>O200*80/100</f>
        <v>20</v>
      </c>
    </row>
    <row r="202" spans="1:16">
      <c r="A202" s="195"/>
      <c r="B202" s="199" t="s">
        <v>356</v>
      </c>
      <c r="C202" s="88">
        <f>รายเดือน65!B24</f>
        <v>0</v>
      </c>
      <c r="D202" s="88">
        <f>รายเดือน65!C24</f>
        <v>0</v>
      </c>
      <c r="E202" s="88">
        <f>รายเดือน65!D24</f>
        <v>0</v>
      </c>
      <c r="F202" s="88">
        <f>รายเดือน65!E24</f>
        <v>0</v>
      </c>
      <c r="G202" s="88">
        <f>รายเดือน65!F24</f>
        <v>0</v>
      </c>
      <c r="H202" s="88">
        <f>รายเดือน65!G24</f>
        <v>15</v>
      </c>
      <c r="I202" s="88">
        <f>รายเดือน65!H24</f>
        <v>0</v>
      </c>
      <c r="J202" s="88">
        <f>รายเดือน65!I24</f>
        <v>0</v>
      </c>
      <c r="K202" s="88">
        <f>รายเดือน65!J24</f>
        <v>0</v>
      </c>
      <c r="L202" s="88">
        <f>รายเดือน65!K24</f>
        <v>0</v>
      </c>
      <c r="M202" s="88">
        <f>รายเดือน65!L24</f>
        <v>0</v>
      </c>
      <c r="N202" s="88">
        <f>รายเดือน65!M24</f>
        <v>0</v>
      </c>
      <c r="O202" s="89">
        <f t="shared" si="40"/>
        <v>15</v>
      </c>
    </row>
    <row r="203" spans="1:16">
      <c r="A203" s="203"/>
      <c r="B203" s="200" t="s">
        <v>360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15</v>
      </c>
      <c r="I203" s="30">
        <f>C202+D202+E202+F202+G202+H202+I202</f>
        <v>15</v>
      </c>
      <c r="J203" s="30">
        <f>C202+D202+E202+F202+G202+H202+I202+J202</f>
        <v>15</v>
      </c>
      <c r="K203" s="30">
        <f>C202+D202+E202+F202+G202+H202+I202+J202+K202</f>
        <v>15</v>
      </c>
      <c r="L203" s="30">
        <f>C202+D202+E202+F202+G202+H202+I202+J202+K202+L202</f>
        <v>15</v>
      </c>
      <c r="M203" s="30">
        <f>C202+D202+E202+F202+G202+H202+I202+J202+K202+L202+M202</f>
        <v>15</v>
      </c>
      <c r="N203" s="30">
        <f>C202+D202+E202+F202+G202+H202+I202+J202+K202+L202+M202+N202</f>
        <v>15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334</v>
      </c>
      <c r="C205" s="294">
        <v>0</v>
      </c>
      <c r="D205" s="294">
        <v>0</v>
      </c>
      <c r="E205" s="294">
        <v>0</v>
      </c>
      <c r="F205" s="294">
        <v>1</v>
      </c>
      <c r="G205" s="294">
        <v>0</v>
      </c>
      <c r="H205" s="294">
        <v>4</v>
      </c>
      <c r="I205" s="294">
        <v>0</v>
      </c>
      <c r="J205" s="294">
        <v>0</v>
      </c>
      <c r="K205" s="294">
        <v>0</v>
      </c>
      <c r="L205" s="294">
        <v>0</v>
      </c>
      <c r="M205" s="294">
        <v>0</v>
      </c>
      <c r="N205" s="294">
        <v>0</v>
      </c>
      <c r="O205" s="84">
        <f t="shared" ref="O205:O212" si="42">SUM(C205:N205)</f>
        <v>5</v>
      </c>
    </row>
    <row r="206" spans="1:16">
      <c r="A206" s="195"/>
      <c r="B206" s="196" t="s">
        <v>152</v>
      </c>
      <c r="C206" s="294">
        <v>0</v>
      </c>
      <c r="D206" s="294">
        <v>0</v>
      </c>
      <c r="E206" s="294">
        <v>0</v>
      </c>
      <c r="F206" s="294">
        <v>1</v>
      </c>
      <c r="G206" s="294">
        <v>24</v>
      </c>
      <c r="H206" s="294">
        <v>6</v>
      </c>
      <c r="I206" s="294">
        <v>2</v>
      </c>
      <c r="J206" s="294">
        <v>19</v>
      </c>
      <c r="K206" s="294">
        <v>8</v>
      </c>
      <c r="L206" s="294">
        <v>0</v>
      </c>
      <c r="M206" s="294">
        <v>2</v>
      </c>
      <c r="N206" s="294">
        <v>0</v>
      </c>
      <c r="O206" s="84">
        <f t="shared" si="42"/>
        <v>62</v>
      </c>
    </row>
    <row r="207" spans="1:16">
      <c r="A207" s="195"/>
      <c r="B207" s="196" t="s">
        <v>153</v>
      </c>
      <c r="C207" s="294">
        <v>0</v>
      </c>
      <c r="D207" s="294">
        <v>0</v>
      </c>
      <c r="E207" s="294">
        <v>0</v>
      </c>
      <c r="F207" s="294">
        <v>0</v>
      </c>
      <c r="G207" s="294">
        <v>3</v>
      </c>
      <c r="H207" s="294">
        <v>5</v>
      </c>
      <c r="I207" s="294">
        <v>1</v>
      </c>
      <c r="J207" s="294">
        <v>3</v>
      </c>
      <c r="K207" s="294">
        <v>1</v>
      </c>
      <c r="L207" s="294">
        <v>1</v>
      </c>
      <c r="M207" s="294">
        <v>0</v>
      </c>
      <c r="N207" s="294">
        <v>1</v>
      </c>
      <c r="O207" s="84">
        <f t="shared" si="42"/>
        <v>15</v>
      </c>
    </row>
    <row r="208" spans="1:16">
      <c r="A208" s="195"/>
      <c r="B208" s="196" t="s">
        <v>189</v>
      </c>
      <c r="C208" s="294">
        <v>0</v>
      </c>
      <c r="D208" s="294">
        <v>0</v>
      </c>
      <c r="E208" s="294">
        <v>0</v>
      </c>
      <c r="F208" s="294">
        <v>0</v>
      </c>
      <c r="G208" s="294">
        <v>2</v>
      </c>
      <c r="H208" s="294">
        <v>6</v>
      </c>
      <c r="I208" s="294">
        <v>19</v>
      </c>
      <c r="J208" s="294">
        <v>5</v>
      </c>
      <c r="K208" s="294">
        <v>0</v>
      </c>
      <c r="L208" s="294">
        <v>1</v>
      </c>
      <c r="M208" s="294">
        <v>1</v>
      </c>
      <c r="N208" s="294">
        <v>0</v>
      </c>
      <c r="O208" s="84">
        <f t="shared" si="42"/>
        <v>34</v>
      </c>
    </row>
    <row r="209" spans="1:17">
      <c r="A209" s="195"/>
      <c r="B209" s="196" t="s">
        <v>333</v>
      </c>
      <c r="C209" s="294">
        <v>0</v>
      </c>
      <c r="D209" s="294">
        <v>0</v>
      </c>
      <c r="E209" s="294">
        <v>0</v>
      </c>
      <c r="F209" s="294">
        <v>0</v>
      </c>
      <c r="G209" s="294">
        <v>0</v>
      </c>
      <c r="H209" s="294">
        <v>0</v>
      </c>
      <c r="I209" s="294">
        <v>0</v>
      </c>
      <c r="J209" s="294">
        <v>1</v>
      </c>
      <c r="K209" s="294">
        <v>1</v>
      </c>
      <c r="L209" s="294">
        <v>0</v>
      </c>
      <c r="M209" s="294">
        <v>0</v>
      </c>
      <c r="N209" s="294">
        <v>0</v>
      </c>
      <c r="O209" s="84">
        <f t="shared" si="42"/>
        <v>2</v>
      </c>
    </row>
    <row r="210" spans="1:17">
      <c r="A210" s="161"/>
      <c r="B210" s="197" t="s">
        <v>359</v>
      </c>
      <c r="C210" s="91">
        <f t="shared" ref="C210:N210" si="43">MEDIAN(C205:C209)</f>
        <v>0</v>
      </c>
      <c r="D210" s="91">
        <f t="shared" si="43"/>
        <v>0</v>
      </c>
      <c r="E210" s="91">
        <f t="shared" si="43"/>
        <v>0</v>
      </c>
      <c r="F210" s="91">
        <f t="shared" si="43"/>
        <v>0</v>
      </c>
      <c r="G210" s="91">
        <f t="shared" si="43"/>
        <v>2</v>
      </c>
      <c r="H210" s="91">
        <f t="shared" si="43"/>
        <v>5</v>
      </c>
      <c r="I210" s="91">
        <f t="shared" si="43"/>
        <v>1</v>
      </c>
      <c r="J210" s="91">
        <f t="shared" si="43"/>
        <v>3</v>
      </c>
      <c r="K210" s="91">
        <f t="shared" si="43"/>
        <v>1</v>
      </c>
      <c r="L210" s="91">
        <f t="shared" si="43"/>
        <v>0</v>
      </c>
      <c r="M210" s="91">
        <f t="shared" si="43"/>
        <v>0</v>
      </c>
      <c r="N210" s="91">
        <f t="shared" si="43"/>
        <v>0</v>
      </c>
      <c r="O210" s="85">
        <f t="shared" si="42"/>
        <v>12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1.5999999999999999</v>
      </c>
      <c r="H211" s="86">
        <f>H210*P211/O210</f>
        <v>4</v>
      </c>
      <c r="I211" s="86">
        <f>I210*P211/O210</f>
        <v>0.79999999999999993</v>
      </c>
      <c r="J211" s="86">
        <f>J210*P211/O210</f>
        <v>2.4</v>
      </c>
      <c r="K211" s="86">
        <f>K210*P211/O210</f>
        <v>0.79999999999999993</v>
      </c>
      <c r="L211" s="86">
        <f>L210*P211/O210</f>
        <v>0</v>
      </c>
      <c r="M211" s="86">
        <f>M210*P211/O210</f>
        <v>0</v>
      </c>
      <c r="N211" s="86">
        <f>N210*P211/O210</f>
        <v>0</v>
      </c>
      <c r="O211" s="87">
        <f t="shared" si="42"/>
        <v>9.6</v>
      </c>
      <c r="P211" s="158">
        <f>O210*80/100</f>
        <v>9.6</v>
      </c>
    </row>
    <row r="212" spans="1:17">
      <c r="A212" s="195"/>
      <c r="B212" s="199" t="s">
        <v>356</v>
      </c>
      <c r="C212" s="88">
        <f>รายเดือน65!B25</f>
        <v>0</v>
      </c>
      <c r="D212" s="88">
        <f>รายเดือน65!C25</f>
        <v>0</v>
      </c>
      <c r="E212" s="88">
        <f>รายเดือน65!D25</f>
        <v>0</v>
      </c>
      <c r="F212" s="88">
        <f>รายเดือน65!E25</f>
        <v>0</v>
      </c>
      <c r="G212" s="88">
        <f>รายเดือน65!F25</f>
        <v>17</v>
      </c>
      <c r="H212" s="88">
        <f>รายเดือน65!G25</f>
        <v>75</v>
      </c>
      <c r="I212" s="88">
        <f>รายเดือน65!H25</f>
        <v>11</v>
      </c>
      <c r="J212" s="88">
        <f>รายเดือน65!I25</f>
        <v>0</v>
      </c>
      <c r="K212" s="88">
        <f>รายเดือน65!J25</f>
        <v>0</v>
      </c>
      <c r="L212" s="88">
        <f>รายเดือน65!K25</f>
        <v>0</v>
      </c>
      <c r="M212" s="88">
        <f>รายเดือน65!L25</f>
        <v>0</v>
      </c>
      <c r="N212" s="88">
        <f>รายเดือน65!M25</f>
        <v>0</v>
      </c>
      <c r="O212" s="89">
        <f t="shared" si="42"/>
        <v>103</v>
      </c>
    </row>
    <row r="213" spans="1:17">
      <c r="A213" s="203"/>
      <c r="B213" s="200" t="s">
        <v>360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17</v>
      </c>
      <c r="H213" s="30">
        <f>C212+D212+E212+F212+G212+H212</f>
        <v>92</v>
      </c>
      <c r="I213" s="30">
        <f>C212+D212+E212+F212+G212+H212+I212</f>
        <v>103</v>
      </c>
      <c r="J213" s="30">
        <f>C212+D212+E212+F212+G212+H212+I212+J212</f>
        <v>103</v>
      </c>
      <c r="K213" s="30">
        <f>C212+D212+E212+F212+G212+H212+I212+J212+K212</f>
        <v>103</v>
      </c>
      <c r="L213" s="30">
        <f>C212+D212+E212+F212+G212+H212+I212+J212+K212+L212</f>
        <v>103</v>
      </c>
      <c r="M213" s="30">
        <f>C212+D212+E212+F212+G212+H212+I212+J212+K212+L212+M212</f>
        <v>103</v>
      </c>
      <c r="N213" s="30">
        <f>C212+D212+E212+F212+G212+H212+I212+J212+K212+L212+M212+N212</f>
        <v>103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334</v>
      </c>
      <c r="C215" s="295">
        <v>0</v>
      </c>
      <c r="D215" s="295">
        <v>0</v>
      </c>
      <c r="E215" s="295">
        <v>0</v>
      </c>
      <c r="F215" s="295">
        <v>0</v>
      </c>
      <c r="G215" s="295">
        <v>0</v>
      </c>
      <c r="H215" s="295">
        <v>0</v>
      </c>
      <c r="I215" s="295">
        <v>2</v>
      </c>
      <c r="J215" s="295">
        <v>1</v>
      </c>
      <c r="K215" s="295">
        <v>0</v>
      </c>
      <c r="L215" s="295">
        <v>0</v>
      </c>
      <c r="M215" s="295">
        <v>0</v>
      </c>
      <c r="N215" s="295">
        <v>0</v>
      </c>
      <c r="O215" s="84">
        <f t="shared" ref="O215:O222" si="44">SUM(C215:N215)</f>
        <v>3</v>
      </c>
    </row>
    <row r="216" spans="1:17">
      <c r="A216" s="195"/>
      <c r="B216" s="196" t="s">
        <v>152</v>
      </c>
      <c r="C216" s="295">
        <v>0</v>
      </c>
      <c r="D216" s="295">
        <v>0</v>
      </c>
      <c r="E216" s="295">
        <v>1</v>
      </c>
      <c r="F216" s="295">
        <v>0</v>
      </c>
      <c r="G216" s="295">
        <v>2</v>
      </c>
      <c r="H216" s="295">
        <v>8</v>
      </c>
      <c r="I216" s="295">
        <v>3</v>
      </c>
      <c r="J216" s="295">
        <v>3</v>
      </c>
      <c r="K216" s="295">
        <v>0</v>
      </c>
      <c r="L216" s="295">
        <v>1</v>
      </c>
      <c r="M216" s="295">
        <v>0</v>
      </c>
      <c r="N216" s="295">
        <v>1</v>
      </c>
      <c r="O216" s="84">
        <f t="shared" si="44"/>
        <v>19</v>
      </c>
    </row>
    <row r="217" spans="1:17">
      <c r="A217" s="195"/>
      <c r="B217" s="196" t="s">
        <v>153</v>
      </c>
      <c r="C217" s="295">
        <v>0</v>
      </c>
      <c r="D217" s="295">
        <v>0</v>
      </c>
      <c r="E217" s="295">
        <v>1</v>
      </c>
      <c r="F217" s="295">
        <v>2</v>
      </c>
      <c r="G217" s="295">
        <v>4</v>
      </c>
      <c r="H217" s="295">
        <v>18</v>
      </c>
      <c r="I217" s="295">
        <v>7</v>
      </c>
      <c r="J217" s="295">
        <v>7</v>
      </c>
      <c r="K217" s="295">
        <v>6</v>
      </c>
      <c r="L217" s="295">
        <v>5</v>
      </c>
      <c r="M217" s="295">
        <v>2</v>
      </c>
      <c r="N217" s="295">
        <v>0</v>
      </c>
      <c r="O217" s="84">
        <f t="shared" si="44"/>
        <v>52</v>
      </c>
    </row>
    <row r="218" spans="1:17">
      <c r="A218" s="195"/>
      <c r="B218" s="196" t="s">
        <v>189</v>
      </c>
      <c r="C218" s="295">
        <v>0</v>
      </c>
      <c r="D218" s="295">
        <v>1</v>
      </c>
      <c r="E218" s="295">
        <v>1</v>
      </c>
      <c r="F218" s="295">
        <v>1</v>
      </c>
      <c r="G218" s="295">
        <v>1</v>
      </c>
      <c r="H218" s="295">
        <v>9</v>
      </c>
      <c r="I218" s="295">
        <v>15</v>
      </c>
      <c r="J218" s="295">
        <v>5</v>
      </c>
      <c r="K218" s="295">
        <v>7</v>
      </c>
      <c r="L218" s="295">
        <v>0</v>
      </c>
      <c r="M218" s="295">
        <v>0</v>
      </c>
      <c r="N218" s="295">
        <v>0</v>
      </c>
      <c r="O218" s="84">
        <f t="shared" si="44"/>
        <v>40</v>
      </c>
    </row>
    <row r="219" spans="1:17">
      <c r="A219" s="195"/>
      <c r="B219" s="196" t="s">
        <v>333</v>
      </c>
      <c r="C219" s="295">
        <v>0</v>
      </c>
      <c r="D219" s="295">
        <v>0</v>
      </c>
      <c r="E219" s="295">
        <v>0</v>
      </c>
      <c r="F219" s="295">
        <v>0</v>
      </c>
      <c r="G219" s="295">
        <v>0</v>
      </c>
      <c r="H219" s="295">
        <v>0</v>
      </c>
      <c r="I219" s="295">
        <v>1</v>
      </c>
      <c r="J219" s="295">
        <v>0</v>
      </c>
      <c r="K219" s="295">
        <v>2</v>
      </c>
      <c r="L219" s="295">
        <v>1</v>
      </c>
      <c r="M219" s="295">
        <v>0</v>
      </c>
      <c r="N219" s="295">
        <v>0</v>
      </c>
      <c r="O219" s="84">
        <f t="shared" si="44"/>
        <v>4</v>
      </c>
    </row>
    <row r="220" spans="1:17">
      <c r="A220" s="161"/>
      <c r="B220" s="197" t="s">
        <v>359</v>
      </c>
      <c r="C220" s="91">
        <f>MEDIAN(C215:C219)</f>
        <v>0</v>
      </c>
      <c r="D220" s="91">
        <f t="shared" ref="D220:N220" si="45">MEDIAN(D215:D219)</f>
        <v>0</v>
      </c>
      <c r="E220" s="91">
        <f t="shared" si="45"/>
        <v>1</v>
      </c>
      <c r="F220" s="91">
        <f t="shared" si="45"/>
        <v>0</v>
      </c>
      <c r="G220" s="91">
        <f t="shared" si="45"/>
        <v>1</v>
      </c>
      <c r="H220" s="91">
        <f t="shared" si="45"/>
        <v>8</v>
      </c>
      <c r="I220" s="91">
        <f t="shared" si="45"/>
        <v>3</v>
      </c>
      <c r="J220" s="91">
        <f t="shared" si="45"/>
        <v>3</v>
      </c>
      <c r="K220" s="91">
        <f t="shared" si="45"/>
        <v>2</v>
      </c>
      <c r="L220" s="91">
        <f t="shared" si="45"/>
        <v>1</v>
      </c>
      <c r="M220" s="91">
        <f t="shared" si="45"/>
        <v>0</v>
      </c>
      <c r="N220" s="91">
        <f t="shared" si="45"/>
        <v>0</v>
      </c>
      <c r="O220" s="85">
        <f t="shared" si="44"/>
        <v>19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0.79999999999999993</v>
      </c>
      <c r="F221" s="86">
        <f>F220*P221/O220</f>
        <v>0</v>
      </c>
      <c r="G221" s="86">
        <f>G220*P221/O220</f>
        <v>0.79999999999999993</v>
      </c>
      <c r="H221" s="86">
        <f>H220*P221/O220</f>
        <v>6.3999999999999995</v>
      </c>
      <c r="I221" s="86">
        <f>I220*P221/O220</f>
        <v>2.4</v>
      </c>
      <c r="J221" s="86">
        <f>J220*P221/O220</f>
        <v>2.4</v>
      </c>
      <c r="K221" s="86">
        <f>K220*P221/O220</f>
        <v>1.5999999999999999</v>
      </c>
      <c r="L221" s="86">
        <f>L220*P221/O220</f>
        <v>0.79999999999999993</v>
      </c>
      <c r="M221" s="86">
        <f>M220*P221/O220</f>
        <v>0</v>
      </c>
      <c r="N221" s="86">
        <f>N220*P221/O220</f>
        <v>0</v>
      </c>
      <c r="O221" s="87">
        <f t="shared" si="44"/>
        <v>15.2</v>
      </c>
      <c r="P221" s="158">
        <f>O220*80/100</f>
        <v>15.2</v>
      </c>
      <c r="Q221" s="92"/>
    </row>
    <row r="222" spans="1:17">
      <c r="A222" s="195"/>
      <c r="B222" s="199" t="s">
        <v>356</v>
      </c>
      <c r="C222" s="88">
        <f>รายเดือน65!B26</f>
        <v>0</v>
      </c>
      <c r="D222" s="88">
        <f>รายเดือน65!C26</f>
        <v>0</v>
      </c>
      <c r="E222" s="88">
        <f>รายเดือน65!D26</f>
        <v>0</v>
      </c>
      <c r="F222" s="88">
        <f>รายเดือน65!E26</f>
        <v>0</v>
      </c>
      <c r="G222" s="88">
        <f>รายเดือน65!F26</f>
        <v>0</v>
      </c>
      <c r="H222" s="88">
        <f>รายเดือน65!G26</f>
        <v>6</v>
      </c>
      <c r="I222" s="88">
        <f>รายเดือน65!H26</f>
        <v>4</v>
      </c>
      <c r="J222" s="88">
        <f>รายเดือน65!I26</f>
        <v>0</v>
      </c>
      <c r="K222" s="88">
        <f>รายเดือน65!J26</f>
        <v>0</v>
      </c>
      <c r="L222" s="88">
        <f>รายเดือน65!K26</f>
        <v>0</v>
      </c>
      <c r="M222" s="88">
        <f>รายเดือน65!L26</f>
        <v>0</v>
      </c>
      <c r="N222" s="88">
        <f>รายเดือน65!M26</f>
        <v>0</v>
      </c>
      <c r="O222" s="89">
        <f t="shared" si="44"/>
        <v>10</v>
      </c>
      <c r="Q222" s="92"/>
    </row>
    <row r="223" spans="1:17">
      <c r="A223" s="203"/>
      <c r="B223" s="200" t="s">
        <v>360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6</v>
      </c>
      <c r="I223" s="30">
        <f>C222+D222+E222+F222+G222+H222+I222</f>
        <v>10</v>
      </c>
      <c r="J223" s="30">
        <f>C222+D222+E222+F222+G222+H222+I222+J222</f>
        <v>10</v>
      </c>
      <c r="K223" s="30">
        <f>C222+D222+E222+F222+G222+H222+I222+J222+K222</f>
        <v>10</v>
      </c>
      <c r="L223" s="30">
        <f>C222+D222+E222+F222+G222+H222+I222+J222+K222+L222</f>
        <v>10</v>
      </c>
      <c r="M223" s="30">
        <f>C222+D222+E222+F222+G222+H222+I222+J222+K222+L222+M222</f>
        <v>10</v>
      </c>
      <c r="N223" s="30">
        <f>C222+D222+E222+F222+G222+H222+I222+J222+K222+L222+M222+N222</f>
        <v>10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A4" workbookViewId="0">
      <selection activeCell="S21" sqref="S21"/>
    </sheetView>
  </sheetViews>
  <sheetFormatPr defaultRowHeight="21.75"/>
  <cols>
    <col min="4" max="4" width="11.42578125" bestFit="1" customWidth="1"/>
  </cols>
  <sheetData>
    <row r="2" spans="3:4">
      <c r="C2" t="s">
        <v>9</v>
      </c>
      <c r="D2" t="s">
        <v>13</v>
      </c>
    </row>
    <row r="3" spans="3:4" ht="24">
      <c r="C3" s="331" t="s">
        <v>62</v>
      </c>
      <c r="D3" s="39">
        <v>413.57157197349932</v>
      </c>
    </row>
    <row r="4" spans="3:4" ht="24">
      <c r="C4" s="11" t="s">
        <v>61</v>
      </c>
      <c r="D4" s="39">
        <v>53.952953024962234</v>
      </c>
    </row>
    <row r="5" spans="3:4" ht="24">
      <c r="C5" s="11" t="s">
        <v>63</v>
      </c>
      <c r="D5" s="39">
        <v>42.295816943704267</v>
      </c>
    </row>
    <row r="6" spans="3:4" ht="24">
      <c r="C6" s="29" t="s">
        <v>31</v>
      </c>
      <c r="D6" s="39">
        <v>20.491421545798328</v>
      </c>
    </row>
    <row r="7" spans="3:4" ht="24">
      <c r="C7" s="29" t="s">
        <v>21</v>
      </c>
      <c r="D7" s="39">
        <v>19.854867324652702</v>
      </c>
    </row>
    <row r="8" spans="3:4" ht="24">
      <c r="C8" s="29" t="s">
        <v>26</v>
      </c>
      <c r="D8" s="39">
        <v>14.987601166307872</v>
      </c>
    </row>
    <row r="9" spans="3:4" ht="24">
      <c r="C9" s="29" t="s">
        <v>24</v>
      </c>
      <c r="D9" s="39">
        <v>12.40110121778814</v>
      </c>
    </row>
    <row r="10" spans="3:4" ht="24">
      <c r="C10" s="29" t="s">
        <v>58</v>
      </c>
      <c r="D10" s="39">
        <v>10.712372790573111</v>
      </c>
    </row>
    <row r="11" spans="3:4" ht="24">
      <c r="C11" s="29" t="s">
        <v>28</v>
      </c>
      <c r="D11" s="39">
        <v>8.2294366950582241</v>
      </c>
    </row>
    <row r="12" spans="3:4" ht="24">
      <c r="C12" s="29" t="s">
        <v>29</v>
      </c>
      <c r="D12" s="39">
        <v>7.7302984754133561</v>
      </c>
    </row>
    <row r="13" spans="3:4" ht="24">
      <c r="C13" s="29" t="s">
        <v>23</v>
      </c>
      <c r="D13" s="39">
        <v>7.11779958310031</v>
      </c>
    </row>
    <row r="14" spans="3:4" ht="24">
      <c r="C14" s="11" t="s">
        <v>59</v>
      </c>
      <c r="D14" s="39">
        <v>5.4246114622040196</v>
      </c>
    </row>
    <row r="15" spans="3:4" ht="24">
      <c r="C15" s="29" t="s">
        <v>34</v>
      </c>
      <c r="D15" s="39">
        <v>3.4602076124567476</v>
      </c>
    </row>
    <row r="16" spans="3:4" ht="24">
      <c r="C16" s="29" t="s">
        <v>27</v>
      </c>
      <c r="D16" s="39">
        <v>2.7811512111913523</v>
      </c>
    </row>
    <row r="17" spans="3:4" ht="24">
      <c r="C17" s="11" t="s">
        <v>60</v>
      </c>
      <c r="D17" s="39">
        <v>2.1238186258893492</v>
      </c>
    </row>
    <row r="18" spans="3:4" ht="24">
      <c r="C18" s="29" t="s">
        <v>32</v>
      </c>
      <c r="D18" s="39">
        <v>1.5224639556658497</v>
      </c>
    </row>
    <row r="19" spans="3:4" ht="24">
      <c r="C19" s="29" t="s">
        <v>25</v>
      </c>
      <c r="D19" s="39">
        <v>1.4625656326327643</v>
      </c>
    </row>
    <row r="20" spans="3:4" ht="24">
      <c r="C20" s="29" t="s">
        <v>30</v>
      </c>
      <c r="D20" s="39">
        <v>1.3422098142381618</v>
      </c>
    </row>
    <row r="21" spans="3:4" ht="24">
      <c r="C21" s="29" t="s">
        <v>33</v>
      </c>
      <c r="D21" s="39">
        <v>0</v>
      </c>
    </row>
    <row r="22" spans="3:4" ht="24">
      <c r="C22" s="333" t="s">
        <v>35</v>
      </c>
      <c r="D22" s="3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27 (อำเภอ)</vt:lpstr>
      <vt:lpstr>รายตำบล wk 27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2022-07-11T03:15:19Z</dcterms:modified>
</cp:coreProperties>
</file>