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23 (อำเภอ)" sheetId="33" r:id="rId4"/>
    <sheet name="รายตำบล wk 23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23'!$A$2:$Q$197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<sst xmlns="http://schemas.openxmlformats.org/spreadsheetml/2006/main" count="2518" uniqueCount="442">
  <si>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</si>
  <si>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</si>
  <si>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</si>
  <si>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</si>
  <si>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</si>
  <si>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</si>
  <si>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</si>
  <si>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</si>
  <si>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</si>
  <si>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</si>
  <si>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</si>
  <si>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</si>
  <si>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</si>
  <si>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</si>
  <si>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</si>
  <si>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</si>
  <si>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</si>
  <si>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</si>
  <si>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</si>
  <si>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</si>
  <si>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</si>
  <si>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</si>
  <si>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</si>
  <si>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</si>
  <si>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</si>
  <si>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</si>
  <si>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</si>
  <si>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</si>
  <si>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</si>
  <si>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</si>
  <si>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</si>
  <si>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</si>
  <si>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</si>
  <si>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</si>
  <si>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</si>
  <si>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</si>
  <si>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</si>
  <si>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</si>
  <si>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</si>
  <si>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</si>
  <si>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</si>
  <si>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</si>
  <si>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</si>
  <si>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</si>
  <si>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</si>
  <si>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</si>
  <si>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</si>
  <si>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</si>
  <si>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</si>
  <si>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</si>
  <si>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</si>
  <si>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</si>
  <si>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</si>
  <si>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</si>
  <si>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</si>
  <si>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</si>
  <si>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</si>
  <si>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</si>
  <si>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</si>
  <si>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</si>
  <si>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</si>
  <si>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</si>
  <si>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</si>
  <si>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</si>
  <si>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</si>
  <si>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</si>
  <si>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</si>
  <si>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</si>
  <si>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</si>
  <si>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</si>
  <si>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</si>
  <si>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</si>
  <si>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</si>
  <si>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</si>
  <si>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</si>
  <si>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</si>
  <si>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</si>
  <si>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</si>
  <si>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</si>
  <si>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</si>
  <si>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</si>
  <si>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</si>
  <si>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</si>
  <si>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</si>
  <si>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</si>
  <si>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</si>
  <si>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</si>
  <si>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</si>
  <si>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</si>
  <si>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</si>
  <si>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</si>
  <si>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</si>
  <si>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</si>
  <si>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</si>
  <si>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</si>
  <si>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</si>
  <si>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</si>
  <si>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</si>
  <si>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</si>
  <si>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</si>
  <si>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</si>
  <si>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</si>
  <si>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</si>
  <si>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</si>
  <si>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</si>
  <si>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</si>
  <si>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</si>
  <si>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</si>
  <si>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</si>
  <si>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</si>
  <si>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</si>
  <si>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</si>
  <si>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</si>
  <si>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</si>
  <si>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</si>
  <si>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</si>
  <si>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</si>
  <si>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</si>
  <si>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</si>
  <si>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</si>
  <si>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</si>
  <si>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</si>
  <si>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</si>
  <si>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</si>
  <si>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</si>
  <si>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</si>
  <si>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</si>
  <si>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</si>
  <si>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</si>
  <si>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</si>
  <si>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</si>
  <si>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</si>
  <si>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</si>
  <si>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</si>
  <si>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</si>
  <si>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</si>
  <si>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</si>
  <si>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</si>
  <si>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</si>
  <si>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</si>
  <si>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</si>
  <si>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</si>
  <si>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</si>
  <si>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</si>
  <si>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</si>
  <si>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</si>
  <si>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</si>
  <si>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</si>
  <si>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</si>
  <si>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</si>
  <si>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</si>
  <si>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</si>
  <si>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</si>
  <si>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</si>
  <si>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</si>
  <si>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</si>
  <si>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</si>
  <si>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</si>
  <si>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</si>
  <si>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</si>
  <si>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</si>
  <si>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</si>
  <si>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</si>
  <si>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</si>
  <si>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</si>
  <si>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</si>
  <si>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</si>
  <si>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</si>
  <si>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</si>
  <si>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</si>
  <si>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</si>
  <si>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</si>
  <si>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</si>
  <si>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</si>
  <si>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</si>
  <si>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</si>
  <si>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</si>
  <si>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</si>
  <si>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</si>
  <si>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</si>
  <si>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</si>
  <si>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</si>
  <si>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</si>
  <si>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</si>
  <si>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</si>
  <si>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</si>
  <si>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</si>
  <si>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</si>
  <si>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</si>
  <si>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</si>
  <si>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</si>
  <si>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</si>
  <si>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</si>
  <si>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</si>
  <si>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</si>
  <si>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</si>
  <si>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</si>
  <si>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</si>
  <si>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</si>
  <si>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</si>
  <si>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</si>
  <si>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</si>
  <si>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</si>
  <si>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</si>
  <si>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</si>
  <si>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</si>
  <si>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</si>
  <si>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</si>
  <si>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</si>
  <si>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</si>
  <si>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</si>
  <si>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</si>
  <si>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</si>
  <si>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</si>
  <si>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</si>
  <si>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</si>
  <si>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</si>
  <si>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</si>
  <si>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</si>
  <si>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</si>
  <si>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</si>
  <si>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</si>
  <si>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</si>
  <si>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</si>
  <si>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</si>
  <si>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</si>
  <si>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</si>
  <si>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</si>
  <si>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</si>
  <si>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</si>
  <si>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</si>
  <si>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</si>
  <si>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</si>
  <si>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</si>
  <si>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</si>
  <si>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</si>
  <si>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</si>
  <si>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</si>
  <si>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</si>
  <si>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</si>
  <si>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</si>
  <si>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</si>
  <si>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</si>
  <si>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</si>
  <si>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</si>
  <si>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</si>
  <si>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</si>
  <si>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</si>
  <si>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</si>
  <si>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</si>
  <si>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</si>
  <si>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</si>
  <si>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</si>
  <si>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</si>
  <si>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</si>
  <si>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</si>
  <si>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</si>
  <si>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</si>
  <si>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</si>
  <si>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</si>
  <si>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</si>
  <si>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</si>
  <si>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</si>
  <si>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</si>
  <si>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</si>
  <si>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</si>
  <si>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</si>
  <si>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</si>
  <si>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</si>
  <si>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</si>
  <si>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</si>
  <si>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</si>
  <si>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</si>
  <si>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</si>
  <si>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</si>
  <si>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</si>
  <si>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</si>
  <si>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</si>
  <si>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</si>
  <si>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</si>
  <si>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</si>
  <si>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</si>
  <si>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</si>
  <si>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</si>
  <si>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</si>
  <si>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</si>
  <si>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</si>
  <si>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</si>
  <si>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</si>
  <si>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</si>
  <si>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</si>
  <si>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</si>
  <si>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</si>
  <si>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</si>
  <si>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</si>
  <si>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</si>
  <si>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</si>
  <si>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</si>
  <si>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</si>
  <si>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</si>
  <si>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</si>
  <si>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</si>
  <si>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</si>
  <si>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</si>
  <si>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</si>
  <si>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</si>
  <si>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</si>
  <si>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</si>
  <si>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</si>
  <si>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</si>
  <si>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</si>
  <si>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</si>
  <si>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</si>
  <si>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</si>
  <si>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</si>
  <si>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</si>
  <si>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</si>
  <si>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</si>
  <si>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</si>
  <si>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</si>
  <si>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</si>
  <si>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</si>
  <si>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</si>
  <si>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</si>
  <si>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</si>
  <si>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</si>
  <si>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</si>
  <si>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</si>
  <si>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</si>
  <si>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</si>
  <si>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</si>
  <si>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</si>
  <si>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</si>
  <si>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</si>
  <si>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</si>
  <si>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</si>
  <si>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</si>
  <si>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</si>
  <si>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</si>
  <si>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</si>
  <si>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</si>
  <si>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</si>
  <si>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</si>
  <si>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</si>
  <si>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</si>
  <si>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</si>
  <si>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</si>
  <si>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</si>
  <si>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</si>
  <si>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</si>
  <si>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</si>
  <si>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</si>
  <si>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</si>
  <si>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</si>
  <si>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</si>
  <si>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</si>
  <si>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</si>
  <si>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</si>
  <si>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</si>
  <si>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</si>
  <si>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</si>
  <si>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</si>
  <si>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</si>
  <si>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</si>
  <si>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</si>
  <si>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</si>
  <si>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</si>
  <si>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</si>
  <si>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</si>
  <si>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</si>
  <si>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</si>
  <si>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</si>
  <si>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</si>
  <si>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</si>
  <si>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</si>
  <si>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</si>
  <si>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</si>
  <si>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</si>
  <si>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</si>
  <si>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</si>
  <si>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</si>
  <si>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</si>
  <si>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</si>
  <si>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</si>
  <si>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</si>
  <si>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</si>
  <si>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</si>
  <si>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</si>
  <si>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</si>
  <si>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</si>
  <si>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</si>
  <si>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wk 20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</si>
  <si>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</si>
  <si>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</si>
  <si>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</si>
  <si>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</si>
  <si>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</si>
  <si>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</si>
  <si>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</si>
  <si>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</si>
  <si>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</si>
  <si>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wk 21</t>
  </si>
  <si>
    <t>โนนเมือง</t>
  </si>
  <si>
    <t>เหนือเมือง ผลรวม</t>
  </si>
  <si>
    <t>หัวฝาย</t>
  </si>
  <si>
    <t>ข้อมูล  ณ  วันที่ 5 มิถุนายน 2565 (จากรายงาน 506)</t>
  </si>
  <si>
    <t>wk 22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</si>
  <si>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</si>
  <si>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</si>
  <si>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</si>
  <si>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</si>
  <si>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</si>
  <si>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</si>
  <si>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หนองบอน</t>
  </si>
  <si>
    <t>หนองแก้ว ผลรวม</t>
  </si>
  <si>
    <t>วังเข</t>
  </si>
  <si>
    <t>เหล่าน้อย ผลรวม</t>
  </si>
  <si>
    <t>หนองคูณ</t>
  </si>
  <si>
    <t>เด่นราษฎร์ ผลรวม</t>
  </si>
  <si>
    <t>หนองฮางเหนือ</t>
  </si>
  <si>
    <t>หนองขาม ผลรวม</t>
  </si>
  <si>
    <t>อาจสามารถ ผลรวม</t>
  </si>
  <si>
    <t>ข้อมูล  ณ  วันที่ 12  มิถุนายน 2565   (จากรายงาน 506)</t>
  </si>
  <si>
    <t>ข้อมูล  ณ  วันที่ 12 มิถุนายน 2565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</si>
  <si>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16 พฤษภาคม - 12 มิถุนายน 2565</t>
  </si>
  <si>
    <t>wk 1-19</t>
  </si>
  <si>
    <t>wk 20-23</t>
  </si>
  <si>
    <t>wk 23</t>
  </si>
  <si>
    <t>รวมผู้ป่วยสะสม  wk 1-23  (ราย)</t>
  </si>
  <si>
    <t>ข้อมูล ณ วันที่ 12  มิถุนายน 2565 (จากรายงานเร่งด่วน)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</si>
  <si>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</si>
  <si>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</si>
  <si>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</si>
  <si>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</si>
  <si>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</si>
  <si>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</si>
  <si>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</si>
  <si>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กอกแก้ว</t>
  </si>
  <si>
    <t>ดงเย็น</t>
  </si>
  <si>
    <t>ผึ่ง</t>
  </si>
  <si>
    <t>เหล่ามุง</t>
  </si>
  <si>
    <t>ข้อมูล  ณ  วันที่ 12  มิถุนายน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</si>
</sst>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54" fillId="18" borderId="9" xfId="14" applyFont="1" applyFill="1" applyBorder="1"/>
    <xf numFmtId="0" fontId="17" fillId="0" borderId="0" xfId="0" applyFont="1" applyAlignment="1">
      <alignment horizontal="center"/>
    </xf>
    <xf numFmtId="0" fontId="54" fillId="19" borderId="9" xfId="14" applyFont="1" applyFill="1" applyBorder="1"/>
    <xf numFmtId="0" fontId="68" fillId="20" borderId="27" xfId="0" applyNumberFormat="1" applyFont="1" applyFill="1" applyBorder="1"/>
    <xf numFmtId="0" fontId="68" fillId="20" borderId="36" xfId="0" applyNumberFormat="1" applyFont="1" applyFill="1" applyBorder="1"/>
    <xf numFmtId="0" fontId="68" fillId="20" borderId="35" xfId="0" applyNumberFormat="1" applyFont="1" applyFill="1" applyBorder="1"/>
    <xf numFmtId="0" fontId="69" fillId="0" borderId="0" xfId="0" applyFont="1"/>
    <xf numFmtId="0" fontId="69" fillId="0" borderId="24" xfId="0" applyFont="1" applyBorder="1"/>
    <xf numFmtId="0" fontId="68" fillId="0" borderId="24" xfId="0" applyNumberFormat="1" applyFont="1" applyBorder="1"/>
    <xf numFmtId="0" fontId="68" fillId="0" borderId="30" xfId="0" applyNumberFormat="1" applyFont="1" applyBorder="1"/>
    <xf numFmtId="0" fontId="68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68" fillId="0" borderId="33" xfId="0" applyNumberFormat="1" applyFont="1" applyBorder="1"/>
    <xf numFmtId="0" fontId="68" fillId="0" borderId="0" xfId="0" applyNumberFormat="1" applyFont="1"/>
    <xf numFmtId="0" fontId="68" fillId="0" borderId="34" xfId="0" applyNumberFormat="1" applyFont="1" applyBorder="1"/>
    <xf numFmtId="0" fontId="68" fillId="20" borderId="27" xfId="0" applyFont="1" applyFill="1" applyBorder="1"/>
    <xf numFmtId="0" fontId="68" fillId="20" borderId="28" xfId="0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54" fillId="21" borderId="9" xfId="14" applyFont="1" applyFill="1" applyBorder="1"/>
    <xf numFmtId="0" fontId="3" fillId="0" borderId="3" xfId="0" applyFont="1" applyBorder="1"/>
    <xf numFmtId="0" fontId="65" fillId="19" borderId="9" xfId="14" applyFont="1" applyFill="1" applyBorder="1"/>
    <xf numFmtId="0" fontId="69" fillId="22" borderId="24" xfId="0" applyFont="1" applyFill="1" applyBorder="1"/>
    <xf numFmtId="0" fontId="69" fillId="22" borderId="25" xfId="0" applyFont="1" applyFill="1" applyBorder="1"/>
    <xf numFmtId="0" fontId="68" fillId="22" borderId="24" xfId="0" applyNumberFormat="1" applyFont="1" applyFill="1" applyBorder="1"/>
    <xf numFmtId="0" fontId="68" fillId="22" borderId="30" xfId="0" applyNumberFormat="1" applyFont="1" applyFill="1" applyBorder="1"/>
    <xf numFmtId="0" fontId="68" fillId="22" borderId="31" xfId="0" applyNumberFormat="1" applyFont="1" applyFill="1" applyBorder="1"/>
    <xf numFmtId="0" fontId="68" fillId="23" borderId="24" xfId="0" applyFont="1" applyFill="1" applyBorder="1"/>
    <xf numFmtId="0" fontId="68" fillId="23" borderId="25" xfId="0" applyFont="1" applyFill="1" applyBorder="1"/>
    <xf numFmtId="0" fontId="68" fillId="23" borderId="24" xfId="0" applyNumberFormat="1" applyFont="1" applyFill="1" applyBorder="1"/>
    <xf numFmtId="0" fontId="68" fillId="23" borderId="30" xfId="0" applyNumberFormat="1" applyFont="1" applyFill="1" applyBorder="1"/>
    <xf numFmtId="0" fontId="68" fillId="23" borderId="31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26"/>
          <c:h val="0.6760814477137756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ปทุมรัตต์</c:v>
                </c:pt>
                <c:pt idx="2">
                  <c:v>พนมไพร</c:v>
                </c:pt>
                <c:pt idx="3">
                  <c:v>สุวรรณภูมิ</c:v>
                </c:pt>
                <c:pt idx="4">
                  <c:v>เมือง</c:v>
                </c:pt>
                <c:pt idx="5">
                  <c:v>จตุรพักตรพิมาน</c:v>
                </c:pt>
                <c:pt idx="6">
                  <c:v>เกษตรวิสัย</c:v>
                </c:pt>
                <c:pt idx="7">
                  <c:v>เสลภูมิ</c:v>
                </c:pt>
                <c:pt idx="8">
                  <c:v>ศรีสมเด็จ</c:v>
                </c:pt>
                <c:pt idx="9">
                  <c:v>โพนทอง</c:v>
                </c:pt>
                <c:pt idx="10">
                  <c:v>อาจสามารถ</c:v>
                </c:pt>
                <c:pt idx="11">
                  <c:v>ธวัชบุรี</c:v>
                </c:pt>
                <c:pt idx="12">
                  <c:v>โพธิ์ชัย</c:v>
                </c:pt>
                <c:pt idx="13">
                  <c:v>หนองพอก</c:v>
                </c:pt>
                <c:pt idx="14">
                  <c:v>เมืองสรวง</c:v>
                </c:pt>
                <c:pt idx="15">
                  <c:v>โพนทราย</c:v>
                </c:pt>
                <c:pt idx="16">
                  <c:v>เมยวดี</c:v>
                </c:pt>
                <c:pt idx="17">
                  <c:v>จังหาร</c:v>
                </c:pt>
                <c:pt idx="18">
                  <c:v>เชียงขวัญ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104.39670748845613</c:v>
                </c:pt>
                <c:pt idx="1">
                  <c:v>16.765708537471358</c:v>
                </c:pt>
                <c:pt idx="2">
                  <c:v>9.537564378559555</c:v>
                </c:pt>
                <c:pt idx="3">
                  <c:v>6.8713764225896501</c:v>
                </c:pt>
                <c:pt idx="4">
                  <c:v>6.4047959111782902</c:v>
                </c:pt>
                <c:pt idx="5">
                  <c:v>6.2005506088940701</c:v>
                </c:pt>
                <c:pt idx="6">
                  <c:v>5.0841425593573648</c:v>
                </c:pt>
                <c:pt idx="7">
                  <c:v>3.2917746780232893</c:v>
                </c:pt>
                <c:pt idx="8">
                  <c:v>2.7123057311020098</c:v>
                </c:pt>
                <c:pt idx="9">
                  <c:v>1.8541008074609016</c:v>
                </c:pt>
                <c:pt idx="10">
                  <c:v>1.3422098142381618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89454208"/>
        <c:axId val="189455744"/>
      </c:barChart>
      <c:catAx>
        <c:axId val="189454208"/>
        <c:scaling>
          <c:orientation val="minMax"/>
        </c:scaling>
        <c:axPos val="b"/>
        <c:tickLblPos val="nextTo"/>
        <c:crossAx val="189455744"/>
        <c:crosses val="autoZero"/>
        <c:auto val="1"/>
        <c:lblAlgn val="ctr"/>
        <c:lblOffset val="100"/>
      </c:catAx>
      <c:valAx>
        <c:axId val="18945574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89454208"/>
        <c:crosses val="autoZero"/>
        <c:crossBetween val="between"/>
      </c:valAx>
    </c:plotArea>
    <c:plotVisOnly val="1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704850</xdr:colOff>
      <xdr:row>29</xdr:row>
      <xdr:rowOff>85725</xdr:rowOff>
    </xdr:to>
    <xdr:pic>
      <xdr:nvPicPr>
        <xdr:cNvPr id="3" name="รูปภาพ 2" descr="165508556947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5591175" cy="59245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725.376044444442" createdVersion="1" refreshedVersion="3" recordCount="78">
  <cacheSource type="worksheet">
    <worksheetSource ref="A1:T79" sheet="Sheet2" r:id="rId2"/>
  </cacheSource>
  <cacheFields count="20">
    <cacheField name="E0" numFmtId="0">
      <sharedItems containsSemiMixedTypes="0" containsString="0" containsNumber="1" containsInteger="1" minValue="138" maxValue="1260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6">
        <s v="11"/>
        <s v="10"/>
        <s v="15"/>
        <s v="00"/>
        <s v="13"/>
        <s v="03"/>
        <s v="18"/>
        <s v="01"/>
        <s v="08"/>
        <s v="16"/>
        <s v="04"/>
        <s v="02"/>
        <s v="09"/>
        <s v="06"/>
        <s v="05"/>
        <s v="07"/>
      </sharedItems>
    </cacheField>
    <cacheField name="ชื่อหมู่บ้าน" numFmtId="0">
      <sharedItems count="43">
        <s v="เด่นราษฎร์"/>
        <s v="เหล่ามุง"/>
        <s v="สระบัว"/>
        <s v="ไม่ระบุหมู่บ้าน"/>
        <s v="สุขสมบูรณ์"/>
        <s v="ก่อ"/>
        <s v="ผึ่ง"/>
        <s v="หนองฮางเหนือ"/>
        <s v="เปลือยน้อย"/>
        <s v="โนนสั้น"/>
        <s v="โนนหนามแท่ง"/>
        <s v="ใหม่สามัคคี"/>
        <s v="โนนเมือง"/>
        <s v="วังเข"/>
        <s v="ดอนดู่"/>
        <s v="ดงเย็น"/>
        <s v="ผือฮี"/>
        <s v="แสนสี"/>
        <s v="หนองยาง"/>
        <s v="หนองผือ"/>
        <s v="หนองสิม"/>
        <s v="กอกแก้ว"/>
        <s v="ท่าเยี่ยม"/>
        <s v="โคกทม"/>
        <s v="วารีสมบูรณ์"/>
        <s v="หนองหิน"/>
        <s v="หนองบัวบาน"/>
        <s v="วารีอุดม"/>
        <s v="หนองสมบูรณ์"/>
        <s v="ฮ่องแฮ่"/>
        <s v="ศาลา"/>
        <s v="หัวฝาย"/>
        <s v="สวนมอญ"/>
        <s v="ดอนแหน"/>
        <s v="เขวาโคก"/>
        <s v="หนองหญ้าม้า"/>
        <s v="สะแบง"/>
        <s v="หนองอีดำ"/>
        <s v="หนองโตน"/>
        <s v="หนองบอน"/>
        <s v="เมืองแสน"/>
        <s v="ตาหยวกน้อย"/>
        <s v="หนองคูณ"/>
      </sharedItems>
    </cacheField>
    <cacheField name="ตำบล" numFmtId="0">
      <sharedItems count="31">
        <s v="เด่นราษฎร์"/>
        <s v="หนองฮี"/>
        <s v="สระบัว"/>
        <s v="ในเมือง"/>
        <s v="คำนาดี"/>
        <s v="ศรีสมเด็จ"/>
        <s v="หนองขาม"/>
        <s v="บ่อพันขัน"/>
        <s v="ดอกล้ำ"/>
        <s v="ขี้เหล็ก"/>
        <s v="หนองใหญ่"/>
        <s v="เหนือเมือง"/>
        <s v="เหล่าน้อย"/>
        <s v="วารีสวัสดิ์"/>
        <s v="ดงแดง"/>
        <s v="หนองผือ"/>
        <s v="นาแซง"/>
        <s v="วังหลวง"/>
        <s v="บัวแดง"/>
        <s v="ชานุวรรณ"/>
        <s v="หนองแคน"/>
        <s v="โพธิ์ชัย"/>
        <s v="โนนสวรรค์"/>
        <s v="นาโพธิ์"/>
        <s v="อีง่อง"/>
        <s v="น้ำใส"/>
        <s v="เกษตรวิสัย"/>
        <s v="กู่กาสิงห์"/>
        <s v="หนองแวง"/>
        <s v="หนองแก้ว"/>
        <s v="ทุ่งหลวง"/>
      </sharedItems>
    </cacheField>
    <cacheField name="อำเภอ" numFmtId="0">
      <sharedItems count="11">
        <s v="หนองฮี"/>
        <s v="ปทุมรัตต์"/>
        <s v="เมือง"/>
        <s v="โพนทอง"/>
        <s v="ศรีสมเด็จ"/>
        <s v="อาจสามารถ"/>
        <s v="สุวรรณภูมิ"/>
        <s v="เสลภูมิ"/>
        <s v="พนมไพร"/>
        <s v="จตุรพักตรพิมาน"/>
        <s v="เกษตรวิสัย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6-06T00:00:00"/>
    </cacheField>
    <cacheField name="วันพบผป" numFmtId="14">
      <sharedItems containsSemiMixedTypes="0" containsNonDate="0" containsDate="1" containsString="0" minDate="2022-01-04T00:00:00" maxDate="2022-06-11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23" count="17">
        <n v="21"/>
        <n v="22"/>
        <n v="14"/>
        <n v="20"/>
        <n v="19"/>
        <n v="23"/>
        <n v="16"/>
        <n v="4"/>
        <n v="3"/>
        <n v="5"/>
        <n v="18"/>
        <n v="6"/>
        <n v="8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2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0"/>
    <x v="0"/>
    <x v="0"/>
    <x v="0"/>
    <s v="หนองฮี"/>
    <d v="2022-05-21T00:00:00"/>
    <d v="2022-05-23T00:00:00"/>
    <m/>
    <d v="2022-01-02T00:00:00"/>
    <x v="0"/>
    <n v="20"/>
  </r>
  <r>
    <n v="12232"/>
    <s v="26.D.H.F."/>
    <s v="เจนจิรา อุ่นสมัย"/>
    <s v="480022175"/>
    <s v="หญิง"/>
    <n v="16"/>
    <n v="11"/>
    <s v="นักเรียน"/>
    <s v="30"/>
    <x v="1"/>
    <x v="1"/>
    <x v="1"/>
    <x v="0"/>
    <s v="หนองฮี"/>
    <d v="2022-05-30T00:00:00"/>
    <d v="2022-05-30T00:00:00"/>
    <m/>
    <d v="2022-01-02T00:00:00"/>
    <x v="1"/>
    <n v="22"/>
  </r>
  <r>
    <n v="7910"/>
    <s v="26.D.H.F."/>
    <s v="ฉัตรชัย สมานมิตร"/>
    <s v="5700566"/>
    <s v="ชาย"/>
    <n v="19"/>
    <n v="0"/>
    <s v="นักเรียน"/>
    <s v="41"/>
    <x v="2"/>
    <x v="2"/>
    <x v="2"/>
    <x v="1"/>
    <s v="ปทุมรัตต์"/>
    <d v="2022-04-02T00:00:00"/>
    <d v="2022-04-06T00:00:00"/>
    <m/>
    <d v="2022-01-02T00:00:00"/>
    <x v="2"/>
    <n v="13"/>
  </r>
  <r>
    <n v="12233"/>
    <s v="26.D.H.F."/>
    <s v="ฐปนี จันทะกาว"/>
    <s v="480021728"/>
    <s v="หญิง"/>
    <n v="17"/>
    <n v="0"/>
    <s v="นักเรียน"/>
    <s v="100"/>
    <x v="0"/>
    <x v="0"/>
    <x v="0"/>
    <x v="0"/>
    <s v="หนองฮี"/>
    <d v="2022-06-03T00:00:00"/>
    <d v="2022-06-03T00:00:00"/>
    <m/>
    <d v="2022-01-02T00:00:00"/>
    <x v="1"/>
    <n v="22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3"/>
    <x v="3"/>
    <x v="3"/>
    <x v="2"/>
    <s v="ร้อยเอ็ด"/>
    <d v="2022-05-20T00:00:00"/>
    <d v="2022-05-20T00:00:00"/>
    <m/>
    <d v="2022-01-02T00:00:00"/>
    <x v="3"/>
    <n v="20"/>
  </r>
  <r>
    <n v="10792"/>
    <s v="26.D.H.F."/>
    <s v="นายสุริยา บุตรนาแพง"/>
    <s v="00001480"/>
    <s v="ชาย"/>
    <n v="48"/>
    <n v="4"/>
    <s v="เกษตร"/>
    <s v="24"/>
    <x v="0"/>
    <x v="4"/>
    <x v="4"/>
    <x v="3"/>
    <s v="โพนทอง"/>
    <d v="2022-05-19T00:00:00"/>
    <d v="2022-05-21T00:00:00"/>
    <m/>
    <d v="2022-01-02T00:00:00"/>
    <x v="3"/>
    <n v="20"/>
  </r>
  <r>
    <n v="10353"/>
    <s v="26.D.H.F."/>
    <s v="พงศธร เจริญสุข"/>
    <s v="1278425"/>
    <s v="ชาย"/>
    <n v="21"/>
    <n v="2"/>
    <s v="นักเรียน"/>
    <s v="167"/>
    <x v="4"/>
    <x v="5"/>
    <x v="5"/>
    <x v="4"/>
    <s v="ร้อยเอ็ด"/>
    <d v="2022-05-06T00:00:00"/>
    <d v="2022-05-08T00:00:00"/>
    <m/>
    <d v="2022-01-02T00:00:00"/>
    <x v="4"/>
    <n v="18"/>
  </r>
  <r>
    <n v="12608"/>
    <s v="26.D.H.F."/>
    <s v="พัชรภรณ์ งอมสระคู"/>
    <s v="1281678"/>
    <s v="หญิง"/>
    <n v="11"/>
    <n v="11"/>
    <s v="นักเรียน"/>
    <s v="43"/>
    <x v="5"/>
    <x v="6"/>
    <x v="0"/>
    <x v="0"/>
    <s v="ร้อยเอ็ด"/>
    <d v="2022-06-03T00:00:00"/>
    <d v="2022-06-07T00:00:00"/>
    <m/>
    <d v="2022-01-02T00:00:00"/>
    <x v="5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3"/>
    <x v="3"/>
    <x v="3"/>
    <x v="2"/>
    <s v="ร้อยเอ็ด"/>
    <d v="2022-04-19T00:00:00"/>
    <d v="2022-04-19T00:00:00"/>
    <m/>
    <d v="2022-01-02T00:00:00"/>
    <x v="6"/>
    <n v="16"/>
  </r>
  <r>
    <n v="11657"/>
    <s v="26.D.H.F."/>
    <s v="พิชญธิดา  คำเสียง"/>
    <s v="104169"/>
    <s v="หญิง"/>
    <n v="9"/>
    <n v="0"/>
    <s v="นักเรียน"/>
    <s v="423"/>
    <x v="6"/>
    <x v="7"/>
    <x v="6"/>
    <x v="5"/>
    <s v="อาจสามารถ"/>
    <d v="2022-04-20T00:00:00"/>
    <d v="2022-04-22T00:00:00"/>
    <m/>
    <d v="2022-01-02T00:00:00"/>
    <x v="6"/>
    <n v="16"/>
  </r>
  <r>
    <n v="2762"/>
    <s v="26.D.H.F."/>
    <s v="พิชญาภรณ์ พลขันธ์"/>
    <s v="950736"/>
    <s v="หญิง"/>
    <n v="7"/>
    <n v="10"/>
    <s v="นักเรียน"/>
    <s v="14"/>
    <x v="7"/>
    <x v="8"/>
    <x v="7"/>
    <x v="6"/>
    <s v="ร้อยเอ็ด"/>
    <d v="2022-01-18T00:00:00"/>
    <d v="2022-01-23T00:00:00"/>
    <m/>
    <d v="2022-01-02T00:00:00"/>
    <x v="7"/>
    <n v="3"/>
  </r>
  <r>
    <n v="1825"/>
    <s v="26.D.H.F."/>
    <s v="มานิต วดีศิริศักดิ์"/>
    <s v="6000168"/>
    <s v="หญิง"/>
    <n v="46"/>
    <n v="0"/>
    <s v="เกษตร"/>
    <s v="22"/>
    <x v="1"/>
    <x v="9"/>
    <x v="8"/>
    <x v="1"/>
    <s v="ปทุมรัตต์"/>
    <d v="2022-01-17T00:00:00"/>
    <d v="2022-01-20T00:00:00"/>
    <m/>
    <d v="2022-01-02T00:00:00"/>
    <x v="8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8"/>
    <x v="10"/>
    <x v="9"/>
    <x v="1"/>
    <s v="ปทุมรัตต์"/>
    <d v="2022-01-18T00:00:00"/>
    <d v="2022-01-21T00:00:00"/>
    <m/>
    <d v="2022-01-02T00:00:00"/>
    <x v="8"/>
    <n v="3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3"/>
    <x v="3"/>
    <x v="3"/>
    <x v="2"/>
    <s v="ร้อยเอ็ด"/>
    <d v="2022-04-19T00:00:00"/>
    <d v="2022-04-22T00:00:00"/>
    <m/>
    <d v="2022-01-02T00:00:00"/>
    <x v="6"/>
    <n v="16"/>
  </r>
  <r>
    <n v="12387"/>
    <s v="26.D.H.F."/>
    <s v="สมัย พลเยี่ยม"/>
    <s v="000081600"/>
    <s v="ชาย"/>
    <n v="65"/>
    <n v="4"/>
    <s v="เกษตร"/>
    <s v="81"/>
    <x v="4"/>
    <x v="11"/>
    <x v="10"/>
    <x v="3"/>
    <s v="โพนทอง"/>
    <d v="2022-06-01T00:00:00"/>
    <d v="2022-06-08T00:00:00"/>
    <m/>
    <d v="2022-01-02T00:00:00"/>
    <x v="5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9"/>
    <x v="12"/>
    <x v="11"/>
    <x v="2"/>
    <s v="ร้อยเอ็ด"/>
    <d v="2022-06-03T00:00:00"/>
    <d v="2022-06-07T00:00:00"/>
    <m/>
    <d v="2022-01-02T00:00:00"/>
    <x v="5"/>
    <n v="22"/>
  </r>
  <r>
    <n v="11622"/>
    <s v="26.D.H.F."/>
    <s v="สันติ ใจดำ"/>
    <s v="510002829"/>
    <s v="ชาย"/>
    <n v="13"/>
    <n v="9"/>
    <s v="นักเรียน"/>
    <s v="94"/>
    <x v="0"/>
    <x v="0"/>
    <x v="0"/>
    <x v="0"/>
    <s v="หนองฮี"/>
    <d v="2022-05-28T00:00:00"/>
    <d v="2022-05-28T00:00:00"/>
    <m/>
    <d v="2022-01-02T00:00:00"/>
    <x v="0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10"/>
    <x v="13"/>
    <x v="12"/>
    <x v="7"/>
    <s v="จุรีเวช"/>
    <d v="2022-06-03T00:00:00"/>
    <d v="2022-06-03T00:00:00"/>
    <m/>
    <d v="2022-01-02T00:00:00"/>
    <x v="1"/>
    <n v="22"/>
  </r>
  <r>
    <n v="3000"/>
    <s v="26.D.H.F."/>
    <s v="สิริมา โพธิ์ไพร"/>
    <s v="450063701"/>
    <s v="หญิง"/>
    <n v="63"/>
    <n v="8"/>
    <s v="เกษตร"/>
    <s v="21"/>
    <x v="10"/>
    <x v="14"/>
    <x v="13"/>
    <x v="8"/>
    <s v="พนมไพร"/>
    <d v="2022-01-31T00:00:00"/>
    <d v="2022-01-31T00:00:00"/>
    <m/>
    <d v="2022-01-02T00:00:00"/>
    <x v="9"/>
    <n v="5"/>
  </r>
  <r>
    <n v="12231"/>
    <s v="26.D.H.F."/>
    <s v="อัญชรี แผลงฤทธิ์"/>
    <s v="500005557"/>
    <s v="หญิง"/>
    <n v="18"/>
    <n v="9"/>
    <s v="นักเรียน"/>
    <s v="160"/>
    <x v="10"/>
    <x v="15"/>
    <x v="0"/>
    <x v="0"/>
    <s v="หนองฮี"/>
    <d v="2022-06-02T00:00:00"/>
    <d v="2022-06-02T00:00:00"/>
    <m/>
    <d v="2022-01-02T00:00:00"/>
    <x v="1"/>
    <n v="22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0"/>
    <x v="16"/>
    <x v="14"/>
    <x v="9"/>
    <s v="จตุรพักตรพิมาน"/>
    <d v="2022-05-05T00:00:00"/>
    <d v="2022-05-05T00:00:00"/>
    <m/>
    <d v="2022-01-02T00:00:00"/>
    <x v="10"/>
    <n v="18"/>
  </r>
  <r>
    <n v="2944"/>
    <s v="66.Dengue fever"/>
    <s v="กนกกร  สุทธิดี"/>
    <s v="4453253"/>
    <s v="หญิง"/>
    <n v="33"/>
    <n v="0"/>
    <s v="ข้าราชการ"/>
    <s v="57"/>
    <x v="0"/>
    <x v="17"/>
    <x v="8"/>
    <x v="1"/>
    <s v="ปทุมรัตต์"/>
    <d v="2022-01-25T00:00:00"/>
    <d v="2022-01-29T00:00:00"/>
    <m/>
    <d v="2022-01-02T00:00:00"/>
    <x v="7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7"/>
    <x v="8"/>
    <x v="7"/>
    <x v="6"/>
    <s v="สุวรรณภูมิ"/>
    <d v="2022-02-08T00:00:00"/>
    <d v="2022-02-08T00:00:00"/>
    <m/>
    <d v="2022-01-02T00:00:00"/>
    <x v="11"/>
    <n v="6"/>
  </r>
  <r>
    <n v="7774"/>
    <s v="66.Dengue fever"/>
    <s v="กฤษดา รัตนภักดี"/>
    <s v="460094436"/>
    <s v="ชาย"/>
    <n v="20"/>
    <n v="8"/>
    <s v="นักเรียน"/>
    <s v="161"/>
    <x v="7"/>
    <x v="8"/>
    <x v="7"/>
    <x v="6"/>
    <s v="สุวรรณภูมิ"/>
    <d v="2022-02-01T00:00:00"/>
    <d v="2022-02-02T00:00:00"/>
    <m/>
    <d v="2022-01-02T00:00:00"/>
    <x v="9"/>
    <n v="5"/>
  </r>
  <r>
    <n v="7775"/>
    <s v="66.Dengue fever"/>
    <s v="กันต์ณภัทร กาญจนศร"/>
    <s v="540160814"/>
    <s v="ชาย"/>
    <n v="11"/>
    <n v="2"/>
    <s v="นักเรียน"/>
    <s v="84"/>
    <x v="11"/>
    <x v="18"/>
    <x v="7"/>
    <x v="6"/>
    <s v="สุวรรณภูมิ"/>
    <d v="2022-02-18T00:00:00"/>
    <d v="2022-02-20T00:00:00"/>
    <m/>
    <d v="2022-01-02T00:00:00"/>
    <x v="12"/>
    <n v="7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2"/>
    <x v="19"/>
    <x v="15"/>
    <x v="9"/>
    <s v="ร้อยเอ็ดธนบุรี"/>
    <d v="2022-05-30T00:00:00"/>
    <d v="2022-06-02T00:00:00"/>
    <m/>
    <d v="2022-01-02T00:00:00"/>
    <x v="1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3"/>
    <x v="20"/>
    <x v="16"/>
    <x v="7"/>
    <s v="เสลภูมิ"/>
    <d v="2022-01-17T00:00:00"/>
    <d v="2022-01-17T00:00:00"/>
    <m/>
    <d v="2022-01-02T00:00:00"/>
    <x v="8"/>
    <n v="3"/>
  </r>
  <r>
    <n v="10235"/>
    <s v="66.Dengue fever"/>
    <s v="กิตติภูมิ แสนวัง"/>
    <s v="520003809"/>
    <s v="ชาย"/>
    <n v="12"/>
    <n v="6"/>
    <s v="นักเรียน"/>
    <s v="85"/>
    <x v="0"/>
    <x v="0"/>
    <x v="0"/>
    <x v="0"/>
    <s v="หนองฮี"/>
    <d v="2022-05-01T00:00:00"/>
    <d v="2022-05-01T00:00:00"/>
    <m/>
    <d v="2022-01-02T00:00:00"/>
    <x v="10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7"/>
    <x v="8"/>
    <x v="7"/>
    <x v="6"/>
    <s v="ร้อยเอ็ด"/>
    <d v="2022-01-22T00:00:00"/>
    <d v="2022-01-23T00:00:00"/>
    <m/>
    <d v="2022-01-02T00:00:00"/>
    <x v="7"/>
    <n v="3"/>
  </r>
  <r>
    <n v="11616"/>
    <s v="66.Dengue fever"/>
    <s v="เกวลิน คูณศรี"/>
    <s v="500003999"/>
    <s v="หญิง"/>
    <n v="14"/>
    <n v="8"/>
    <s v="นักเรียน"/>
    <s v="125"/>
    <x v="0"/>
    <x v="0"/>
    <x v="0"/>
    <x v="0"/>
    <s v="หนองฮี"/>
    <d v="2022-05-24T00:00:00"/>
    <d v="2022-05-24T00:00:00"/>
    <m/>
    <d v="2022-01-02T00:00:00"/>
    <x v="0"/>
    <n v="21"/>
  </r>
  <r>
    <n v="4745"/>
    <s v="66.Dengue fever"/>
    <s v="ไกรวิชญ์ นุชารัมย์"/>
    <s v="182822"/>
    <s v="ชาย"/>
    <n v="7"/>
    <n v="0"/>
    <s v="นักเรียน"/>
    <s v="267"/>
    <x v="7"/>
    <x v="8"/>
    <x v="7"/>
    <x v="6"/>
    <s v="สุวรรณภูมิ"/>
    <d v="2022-02-08T00:00:00"/>
    <d v="2022-02-08T00:00:00"/>
    <m/>
    <d v="2022-01-02T00:00:00"/>
    <x v="11"/>
    <n v="6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7"/>
    <x v="21"/>
    <x v="0"/>
    <x v="0"/>
    <s v="หนองฮี"/>
    <d v="2022-06-03T00:00:00"/>
    <d v="2022-06-03T00:00:00"/>
    <m/>
    <d v="2022-01-02T00:00:00"/>
    <x v="1"/>
    <n v="22"/>
  </r>
  <r>
    <n v="12236"/>
    <s v="66.Dengue fever"/>
    <s v="จิรนันท์ โมพิมพ์"/>
    <s v="600001022"/>
    <s v="หญิง"/>
    <n v="6"/>
    <n v="10"/>
    <s v="นักเรียน"/>
    <s v="72"/>
    <x v="0"/>
    <x v="0"/>
    <x v="0"/>
    <x v="0"/>
    <s v="หนองฮี"/>
    <d v="2022-05-31T00:00:00"/>
    <d v="2022-05-31T00:00:00"/>
    <m/>
    <d v="2022-01-02T00:00:00"/>
    <x v="1"/>
    <n v="22"/>
  </r>
  <r>
    <n v="9836"/>
    <s v="66.Dengue fever"/>
    <s v="ชนันภรณ์ ศิริสุวรรณ"/>
    <s v="000160308"/>
    <s v="หญิง"/>
    <n v="16"/>
    <n v="9"/>
    <s v="นักเรียน"/>
    <s v="6"/>
    <x v="14"/>
    <x v="22"/>
    <x v="17"/>
    <x v="7"/>
    <s v="เสลภูมิ"/>
    <d v="2022-05-05T00:00:00"/>
    <d v="2022-05-05T00:00:00"/>
    <m/>
    <d v="2022-01-02T00:00:00"/>
    <x v="10"/>
    <n v="18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0"/>
    <x v="0"/>
    <x v="0"/>
    <x v="0"/>
    <s v="หนองฮี"/>
    <d v="2022-05-25T00:00:00"/>
    <d v="2022-05-25T00:00:00"/>
    <m/>
    <d v="2022-01-02T00:00:00"/>
    <x v="0"/>
    <n v="21"/>
  </r>
  <r>
    <n v="11656"/>
    <s v="66.Dengue fever"/>
    <s v="ชัยชนะ ยอดประทุม"/>
    <s v="6103747"/>
    <s v="ชาย"/>
    <n v="32"/>
    <n v="0"/>
    <s v="เกษตร"/>
    <s v="167"/>
    <x v="11"/>
    <x v="23"/>
    <x v="18"/>
    <x v="1"/>
    <s v="ปทุมรัตต์"/>
    <d v="2022-05-26T00:00:00"/>
    <d v="2022-05-30T00:00:00"/>
    <m/>
    <d v="2022-01-02T00:00:00"/>
    <x v="1"/>
    <n v="21"/>
  </r>
  <r>
    <n v="10188"/>
    <s v="66.Dengue fever"/>
    <s v="ณัฐพงษ์ จริยาวณิชย์"/>
    <s v="620002386"/>
    <s v="ชาย"/>
    <n v="10"/>
    <n v="7"/>
    <s v="นักเรียน"/>
    <s v="112"/>
    <x v="1"/>
    <x v="24"/>
    <x v="13"/>
    <x v="8"/>
    <s v="สุวรรณภูมิ"/>
    <d v="2022-04-29T00:00:00"/>
    <d v="2022-05-03T00:00:00"/>
    <m/>
    <d v="2022-01-02T00:00:00"/>
    <x v="10"/>
    <n v="17"/>
  </r>
  <r>
    <n v="12239"/>
    <s v="66.Dengue fever"/>
    <s v="เดชาวัต สาผาย"/>
    <s v="570000933"/>
    <s v="ชาย"/>
    <n v="15"/>
    <n v="8"/>
    <s v="นักเรียน"/>
    <s v="76"/>
    <x v="13"/>
    <x v="0"/>
    <x v="0"/>
    <x v="0"/>
    <s v="หนองฮี"/>
    <d v="2022-06-03T00:00:00"/>
    <d v="2022-06-03T00:00:00"/>
    <m/>
    <d v="2022-01-02T00:00:00"/>
    <x v="1"/>
    <n v="22"/>
  </r>
  <r>
    <n v="4746"/>
    <s v="66.Dengue fever"/>
    <s v="ทยากร โสรถาวร"/>
    <s v="420016025"/>
    <s v="ชาย"/>
    <n v="25"/>
    <n v="3"/>
    <s v="เกษตร"/>
    <s v="81"/>
    <x v="7"/>
    <x v="8"/>
    <x v="7"/>
    <x v="6"/>
    <s v="สุวรรณภูมิ"/>
    <d v="2022-01-24T00:00:00"/>
    <d v="2022-01-27T00:00:00"/>
    <m/>
    <d v="2022-01-02T00:00:00"/>
    <x v="7"/>
    <n v="4"/>
  </r>
  <r>
    <n v="11617"/>
    <s v="66.Dengue fever"/>
    <s v="ธนภัทร คำสอน"/>
    <s v="530004634"/>
    <s v="ชาย"/>
    <n v="11"/>
    <n v="5"/>
    <s v="นักเรียน"/>
    <s v="5"/>
    <x v="0"/>
    <x v="0"/>
    <x v="0"/>
    <x v="0"/>
    <s v="หนองฮี"/>
    <d v="2022-05-24T00:00:00"/>
    <d v="2022-05-24T00:00:00"/>
    <m/>
    <d v="2022-01-02T00:00:00"/>
    <x v="0"/>
    <n v="21"/>
  </r>
  <r>
    <n v="12148"/>
    <s v="66.Dengue fever"/>
    <s v="ธิชาฎา โอวาท"/>
    <m/>
    <s v="หญิง"/>
    <n v="10"/>
    <n v="0"/>
    <s v="นักเรียน"/>
    <s v="119"/>
    <x v="11"/>
    <x v="25"/>
    <x v="19"/>
    <x v="8"/>
    <s v="ร้อยเอ็ดธนบุรี"/>
    <d v="2022-06-05T00:00:00"/>
    <d v="2022-06-09T00:00:00"/>
    <m/>
    <d v="2022-01-02T00:00:00"/>
    <x v="5"/>
    <n v="23"/>
  </r>
  <r>
    <n v="11516"/>
    <s v="66.Dengue fever"/>
    <s v="นงนภัส เกตุสอน"/>
    <s v="4804488"/>
    <s v="หญิง"/>
    <n v="16"/>
    <n v="0"/>
    <s v="นักเรียน"/>
    <s v="82"/>
    <x v="11"/>
    <x v="26"/>
    <x v="20"/>
    <x v="1"/>
    <s v="ปทุมรัตต์"/>
    <d v="2022-05-27T00:00:00"/>
    <d v="2022-05-30T00:00:00"/>
    <m/>
    <d v="2022-01-02T00:00:00"/>
    <x v="1"/>
    <n v="21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3"/>
    <x v="0"/>
    <x v="0"/>
    <x v="0"/>
    <s v="หนองฮี"/>
    <d v="2022-06-02T00:00:00"/>
    <d v="2022-06-02T00:00:00"/>
    <m/>
    <d v="2022-01-02T00:00:00"/>
    <x v="1"/>
    <n v="22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2"/>
    <x v="27"/>
    <x v="13"/>
    <x v="8"/>
    <s v="พนมไพร"/>
    <d v="2022-01-22T00:00:00"/>
    <d v="2022-01-24T00:00:00"/>
    <m/>
    <d v="2022-01-02T00:00:00"/>
    <x v="7"/>
    <n v="3"/>
  </r>
  <r>
    <n v="1834"/>
    <s v="66.Dengue fever"/>
    <s v="นายวิชัย  ตีระมัด"/>
    <s v="450053869"/>
    <s v="ชาย"/>
    <n v="33"/>
    <n v="10"/>
    <s v="เกษตร"/>
    <s v="53"/>
    <x v="14"/>
    <x v="28"/>
    <x v="21"/>
    <x v="8"/>
    <s v="พนมไพร"/>
    <d v="2022-01-16T00:00:00"/>
    <d v="2022-01-20T00:00:00"/>
    <m/>
    <d v="2022-01-02T00:00:00"/>
    <x v="8"/>
    <n v="3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10"/>
    <x v="29"/>
    <x v="22"/>
    <x v="1"/>
    <s v="ร้อยเอ็ดธนบุรี"/>
    <d v="2022-05-15T00:00:00"/>
    <d v="2022-05-16T00:00:00"/>
    <m/>
    <d v="2022-01-02T00:00:00"/>
    <x v="3"/>
    <n v="20"/>
  </r>
  <r>
    <n v="12225"/>
    <s v="66.Dengue fever"/>
    <s v="เบญญาณี เอมดี"/>
    <s v="590000373"/>
    <s v="หญิง"/>
    <n v="6"/>
    <n v="1"/>
    <s v="นักเรียน"/>
    <s v="22"/>
    <x v="13"/>
    <x v="0"/>
    <x v="0"/>
    <x v="0"/>
    <s v="หนองฮี"/>
    <d v="2022-06-03T00:00:00"/>
    <d v="2022-06-03T00:00:00"/>
    <m/>
    <d v="2022-01-02T00:00:00"/>
    <x v="1"/>
    <n v="22"/>
  </r>
  <r>
    <n v="11515"/>
    <s v="66.Dengue fever"/>
    <s v="ปรียาภรณ์ ขาวสุข"/>
    <s v="502348"/>
    <s v="หญิง"/>
    <n v="14"/>
    <n v="0"/>
    <s v="นักเรียน"/>
    <s v="1"/>
    <x v="11"/>
    <x v="23"/>
    <x v="18"/>
    <x v="1"/>
    <s v="ปทุมรัตต์"/>
    <d v="2022-05-26T00:00:00"/>
    <d v="2022-05-29T00:00:00"/>
    <m/>
    <d v="2022-01-02T00:00:00"/>
    <x v="1"/>
    <n v="21"/>
  </r>
  <r>
    <n v="11465"/>
    <s v="66.Dengue fever"/>
    <s v="ปัญญาคุณ รัตนพรมริญ"/>
    <s v="1008688"/>
    <s v="ชาย"/>
    <n v="6"/>
    <n v="8"/>
    <s v="นักเรียน"/>
    <s v="12"/>
    <x v="9"/>
    <x v="12"/>
    <x v="11"/>
    <x v="2"/>
    <s v="ร้อยเอ็ด"/>
    <d v="2022-05-23T00:00:00"/>
    <d v="2022-05-24T00:00:00"/>
    <m/>
    <d v="2022-01-02T00:00:00"/>
    <x v="0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10"/>
    <x v="30"/>
    <x v="19"/>
    <x v="8"/>
    <s v="พนมไพร"/>
    <d v="2022-06-02T00:00:00"/>
    <d v="2022-06-03T00:00:00"/>
    <m/>
    <d v="2022-01-02T00:00:00"/>
    <x v="1"/>
    <n v="22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3"/>
    <x v="3"/>
    <x v="3"/>
    <x v="2"/>
    <s v="ร้อยเอ็ด"/>
    <d v="2022-06-05T00:00:00"/>
    <d v="2022-06-07T00:00:00"/>
    <m/>
    <d v="2022-01-02T00:00:00"/>
    <x v="5"/>
    <n v="23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5"/>
    <x v="31"/>
    <x v="23"/>
    <x v="2"/>
    <s v="ร้อยเอ็ด"/>
    <d v="2022-05-22T00:00:00"/>
    <d v="2022-05-25T00:00:00"/>
    <m/>
    <d v="2022-01-02T00:00:00"/>
    <x v="0"/>
    <n v="21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10"/>
    <x v="32"/>
    <x v="24"/>
    <x v="9"/>
    <s v="ร้อยเอ็ดธนบุรี"/>
    <d v="2022-04-18T00:00:00"/>
    <d v="2022-04-21T00:00:00"/>
    <m/>
    <d v="2022-01-02T00:00:00"/>
    <x v="6"/>
    <n v="16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8"/>
    <x v="33"/>
    <x v="25"/>
    <x v="9"/>
    <s v="จตุรพักตรพิมาน"/>
    <d v="2022-03-27T00:00:00"/>
    <d v="2022-03-27T00:00:00"/>
    <m/>
    <d v="2022-01-02T00:00:00"/>
    <x v="13"/>
    <n v="13"/>
  </r>
  <r>
    <n v="12234"/>
    <s v="66.Dengue fever"/>
    <s v="ภารวี คำสอน"/>
    <s v="520003706"/>
    <s v="หญิง"/>
    <n v="12"/>
    <n v="7"/>
    <s v="นักเรียน"/>
    <s v="84"/>
    <x v="0"/>
    <x v="0"/>
    <x v="0"/>
    <x v="0"/>
    <s v="หนองฮี"/>
    <d v="2022-05-29T00:00:00"/>
    <d v="2022-05-29T00:00:00"/>
    <m/>
    <d v="2022-01-02T00:00:00"/>
    <x v="1"/>
    <n v="22"/>
  </r>
  <r>
    <n v="12237"/>
    <s v="66.Dengue fever"/>
    <s v="ภูพิพัฒน์ พละสาร"/>
    <s v="570000857"/>
    <s v="ชาย"/>
    <n v="8"/>
    <n v="11"/>
    <s v="นักเรียน"/>
    <s v="52"/>
    <x v="13"/>
    <x v="0"/>
    <x v="0"/>
    <x v="0"/>
    <s v="หนองฮี"/>
    <d v="2022-06-01T00:00:00"/>
    <d v="2022-06-01T00:00:00"/>
    <m/>
    <d v="2022-01-02T00:00:00"/>
    <x v="1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5"/>
    <x v="34"/>
    <x v="2"/>
    <x v="1"/>
    <s v="ปทุมรัตต์"/>
    <d v="2022-04-04T00:00:00"/>
    <d v="2022-04-05T00:00:00"/>
    <m/>
    <d v="2022-01-02T00:00:00"/>
    <x v="2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0"/>
    <x v="0"/>
    <x v="0"/>
    <x v="0"/>
    <s v="หนองฮี"/>
    <d v="2022-05-18T00:00:00"/>
    <d v="2022-05-18T00:00:00"/>
    <m/>
    <d v="2022-01-02T00:00:00"/>
    <x v="3"/>
    <n v="20"/>
  </r>
  <r>
    <n v="11621"/>
    <s v="66.Dengue fever"/>
    <s v="มินทิตา นามเคน"/>
    <s v="540002227"/>
    <s v="หญิง"/>
    <n v="10"/>
    <n v="10"/>
    <s v="นักเรียน"/>
    <s v="39"/>
    <x v="0"/>
    <x v="0"/>
    <x v="0"/>
    <x v="0"/>
    <s v="หนองฮี"/>
    <d v="2022-05-27T00:00:00"/>
    <d v="2022-05-27T00:00:00"/>
    <m/>
    <d v="2022-01-02T00:00:00"/>
    <x v="0"/>
    <n v="21"/>
  </r>
  <r>
    <n v="12606"/>
    <s v="66.Dengue fever"/>
    <s v="รชต เหมไธสง"/>
    <s v="773522"/>
    <s v="ชาย"/>
    <n v="12"/>
    <n v="11"/>
    <s v="นักเรียน"/>
    <s v="21/8"/>
    <x v="11"/>
    <x v="35"/>
    <x v="3"/>
    <x v="2"/>
    <s v="ร้อยเอ็ด"/>
    <d v="2022-06-02T00:00:00"/>
    <d v="2022-06-04T00:00:00"/>
    <m/>
    <d v="2022-01-02T00:00:00"/>
    <x v="1"/>
    <n v="22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3"/>
    <x v="36"/>
    <x v="26"/>
    <x v="10"/>
    <s v="ร้อยเอ็ดธนบุรี"/>
    <d v="2022-01-08T00:00:00"/>
    <d v="2022-01-09T00:00:00"/>
    <m/>
    <d v="2022-01-02T00:00:00"/>
    <x v="1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14"/>
    <x v="22"/>
    <x v="17"/>
    <x v="7"/>
    <s v="เสลภูมิ"/>
    <d v="2022-05-05T00:00:00"/>
    <d v="2022-05-05T00:00:00"/>
    <m/>
    <d v="2022-01-02T00:00:00"/>
    <x v="10"/>
    <n v="18"/>
  </r>
  <r>
    <n v="5554"/>
    <s v="66.Dengue fever"/>
    <s v="รุจิรา สินสุพรรณ์"/>
    <s v="6204639"/>
    <s v="หญิง"/>
    <n v="8"/>
    <n v="8"/>
    <s v="นักเรียน"/>
    <s v="130"/>
    <x v="10"/>
    <x v="37"/>
    <x v="27"/>
    <x v="10"/>
    <s v="เกษตรวิสัย"/>
    <d v="2022-02-25T00:00:00"/>
    <d v="2022-02-28T00:00:00"/>
    <m/>
    <d v="2022-01-02T00:00:00"/>
    <x v="15"/>
    <n v="8"/>
  </r>
  <r>
    <n v="10234"/>
    <s v="66.Dengue fever"/>
    <s v="ฤทธิ์ชวี บัวที"/>
    <s v="560000053"/>
    <s v="ชาย"/>
    <n v="9"/>
    <n v="3"/>
    <s v="นักเรียน"/>
    <s v="89"/>
    <x v="0"/>
    <x v="0"/>
    <x v="0"/>
    <x v="0"/>
    <s v="หนองฮี"/>
    <d v="2022-05-01T00:00:00"/>
    <d v="2022-05-01T00:00:00"/>
    <m/>
    <d v="2022-01-02T00:00:00"/>
    <x v="10"/>
    <n v="18"/>
  </r>
  <r>
    <n v="12537"/>
    <s v="66.Dengue fever"/>
    <s v="วชิรญา พลสว่าง"/>
    <s v="5603355"/>
    <s v="หญิง"/>
    <n v="8"/>
    <n v="11"/>
    <s v="นักเรียน"/>
    <s v="64"/>
    <x v="8"/>
    <x v="38"/>
    <x v="28"/>
    <x v="10"/>
    <s v="เกษตรวิสัย"/>
    <d v="2022-06-05T00:00:00"/>
    <d v="2022-06-10T00:00:00"/>
    <m/>
    <d v="2022-01-02T00:00:00"/>
    <x v="5"/>
    <n v="23"/>
  </r>
  <r>
    <n v="10853"/>
    <s v="66.Dengue fever"/>
    <s v="วรชิต สัตย์ซ้ำ"/>
    <s v="500001956"/>
    <s v="ชาย"/>
    <n v="15"/>
    <n v="0"/>
    <s v="นักเรียน"/>
    <s v="118"/>
    <x v="13"/>
    <x v="0"/>
    <x v="0"/>
    <x v="0"/>
    <s v="หนองฮี"/>
    <d v="2022-05-20T00:00:00"/>
    <d v="2022-05-20T00:00:00"/>
    <m/>
    <d v="2022-01-02T00:00:00"/>
    <x v="3"/>
    <n v="20"/>
  </r>
  <r>
    <n v="11679"/>
    <s v="66.Dengue fever"/>
    <s v="วรัญญา ลำพาย"/>
    <s v="1158441"/>
    <s v="หญิง"/>
    <n v="11"/>
    <n v="3"/>
    <s v="นักเรียน"/>
    <s v="00"/>
    <x v="8"/>
    <x v="39"/>
    <x v="29"/>
    <x v="2"/>
    <s v="ร้อยเอ็ด"/>
    <d v="2022-05-23T00:00:00"/>
    <d v="2022-05-28T00:00:00"/>
    <m/>
    <d v="2022-01-02T00:00:00"/>
    <x v="0"/>
    <n v="21"/>
  </r>
  <r>
    <n v="138"/>
    <s v="66.Dengue fever"/>
    <s v="วิไลพร เชื้อดี"/>
    <s v="540000730"/>
    <s v="หญิง"/>
    <n v="27"/>
    <n v="4"/>
    <s v="รับจ้าง,กรรมกร"/>
    <s v="104"/>
    <x v="1"/>
    <x v="19"/>
    <x v="21"/>
    <x v="8"/>
    <s v="พนมไพร"/>
    <d v="2022-01-04T00:00:00"/>
    <d v="2022-01-04T00:00:00"/>
    <m/>
    <d v="2022-01-02T00:00:00"/>
    <x v="16"/>
    <n v="1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11"/>
    <x v="40"/>
    <x v="27"/>
    <x v="10"/>
    <s v="เกษตรวิสัย"/>
    <d v="2022-01-15T00:00:00"/>
    <d v="2022-01-18T00:00:00"/>
    <m/>
    <d v="2022-01-02T00:00:00"/>
    <x v="8"/>
    <n v="2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0"/>
    <x v="0"/>
    <x v="0"/>
    <x v="0"/>
    <s v="หนองฮี"/>
    <d v="2022-05-30T00:00:00"/>
    <d v="2022-05-30T00:00:00"/>
    <m/>
    <d v="2022-01-02T00:00:00"/>
    <x v="1"/>
    <n v="22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0"/>
    <x v="0"/>
    <x v="0"/>
    <x v="0"/>
    <s v="หนองฮี"/>
    <d v="2022-05-21T00:00:00"/>
    <d v="2022-05-21T00:00:00"/>
    <m/>
    <d v="2022-01-02T00:00:00"/>
    <x v="3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10"/>
    <x v="37"/>
    <x v="27"/>
    <x v="10"/>
    <s v="เกษตรวิสัย"/>
    <d v="2022-02-26T00:00:00"/>
    <d v="2022-02-28T00:00:00"/>
    <m/>
    <d v="2022-01-02T00:00:00"/>
    <x v="15"/>
    <n v="8"/>
  </r>
  <r>
    <n v="4954"/>
    <s v="66.Dengue fever"/>
    <s v="สัมฤทธิ์ กะการดี"/>
    <s v="430041101"/>
    <s v="ชาย"/>
    <n v="56"/>
    <n v="0"/>
    <s v="เกษตร"/>
    <s v="85"/>
    <x v="4"/>
    <x v="41"/>
    <x v="30"/>
    <x v="6"/>
    <s v="สุวรรณภูมิ"/>
    <d v="2022-01-24T00:00:00"/>
    <d v="2022-02-25T00:00:00"/>
    <m/>
    <d v="2022-01-02T00:00:00"/>
    <x v="12"/>
    <n v="4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5"/>
    <x v="42"/>
    <x v="0"/>
    <x v="0"/>
    <s v="หนองฮี"/>
    <d v="2022-05-25T00:00:00"/>
    <d v="2022-05-25T00:00:00"/>
    <m/>
    <d v="2022-01-02T00:00:00"/>
    <x v="0"/>
    <n v="21"/>
  </r>
  <r>
    <n v="2755"/>
    <s v="66.Dengue fever"/>
    <s v="สุพิชชา จันทัง"/>
    <s v="5904147"/>
    <s v="หญิง"/>
    <n v="8"/>
    <n v="0"/>
    <s v="นักเรียน"/>
    <s v="22"/>
    <x v="8"/>
    <x v="33"/>
    <x v="25"/>
    <x v="9"/>
    <s v="จตุรพักตรพิมาน"/>
    <d v="2022-01-24T00:00:00"/>
    <d v="2022-01-28T00:00:00"/>
    <m/>
    <d v="2022-01-02T00:00:00"/>
    <x v="7"/>
    <n v="4"/>
  </r>
  <r>
    <n v="2761"/>
    <s v="66.Dengue fever"/>
    <s v="ใหม่ จำปี"/>
    <s v="1249550"/>
    <s v="ชาย"/>
    <n v="25"/>
    <n v="1"/>
    <s v="รับจ้าง,กรรมกร"/>
    <s v="3"/>
    <x v="3"/>
    <x v="3"/>
    <x v="3"/>
    <x v="2"/>
    <s v="ร้อยเอ็ด"/>
    <d v="2022-01-14T00:00:00"/>
    <d v="2022-01-18T00:00:00"/>
    <m/>
    <d v="2022-01-02T00:00:00"/>
    <x v="8"/>
    <n v="2"/>
  </r>
  <r>
    <n v="12226"/>
    <s v="66.Dengue fever"/>
    <s v="อารดา คำสอน"/>
    <s v="590000963"/>
    <s v="หญิง"/>
    <n v="7"/>
    <n v="6"/>
    <s v="นักเรียน"/>
    <s v="84"/>
    <x v="0"/>
    <x v="0"/>
    <x v="0"/>
    <x v="0"/>
    <s v="หนองฮี"/>
    <d v="2022-06-04T00:00:00"/>
    <d v="2022-06-04T00:00:00"/>
    <m/>
    <d v="2022-01-02T00:00:00"/>
    <x v="1"/>
    <n v="22"/>
  </r>
  <r>
    <n v="11619"/>
    <s v="66.Dengue fever"/>
    <s v="อารดา บ่อชล"/>
    <s v="540002358"/>
    <s v="หญิง"/>
    <n v="10"/>
    <n v="9"/>
    <s v="นักเรียน"/>
    <s v="6"/>
    <x v="13"/>
    <x v="0"/>
    <x v="0"/>
    <x v="0"/>
    <s v="หนองฮี"/>
    <d v="2022-05-25T00:00:00"/>
    <d v="2022-05-25T00:00:00"/>
    <m/>
    <d v="2022-01-02T00:00:00"/>
    <x v="0"/>
    <n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U92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7">
        <item x="3"/>
        <item sd="0" x="7"/>
        <item x="11"/>
        <item sd="0" x="5"/>
        <item sd="0" x="10"/>
        <item x="14"/>
        <item sd="0" x="13"/>
        <item sd="0" x="15"/>
        <item x="8"/>
        <item x="12"/>
        <item x="1"/>
        <item sd="0" x="0"/>
        <item x="4"/>
        <item x="2"/>
        <item x="9"/>
        <item x="6"/>
        <item t="default"/>
      </items>
    </pivotField>
    <pivotField axis="axisRow" compact="0" outline="0" subtotalTop="0" showAll="0" includeNewItemsInFilter="1" sortType="ascending">
      <items count="44">
        <item x="5"/>
        <item x="21"/>
        <item x="34"/>
        <item x="23"/>
        <item x="15"/>
        <item x="14"/>
        <item x="33"/>
        <item x="0"/>
        <item x="41"/>
        <item x="22"/>
        <item x="12"/>
        <item x="9"/>
        <item x="10"/>
        <item x="8"/>
        <item x="6"/>
        <item x="16"/>
        <item x="40"/>
        <item x="3"/>
        <item x="13"/>
        <item x="24"/>
        <item x="27"/>
        <item x="30"/>
        <item x="2"/>
        <item x="32"/>
        <item x="36"/>
        <item x="4"/>
        <item x="17"/>
        <item x="42"/>
        <item x="38"/>
        <item x="39"/>
        <item x="26"/>
        <item x="19"/>
        <item x="18"/>
        <item x="28"/>
        <item x="20"/>
        <item x="35"/>
        <item x="25"/>
        <item x="37"/>
        <item x="7"/>
        <item x="31"/>
        <item x="1"/>
        <item x="11"/>
        <item x="29"/>
        <item t="default"/>
      </items>
    </pivotField>
    <pivotField axis="axisRow" compact="0" outline="0" subtotalTop="0" showAll="0" includeNewItemsInFilter="1" sortType="descending">
      <items count="32">
        <item x="3"/>
        <item x="11"/>
        <item x="23"/>
        <item x="29"/>
        <item x="0"/>
        <item x="1"/>
        <item x="2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4"/>
        <item x="25"/>
        <item x="26"/>
        <item x="27"/>
        <item x="28"/>
        <item x="3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2">
        <item x="10"/>
        <item x="9"/>
        <item x="1"/>
        <item x="8"/>
        <item x="3"/>
        <item x="2"/>
        <item x="4"/>
        <item x="6"/>
        <item x="7"/>
        <item x="0"/>
        <item x="5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8">
        <item x="16"/>
        <item x="14"/>
        <item x="8"/>
        <item x="7"/>
        <item x="9"/>
        <item x="11"/>
        <item x="12"/>
        <item x="15"/>
        <item x="13"/>
        <item x="2"/>
        <item x="6"/>
        <item x="10"/>
        <item x="4"/>
        <item x="3"/>
        <item x="0"/>
        <item x="1"/>
        <item x="5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87">
    <i>
      <x/>
      <x v="28"/>
      <x v="16"/>
    </i>
    <i r="2">
      <x v="37"/>
    </i>
    <i t="default" r="1">
      <x v="28"/>
    </i>
    <i r="1">
      <x v="29"/>
      <x v="28"/>
    </i>
    <i t="default" r="1">
      <x v="29"/>
    </i>
    <i r="1">
      <x v="27"/>
      <x v="24"/>
    </i>
    <i t="default" r="1">
      <x v="27"/>
    </i>
    <i t="default">
      <x/>
    </i>
    <i>
      <x v="1"/>
      <x v="26"/>
      <x v="6"/>
    </i>
    <i t="default" r="1">
      <x v="26"/>
    </i>
    <i r="1">
      <x v="25"/>
      <x v="23"/>
    </i>
    <i t="default" r="1">
      <x v="25"/>
    </i>
    <i r="1">
      <x v="16"/>
      <x v="15"/>
    </i>
    <i t="default" r="1">
      <x v="16"/>
    </i>
    <i r="1">
      <x v="17"/>
      <x v="31"/>
    </i>
    <i t="default" r="1">
      <x v="17"/>
    </i>
    <i t="default">
      <x v="1"/>
    </i>
    <i>
      <x v="2"/>
      <x v="11"/>
      <x v="11"/>
    </i>
    <i r="2">
      <x v="26"/>
    </i>
    <i t="default" r="1">
      <x v="11"/>
    </i>
    <i r="1">
      <x v="20"/>
      <x v="3"/>
    </i>
    <i t="default" r="1">
      <x v="20"/>
    </i>
    <i r="1">
      <x v="6"/>
      <x v="2"/>
    </i>
    <i r="2">
      <x v="22"/>
    </i>
    <i t="default" r="1">
      <x v="6"/>
    </i>
    <i r="1">
      <x v="22"/>
      <x v="30"/>
    </i>
    <i t="default" r="1">
      <x v="22"/>
    </i>
    <i r="1">
      <x v="24"/>
      <x v="42"/>
    </i>
    <i t="default" r="1">
      <x v="24"/>
    </i>
    <i r="1">
      <x v="12"/>
      <x v="12"/>
    </i>
    <i t="default" r="1">
      <x v="12"/>
    </i>
    <i t="default">
      <x v="2"/>
    </i>
    <i>
      <x v="3"/>
      <x v="15"/>
      <x v="5"/>
    </i>
    <i r="2">
      <x v="19"/>
    </i>
    <i r="2">
      <x v="20"/>
    </i>
    <i t="default" r="1">
      <x v="15"/>
    </i>
    <i r="1">
      <x v="23"/>
      <x v="31"/>
    </i>
    <i r="2">
      <x v="33"/>
    </i>
    <i t="default" r="1">
      <x v="23"/>
    </i>
    <i r="1">
      <x v="21"/>
      <x v="21"/>
    </i>
    <i r="2">
      <x v="36"/>
    </i>
    <i t="default" r="1">
      <x v="21"/>
    </i>
    <i t="default">
      <x v="3"/>
    </i>
    <i>
      <x v="4"/>
      <x v="13"/>
      <x v="41"/>
    </i>
    <i t="default" r="1">
      <x v="13"/>
    </i>
    <i r="1">
      <x v="7"/>
      <x v="25"/>
    </i>
    <i t="default" r="1">
      <x v="7"/>
    </i>
    <i t="default">
      <x v="4"/>
    </i>
    <i>
      <x v="5"/>
      <x/>
      <x v="17"/>
    </i>
    <i r="2">
      <x v="35"/>
    </i>
    <i t="default" r="1">
      <x/>
    </i>
    <i r="1">
      <x v="1"/>
      <x v="10"/>
    </i>
    <i t="default" r="1">
      <x v="1"/>
    </i>
    <i r="1">
      <x v="3"/>
      <x v="29"/>
    </i>
    <i t="default" r="1">
      <x v="3"/>
    </i>
    <i r="1">
      <x v="2"/>
      <x v="39"/>
    </i>
    <i t="default" r="1">
      <x v="2"/>
    </i>
    <i t="default">
      <x v="5"/>
    </i>
    <i>
      <x v="6"/>
      <x v="8"/>
      <x/>
    </i>
    <i t="default" r="1">
      <x v="8"/>
    </i>
    <i t="default">
      <x v="6"/>
    </i>
    <i>
      <x v="7"/>
      <x v="10"/>
      <x v="13"/>
    </i>
    <i r="2">
      <x v="32"/>
    </i>
    <i t="default" r="1">
      <x v="10"/>
    </i>
    <i r="1">
      <x v="30"/>
      <x v="8"/>
    </i>
    <i t="default" r="1">
      <x v="30"/>
    </i>
    <i t="default">
      <x v="7"/>
    </i>
    <i>
      <x v="8"/>
      <x v="19"/>
      <x v="9"/>
    </i>
    <i t="default" r="1">
      <x v="19"/>
    </i>
    <i r="1">
      <x v="14"/>
      <x v="18"/>
    </i>
    <i t="default" r="1">
      <x v="14"/>
    </i>
    <i r="1">
      <x v="18"/>
      <x v="34"/>
    </i>
    <i t="default" r="1">
      <x v="18"/>
    </i>
    <i t="default">
      <x v="8"/>
    </i>
    <i>
      <x v="9"/>
      <x v="4"/>
      <x v="1"/>
    </i>
    <i r="2">
      <x v="4"/>
    </i>
    <i r="2">
      <x v="7"/>
    </i>
    <i r="2">
      <x v="14"/>
    </i>
    <i r="2">
      <x v="27"/>
    </i>
    <i t="default" r="1">
      <x v="4"/>
    </i>
    <i r="1">
      <x v="5"/>
      <x v="40"/>
    </i>
    <i t="default" r="1">
      <x v="5"/>
    </i>
    <i t="default">
      <x v="9"/>
    </i>
    <i>
      <x v="10"/>
      <x v="9"/>
      <x v="38"/>
    </i>
    <i t="default" r="1">
      <x v="9"/>
    </i>
    <i t="default">
      <x v="10"/>
    </i>
    <i t="grand">
      <x/>
    </i>
  </rowItems>
  <colFields count="1">
    <field x="18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dataOnly="0" outline="0" fieldPosition="0">
        <references count="1">
          <reference field="11" count="0" defaultSubtotal="1"/>
        </references>
      </pivotArea>
    </format>
    <format dxfId="8">
      <pivotArea dataOnly="0" outline="0" fieldPosition="0">
        <references count="1">
          <reference field="12" count="0" defaultSubtotal="1"/>
        </references>
      </pivotArea>
    </format>
    <format dxfId="7">
      <pivotArea type="origin" dataOnly="0" labelOnly="1" outline="0" fieldPosition="0"/>
    </format>
    <format dxfId="6">
      <pivotArea field="12" type="button" dataOnly="0" labelOnly="1" outline="0" axis="axisRow" fieldPosition="0"/>
    </format>
    <format dxfId="5">
      <pivotArea field="11" type="button" dataOnly="0" labelOnly="1" outline="0" axis="axisRow" fieldPosition="1"/>
    </format>
    <format dxfId="4">
      <pivotArea field="10" type="button" dataOnly="0" labelOnly="1" outline="0" axis="axisRow" fieldPosition="2"/>
    </format>
    <format dxfId="3">
      <pivotArea field="1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18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C2" sqref="C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6" t="s">
        <v>371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162"/>
    </row>
    <row r="2" spans="1:30" ht="23.25">
      <c r="A2" s="164"/>
      <c r="B2" s="164"/>
      <c r="C2" s="82" t="s">
        <v>422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31</v>
      </c>
      <c r="G13" s="135">
        <v>17</v>
      </c>
      <c r="H13" s="135"/>
      <c r="I13" s="269"/>
      <c r="J13" s="269"/>
      <c r="K13" s="269"/>
      <c r="L13" s="269"/>
      <c r="M13" s="269"/>
      <c r="N13" s="135">
        <f t="shared" si="0"/>
        <v>78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61</v>
      </c>
      <c r="G14" s="136">
        <f>SUM(B13:G13)</f>
        <v>78</v>
      </c>
      <c r="H14" s="136">
        <f>SUM(B13:H13)</f>
        <v>78</v>
      </c>
      <c r="I14" s="136">
        <f>SUM(B13:I13)</f>
        <v>78</v>
      </c>
      <c r="J14" s="136">
        <f>SUM(B13:J13)</f>
        <v>78</v>
      </c>
      <c r="K14" s="136">
        <f>SUM(B13:K13)</f>
        <v>78</v>
      </c>
      <c r="L14" s="136">
        <f>SUM(B13:L13)</f>
        <v>78</v>
      </c>
      <c r="M14" s="136">
        <f>SUM(B13:M13)</f>
        <v>78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7"/>
      <c r="E31" s="367"/>
      <c r="F31" s="367"/>
      <c r="G31" s="367"/>
      <c r="H31" s="367"/>
      <c r="I31" s="367"/>
      <c r="J31" s="367"/>
      <c r="K31" s="367"/>
    </row>
    <row r="32" spans="1:19">
      <c r="D32" s="367"/>
      <c r="E32" s="367"/>
      <c r="F32" s="367"/>
      <c r="G32" s="367"/>
      <c r="H32" s="367"/>
      <c r="I32" s="367"/>
      <c r="J32" s="367"/>
      <c r="K32" s="367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71" t="s">
        <v>352</v>
      </c>
      <c r="S1" s="371"/>
      <c r="T1" s="371"/>
      <c r="U1" s="371"/>
      <c r="V1" s="371"/>
      <c r="W1" s="371"/>
    </row>
    <row r="2" spans="1:26" ht="24">
      <c r="B2" s="82" t="s">
        <v>423</v>
      </c>
      <c r="R2" s="43"/>
      <c r="S2" s="43"/>
      <c r="T2" s="372" t="s">
        <v>361</v>
      </c>
      <c r="U2" s="373"/>
      <c r="V2" s="373"/>
      <c r="W2" s="374"/>
    </row>
    <row r="3" spans="1:26" ht="24">
      <c r="A3" s="19" t="s">
        <v>9</v>
      </c>
      <c r="B3" s="368" t="s">
        <v>43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70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3</v>
      </c>
      <c r="H5" s="148"/>
      <c r="I5" s="148"/>
      <c r="J5" s="148"/>
      <c r="K5" s="148"/>
      <c r="L5" s="329"/>
      <c r="M5" s="148"/>
      <c r="N5" s="149">
        <f t="shared" ref="N5:N27" si="0">SUM(B5:M5)</f>
        <v>10</v>
      </c>
      <c r="O5" s="150">
        <f t="shared" ref="O5:O27" si="1">V5</f>
        <v>6.4047959111782902</v>
      </c>
      <c r="R5" s="26" t="s">
        <v>21</v>
      </c>
      <c r="S5" s="5">
        <f>S6+S7</f>
        <v>156133</v>
      </c>
      <c r="T5" s="119">
        <f>T6+T7</f>
        <v>10</v>
      </c>
      <c r="U5" s="47">
        <v>0</v>
      </c>
      <c r="V5" s="48">
        <f>T5*100000/S5</f>
        <v>6.4047959111782902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1</v>
      </c>
      <c r="G6" s="246">
        <v>2</v>
      </c>
      <c r="H6" s="246"/>
      <c r="I6" s="247"/>
      <c r="J6" s="152"/>
      <c r="K6" s="152"/>
      <c r="L6" s="152"/>
      <c r="M6" s="152"/>
      <c r="N6" s="153">
        <f t="shared" si="0"/>
        <v>6</v>
      </c>
      <c r="O6" s="154">
        <f t="shared" si="1"/>
        <v>17.364125716270184</v>
      </c>
      <c r="R6" s="28" t="s">
        <v>57</v>
      </c>
      <c r="S6" s="7">
        <v>34554</v>
      </c>
      <c r="T6" s="27">
        <f>N6</f>
        <v>6</v>
      </c>
      <c r="U6" s="120">
        <v>0</v>
      </c>
      <c r="V6" s="51">
        <f>T6*100000/S6</f>
        <v>17.364125716270184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3</v>
      </c>
      <c r="G7" s="246">
        <v>1</v>
      </c>
      <c r="H7" s="246"/>
      <c r="I7" s="247"/>
      <c r="J7" s="152"/>
      <c r="K7" s="152"/>
      <c r="L7" s="152"/>
      <c r="M7" s="152"/>
      <c r="N7" s="153">
        <f t="shared" si="0"/>
        <v>4</v>
      </c>
      <c r="O7" s="154">
        <f t="shared" si="1"/>
        <v>3.2900418657827419</v>
      </c>
      <c r="R7" s="28" t="s">
        <v>22</v>
      </c>
      <c r="S7" s="7">
        <v>121579</v>
      </c>
      <c r="T7" s="27">
        <f t="shared" ref="T7:T26" si="2">N7</f>
        <v>4</v>
      </c>
      <c r="U7" s="50">
        <v>0</v>
      </c>
      <c r="V7" s="51">
        <f t="shared" ref="V7:V26" si="3">T7*100000/S7</f>
        <v>3.2900418657827419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1</v>
      </c>
      <c r="H8" s="246"/>
      <c r="I8" s="247"/>
      <c r="J8" s="152"/>
      <c r="K8" s="152"/>
      <c r="L8" s="152"/>
      <c r="M8" s="152"/>
      <c r="N8" s="153">
        <f t="shared" si="0"/>
        <v>5</v>
      </c>
      <c r="O8" s="154">
        <f t="shared" si="1"/>
        <v>5.0841425593573648</v>
      </c>
      <c r="R8" s="29" t="s">
        <v>23</v>
      </c>
      <c r="S8" s="12">
        <v>98345</v>
      </c>
      <c r="T8" s="27">
        <f t="shared" si="2"/>
        <v>5</v>
      </c>
      <c r="U8" s="52">
        <v>0</v>
      </c>
      <c r="V8" s="51">
        <f t="shared" si="3"/>
        <v>5.0841425593573648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0</v>
      </c>
      <c r="H9" s="248"/>
      <c r="I9" s="247"/>
      <c r="J9" s="152"/>
      <c r="K9" s="152"/>
      <c r="L9" s="152"/>
      <c r="M9" s="152"/>
      <c r="N9" s="153">
        <f t="shared" si="0"/>
        <v>9</v>
      </c>
      <c r="O9" s="154">
        <f t="shared" si="1"/>
        <v>16.765708537471358</v>
      </c>
      <c r="R9" s="29" t="s">
        <v>31</v>
      </c>
      <c r="S9" s="12">
        <v>53681</v>
      </c>
      <c r="T9" s="27">
        <f t="shared" si="2"/>
        <v>9</v>
      </c>
      <c r="U9" s="52">
        <v>0</v>
      </c>
      <c r="V9" s="51">
        <f t="shared" si="3"/>
        <v>16.765708537471358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0</v>
      </c>
      <c r="H10" s="248"/>
      <c r="I10" s="247"/>
      <c r="J10" s="152"/>
      <c r="K10" s="152"/>
      <c r="L10" s="152"/>
      <c r="M10" s="152"/>
      <c r="N10" s="153">
        <f t="shared" si="0"/>
        <v>5</v>
      </c>
      <c r="O10" s="154">
        <f t="shared" si="1"/>
        <v>6.2005506088940701</v>
      </c>
      <c r="R10" s="29" t="s">
        <v>24</v>
      </c>
      <c r="S10" s="12">
        <v>80638</v>
      </c>
      <c r="T10" s="27">
        <f t="shared" si="2"/>
        <v>5</v>
      </c>
      <c r="U10" s="52">
        <v>0</v>
      </c>
      <c r="V10" s="51">
        <f t="shared" si="3"/>
        <v>6.2005506088940701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0</v>
      </c>
      <c r="H11" s="248"/>
      <c r="I11" s="247"/>
      <c r="J11" s="152"/>
      <c r="K11" s="152"/>
      <c r="L11" s="152"/>
      <c r="M11" s="152"/>
      <c r="N11" s="153">
        <f t="shared" si="0"/>
        <v>0</v>
      </c>
      <c r="O11" s="154">
        <f t="shared" si="1"/>
        <v>0</v>
      </c>
      <c r="R11" s="29" t="s">
        <v>25</v>
      </c>
      <c r="S11" s="12">
        <v>68373</v>
      </c>
      <c r="T11" s="27">
        <f t="shared" si="2"/>
        <v>0</v>
      </c>
      <c r="U11" s="52">
        <v>0</v>
      </c>
      <c r="V11" s="51">
        <f t="shared" si="3"/>
        <v>0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0</v>
      </c>
      <c r="G12" s="246">
        <v>2</v>
      </c>
      <c r="H12" s="248"/>
      <c r="I12" s="247"/>
      <c r="J12" s="152"/>
      <c r="K12" s="152"/>
      <c r="L12" s="152"/>
      <c r="M12" s="152"/>
      <c r="N12" s="153">
        <f t="shared" si="0"/>
        <v>7</v>
      </c>
      <c r="O12" s="154">
        <f t="shared" si="1"/>
        <v>9.537564378559555</v>
      </c>
      <c r="R12" s="29" t="s">
        <v>26</v>
      </c>
      <c r="S12" s="12">
        <v>73394</v>
      </c>
      <c r="T12" s="27">
        <f t="shared" si="2"/>
        <v>7</v>
      </c>
      <c r="U12" s="52">
        <v>0</v>
      </c>
      <c r="V12" s="51">
        <f t="shared" si="3"/>
        <v>9.537564378559555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1</v>
      </c>
      <c r="H13" s="248"/>
      <c r="I13" s="247"/>
      <c r="J13" s="152"/>
      <c r="K13" s="152"/>
      <c r="L13" s="152"/>
      <c r="M13" s="152"/>
      <c r="N13" s="153">
        <f t="shared" si="0"/>
        <v>2</v>
      </c>
      <c r="O13" s="154">
        <f t="shared" si="1"/>
        <v>1.8541008074609016</v>
      </c>
      <c r="R13" s="29" t="s">
        <v>27</v>
      </c>
      <c r="S13" s="12">
        <v>107869</v>
      </c>
      <c r="T13" s="27">
        <f t="shared" si="2"/>
        <v>2</v>
      </c>
      <c r="U13" s="52">
        <v>0</v>
      </c>
      <c r="V13" s="51">
        <f t="shared" si="3"/>
        <v>1.8541008074609016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/>
      <c r="I14" s="247"/>
      <c r="J14" s="152"/>
      <c r="K14" s="152"/>
      <c r="L14" s="152"/>
      <c r="M14" s="152"/>
      <c r="N14" s="153">
        <f t="shared" si="0"/>
        <v>0</v>
      </c>
      <c r="O14" s="154">
        <f t="shared" si="1"/>
        <v>0</v>
      </c>
      <c r="R14" s="29" t="s">
        <v>34</v>
      </c>
      <c r="S14" s="12">
        <v>57800</v>
      </c>
      <c r="T14" s="27">
        <f t="shared" si="2"/>
        <v>0</v>
      </c>
      <c r="U14" s="52">
        <v>0</v>
      </c>
      <c r="V14" s="51">
        <f t="shared" si="3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/>
      <c r="I15" s="247"/>
      <c r="J15" s="152"/>
      <c r="K15" s="152"/>
      <c r="L15" s="152"/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1</v>
      </c>
      <c r="H16" s="248"/>
      <c r="I16" s="247"/>
      <c r="J16" s="152"/>
      <c r="K16" s="152"/>
      <c r="L16" s="152"/>
      <c r="M16" s="152"/>
      <c r="N16" s="153">
        <f t="shared" si="0"/>
        <v>4</v>
      </c>
      <c r="O16" s="154">
        <f t="shared" si="1"/>
        <v>3.2917746780232893</v>
      </c>
      <c r="R16" s="29" t="s">
        <v>28</v>
      </c>
      <c r="S16" s="12">
        <v>121515</v>
      </c>
      <c r="T16" s="27">
        <f t="shared" si="2"/>
        <v>4</v>
      </c>
      <c r="U16" s="52">
        <v>0</v>
      </c>
      <c r="V16" s="51">
        <f t="shared" si="3"/>
        <v>3.2917746780232893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0</v>
      </c>
      <c r="H17" s="248"/>
      <c r="I17" s="247"/>
      <c r="J17" s="152"/>
      <c r="K17" s="152"/>
      <c r="L17" s="152"/>
      <c r="M17" s="152"/>
      <c r="N17" s="153">
        <f t="shared" si="0"/>
        <v>8</v>
      </c>
      <c r="O17" s="154">
        <f t="shared" si="1"/>
        <v>6.8713764225896501</v>
      </c>
      <c r="R17" s="29" t="s">
        <v>29</v>
      </c>
      <c r="S17" s="12">
        <v>116425</v>
      </c>
      <c r="T17" s="27">
        <f t="shared" si="2"/>
        <v>8</v>
      </c>
      <c r="U17" s="52">
        <v>0</v>
      </c>
      <c r="V17" s="51">
        <f t="shared" si="3"/>
        <v>6.8713764225896501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/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/>
      <c r="I19" s="247"/>
      <c r="J19" s="152"/>
      <c r="K19" s="152"/>
      <c r="L19" s="152"/>
      <c r="M19" s="152"/>
      <c r="N19" s="153">
        <f t="shared" si="0"/>
        <v>0</v>
      </c>
      <c r="O19" s="154">
        <f t="shared" si="1"/>
        <v>0</v>
      </c>
      <c r="R19" s="29" t="s">
        <v>58</v>
      </c>
      <c r="S19" s="12">
        <v>28005</v>
      </c>
      <c r="T19" s="27">
        <f t="shared" si="2"/>
        <v>0</v>
      </c>
      <c r="U19" s="52">
        <v>0</v>
      </c>
      <c r="V19" s="51">
        <f t="shared" si="3"/>
        <v>0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0</v>
      </c>
      <c r="H20" s="248"/>
      <c r="I20" s="247"/>
      <c r="J20" s="152"/>
      <c r="K20" s="152"/>
      <c r="L20" s="152"/>
      <c r="M20" s="152"/>
      <c r="N20" s="153">
        <f t="shared" si="0"/>
        <v>1</v>
      </c>
      <c r="O20" s="154">
        <f t="shared" si="1"/>
        <v>1.3422098142381618</v>
      </c>
      <c r="R20" s="29" t="s">
        <v>30</v>
      </c>
      <c r="S20" s="12">
        <v>74504</v>
      </c>
      <c r="T20" s="27">
        <f t="shared" si="2"/>
        <v>1</v>
      </c>
      <c r="U20" s="52">
        <v>0</v>
      </c>
      <c r="V20" s="51">
        <f t="shared" si="3"/>
        <v>1.3422098142381618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/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0</v>
      </c>
      <c r="H22" s="248"/>
      <c r="I22" s="247"/>
      <c r="J22" s="152"/>
      <c r="K22" s="152"/>
      <c r="L22" s="152"/>
      <c r="M22" s="152"/>
      <c r="N22" s="153">
        <f t="shared" si="0"/>
        <v>1</v>
      </c>
      <c r="O22" s="154">
        <f t="shared" si="1"/>
        <v>2.7123057311020098</v>
      </c>
      <c r="R22" s="11" t="s">
        <v>59</v>
      </c>
      <c r="S22" s="12">
        <v>36869</v>
      </c>
      <c r="T22" s="27">
        <f t="shared" si="2"/>
        <v>1</v>
      </c>
      <c r="U22" s="52">
        <v>0</v>
      </c>
      <c r="V22" s="51">
        <f t="shared" si="3"/>
        <v>2.7123057311020098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/>
      <c r="I23" s="247"/>
      <c r="J23" s="152"/>
      <c r="K23" s="152"/>
      <c r="L23" s="152"/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/>
      <c r="I24" s="247"/>
      <c r="J24" s="152"/>
      <c r="K24" s="152"/>
      <c r="L24" s="152"/>
      <c r="M24" s="152"/>
      <c r="N24" s="153">
        <f t="shared" si="0"/>
        <v>0</v>
      </c>
      <c r="O24" s="154">
        <f t="shared" si="1"/>
        <v>0</v>
      </c>
      <c r="R24" s="11" t="s">
        <v>61</v>
      </c>
      <c r="S24" s="12">
        <v>27802</v>
      </c>
      <c r="T24" s="27">
        <f t="shared" si="2"/>
        <v>0</v>
      </c>
      <c r="U24" s="52">
        <v>0</v>
      </c>
      <c r="V24" s="51">
        <f t="shared" si="3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9</v>
      </c>
      <c r="H25" s="248"/>
      <c r="I25" s="247"/>
      <c r="J25" s="152"/>
      <c r="K25" s="152"/>
      <c r="L25" s="152"/>
      <c r="M25" s="152"/>
      <c r="N25" s="153">
        <f t="shared" si="0"/>
        <v>26</v>
      </c>
      <c r="O25" s="154">
        <f t="shared" si="1"/>
        <v>104.39670748845613</v>
      </c>
      <c r="R25" s="11" t="s">
        <v>62</v>
      </c>
      <c r="S25" s="12">
        <v>24905</v>
      </c>
      <c r="T25" s="27">
        <f t="shared" si="2"/>
        <v>26</v>
      </c>
      <c r="U25" s="52">
        <v>0</v>
      </c>
      <c r="V25" s="51">
        <f t="shared" si="3"/>
        <v>104.39670748845613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/>
      <c r="I26" s="247"/>
      <c r="J26" s="156"/>
      <c r="K26" s="156"/>
      <c r="L26" s="156"/>
      <c r="M26" s="156"/>
      <c r="N26" s="153">
        <f t="shared" si="0"/>
        <v>0</v>
      </c>
      <c r="O26" s="157">
        <f t="shared" si="1"/>
        <v>0</v>
      </c>
      <c r="R26" s="14" t="s">
        <v>63</v>
      </c>
      <c r="S26" s="12">
        <v>23643</v>
      </c>
      <c r="T26" s="27">
        <f t="shared" si="2"/>
        <v>0</v>
      </c>
      <c r="U26" s="53">
        <v>0</v>
      </c>
      <c r="V26" s="51">
        <f t="shared" si="3"/>
        <v>0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31</v>
      </c>
      <c r="G27" s="95">
        <f t="shared" si="4"/>
        <v>17</v>
      </c>
      <c r="H27" s="95">
        <f t="shared" si="4"/>
        <v>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78</v>
      </c>
      <c r="O27" s="96">
        <f t="shared" si="1"/>
        <v>5.9607051972764165</v>
      </c>
      <c r="R27" s="94" t="s">
        <v>64</v>
      </c>
      <c r="S27" s="98">
        <f>SUM(S6:S26)</f>
        <v>1308570</v>
      </c>
      <c r="T27" s="98">
        <f>SUM(T6:T26)</f>
        <v>78</v>
      </c>
      <c r="U27" s="98">
        <f>SUM(U6:U26)</f>
        <v>0</v>
      </c>
      <c r="V27" s="99">
        <f>T27*100000/S27</f>
        <v>5.9607051972764165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9" sqref="O19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1" t="s">
        <v>354</v>
      </c>
    </row>
    <row r="2" spans="1:23">
      <c r="A2" s="42"/>
      <c r="B2" s="82" t="s">
        <v>422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11</v>
      </c>
      <c r="P4" s="36">
        <f t="shared" ref="P4:P10" si="0">O4*100000/N4</f>
        <v>15.624472177918022</v>
      </c>
      <c r="Q4" s="2"/>
      <c r="R4" s="70">
        <f>O4*100/O10</f>
        <v>14.102564102564102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17</v>
      </c>
      <c r="P5" s="36">
        <f t="shared" si="0"/>
        <v>22.653847502725945</v>
      </c>
      <c r="R5" s="70">
        <f>O5*100/O10</f>
        <v>21.794871794871796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4</v>
      </c>
      <c r="D6" s="6">
        <v>0</v>
      </c>
      <c r="E6" s="58">
        <f>C6+D6</f>
        <v>4</v>
      </c>
      <c r="F6" s="59">
        <f>E6*100000/B6</f>
        <v>2.5619183644713162</v>
      </c>
      <c r="G6" s="6">
        <v>6</v>
      </c>
      <c r="H6" s="60">
        <f>C6+D6+G6</f>
        <v>10</v>
      </c>
      <c r="I6" s="61">
        <f>H6*100000/B6</f>
        <v>6.4047959111782902</v>
      </c>
      <c r="L6" s="107"/>
      <c r="M6" s="17" t="s">
        <v>36</v>
      </c>
      <c r="N6" s="35">
        <v>84248.338076132117</v>
      </c>
      <c r="O6" s="17">
        <v>17</v>
      </c>
      <c r="P6" s="36">
        <f t="shared" si="0"/>
        <v>20.178439584930121</v>
      </c>
      <c r="R6" s="70">
        <f>O6*100/O10</f>
        <v>21.794871794871796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3</v>
      </c>
      <c r="D7" s="9">
        <v>0</v>
      </c>
      <c r="E7" s="62">
        <f>C7+D7</f>
        <v>3</v>
      </c>
      <c r="F7" s="63">
        <f>E7*100000/B7</f>
        <v>8.682062858135092</v>
      </c>
      <c r="G7" s="10">
        <v>3</v>
      </c>
      <c r="H7" s="64">
        <f>C7+D7+G7</f>
        <v>6</v>
      </c>
      <c r="I7" s="65">
        <f>H7*100000/B7</f>
        <v>17.364125716270184</v>
      </c>
      <c r="M7" s="17" t="s">
        <v>37</v>
      </c>
      <c r="N7" s="35">
        <v>199998.93546853634</v>
      </c>
      <c r="O7" s="17">
        <v>14</v>
      </c>
      <c r="P7" s="36">
        <f t="shared" si="0"/>
        <v>7.0000372587995443</v>
      </c>
      <c r="R7" s="70">
        <f>O7*100/O10</f>
        <v>17.948717948717949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1</v>
      </c>
      <c r="D8" s="9">
        <v>0</v>
      </c>
      <c r="E8" s="62">
        <f t="shared" ref="E8:E27" si="1">C8+D8</f>
        <v>1</v>
      </c>
      <c r="F8" s="63">
        <f t="shared" ref="F8:F27" si="2">E8*100000/B8</f>
        <v>0.82251046644568548</v>
      </c>
      <c r="G8" s="10">
        <v>3</v>
      </c>
      <c r="H8" s="64">
        <f t="shared" ref="H8:H27" si="3">C8+D8+G8</f>
        <v>4</v>
      </c>
      <c r="I8" s="65">
        <f t="shared" ref="I8:I27" si="4">H8*100000/B8</f>
        <v>3.2900418657827419</v>
      </c>
      <c r="M8" s="17" t="s">
        <v>38</v>
      </c>
      <c r="N8" s="35">
        <v>444932</v>
      </c>
      <c r="O8" s="17">
        <v>14</v>
      </c>
      <c r="P8" s="36">
        <f t="shared" si="0"/>
        <v>3.1465482365844668</v>
      </c>
      <c r="R8" s="70">
        <f>O8*100/O10</f>
        <v>17.948717948717949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5</v>
      </c>
      <c r="H9" s="64">
        <f t="shared" si="3"/>
        <v>5</v>
      </c>
      <c r="I9" s="65">
        <f t="shared" si="4"/>
        <v>5.0841425593573648</v>
      </c>
      <c r="M9" s="17" t="s">
        <v>39</v>
      </c>
      <c r="N9" s="35">
        <v>433946</v>
      </c>
      <c r="O9" s="17">
        <v>5</v>
      </c>
      <c r="P9" s="36">
        <f t="shared" si="0"/>
        <v>1.1522170961363856</v>
      </c>
      <c r="R9" s="70">
        <f>O9*100/O10</f>
        <v>6.4102564102564106</v>
      </c>
      <c r="T9" s="72"/>
      <c r="V9" s="255"/>
    </row>
    <row r="10" spans="1:23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6</v>
      </c>
      <c r="H10" s="64">
        <f t="shared" si="3"/>
        <v>9</v>
      </c>
      <c r="I10" s="65">
        <f t="shared" si="4"/>
        <v>16.765708537471358</v>
      </c>
      <c r="M10" s="31" t="s">
        <v>41</v>
      </c>
      <c r="N10" s="32">
        <f>SUM(N4:N9)</f>
        <v>1308570.0921336529</v>
      </c>
      <c r="O10" s="32">
        <f>SUM(O4:O9)</f>
        <v>78</v>
      </c>
      <c r="P10" s="33">
        <f t="shared" si="0"/>
        <v>5.9607047775957689</v>
      </c>
      <c r="R10" s="74">
        <f>SUM(R4:R9)</f>
        <v>100</v>
      </c>
      <c r="T10" s="72"/>
      <c r="V10" s="255"/>
    </row>
    <row r="11" spans="1:23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5</v>
      </c>
      <c r="H11" s="64">
        <f t="shared" si="3"/>
        <v>5</v>
      </c>
      <c r="I11" s="65">
        <f t="shared" si="4"/>
        <v>6.2005506088940701</v>
      </c>
      <c r="M11" s="37"/>
      <c r="T11" s="2"/>
    </row>
    <row r="12" spans="1:23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3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6</v>
      </c>
      <c r="H13" s="64">
        <f t="shared" si="3"/>
        <v>7</v>
      </c>
      <c r="I13" s="65">
        <f t="shared" si="4"/>
        <v>9.537564378559555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2</v>
      </c>
      <c r="D14" s="9">
        <v>0</v>
      </c>
      <c r="E14" s="62">
        <f t="shared" si="1"/>
        <v>2</v>
      </c>
      <c r="F14" s="63">
        <f t="shared" si="2"/>
        <v>1.8541008074609016</v>
      </c>
      <c r="G14" s="10">
        <v>0</v>
      </c>
      <c r="H14" s="64">
        <f t="shared" si="3"/>
        <v>2</v>
      </c>
      <c r="I14" s="65">
        <f t="shared" si="4"/>
        <v>1.8541008074609016</v>
      </c>
      <c r="M14" s="77" t="s">
        <v>70</v>
      </c>
      <c r="N14" s="78">
        <v>652498</v>
      </c>
      <c r="O14" s="77">
        <v>38</v>
      </c>
      <c r="P14" s="36">
        <f>O14*100000/N14</f>
        <v>5.8237726399161378</v>
      </c>
      <c r="R14" s="79"/>
      <c r="T14"/>
    </row>
    <row r="15" spans="1:23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40</v>
      </c>
      <c r="P15" s="36">
        <f>O15*100000/N15</f>
        <v>6.0968918045580365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78</v>
      </c>
      <c r="P16" s="69">
        <f>O16*100000/N16</f>
        <v>5.9607051972764165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3</v>
      </c>
      <c r="H17" s="64">
        <f t="shared" si="3"/>
        <v>4</v>
      </c>
      <c r="I17" s="65">
        <f t="shared" si="4"/>
        <v>3.2917746780232893</v>
      </c>
      <c r="T17"/>
    </row>
    <row r="18" spans="1:22">
      <c r="A18" s="29" t="s">
        <v>29</v>
      </c>
      <c r="B18" s="12">
        <v>116425</v>
      </c>
      <c r="C18" s="8">
        <v>1</v>
      </c>
      <c r="D18" s="9">
        <v>0</v>
      </c>
      <c r="E18" s="62">
        <f t="shared" si="1"/>
        <v>1</v>
      </c>
      <c r="F18" s="63">
        <f t="shared" si="2"/>
        <v>0.85892205282370626</v>
      </c>
      <c r="G18" s="10">
        <v>7</v>
      </c>
      <c r="H18" s="64">
        <f t="shared" si="3"/>
        <v>8</v>
      </c>
      <c r="I18" s="65">
        <f t="shared" si="4"/>
        <v>6.8713764225896501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1</v>
      </c>
      <c r="D21" s="9">
        <v>0</v>
      </c>
      <c r="E21" s="62">
        <f t="shared" si="1"/>
        <v>1</v>
      </c>
      <c r="F21" s="63">
        <f t="shared" si="2"/>
        <v>1.3422098142381618</v>
      </c>
      <c r="G21" s="10">
        <v>0</v>
      </c>
      <c r="H21" s="64">
        <f t="shared" si="3"/>
        <v>1</v>
      </c>
      <c r="I21" s="65">
        <f t="shared" si="4"/>
        <v>1.3422098142381618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6</v>
      </c>
      <c r="D26" s="9">
        <v>0</v>
      </c>
      <c r="E26" s="62">
        <f t="shared" si="1"/>
        <v>6</v>
      </c>
      <c r="F26" s="63">
        <f t="shared" si="2"/>
        <v>24.091547881951417</v>
      </c>
      <c r="G26" s="10">
        <v>20</v>
      </c>
      <c r="H26" s="64">
        <f t="shared" si="3"/>
        <v>26</v>
      </c>
      <c r="I26" s="65">
        <f t="shared" si="4"/>
        <v>104.39670748845613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20</v>
      </c>
      <c r="D28" s="103">
        <f>SUM(D7:D27)</f>
        <v>0</v>
      </c>
      <c r="E28" s="103">
        <f>SUM(E7:E27)</f>
        <v>20</v>
      </c>
      <c r="F28" s="104">
        <f>E28*100000/B28</f>
        <v>1.5283859480195938</v>
      </c>
      <c r="G28" s="103">
        <f>SUM(G7:G27)</f>
        <v>58</v>
      </c>
      <c r="H28" s="103">
        <f>C28+D28+G28</f>
        <v>78</v>
      </c>
      <c r="I28" s="104">
        <f>H28*100000/B28</f>
        <v>5.9607051972764165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5" sqref="C5:Y24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423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10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1</v>
      </c>
      <c r="Y5" s="66">
        <v>2</v>
      </c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5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1</v>
      </c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9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0</v>
      </c>
      <c r="X7" s="66">
        <v>3</v>
      </c>
      <c r="Y7" s="66">
        <v>0</v>
      </c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5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7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1</v>
      </c>
      <c r="U10" s="66">
        <v>0</v>
      </c>
      <c r="V10" s="66">
        <v>0</v>
      </c>
      <c r="W10" s="66">
        <v>0</v>
      </c>
      <c r="X10" s="66">
        <v>1</v>
      </c>
      <c r="Y10" s="66">
        <v>1</v>
      </c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2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0</v>
      </c>
      <c r="Y11" s="66">
        <v>1</v>
      </c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4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8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1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1</v>
      </c>
      <c r="V20" s="66">
        <v>0</v>
      </c>
      <c r="W20" s="66">
        <v>0</v>
      </c>
      <c r="X20" s="66">
        <v>0</v>
      </c>
      <c r="Y20" s="66">
        <v>0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26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3</v>
      </c>
      <c r="W23" s="66">
        <v>8</v>
      </c>
      <c r="X23" s="66">
        <v>12</v>
      </c>
      <c r="Y23" s="66">
        <v>1</v>
      </c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78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0</v>
      </c>
      <c r="T25" s="144">
        <f t="shared" si="2"/>
        <v>6</v>
      </c>
      <c r="U25" s="144">
        <f t="shared" si="2"/>
        <v>1</v>
      </c>
      <c r="V25" s="144">
        <f t="shared" si="2"/>
        <v>6</v>
      </c>
      <c r="W25" s="144">
        <f t="shared" si="2"/>
        <v>11</v>
      </c>
      <c r="X25" s="144">
        <f t="shared" si="2"/>
        <v>19</v>
      </c>
      <c r="Y25" s="144">
        <f t="shared" si="2"/>
        <v>6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405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78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4</v>
      </c>
      <c r="S31" s="302">
        <f t="shared" si="3"/>
        <v>0</v>
      </c>
      <c r="T31" s="302">
        <f t="shared" si="3"/>
        <v>6</v>
      </c>
      <c r="U31" s="302">
        <f t="shared" si="3"/>
        <v>1</v>
      </c>
      <c r="V31" s="302">
        <f t="shared" si="3"/>
        <v>6</v>
      </c>
      <c r="W31" s="302">
        <f t="shared" si="3"/>
        <v>11</v>
      </c>
      <c r="X31" s="302">
        <f t="shared" si="3"/>
        <v>19</v>
      </c>
      <c r="Y31" s="302">
        <f t="shared" si="3"/>
        <v>6</v>
      </c>
      <c r="Z31" s="302">
        <f t="shared" si="3"/>
        <v>0</v>
      </c>
      <c r="AA31" s="302">
        <f t="shared" si="3"/>
        <v>0</v>
      </c>
      <c r="AB31" s="302">
        <f t="shared" si="3"/>
        <v>0</v>
      </c>
      <c r="AC31" s="302">
        <f t="shared" si="3"/>
        <v>0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9" sqref="K9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424</v>
      </c>
    </row>
    <row r="2" spans="1:17">
      <c r="A2" s="225" t="s">
        <v>193</v>
      </c>
      <c r="B2" s="225" t="s">
        <v>194</v>
      </c>
      <c r="C2" s="226" t="s">
        <v>425</v>
      </c>
      <c r="D2" s="227" t="s">
        <v>426</v>
      </c>
      <c r="E2" s="227" t="s">
        <v>391</v>
      </c>
      <c r="F2" s="227" t="s">
        <v>401</v>
      </c>
      <c r="G2" s="227" t="s">
        <v>406</v>
      </c>
      <c r="H2" s="227" t="s">
        <v>427</v>
      </c>
      <c r="I2" s="242" t="s">
        <v>195</v>
      </c>
    </row>
    <row r="3" spans="1:17">
      <c r="A3" s="265" t="s">
        <v>21</v>
      </c>
      <c r="B3" s="265" t="s">
        <v>155</v>
      </c>
      <c r="C3" s="263">
        <v>3</v>
      </c>
      <c r="D3" s="264">
        <v>3</v>
      </c>
      <c r="E3" s="262">
        <v>1</v>
      </c>
      <c r="F3" s="262">
        <v>0</v>
      </c>
      <c r="G3" s="262">
        <v>1</v>
      </c>
      <c r="H3" s="262">
        <v>1</v>
      </c>
      <c r="I3" s="355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0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66">
        <v>0</v>
      </c>
      <c r="J4" s="250"/>
      <c r="K4" s="375" t="s">
        <v>197</v>
      </c>
      <c r="L4" s="375"/>
      <c r="M4" s="375"/>
      <c r="N4" s="375"/>
      <c r="O4" s="375"/>
      <c r="P4" s="375"/>
      <c r="Q4" s="375"/>
    </row>
    <row r="5" spans="1:17">
      <c r="A5" s="265" t="s">
        <v>21</v>
      </c>
      <c r="B5" s="265" t="s">
        <v>146</v>
      </c>
      <c r="C5" s="263">
        <v>0</v>
      </c>
      <c r="D5" s="264">
        <v>2</v>
      </c>
      <c r="E5" s="262">
        <v>0</v>
      </c>
      <c r="F5" s="262">
        <v>1</v>
      </c>
      <c r="G5" s="262">
        <v>1</v>
      </c>
      <c r="H5" s="262">
        <v>0</v>
      </c>
      <c r="I5" s="332">
        <v>3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0</v>
      </c>
      <c r="D7" s="264">
        <v>1</v>
      </c>
      <c r="E7" s="262">
        <v>0</v>
      </c>
      <c r="F7" s="262">
        <v>1</v>
      </c>
      <c r="G7" s="262">
        <v>0</v>
      </c>
      <c r="H7" s="262">
        <v>0</v>
      </c>
      <c r="I7" s="353">
        <v>2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206</v>
      </c>
      <c r="C12" s="263">
        <v>0</v>
      </c>
      <c r="D12" s="264">
        <v>1</v>
      </c>
      <c r="E12" s="262">
        <v>0</v>
      </c>
      <c r="F12" s="262">
        <v>1</v>
      </c>
      <c r="G12" s="262">
        <v>0</v>
      </c>
      <c r="H12" s="262">
        <v>0</v>
      </c>
      <c r="I12" s="353">
        <v>2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30">
        <v>1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0</v>
      </c>
      <c r="D24" s="264">
        <v>1</v>
      </c>
      <c r="E24" s="262">
        <v>0</v>
      </c>
      <c r="F24" s="262">
        <v>0</v>
      </c>
      <c r="G24" s="262">
        <v>0</v>
      </c>
      <c r="H24" s="262">
        <v>1</v>
      </c>
      <c r="I24" s="332">
        <v>3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0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0</v>
      </c>
      <c r="D31" s="264">
        <v>2</v>
      </c>
      <c r="E31" s="262">
        <v>0</v>
      </c>
      <c r="F31" s="262">
        <v>2</v>
      </c>
      <c r="G31" s="262">
        <v>0</v>
      </c>
      <c r="H31" s="262">
        <v>0</v>
      </c>
      <c r="I31" s="353">
        <v>2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0">
        <v>1</v>
      </c>
      <c r="J32" s="250"/>
    </row>
    <row r="33" spans="1:10">
      <c r="A33" s="265" t="s">
        <v>31</v>
      </c>
      <c r="B33" s="265" t="s">
        <v>190</v>
      </c>
      <c r="C33" s="263">
        <v>0</v>
      </c>
      <c r="D33" s="264">
        <v>1</v>
      </c>
      <c r="E33" s="262">
        <v>0</v>
      </c>
      <c r="F33" s="262">
        <v>1</v>
      </c>
      <c r="G33" s="262">
        <v>0</v>
      </c>
      <c r="H33" s="262">
        <v>0</v>
      </c>
      <c r="I33" s="353">
        <v>2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0</v>
      </c>
      <c r="D35" s="264">
        <v>1</v>
      </c>
      <c r="E35" s="262">
        <v>1</v>
      </c>
      <c r="F35" s="262">
        <v>0</v>
      </c>
      <c r="G35" s="262">
        <v>0</v>
      </c>
      <c r="H35" s="262">
        <v>0</v>
      </c>
      <c r="I35" s="353">
        <v>2</v>
      </c>
      <c r="J35" s="250"/>
    </row>
    <row r="36" spans="1:10">
      <c r="A36" s="265" t="s">
        <v>31</v>
      </c>
      <c r="B36" s="265" t="s">
        <v>185</v>
      </c>
      <c r="C36" s="263">
        <v>2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30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0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66">
        <v>0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1</v>
      </c>
      <c r="E40" s="262">
        <v>0</v>
      </c>
      <c r="F40" s="262">
        <v>0</v>
      </c>
      <c r="G40" s="262">
        <v>1</v>
      </c>
      <c r="H40" s="262">
        <v>0</v>
      </c>
      <c r="I40" s="332">
        <v>3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66">
        <v>0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330">
        <v>1</v>
      </c>
      <c r="J43" s="250"/>
    </row>
    <row r="44" spans="1:10">
      <c r="A44" s="265" t="s">
        <v>24</v>
      </c>
      <c r="B44" s="265" t="s">
        <v>166</v>
      </c>
      <c r="C44" s="263">
        <v>1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330">
        <v>1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330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242</v>
      </c>
      <c r="C68" s="263">
        <v>3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30">
        <v>1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30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0</v>
      </c>
      <c r="D75" s="264">
        <v>2</v>
      </c>
      <c r="E75" s="262">
        <v>0</v>
      </c>
      <c r="F75" s="262">
        <v>0</v>
      </c>
      <c r="G75" s="262">
        <v>1</v>
      </c>
      <c r="H75" s="262">
        <v>1</v>
      </c>
      <c r="I75" s="332">
        <v>3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0</v>
      </c>
      <c r="D80" s="264">
        <v>1</v>
      </c>
      <c r="E80" s="262">
        <v>0</v>
      </c>
      <c r="F80" s="262">
        <v>0</v>
      </c>
      <c r="G80" s="262">
        <v>1</v>
      </c>
      <c r="H80" s="262">
        <v>0</v>
      </c>
      <c r="I80" s="332">
        <v>3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0</v>
      </c>
      <c r="D85" s="264">
        <v>1</v>
      </c>
      <c r="E85" s="262">
        <v>1</v>
      </c>
      <c r="F85" s="262">
        <v>0</v>
      </c>
      <c r="G85" s="262">
        <v>0</v>
      </c>
      <c r="H85" s="262">
        <v>0</v>
      </c>
      <c r="I85" s="353">
        <v>2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0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2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330">
        <v>1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0</v>
      </c>
      <c r="D120" s="264">
        <v>1</v>
      </c>
      <c r="E120" s="262">
        <v>0</v>
      </c>
      <c r="F120" s="262">
        <v>0</v>
      </c>
      <c r="G120" s="262">
        <v>1</v>
      </c>
      <c r="H120" s="262">
        <v>0</v>
      </c>
      <c r="I120" s="332">
        <v>3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0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30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0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330">
        <v>1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330">
        <v>1</v>
      </c>
      <c r="J166" s="250"/>
    </row>
    <row r="167" spans="1:10">
      <c r="A167" s="265" t="s">
        <v>59</v>
      </c>
      <c r="B167" s="265" t="s">
        <v>176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317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1</v>
      </c>
      <c r="E187" s="262">
        <v>0</v>
      </c>
      <c r="F187" s="262">
        <v>0</v>
      </c>
      <c r="G187" s="262">
        <v>1</v>
      </c>
      <c r="H187" s="262">
        <v>0</v>
      </c>
      <c r="I187" s="332">
        <v>3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321</v>
      </c>
      <c r="C190" s="263">
        <v>2</v>
      </c>
      <c r="D190" s="264">
        <v>23</v>
      </c>
      <c r="E190" s="262">
        <v>4</v>
      </c>
      <c r="F190" s="262">
        <v>7</v>
      </c>
      <c r="G190" s="262">
        <v>12</v>
      </c>
      <c r="H190" s="262">
        <v>0</v>
      </c>
      <c r="I190" s="332">
        <v>3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325</v>
      </c>
      <c r="B196" s="231"/>
      <c r="C196" s="232">
        <f>SUM(C3:C195)</f>
        <v>36</v>
      </c>
      <c r="D196" s="261">
        <f>E196+F196+G196+H196</f>
        <v>42</v>
      </c>
      <c r="E196" s="233">
        <f>SUM(E3:E195)</f>
        <v>7</v>
      </c>
      <c r="F196" s="233">
        <f>SUM(F3:F195)</f>
        <v>13</v>
      </c>
      <c r="G196" s="233">
        <f>SUM(G3:G195)</f>
        <v>19</v>
      </c>
      <c r="H196" s="233">
        <f>SUM(H3:H195)</f>
        <v>3</v>
      </c>
      <c r="I196" s="328"/>
      <c r="J196" s="234"/>
    </row>
    <row r="197" spans="1:10">
      <c r="A197" s="235" t="s">
        <v>428</v>
      </c>
      <c r="B197" s="236"/>
      <c r="C197" s="376">
        <f>C196+D196</f>
        <v>78</v>
      </c>
      <c r="D197" s="377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U92"/>
  <sheetViews>
    <sheetView zoomScale="90" zoomScaleNormal="90" workbookViewId="0"/>
  </sheetViews>
  <sheetFormatPr defaultRowHeight="27.7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4" width="6.7109375" style="327" customWidth="1"/>
    <col min="5" max="20" width="6.5703125" style="327" customWidth="1"/>
    <col min="21" max="21" width="14.85546875" style="327" bestFit="1" customWidth="1"/>
    <col min="22" max="47" width="5" style="327" customWidth="1"/>
    <col min="48" max="48" width="14.28515625" style="327" customWidth="1"/>
    <col min="49" max="16384" width="9.140625" style="327"/>
  </cols>
  <sheetData>
    <row r="1" spans="1:21">
      <c r="A1" s="267" t="s">
        <v>374</v>
      </c>
      <c r="B1" s="267"/>
    </row>
    <row r="2" spans="1:21">
      <c r="A2"/>
      <c r="B2" s="268" t="s">
        <v>429</v>
      </c>
    </row>
    <row r="3" spans="1:2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</row>
    <row r="4" spans="1:21">
      <c r="A4" s="348" t="s">
        <v>327</v>
      </c>
      <c r="B4" s="349"/>
      <c r="C4" s="349"/>
      <c r="D4" s="348" t="s">
        <v>328</v>
      </c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50"/>
    </row>
    <row r="5" spans="1:21">
      <c r="A5" s="348" t="s">
        <v>9</v>
      </c>
      <c r="B5" s="348" t="s">
        <v>42</v>
      </c>
      <c r="C5" s="348" t="s">
        <v>326</v>
      </c>
      <c r="D5" s="348">
        <v>1</v>
      </c>
      <c r="E5" s="351">
        <v>2</v>
      </c>
      <c r="F5" s="351">
        <v>3</v>
      </c>
      <c r="G5" s="351">
        <v>4</v>
      </c>
      <c r="H5" s="351">
        <v>5</v>
      </c>
      <c r="I5" s="351">
        <v>6</v>
      </c>
      <c r="J5" s="351">
        <v>8</v>
      </c>
      <c r="K5" s="351">
        <v>9</v>
      </c>
      <c r="L5" s="351">
        <v>13</v>
      </c>
      <c r="M5" s="351">
        <v>14</v>
      </c>
      <c r="N5" s="351">
        <v>16</v>
      </c>
      <c r="O5" s="351">
        <v>18</v>
      </c>
      <c r="P5" s="351">
        <v>19</v>
      </c>
      <c r="Q5" s="351">
        <v>20</v>
      </c>
      <c r="R5" s="351">
        <v>21</v>
      </c>
      <c r="S5" s="351">
        <v>22</v>
      </c>
      <c r="T5" s="351">
        <v>23</v>
      </c>
      <c r="U5" s="352" t="s">
        <v>329</v>
      </c>
    </row>
    <row r="6" spans="1:21">
      <c r="A6" s="337" t="s">
        <v>23</v>
      </c>
      <c r="B6" s="337" t="s">
        <v>214</v>
      </c>
      <c r="C6" s="337" t="s">
        <v>375</v>
      </c>
      <c r="D6" s="338"/>
      <c r="E6" s="339"/>
      <c r="F6" s="339">
        <v>1</v>
      </c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40">
        <v>1</v>
      </c>
    </row>
    <row r="7" spans="1:21">
      <c r="A7" s="341"/>
      <c r="B7" s="341"/>
      <c r="C7" s="342" t="s">
        <v>376</v>
      </c>
      <c r="D7" s="343"/>
      <c r="E7" s="344"/>
      <c r="F7" s="344"/>
      <c r="G7" s="344"/>
      <c r="H7" s="344"/>
      <c r="I7" s="344"/>
      <c r="J7" s="344"/>
      <c r="K7" s="344">
        <v>2</v>
      </c>
      <c r="L7" s="344"/>
      <c r="M7" s="344"/>
      <c r="N7" s="344"/>
      <c r="O7" s="344"/>
      <c r="P7" s="344"/>
      <c r="Q7" s="344"/>
      <c r="R7" s="344"/>
      <c r="S7" s="344"/>
      <c r="T7" s="344"/>
      <c r="U7" s="345">
        <v>2</v>
      </c>
    </row>
    <row r="8" spans="1:21">
      <c r="A8" s="341"/>
      <c r="B8" s="356" t="s">
        <v>377</v>
      </c>
      <c r="C8" s="357"/>
      <c r="D8" s="358"/>
      <c r="E8" s="359"/>
      <c r="F8" s="359">
        <v>1</v>
      </c>
      <c r="G8" s="359"/>
      <c r="H8" s="359"/>
      <c r="I8" s="359"/>
      <c r="J8" s="359"/>
      <c r="K8" s="359">
        <v>2</v>
      </c>
      <c r="L8" s="359"/>
      <c r="M8" s="359"/>
      <c r="N8" s="359"/>
      <c r="O8" s="359"/>
      <c r="P8" s="359"/>
      <c r="Q8" s="359"/>
      <c r="R8" s="359"/>
      <c r="S8" s="359"/>
      <c r="T8" s="359"/>
      <c r="U8" s="360">
        <v>3</v>
      </c>
    </row>
    <row r="9" spans="1:21">
      <c r="A9" s="341"/>
      <c r="B9" s="337" t="s">
        <v>171</v>
      </c>
      <c r="C9" s="337" t="s">
        <v>430</v>
      </c>
      <c r="D9" s="338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>
        <v>1</v>
      </c>
      <c r="U9" s="340">
        <v>1</v>
      </c>
    </row>
    <row r="10" spans="1:21">
      <c r="A10" s="341"/>
      <c r="B10" s="356" t="s">
        <v>431</v>
      </c>
      <c r="C10" s="357"/>
      <c r="D10" s="358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>
        <v>1</v>
      </c>
      <c r="U10" s="360">
        <v>1</v>
      </c>
    </row>
    <row r="11" spans="1:21">
      <c r="A11" s="341"/>
      <c r="B11" s="337" t="s">
        <v>23</v>
      </c>
      <c r="C11" s="337" t="s">
        <v>345</v>
      </c>
      <c r="D11" s="338"/>
      <c r="E11" s="339">
        <v>1</v>
      </c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40">
        <v>1</v>
      </c>
    </row>
    <row r="12" spans="1:21">
      <c r="A12" s="341"/>
      <c r="B12" s="356" t="s">
        <v>330</v>
      </c>
      <c r="C12" s="357"/>
      <c r="D12" s="358"/>
      <c r="E12" s="359">
        <v>1</v>
      </c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60">
        <v>1</v>
      </c>
    </row>
    <row r="13" spans="1:21">
      <c r="A13" s="361" t="s">
        <v>330</v>
      </c>
      <c r="B13" s="362"/>
      <c r="C13" s="362"/>
      <c r="D13" s="363"/>
      <c r="E13" s="364">
        <v>1</v>
      </c>
      <c r="F13" s="364">
        <v>1</v>
      </c>
      <c r="G13" s="364"/>
      <c r="H13" s="364"/>
      <c r="I13" s="364"/>
      <c r="J13" s="364"/>
      <c r="K13" s="364">
        <v>2</v>
      </c>
      <c r="L13" s="364"/>
      <c r="M13" s="364"/>
      <c r="N13" s="364"/>
      <c r="O13" s="364"/>
      <c r="P13" s="364"/>
      <c r="Q13" s="364"/>
      <c r="R13" s="364"/>
      <c r="S13" s="364"/>
      <c r="T13" s="364">
        <v>1</v>
      </c>
      <c r="U13" s="365">
        <v>5</v>
      </c>
    </row>
    <row r="14" spans="1:21">
      <c r="A14" s="337" t="s">
        <v>24</v>
      </c>
      <c r="B14" s="337" t="s">
        <v>225</v>
      </c>
      <c r="C14" s="337" t="s">
        <v>362</v>
      </c>
      <c r="D14" s="338"/>
      <c r="E14" s="339"/>
      <c r="F14" s="339"/>
      <c r="G14" s="339">
        <v>1</v>
      </c>
      <c r="H14" s="339"/>
      <c r="I14" s="339"/>
      <c r="J14" s="339"/>
      <c r="K14" s="339"/>
      <c r="L14" s="339">
        <v>1</v>
      </c>
      <c r="M14" s="339"/>
      <c r="N14" s="339"/>
      <c r="O14" s="339"/>
      <c r="P14" s="339"/>
      <c r="Q14" s="339"/>
      <c r="R14" s="339"/>
      <c r="S14" s="339"/>
      <c r="T14" s="339"/>
      <c r="U14" s="340">
        <v>2</v>
      </c>
    </row>
    <row r="15" spans="1:21">
      <c r="A15" s="341"/>
      <c r="B15" s="356" t="s">
        <v>341</v>
      </c>
      <c r="C15" s="357"/>
      <c r="D15" s="358"/>
      <c r="E15" s="359"/>
      <c r="F15" s="359"/>
      <c r="G15" s="359">
        <v>1</v>
      </c>
      <c r="H15" s="359"/>
      <c r="I15" s="359"/>
      <c r="J15" s="359"/>
      <c r="K15" s="359"/>
      <c r="L15" s="359">
        <v>1</v>
      </c>
      <c r="M15" s="359"/>
      <c r="N15" s="359"/>
      <c r="O15" s="359"/>
      <c r="P15" s="359"/>
      <c r="Q15" s="359"/>
      <c r="R15" s="359"/>
      <c r="S15" s="359"/>
      <c r="T15" s="359"/>
      <c r="U15" s="360">
        <v>2</v>
      </c>
    </row>
    <row r="16" spans="1:21">
      <c r="A16" s="341"/>
      <c r="B16" s="337" t="s">
        <v>227</v>
      </c>
      <c r="C16" s="337" t="s">
        <v>385</v>
      </c>
      <c r="D16" s="338"/>
      <c r="E16" s="339"/>
      <c r="F16" s="339"/>
      <c r="G16" s="339"/>
      <c r="H16" s="339"/>
      <c r="I16" s="339"/>
      <c r="J16" s="339"/>
      <c r="K16" s="339"/>
      <c r="L16" s="339"/>
      <c r="M16" s="339"/>
      <c r="N16" s="339">
        <v>1</v>
      </c>
      <c r="O16" s="339"/>
      <c r="P16" s="339"/>
      <c r="Q16" s="339"/>
      <c r="R16" s="339"/>
      <c r="S16" s="339"/>
      <c r="T16" s="339"/>
      <c r="U16" s="340">
        <v>1</v>
      </c>
    </row>
    <row r="17" spans="1:21">
      <c r="A17" s="341"/>
      <c r="B17" s="356" t="s">
        <v>386</v>
      </c>
      <c r="C17" s="357"/>
      <c r="D17" s="358"/>
      <c r="E17" s="359"/>
      <c r="F17" s="359"/>
      <c r="G17" s="359"/>
      <c r="H17" s="359"/>
      <c r="I17" s="359"/>
      <c r="J17" s="359"/>
      <c r="K17" s="359"/>
      <c r="L17" s="359"/>
      <c r="M17" s="359"/>
      <c r="N17" s="359">
        <v>1</v>
      </c>
      <c r="O17" s="359"/>
      <c r="P17" s="359"/>
      <c r="Q17" s="359"/>
      <c r="R17" s="359"/>
      <c r="S17" s="359"/>
      <c r="T17" s="359"/>
      <c r="U17" s="360">
        <v>1</v>
      </c>
    </row>
    <row r="18" spans="1:21">
      <c r="A18" s="341"/>
      <c r="B18" s="337" t="s">
        <v>166</v>
      </c>
      <c r="C18" s="337" t="s">
        <v>387</v>
      </c>
      <c r="D18" s="338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>
        <v>1</v>
      </c>
      <c r="P18" s="339"/>
      <c r="Q18" s="339"/>
      <c r="R18" s="339"/>
      <c r="S18" s="339"/>
      <c r="T18" s="339"/>
      <c r="U18" s="340">
        <v>1</v>
      </c>
    </row>
    <row r="19" spans="1:21">
      <c r="A19" s="341"/>
      <c r="B19" s="356" t="s">
        <v>388</v>
      </c>
      <c r="C19" s="357"/>
      <c r="D19" s="358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>
        <v>1</v>
      </c>
      <c r="P19" s="359"/>
      <c r="Q19" s="359"/>
      <c r="R19" s="359"/>
      <c r="S19" s="359"/>
      <c r="T19" s="359"/>
      <c r="U19" s="360">
        <v>1</v>
      </c>
    </row>
    <row r="20" spans="1:21">
      <c r="A20" s="341"/>
      <c r="B20" s="337" t="s">
        <v>148</v>
      </c>
      <c r="C20" s="337" t="s">
        <v>148</v>
      </c>
      <c r="D20" s="338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>
        <v>1</v>
      </c>
      <c r="T20" s="339"/>
      <c r="U20" s="340">
        <v>1</v>
      </c>
    </row>
    <row r="21" spans="1:21">
      <c r="A21" s="341"/>
      <c r="B21" s="356" t="s">
        <v>432</v>
      </c>
      <c r="C21" s="357"/>
      <c r="D21" s="358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>
        <v>1</v>
      </c>
      <c r="T21" s="359"/>
      <c r="U21" s="360">
        <v>1</v>
      </c>
    </row>
    <row r="22" spans="1:21">
      <c r="A22" s="361" t="s">
        <v>331</v>
      </c>
      <c r="B22" s="362"/>
      <c r="C22" s="362"/>
      <c r="D22" s="363"/>
      <c r="E22" s="364"/>
      <c r="F22" s="364"/>
      <c r="G22" s="364">
        <v>1</v>
      </c>
      <c r="H22" s="364"/>
      <c r="I22" s="364"/>
      <c r="J22" s="364"/>
      <c r="K22" s="364"/>
      <c r="L22" s="364">
        <v>1</v>
      </c>
      <c r="M22" s="364"/>
      <c r="N22" s="364">
        <v>1</v>
      </c>
      <c r="O22" s="364">
        <v>1</v>
      </c>
      <c r="P22" s="364"/>
      <c r="Q22" s="364"/>
      <c r="R22" s="364"/>
      <c r="S22" s="364">
        <v>1</v>
      </c>
      <c r="T22" s="364"/>
      <c r="U22" s="365">
        <v>5</v>
      </c>
    </row>
    <row r="23" spans="1:21">
      <c r="A23" s="337" t="s">
        <v>31</v>
      </c>
      <c r="B23" s="337" t="s">
        <v>219</v>
      </c>
      <c r="C23" s="337" t="s">
        <v>363</v>
      </c>
      <c r="D23" s="338"/>
      <c r="E23" s="339"/>
      <c r="F23" s="339">
        <v>1</v>
      </c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40">
        <v>1</v>
      </c>
    </row>
    <row r="24" spans="1:21">
      <c r="A24" s="341"/>
      <c r="B24" s="341"/>
      <c r="C24" s="342" t="s">
        <v>364</v>
      </c>
      <c r="D24" s="343"/>
      <c r="E24" s="344"/>
      <c r="F24" s="344"/>
      <c r="G24" s="344">
        <v>1</v>
      </c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5">
        <v>1</v>
      </c>
    </row>
    <row r="25" spans="1:21">
      <c r="A25" s="341"/>
      <c r="B25" s="356" t="s">
        <v>342</v>
      </c>
      <c r="C25" s="357"/>
      <c r="D25" s="358"/>
      <c r="E25" s="359"/>
      <c r="F25" s="359">
        <v>1</v>
      </c>
      <c r="G25" s="359">
        <v>1</v>
      </c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60">
        <v>2</v>
      </c>
    </row>
    <row r="26" spans="1:21">
      <c r="A26" s="341"/>
      <c r="B26" s="337" t="s">
        <v>218</v>
      </c>
      <c r="C26" s="337" t="s">
        <v>407</v>
      </c>
      <c r="D26" s="338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>
        <v>2</v>
      </c>
      <c r="T26" s="339"/>
      <c r="U26" s="340">
        <v>2</v>
      </c>
    </row>
    <row r="27" spans="1:21">
      <c r="A27" s="341"/>
      <c r="B27" s="356" t="s">
        <v>408</v>
      </c>
      <c r="C27" s="357"/>
      <c r="D27" s="358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>
        <v>2</v>
      </c>
      <c r="T27" s="359"/>
      <c r="U27" s="360">
        <v>2</v>
      </c>
    </row>
    <row r="28" spans="1:21">
      <c r="A28" s="341"/>
      <c r="B28" s="337" t="s">
        <v>185</v>
      </c>
      <c r="C28" s="337" t="s">
        <v>379</v>
      </c>
      <c r="D28" s="338"/>
      <c r="E28" s="339"/>
      <c r="F28" s="339"/>
      <c r="G28" s="339"/>
      <c r="H28" s="339"/>
      <c r="I28" s="339"/>
      <c r="J28" s="339"/>
      <c r="K28" s="339"/>
      <c r="L28" s="339"/>
      <c r="M28" s="339">
        <v>1</v>
      </c>
      <c r="N28" s="339"/>
      <c r="O28" s="339"/>
      <c r="P28" s="339"/>
      <c r="Q28" s="339"/>
      <c r="R28" s="339"/>
      <c r="S28" s="339"/>
      <c r="T28" s="339"/>
      <c r="U28" s="340">
        <v>1</v>
      </c>
    </row>
    <row r="29" spans="1:21">
      <c r="A29" s="341"/>
      <c r="B29" s="341"/>
      <c r="C29" s="342" t="s">
        <v>185</v>
      </c>
      <c r="D29" s="343"/>
      <c r="E29" s="344"/>
      <c r="F29" s="344"/>
      <c r="G29" s="344"/>
      <c r="H29" s="344"/>
      <c r="I29" s="344"/>
      <c r="J29" s="344"/>
      <c r="K29" s="344"/>
      <c r="L29" s="344"/>
      <c r="M29" s="344">
        <v>1</v>
      </c>
      <c r="N29" s="344"/>
      <c r="O29" s="344"/>
      <c r="P29" s="344"/>
      <c r="Q29" s="344"/>
      <c r="R29" s="344"/>
      <c r="S29" s="344"/>
      <c r="T29" s="344"/>
      <c r="U29" s="345">
        <v>1</v>
      </c>
    </row>
    <row r="30" spans="1:21">
      <c r="A30" s="341"/>
      <c r="B30" s="356" t="s">
        <v>380</v>
      </c>
      <c r="C30" s="357"/>
      <c r="D30" s="358"/>
      <c r="E30" s="359"/>
      <c r="F30" s="359"/>
      <c r="G30" s="359"/>
      <c r="H30" s="359"/>
      <c r="I30" s="359"/>
      <c r="J30" s="359"/>
      <c r="K30" s="359"/>
      <c r="L30" s="359"/>
      <c r="M30" s="359">
        <v>2</v>
      </c>
      <c r="N30" s="359"/>
      <c r="O30" s="359"/>
      <c r="P30" s="359"/>
      <c r="Q30" s="359"/>
      <c r="R30" s="359"/>
      <c r="S30" s="359"/>
      <c r="T30" s="359"/>
      <c r="U30" s="360">
        <v>2</v>
      </c>
    </row>
    <row r="31" spans="1:21">
      <c r="A31" s="341"/>
      <c r="B31" s="337" t="s">
        <v>190</v>
      </c>
      <c r="C31" s="337" t="s">
        <v>409</v>
      </c>
      <c r="D31" s="338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>
        <v>1</v>
      </c>
      <c r="T31" s="339"/>
      <c r="U31" s="340">
        <v>1</v>
      </c>
    </row>
    <row r="32" spans="1:21">
      <c r="A32" s="341"/>
      <c r="B32" s="356" t="s">
        <v>410</v>
      </c>
      <c r="C32" s="357"/>
      <c r="D32" s="358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>
        <v>1</v>
      </c>
      <c r="T32" s="359"/>
      <c r="U32" s="360">
        <v>1</v>
      </c>
    </row>
    <row r="33" spans="1:21">
      <c r="A33" s="341"/>
      <c r="B33" s="337" t="s">
        <v>221</v>
      </c>
      <c r="C33" s="337" t="s">
        <v>392</v>
      </c>
      <c r="D33" s="338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>
        <v>1</v>
      </c>
      <c r="R33" s="339"/>
      <c r="S33" s="339"/>
      <c r="T33" s="339"/>
      <c r="U33" s="340">
        <v>1</v>
      </c>
    </row>
    <row r="34" spans="1:21">
      <c r="A34" s="341"/>
      <c r="B34" s="356" t="s">
        <v>396</v>
      </c>
      <c r="C34" s="357"/>
      <c r="D34" s="358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>
        <v>1</v>
      </c>
      <c r="R34" s="359"/>
      <c r="S34" s="359"/>
      <c r="T34" s="359"/>
      <c r="U34" s="360">
        <v>1</v>
      </c>
    </row>
    <row r="35" spans="1:21">
      <c r="A35" s="341"/>
      <c r="B35" s="337" t="s">
        <v>223</v>
      </c>
      <c r="C35" s="337" t="s">
        <v>365</v>
      </c>
      <c r="D35" s="338"/>
      <c r="E35" s="339"/>
      <c r="F35" s="339">
        <v>1</v>
      </c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40">
        <v>1</v>
      </c>
    </row>
    <row r="36" spans="1:21">
      <c r="A36" s="341"/>
      <c r="B36" s="356" t="s">
        <v>343</v>
      </c>
      <c r="C36" s="357"/>
      <c r="D36" s="358"/>
      <c r="E36" s="359"/>
      <c r="F36" s="359">
        <v>1</v>
      </c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60">
        <v>1</v>
      </c>
    </row>
    <row r="37" spans="1:21">
      <c r="A37" s="361" t="s">
        <v>332</v>
      </c>
      <c r="B37" s="362"/>
      <c r="C37" s="362"/>
      <c r="D37" s="363"/>
      <c r="E37" s="364"/>
      <c r="F37" s="364">
        <v>2</v>
      </c>
      <c r="G37" s="364">
        <v>1</v>
      </c>
      <c r="H37" s="364"/>
      <c r="I37" s="364"/>
      <c r="J37" s="364"/>
      <c r="K37" s="364"/>
      <c r="L37" s="364"/>
      <c r="M37" s="364">
        <v>2</v>
      </c>
      <c r="N37" s="364"/>
      <c r="O37" s="364"/>
      <c r="P37" s="364"/>
      <c r="Q37" s="364">
        <v>1</v>
      </c>
      <c r="R37" s="364"/>
      <c r="S37" s="364">
        <v>3</v>
      </c>
      <c r="T37" s="364"/>
      <c r="U37" s="365">
        <v>9</v>
      </c>
    </row>
    <row r="38" spans="1:21">
      <c r="A38" s="337" t="s">
        <v>26</v>
      </c>
      <c r="B38" s="337" t="s">
        <v>242</v>
      </c>
      <c r="C38" s="337" t="s">
        <v>347</v>
      </c>
      <c r="D38" s="338"/>
      <c r="E38" s="339"/>
      <c r="F38" s="339"/>
      <c r="G38" s="339"/>
      <c r="H38" s="339">
        <v>1</v>
      </c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40">
        <v>1</v>
      </c>
    </row>
    <row r="39" spans="1:21">
      <c r="A39" s="341"/>
      <c r="B39" s="341"/>
      <c r="C39" s="342" t="s">
        <v>393</v>
      </c>
      <c r="D39" s="343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>
        <v>1</v>
      </c>
      <c r="P39" s="344"/>
      <c r="Q39" s="344"/>
      <c r="R39" s="344"/>
      <c r="S39" s="344"/>
      <c r="T39" s="344"/>
      <c r="U39" s="345">
        <v>1</v>
      </c>
    </row>
    <row r="40" spans="1:21">
      <c r="A40" s="341"/>
      <c r="B40" s="341"/>
      <c r="C40" s="342" t="s">
        <v>367</v>
      </c>
      <c r="D40" s="343"/>
      <c r="E40" s="344"/>
      <c r="F40" s="344"/>
      <c r="G40" s="344">
        <v>1</v>
      </c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44"/>
      <c r="T40" s="344"/>
      <c r="U40" s="345">
        <v>1</v>
      </c>
    </row>
    <row r="41" spans="1:21">
      <c r="A41" s="341"/>
      <c r="B41" s="356" t="s">
        <v>368</v>
      </c>
      <c r="C41" s="357"/>
      <c r="D41" s="358"/>
      <c r="E41" s="359"/>
      <c r="F41" s="359"/>
      <c r="G41" s="359">
        <v>1</v>
      </c>
      <c r="H41" s="359">
        <v>1</v>
      </c>
      <c r="I41" s="359"/>
      <c r="J41" s="359"/>
      <c r="K41" s="359"/>
      <c r="L41" s="359"/>
      <c r="M41" s="359"/>
      <c r="N41" s="359"/>
      <c r="O41" s="359">
        <v>1</v>
      </c>
      <c r="P41" s="359"/>
      <c r="Q41" s="359"/>
      <c r="R41" s="359"/>
      <c r="S41" s="359"/>
      <c r="T41" s="359"/>
      <c r="U41" s="360">
        <v>3</v>
      </c>
    </row>
    <row r="42" spans="1:21">
      <c r="A42" s="341"/>
      <c r="B42" s="337" t="s">
        <v>34</v>
      </c>
      <c r="C42" s="337" t="s">
        <v>148</v>
      </c>
      <c r="D42" s="338">
        <v>1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40">
        <v>1</v>
      </c>
    </row>
    <row r="43" spans="1:21">
      <c r="A43" s="341"/>
      <c r="B43" s="341"/>
      <c r="C43" s="342" t="s">
        <v>366</v>
      </c>
      <c r="D43" s="343"/>
      <c r="E43" s="344"/>
      <c r="F43" s="344">
        <v>1</v>
      </c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5">
        <v>1</v>
      </c>
    </row>
    <row r="44" spans="1:21">
      <c r="A44" s="341"/>
      <c r="B44" s="356" t="s">
        <v>344</v>
      </c>
      <c r="C44" s="357"/>
      <c r="D44" s="358">
        <v>1</v>
      </c>
      <c r="E44" s="359"/>
      <c r="F44" s="359">
        <v>1</v>
      </c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60">
        <v>2</v>
      </c>
    </row>
    <row r="45" spans="1:21">
      <c r="A45" s="341"/>
      <c r="B45" s="337" t="s">
        <v>248</v>
      </c>
      <c r="C45" s="337" t="s">
        <v>411</v>
      </c>
      <c r="D45" s="338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>
        <v>1</v>
      </c>
      <c r="T45" s="339"/>
      <c r="U45" s="340">
        <v>1</v>
      </c>
    </row>
    <row r="46" spans="1:21">
      <c r="A46" s="341"/>
      <c r="B46" s="341"/>
      <c r="C46" s="342" t="s">
        <v>160</v>
      </c>
      <c r="D46" s="343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>
        <v>1</v>
      </c>
      <c r="U46" s="345">
        <v>1</v>
      </c>
    </row>
    <row r="47" spans="1:21">
      <c r="A47" s="341"/>
      <c r="B47" s="356" t="s">
        <v>412</v>
      </c>
      <c r="C47" s="357"/>
      <c r="D47" s="358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>
        <v>1</v>
      </c>
      <c r="T47" s="359">
        <v>1</v>
      </c>
      <c r="U47" s="360">
        <v>2</v>
      </c>
    </row>
    <row r="48" spans="1:21">
      <c r="A48" s="361" t="s">
        <v>338</v>
      </c>
      <c r="B48" s="362"/>
      <c r="C48" s="362"/>
      <c r="D48" s="363">
        <v>1</v>
      </c>
      <c r="E48" s="364"/>
      <c r="F48" s="364">
        <v>1</v>
      </c>
      <c r="G48" s="364">
        <v>1</v>
      </c>
      <c r="H48" s="364">
        <v>1</v>
      </c>
      <c r="I48" s="364"/>
      <c r="J48" s="364"/>
      <c r="K48" s="364"/>
      <c r="L48" s="364"/>
      <c r="M48" s="364"/>
      <c r="N48" s="364"/>
      <c r="O48" s="364">
        <v>1</v>
      </c>
      <c r="P48" s="364"/>
      <c r="Q48" s="364"/>
      <c r="R48" s="364"/>
      <c r="S48" s="364">
        <v>1</v>
      </c>
      <c r="T48" s="364">
        <v>1</v>
      </c>
      <c r="U48" s="365">
        <v>7</v>
      </c>
    </row>
    <row r="49" spans="1:21">
      <c r="A49" s="337" t="s">
        <v>27</v>
      </c>
      <c r="B49" s="337" t="s">
        <v>162</v>
      </c>
      <c r="C49" s="337" t="s">
        <v>433</v>
      </c>
      <c r="D49" s="338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>
        <v>1</v>
      </c>
      <c r="U49" s="340">
        <v>1</v>
      </c>
    </row>
    <row r="50" spans="1:21">
      <c r="A50" s="341"/>
      <c r="B50" s="356" t="s">
        <v>434</v>
      </c>
      <c r="C50" s="357"/>
      <c r="D50" s="358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>
        <v>1</v>
      </c>
      <c r="U50" s="360">
        <v>1</v>
      </c>
    </row>
    <row r="51" spans="1:21">
      <c r="A51" s="341"/>
      <c r="B51" s="337" t="s">
        <v>254</v>
      </c>
      <c r="C51" s="337" t="s">
        <v>395</v>
      </c>
      <c r="D51" s="338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>
        <v>1</v>
      </c>
      <c r="R51" s="339"/>
      <c r="S51" s="339"/>
      <c r="T51" s="339"/>
      <c r="U51" s="340">
        <v>1</v>
      </c>
    </row>
    <row r="52" spans="1:21">
      <c r="A52" s="341"/>
      <c r="B52" s="356" t="s">
        <v>397</v>
      </c>
      <c r="C52" s="357"/>
      <c r="D52" s="358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>
        <v>1</v>
      </c>
      <c r="R52" s="359"/>
      <c r="S52" s="359"/>
      <c r="T52" s="359"/>
      <c r="U52" s="360">
        <v>1</v>
      </c>
    </row>
    <row r="53" spans="1:21">
      <c r="A53" s="361" t="s">
        <v>398</v>
      </c>
      <c r="B53" s="362"/>
      <c r="C53" s="362"/>
      <c r="D53" s="363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>
        <v>1</v>
      </c>
      <c r="R53" s="364"/>
      <c r="S53" s="364"/>
      <c r="T53" s="364">
        <v>1</v>
      </c>
      <c r="U53" s="365">
        <v>2</v>
      </c>
    </row>
    <row r="54" spans="1:21">
      <c r="A54" s="337" t="s">
        <v>21</v>
      </c>
      <c r="B54" s="337" t="s">
        <v>155</v>
      </c>
      <c r="C54" s="337" t="s">
        <v>369</v>
      </c>
      <c r="D54" s="338"/>
      <c r="E54" s="339"/>
      <c r="F54" s="339">
        <v>1</v>
      </c>
      <c r="G54" s="339"/>
      <c r="H54" s="339"/>
      <c r="I54" s="339"/>
      <c r="J54" s="339"/>
      <c r="K54" s="339"/>
      <c r="L54" s="339"/>
      <c r="M54" s="339"/>
      <c r="N54" s="339">
        <v>2</v>
      </c>
      <c r="O54" s="339"/>
      <c r="P54" s="339"/>
      <c r="Q54" s="339">
        <v>1</v>
      </c>
      <c r="R54" s="339"/>
      <c r="S54" s="339"/>
      <c r="T54" s="339">
        <v>1</v>
      </c>
      <c r="U54" s="340">
        <v>5</v>
      </c>
    </row>
    <row r="55" spans="1:21">
      <c r="A55" s="341"/>
      <c r="B55" s="341"/>
      <c r="C55" s="342" t="s">
        <v>435</v>
      </c>
      <c r="D55" s="343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>
        <v>1</v>
      </c>
      <c r="T55" s="344"/>
      <c r="U55" s="345">
        <v>1</v>
      </c>
    </row>
    <row r="56" spans="1:21">
      <c r="A56" s="341"/>
      <c r="B56" s="356" t="s">
        <v>336</v>
      </c>
      <c r="C56" s="357"/>
      <c r="D56" s="358"/>
      <c r="E56" s="359"/>
      <c r="F56" s="359">
        <v>1</v>
      </c>
      <c r="G56" s="359"/>
      <c r="H56" s="359"/>
      <c r="I56" s="359"/>
      <c r="J56" s="359"/>
      <c r="K56" s="359"/>
      <c r="L56" s="359"/>
      <c r="M56" s="359"/>
      <c r="N56" s="359">
        <v>2</v>
      </c>
      <c r="O56" s="359"/>
      <c r="P56" s="359"/>
      <c r="Q56" s="359">
        <v>1</v>
      </c>
      <c r="R56" s="359"/>
      <c r="S56" s="359">
        <v>1</v>
      </c>
      <c r="T56" s="359">
        <v>1</v>
      </c>
      <c r="U56" s="360">
        <v>6</v>
      </c>
    </row>
    <row r="57" spans="1:21">
      <c r="A57" s="341"/>
      <c r="B57" s="337" t="s">
        <v>146</v>
      </c>
      <c r="C57" s="337" t="s">
        <v>402</v>
      </c>
      <c r="D57" s="338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>
        <v>1</v>
      </c>
      <c r="S57" s="339"/>
      <c r="T57" s="339">
        <v>1</v>
      </c>
      <c r="U57" s="340">
        <v>2</v>
      </c>
    </row>
    <row r="58" spans="1:21">
      <c r="A58" s="341"/>
      <c r="B58" s="356" t="s">
        <v>403</v>
      </c>
      <c r="C58" s="357"/>
      <c r="D58" s="358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>
        <v>1</v>
      </c>
      <c r="S58" s="359"/>
      <c r="T58" s="359">
        <v>1</v>
      </c>
      <c r="U58" s="360">
        <v>2</v>
      </c>
    </row>
    <row r="59" spans="1:21">
      <c r="A59" s="341"/>
      <c r="B59" s="337" t="s">
        <v>206</v>
      </c>
      <c r="C59" s="337" t="s">
        <v>413</v>
      </c>
      <c r="D59" s="338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>
        <v>1</v>
      </c>
      <c r="S59" s="339"/>
      <c r="T59" s="339"/>
      <c r="U59" s="340">
        <v>1</v>
      </c>
    </row>
    <row r="60" spans="1:21">
      <c r="A60" s="341"/>
      <c r="B60" s="356" t="s">
        <v>414</v>
      </c>
      <c r="C60" s="357"/>
      <c r="D60" s="358"/>
      <c r="E60" s="359"/>
      <c r="F60" s="359"/>
      <c r="G60" s="359"/>
      <c r="H60" s="359"/>
      <c r="I60" s="359"/>
      <c r="J60" s="359"/>
      <c r="K60" s="359"/>
      <c r="L60" s="359"/>
      <c r="M60" s="359"/>
      <c r="N60" s="359"/>
      <c r="O60" s="359"/>
      <c r="P60" s="359"/>
      <c r="Q60" s="359"/>
      <c r="R60" s="359">
        <v>1</v>
      </c>
      <c r="S60" s="359"/>
      <c r="T60" s="359"/>
      <c r="U60" s="360">
        <v>1</v>
      </c>
    </row>
    <row r="61" spans="1:21">
      <c r="A61" s="341"/>
      <c r="B61" s="337" t="s">
        <v>201</v>
      </c>
      <c r="C61" s="337" t="s">
        <v>404</v>
      </c>
      <c r="D61" s="338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>
        <v>1</v>
      </c>
      <c r="S61" s="339"/>
      <c r="T61" s="339"/>
      <c r="U61" s="340">
        <v>1</v>
      </c>
    </row>
    <row r="62" spans="1:21">
      <c r="A62" s="341"/>
      <c r="B62" s="356" t="s">
        <v>436</v>
      </c>
      <c r="C62" s="357"/>
      <c r="D62" s="358"/>
      <c r="E62" s="359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59"/>
      <c r="R62" s="359">
        <v>1</v>
      </c>
      <c r="S62" s="359"/>
      <c r="T62" s="359"/>
      <c r="U62" s="360">
        <v>1</v>
      </c>
    </row>
    <row r="63" spans="1:21">
      <c r="A63" s="361" t="s">
        <v>335</v>
      </c>
      <c r="B63" s="362"/>
      <c r="C63" s="362"/>
      <c r="D63" s="363"/>
      <c r="E63" s="364"/>
      <c r="F63" s="364">
        <v>1</v>
      </c>
      <c r="G63" s="364"/>
      <c r="H63" s="364"/>
      <c r="I63" s="364"/>
      <c r="J63" s="364"/>
      <c r="K63" s="364"/>
      <c r="L63" s="364"/>
      <c r="M63" s="364"/>
      <c r="N63" s="364">
        <v>2</v>
      </c>
      <c r="O63" s="364"/>
      <c r="P63" s="364"/>
      <c r="Q63" s="364">
        <v>1</v>
      </c>
      <c r="R63" s="364">
        <v>3</v>
      </c>
      <c r="S63" s="364">
        <v>1</v>
      </c>
      <c r="T63" s="364">
        <v>2</v>
      </c>
      <c r="U63" s="365">
        <v>10</v>
      </c>
    </row>
    <row r="64" spans="1:21">
      <c r="A64" s="337" t="s">
        <v>59</v>
      </c>
      <c r="B64" s="337" t="s">
        <v>59</v>
      </c>
      <c r="C64" s="337" t="s">
        <v>394</v>
      </c>
      <c r="D64" s="338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>
        <v>1</v>
      </c>
      <c r="Q64" s="339"/>
      <c r="R64" s="339"/>
      <c r="S64" s="339"/>
      <c r="T64" s="339"/>
      <c r="U64" s="340">
        <v>1</v>
      </c>
    </row>
    <row r="65" spans="1:21">
      <c r="A65" s="341"/>
      <c r="B65" s="356" t="s">
        <v>399</v>
      </c>
      <c r="C65" s="357"/>
      <c r="D65" s="358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>
        <v>1</v>
      </c>
      <c r="Q65" s="359"/>
      <c r="R65" s="359"/>
      <c r="S65" s="359"/>
      <c r="T65" s="359"/>
      <c r="U65" s="360">
        <v>1</v>
      </c>
    </row>
    <row r="66" spans="1:21">
      <c r="A66" s="361" t="s">
        <v>399</v>
      </c>
      <c r="B66" s="362"/>
      <c r="C66" s="362"/>
      <c r="D66" s="363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4"/>
      <c r="P66" s="364">
        <v>1</v>
      </c>
      <c r="Q66" s="364"/>
      <c r="R66" s="364"/>
      <c r="S66" s="364"/>
      <c r="T66" s="364"/>
      <c r="U66" s="365">
        <v>1</v>
      </c>
    </row>
    <row r="67" spans="1:21">
      <c r="A67" s="337" t="s">
        <v>29</v>
      </c>
      <c r="B67" s="337" t="s">
        <v>288</v>
      </c>
      <c r="C67" s="337" t="s">
        <v>370</v>
      </c>
      <c r="D67" s="338"/>
      <c r="E67" s="339"/>
      <c r="F67" s="339"/>
      <c r="G67" s="339">
        <v>3</v>
      </c>
      <c r="H67" s="339">
        <v>1</v>
      </c>
      <c r="I67" s="339">
        <v>2</v>
      </c>
      <c r="J67" s="339"/>
      <c r="K67" s="339"/>
      <c r="L67" s="339"/>
      <c r="M67" s="339"/>
      <c r="N67" s="339"/>
      <c r="O67" s="339"/>
      <c r="P67" s="339"/>
      <c r="Q67" s="339"/>
      <c r="R67" s="339"/>
      <c r="S67" s="339"/>
      <c r="T67" s="339"/>
      <c r="U67" s="340">
        <v>6</v>
      </c>
    </row>
    <row r="68" spans="1:21">
      <c r="A68" s="341"/>
      <c r="B68" s="341"/>
      <c r="C68" s="342" t="s">
        <v>381</v>
      </c>
      <c r="D68" s="343"/>
      <c r="E68" s="344"/>
      <c r="F68" s="344"/>
      <c r="G68" s="344"/>
      <c r="H68" s="344"/>
      <c r="I68" s="344"/>
      <c r="J68" s="344">
        <v>1</v>
      </c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5">
        <v>1</v>
      </c>
    </row>
    <row r="69" spans="1:21">
      <c r="A69" s="341"/>
      <c r="B69" s="356" t="s">
        <v>382</v>
      </c>
      <c r="C69" s="357"/>
      <c r="D69" s="358"/>
      <c r="E69" s="359"/>
      <c r="F69" s="359"/>
      <c r="G69" s="359">
        <v>3</v>
      </c>
      <c r="H69" s="359">
        <v>1</v>
      </c>
      <c r="I69" s="359">
        <v>2</v>
      </c>
      <c r="J69" s="359">
        <v>1</v>
      </c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60">
        <v>7</v>
      </c>
    </row>
    <row r="70" spans="1:21">
      <c r="A70" s="341"/>
      <c r="B70" s="337" t="s">
        <v>289</v>
      </c>
      <c r="C70" s="337" t="s">
        <v>378</v>
      </c>
      <c r="D70" s="338"/>
      <c r="E70" s="339"/>
      <c r="F70" s="339"/>
      <c r="G70" s="339"/>
      <c r="H70" s="339"/>
      <c r="I70" s="339"/>
      <c r="J70" s="339">
        <v>1</v>
      </c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40">
        <v>1</v>
      </c>
    </row>
    <row r="71" spans="1:21">
      <c r="A71" s="341"/>
      <c r="B71" s="356" t="s">
        <v>383</v>
      </c>
      <c r="C71" s="357"/>
      <c r="D71" s="358"/>
      <c r="E71" s="359"/>
      <c r="F71" s="359"/>
      <c r="G71" s="359"/>
      <c r="H71" s="359"/>
      <c r="I71" s="359"/>
      <c r="J71" s="359">
        <v>1</v>
      </c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60">
        <v>1</v>
      </c>
    </row>
    <row r="72" spans="1:21">
      <c r="A72" s="361" t="s">
        <v>337</v>
      </c>
      <c r="B72" s="362"/>
      <c r="C72" s="362"/>
      <c r="D72" s="363"/>
      <c r="E72" s="364"/>
      <c r="F72" s="364"/>
      <c r="G72" s="364">
        <v>3</v>
      </c>
      <c r="H72" s="364">
        <v>1</v>
      </c>
      <c r="I72" s="364">
        <v>2</v>
      </c>
      <c r="J72" s="364">
        <v>2</v>
      </c>
      <c r="K72" s="364"/>
      <c r="L72" s="364"/>
      <c r="M72" s="364"/>
      <c r="N72" s="364"/>
      <c r="O72" s="364"/>
      <c r="P72" s="364"/>
      <c r="Q72" s="364"/>
      <c r="R72" s="364"/>
      <c r="S72" s="364"/>
      <c r="T72" s="364"/>
      <c r="U72" s="365">
        <v>8</v>
      </c>
    </row>
    <row r="73" spans="1:21">
      <c r="A73" s="337" t="s">
        <v>28</v>
      </c>
      <c r="B73" s="337" t="s">
        <v>277</v>
      </c>
      <c r="C73" s="337" t="s">
        <v>389</v>
      </c>
      <c r="D73" s="338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>
        <v>2</v>
      </c>
      <c r="P73" s="339"/>
      <c r="Q73" s="339"/>
      <c r="R73" s="339"/>
      <c r="S73" s="339"/>
      <c r="T73" s="339"/>
      <c r="U73" s="340">
        <v>2</v>
      </c>
    </row>
    <row r="74" spans="1:21">
      <c r="A74" s="341"/>
      <c r="B74" s="356" t="s">
        <v>390</v>
      </c>
      <c r="C74" s="357"/>
      <c r="D74" s="358"/>
      <c r="E74" s="359"/>
      <c r="F74" s="359"/>
      <c r="G74" s="359"/>
      <c r="H74" s="359"/>
      <c r="I74" s="359"/>
      <c r="J74" s="359"/>
      <c r="K74" s="359"/>
      <c r="L74" s="359"/>
      <c r="M74" s="359"/>
      <c r="N74" s="359"/>
      <c r="O74" s="359">
        <v>2</v>
      </c>
      <c r="P74" s="359"/>
      <c r="Q74" s="359"/>
      <c r="R74" s="359"/>
      <c r="S74" s="359"/>
      <c r="T74" s="359"/>
      <c r="U74" s="360">
        <v>2</v>
      </c>
    </row>
    <row r="75" spans="1:21">
      <c r="A75" s="341"/>
      <c r="B75" s="337" t="s">
        <v>280</v>
      </c>
      <c r="C75" s="337" t="s">
        <v>415</v>
      </c>
      <c r="D75" s="338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>
        <v>1</v>
      </c>
      <c r="T75" s="339"/>
      <c r="U75" s="340">
        <v>1</v>
      </c>
    </row>
    <row r="76" spans="1:21">
      <c r="A76" s="341"/>
      <c r="B76" s="356" t="s">
        <v>416</v>
      </c>
      <c r="C76" s="357"/>
      <c r="D76" s="358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>
        <v>1</v>
      </c>
      <c r="T76" s="359"/>
      <c r="U76" s="360">
        <v>1</v>
      </c>
    </row>
    <row r="77" spans="1:21">
      <c r="A77" s="341"/>
      <c r="B77" s="337" t="s">
        <v>275</v>
      </c>
      <c r="C77" s="337" t="s">
        <v>346</v>
      </c>
      <c r="D77" s="338"/>
      <c r="E77" s="339"/>
      <c r="F77" s="339">
        <v>1</v>
      </c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R77" s="339"/>
      <c r="S77" s="339"/>
      <c r="T77" s="339"/>
      <c r="U77" s="340">
        <v>1</v>
      </c>
    </row>
    <row r="78" spans="1:21">
      <c r="A78" s="341"/>
      <c r="B78" s="356" t="s">
        <v>339</v>
      </c>
      <c r="C78" s="357"/>
      <c r="D78" s="358"/>
      <c r="E78" s="359"/>
      <c r="F78" s="359">
        <v>1</v>
      </c>
      <c r="G78" s="359"/>
      <c r="H78" s="359"/>
      <c r="I78" s="359"/>
      <c r="J78" s="359"/>
      <c r="K78" s="359"/>
      <c r="L78" s="359"/>
      <c r="M78" s="359"/>
      <c r="N78" s="359"/>
      <c r="O78" s="359"/>
      <c r="P78" s="359"/>
      <c r="Q78" s="359"/>
      <c r="R78" s="359"/>
      <c r="S78" s="359"/>
      <c r="T78" s="359"/>
      <c r="U78" s="360">
        <v>1</v>
      </c>
    </row>
    <row r="79" spans="1:21">
      <c r="A79" s="361" t="s">
        <v>340</v>
      </c>
      <c r="B79" s="362"/>
      <c r="C79" s="362"/>
      <c r="D79" s="363"/>
      <c r="E79" s="364"/>
      <c r="F79" s="364">
        <v>1</v>
      </c>
      <c r="G79" s="364"/>
      <c r="H79" s="364"/>
      <c r="I79" s="364"/>
      <c r="J79" s="364"/>
      <c r="K79" s="364"/>
      <c r="L79" s="364"/>
      <c r="M79" s="364"/>
      <c r="N79" s="364"/>
      <c r="O79" s="364">
        <v>2</v>
      </c>
      <c r="P79" s="364"/>
      <c r="Q79" s="364"/>
      <c r="R79" s="364"/>
      <c r="S79" s="364">
        <v>1</v>
      </c>
      <c r="T79" s="364"/>
      <c r="U79" s="365">
        <v>4</v>
      </c>
    </row>
    <row r="80" spans="1:21">
      <c r="A80" s="337" t="s">
        <v>62</v>
      </c>
      <c r="B80" s="337" t="s">
        <v>321</v>
      </c>
      <c r="C80" s="337" t="s">
        <v>437</v>
      </c>
      <c r="D80" s="338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39">
        <v>1</v>
      </c>
      <c r="T80" s="339"/>
      <c r="U80" s="340">
        <v>1</v>
      </c>
    </row>
    <row r="81" spans="1:21">
      <c r="A81" s="341"/>
      <c r="B81" s="341"/>
      <c r="C81" s="342" t="s">
        <v>438</v>
      </c>
      <c r="D81" s="343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344"/>
      <c r="P81" s="344"/>
      <c r="Q81" s="344"/>
      <c r="R81" s="344"/>
      <c r="S81" s="344">
        <v>1</v>
      </c>
      <c r="T81" s="344"/>
      <c r="U81" s="345">
        <v>1</v>
      </c>
    </row>
    <row r="82" spans="1:21">
      <c r="A82" s="341"/>
      <c r="B82" s="341"/>
      <c r="C82" s="342" t="s">
        <v>321</v>
      </c>
      <c r="D82" s="343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344">
        <v>2</v>
      </c>
      <c r="P82" s="344"/>
      <c r="Q82" s="344">
        <v>3</v>
      </c>
      <c r="R82" s="344">
        <v>7</v>
      </c>
      <c r="S82" s="344">
        <v>9</v>
      </c>
      <c r="T82" s="344"/>
      <c r="U82" s="345">
        <v>21</v>
      </c>
    </row>
    <row r="83" spans="1:21">
      <c r="A83" s="341"/>
      <c r="B83" s="341"/>
      <c r="C83" s="342" t="s">
        <v>439</v>
      </c>
      <c r="D83" s="343"/>
      <c r="E83" s="344"/>
      <c r="F83" s="344"/>
      <c r="G83" s="344"/>
      <c r="H83" s="344"/>
      <c r="I83" s="344"/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>
        <v>1</v>
      </c>
      <c r="U83" s="345">
        <v>1</v>
      </c>
    </row>
    <row r="84" spans="1:21">
      <c r="A84" s="341"/>
      <c r="B84" s="341"/>
      <c r="C84" s="342" t="s">
        <v>417</v>
      </c>
      <c r="D84" s="343"/>
      <c r="E84" s="344"/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>
        <v>1</v>
      </c>
      <c r="S84" s="344"/>
      <c r="T84" s="344"/>
      <c r="U84" s="345">
        <v>1</v>
      </c>
    </row>
    <row r="85" spans="1:21">
      <c r="A85" s="341"/>
      <c r="B85" s="356" t="s">
        <v>418</v>
      </c>
      <c r="C85" s="357"/>
      <c r="D85" s="358"/>
      <c r="E85" s="359"/>
      <c r="F85" s="359"/>
      <c r="G85" s="359"/>
      <c r="H85" s="359"/>
      <c r="I85" s="359"/>
      <c r="J85" s="359"/>
      <c r="K85" s="359"/>
      <c r="L85" s="359"/>
      <c r="M85" s="359"/>
      <c r="N85" s="359"/>
      <c r="O85" s="359">
        <v>2</v>
      </c>
      <c r="P85" s="359"/>
      <c r="Q85" s="359">
        <v>3</v>
      </c>
      <c r="R85" s="359">
        <v>8</v>
      </c>
      <c r="S85" s="359">
        <v>11</v>
      </c>
      <c r="T85" s="359">
        <v>1</v>
      </c>
      <c r="U85" s="360">
        <v>25</v>
      </c>
    </row>
    <row r="86" spans="1:21">
      <c r="A86" s="341"/>
      <c r="B86" s="337" t="s">
        <v>62</v>
      </c>
      <c r="C86" s="337" t="s">
        <v>440</v>
      </c>
      <c r="D86" s="338"/>
      <c r="E86" s="339"/>
      <c r="F86" s="339"/>
      <c r="G86" s="339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R86" s="339"/>
      <c r="S86" s="339">
        <v>1</v>
      </c>
      <c r="T86" s="339"/>
      <c r="U86" s="340">
        <v>1</v>
      </c>
    </row>
    <row r="87" spans="1:21">
      <c r="A87" s="341"/>
      <c r="B87" s="356" t="s">
        <v>400</v>
      </c>
      <c r="C87" s="357"/>
      <c r="D87" s="358"/>
      <c r="E87" s="359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59"/>
      <c r="R87" s="359"/>
      <c r="S87" s="359">
        <v>1</v>
      </c>
      <c r="T87" s="359"/>
      <c r="U87" s="360">
        <v>1</v>
      </c>
    </row>
    <row r="88" spans="1:21">
      <c r="A88" s="361" t="s">
        <v>400</v>
      </c>
      <c r="B88" s="362"/>
      <c r="C88" s="362"/>
      <c r="D88" s="363"/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4">
        <v>2</v>
      </c>
      <c r="P88" s="364"/>
      <c r="Q88" s="364">
        <v>3</v>
      </c>
      <c r="R88" s="364">
        <v>8</v>
      </c>
      <c r="S88" s="364">
        <v>12</v>
      </c>
      <c r="T88" s="364">
        <v>1</v>
      </c>
      <c r="U88" s="365">
        <v>26</v>
      </c>
    </row>
    <row r="89" spans="1:21">
      <c r="A89" s="337" t="s">
        <v>30</v>
      </c>
      <c r="B89" s="337" t="s">
        <v>301</v>
      </c>
      <c r="C89" s="337" t="s">
        <v>419</v>
      </c>
      <c r="D89" s="338"/>
      <c r="E89" s="339"/>
      <c r="F89" s="339"/>
      <c r="G89" s="339"/>
      <c r="H89" s="339"/>
      <c r="I89" s="339"/>
      <c r="J89" s="339"/>
      <c r="K89" s="339"/>
      <c r="L89" s="339"/>
      <c r="M89" s="339"/>
      <c r="N89" s="339">
        <v>1</v>
      </c>
      <c r="O89" s="339"/>
      <c r="P89" s="339"/>
      <c r="Q89" s="339"/>
      <c r="R89" s="339"/>
      <c r="S89" s="339"/>
      <c r="T89" s="339"/>
      <c r="U89" s="340">
        <v>1</v>
      </c>
    </row>
    <row r="90" spans="1:21">
      <c r="A90" s="341"/>
      <c r="B90" s="356" t="s">
        <v>420</v>
      </c>
      <c r="C90" s="357"/>
      <c r="D90" s="358"/>
      <c r="E90" s="359"/>
      <c r="F90" s="359"/>
      <c r="G90" s="359"/>
      <c r="H90" s="359"/>
      <c r="I90" s="359"/>
      <c r="J90" s="359"/>
      <c r="K90" s="359"/>
      <c r="L90" s="359"/>
      <c r="M90" s="359"/>
      <c r="N90" s="359">
        <v>1</v>
      </c>
      <c r="O90" s="359"/>
      <c r="P90" s="359"/>
      <c r="Q90" s="359"/>
      <c r="R90" s="359"/>
      <c r="S90" s="359"/>
      <c r="T90" s="359"/>
      <c r="U90" s="360">
        <v>1</v>
      </c>
    </row>
    <row r="91" spans="1:21">
      <c r="A91" s="361" t="s">
        <v>421</v>
      </c>
      <c r="B91" s="362"/>
      <c r="C91" s="362"/>
      <c r="D91" s="363"/>
      <c r="E91" s="364"/>
      <c r="F91" s="364"/>
      <c r="G91" s="364"/>
      <c r="H91" s="364"/>
      <c r="I91" s="364"/>
      <c r="J91" s="364"/>
      <c r="K91" s="364"/>
      <c r="L91" s="364"/>
      <c r="M91" s="364"/>
      <c r="N91" s="364">
        <v>1</v>
      </c>
      <c r="O91" s="364"/>
      <c r="P91" s="364"/>
      <c r="Q91" s="364"/>
      <c r="R91" s="364"/>
      <c r="S91" s="364"/>
      <c r="T91" s="364"/>
      <c r="U91" s="365">
        <v>1</v>
      </c>
    </row>
    <row r="92" spans="1:21">
      <c r="A92" s="346" t="s">
        <v>329</v>
      </c>
      <c r="B92" s="347"/>
      <c r="C92" s="347"/>
      <c r="D92" s="333">
        <v>1</v>
      </c>
      <c r="E92" s="334">
        <v>1</v>
      </c>
      <c r="F92" s="334">
        <v>6</v>
      </c>
      <c r="G92" s="334">
        <v>6</v>
      </c>
      <c r="H92" s="334">
        <v>2</v>
      </c>
      <c r="I92" s="334">
        <v>2</v>
      </c>
      <c r="J92" s="334">
        <v>2</v>
      </c>
      <c r="K92" s="334">
        <v>2</v>
      </c>
      <c r="L92" s="334">
        <v>1</v>
      </c>
      <c r="M92" s="334">
        <v>2</v>
      </c>
      <c r="N92" s="334">
        <v>4</v>
      </c>
      <c r="O92" s="334">
        <v>6</v>
      </c>
      <c r="P92" s="334">
        <v>1</v>
      </c>
      <c r="Q92" s="334">
        <v>6</v>
      </c>
      <c r="R92" s="334">
        <v>11</v>
      </c>
      <c r="S92" s="334">
        <v>19</v>
      </c>
      <c r="T92" s="334">
        <v>6</v>
      </c>
      <c r="U92" s="335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441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3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10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10</v>
      </c>
      <c r="I13" s="30">
        <f>C12+D12+E12+F12+G12+H12+I12</f>
        <v>10</v>
      </c>
      <c r="J13" s="30">
        <f>C12+D12+E12+F12+G12+H12+I12+J12</f>
        <v>10</v>
      </c>
      <c r="K13" s="30">
        <f>C12+D12+E12+F12+G12+H12+I12+J12+K12</f>
        <v>10</v>
      </c>
      <c r="L13" s="30">
        <f>C12+D12+E12+F12+G12+H12+I12+J12+K12+L12</f>
        <v>10</v>
      </c>
      <c r="M13" s="30">
        <f>C12+D12+E12+F12+G12+H12+I12+J12+K12+L12+M12</f>
        <v>10</v>
      </c>
      <c r="N13" s="30">
        <f>C12+D12+E12+F12+G12+H12+I12+J12+K12+L12+M12+N12</f>
        <v>10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1</v>
      </c>
      <c r="H22" s="88">
        <f>รายเดือน65!G6</f>
        <v>2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6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4</v>
      </c>
      <c r="H23" s="30">
        <f>C22+D22+E22+F22+G22+H22</f>
        <v>6</v>
      </c>
      <c r="I23" s="30">
        <f>C22+D22+E22+F22+G22+H22+I22</f>
        <v>6</v>
      </c>
      <c r="J23" s="30">
        <f>C22+D22+E22+F22+G22+H22+I22+J22</f>
        <v>6</v>
      </c>
      <c r="K23" s="30">
        <f>C22+D22+E22+F22+G22+H22+I22+J22+K22</f>
        <v>6</v>
      </c>
      <c r="L23" s="30">
        <f>C22+D22+E22+F22+G22+H22+I22+J22+K22+L22</f>
        <v>6</v>
      </c>
      <c r="M23" s="30">
        <f>C22+D22+E22+F22+G22+H22+I22+J22+K22+L22+M22</f>
        <v>6</v>
      </c>
      <c r="N23" s="30">
        <f>C22+D22+E22+F22+G22+H22+I22+J22+K22+L22+M22+N22</f>
        <v>6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3</v>
      </c>
      <c r="H32" s="88">
        <f>รายเดือน65!G7</f>
        <v>1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4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3</v>
      </c>
      <c r="H33" s="30">
        <f>C32+D32+E32+F32+G32+H32</f>
        <v>4</v>
      </c>
      <c r="I33" s="30">
        <f>C32+D32+E32+F32+G32+H32+I32</f>
        <v>4</v>
      </c>
      <c r="J33" s="30">
        <f>C32+D32+E32+F32+G32+H32+I32+J32</f>
        <v>4</v>
      </c>
      <c r="K33" s="30">
        <f>C32+D32+E32+F32+G32+H32+I32+J32+K32</f>
        <v>4</v>
      </c>
      <c r="L33" s="30">
        <f>C32+D32+E32+F32+G32+H32+I32+J32+K32+L32</f>
        <v>4</v>
      </c>
      <c r="M33" s="30">
        <f>C32+D32+E32+F32+G32+H32+I32+J32+K32+L32+M32</f>
        <v>4</v>
      </c>
      <c r="N33" s="30">
        <f>C32+D32+E32+F32+G32+H32+I32+J32+K32+L32+M32+N32</f>
        <v>4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1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5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5</v>
      </c>
      <c r="I43" s="30">
        <f>C42+D42+E42+F42+G42+H42+I42</f>
        <v>5</v>
      </c>
      <c r="J43" s="30">
        <f>C42+D42+E42+F42+G42+H42+I42+J42</f>
        <v>5</v>
      </c>
      <c r="K43" s="30">
        <f>C42+D42+E42+F42+G42+H42+I42+J42+K42</f>
        <v>5</v>
      </c>
      <c r="L43" s="30">
        <f>C42+D42+E42+F42+G42+H42+I42+J42+K42+L42</f>
        <v>5</v>
      </c>
      <c r="M43" s="30">
        <f>C42+D42+E42+F42+G42+H42+I42+J42+K42+L42+M42</f>
        <v>5</v>
      </c>
      <c r="N43" s="30">
        <f>C42+D42+E42+F42+G42+H42+I42+J42+K42+L42+M42+N42</f>
        <v>5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0</v>
      </c>
      <c r="I52" s="88">
        <f>รายเดือน65!H10</f>
        <v>0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5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5</v>
      </c>
      <c r="I53" s="30">
        <f>C52+D52+E52+F52+G52+H52+I52</f>
        <v>5</v>
      </c>
      <c r="J53" s="30">
        <f>C52+D52+E52+F52+G52+H52+I52+J52</f>
        <v>5</v>
      </c>
      <c r="K53" s="30">
        <f>C52+D52+E52+F52+G52+H52+I52+J52+K52</f>
        <v>5</v>
      </c>
      <c r="L53" s="30">
        <f>C52+D52+E52+F52+G52+H52+I52+J52+K52+L52</f>
        <v>5</v>
      </c>
      <c r="M53" s="30">
        <f>C52+D52+E52+F52+G52+H52+I52+J52+K52+L52+M52</f>
        <v>5</v>
      </c>
      <c r="N53" s="30">
        <f>C52+D52+E52+F52+G52+H52+I52+J52+K52+L52+M52+N52</f>
        <v>5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0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0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0</v>
      </c>
      <c r="H72" s="88">
        <f>รายเดือน65!G12</f>
        <v>2</v>
      </c>
      <c r="I72" s="88">
        <f>รายเดือน65!H12</f>
        <v>0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7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5</v>
      </c>
      <c r="H73" s="30">
        <f>C72+D72+E72+F72+G72+H72</f>
        <v>7</v>
      </c>
      <c r="I73" s="30">
        <f>C72+D72+E72+F72+G72+H72+I72</f>
        <v>7</v>
      </c>
      <c r="J73" s="30">
        <f>C72+D72+E72+F72+G72+H72+I72+J72</f>
        <v>7</v>
      </c>
      <c r="K73" s="30">
        <f>C72+D72+E72+F72+G72+H72+I72+J72+K72</f>
        <v>7</v>
      </c>
      <c r="L73" s="30">
        <f>C72+D72+E72+F72+G72+H72+I72+J72+K72+L72</f>
        <v>7</v>
      </c>
      <c r="M73" s="30">
        <f>C72+D72+E72+F72+G72+H72+I72+J72+K72+L72+M72</f>
        <v>7</v>
      </c>
      <c r="N73" s="30">
        <f>C72+D72+E72+F72+G72+H72+I72+J72+K72+L72+M72+N72</f>
        <v>7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1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2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2</v>
      </c>
      <c r="I83" s="30">
        <f>C82+D82+E82+F82+G82+H82+I82</f>
        <v>2</v>
      </c>
      <c r="J83" s="30">
        <f>C82+D82+E82+F82+G82+H82+I82+J82</f>
        <v>2</v>
      </c>
      <c r="K83" s="30">
        <f>C82+D82+E82+F82+G82+H82+I82+J82+K82</f>
        <v>2</v>
      </c>
      <c r="L83" s="30">
        <f>C82+D82+E82+F82+G82+H82+I82+J82+K82+L82</f>
        <v>2</v>
      </c>
      <c r="M83" s="30">
        <f>C82+D82+E82+F82+G82+H82+I82+J82+K82+L82+M82</f>
        <v>2</v>
      </c>
      <c r="N83" s="30">
        <f>C82+D82+E82+F82+G82+H82+I82+J82+K82+L82+M82+N82</f>
        <v>2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1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4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4</v>
      </c>
      <c r="I93" s="30">
        <f>C92+D92+E92+F92+G92+H92+I92</f>
        <v>4</v>
      </c>
      <c r="J93" s="30">
        <f>C92+D92+E92+F92+G92+H92+I92+J92</f>
        <v>4</v>
      </c>
      <c r="K93" s="30">
        <f>C92+D92+E92+F92+G92+H92+I92+J92+K92</f>
        <v>4</v>
      </c>
      <c r="L93" s="30">
        <f>C92+D92+E92+F92+G92+H92+I92+J92+K92+L92</f>
        <v>4</v>
      </c>
      <c r="M93" s="30">
        <f>C92+D92+E92+F92+G92+H92+I92+J92+K92+L92+M92</f>
        <v>4</v>
      </c>
      <c r="N93" s="30">
        <f>C92+D92+E92+F92+G92+H92+I92+J92+K92+L92+M92+N92</f>
        <v>4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0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8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8</v>
      </c>
      <c r="I103" s="30">
        <f>C102+D102+E102+F102+G102+H102+I102</f>
        <v>8</v>
      </c>
      <c r="J103" s="30">
        <f>C102+D102+E102+F102+G102+H102+I102+J102</f>
        <v>8</v>
      </c>
      <c r="K103" s="30">
        <f>C102+D102+E102+F102+G102+H102+I102+J102+K102</f>
        <v>8</v>
      </c>
      <c r="L103" s="30">
        <f>C102+D102+E102+F102+G102+H102+I102+J102+K102+L102</f>
        <v>8</v>
      </c>
      <c r="M103" s="30">
        <f>C102+D102+E102+F102+G102+H102+I102+J102+K102+L102+M102</f>
        <v>8</v>
      </c>
      <c r="N103" s="30">
        <f>C102+D102+E102+F102+G102+H102+I102+J102+K102+L102+M102+N102</f>
        <v>8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1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1</v>
      </c>
      <c r="I113" s="30">
        <f>C112+D112+E112+F112+G112+H112+I112</f>
        <v>1</v>
      </c>
      <c r="J113" s="30">
        <f>C112+D112+E112+F112+G112+H112+I112+J112</f>
        <v>1</v>
      </c>
      <c r="K113" s="30">
        <f>C112+D112+E112+F112+G112+H112+I112+J112+K112</f>
        <v>1</v>
      </c>
      <c r="L113" s="30">
        <f>C112+D112+E112+F112+G112+H112+I112+J112+K112+L112</f>
        <v>1</v>
      </c>
      <c r="M113" s="30">
        <f>C112+D112+E112+F112+G112+H112+I112+J112+K112+L112+M112</f>
        <v>1</v>
      </c>
      <c r="N113" s="30">
        <f>C112+D112+E112+F112+G112+H112+I112+J112+K112+L112+M112+N112</f>
        <v>1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0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9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9</v>
      </c>
      <c r="I123" s="30">
        <f>C122+D122+E122+F122+G122+H122+I122</f>
        <v>9</v>
      </c>
      <c r="J123" s="30">
        <f>C122+D122+E122+F122+G122+H122+I122+J122</f>
        <v>9</v>
      </c>
      <c r="K123" s="30">
        <f>C122+D122+E122+F122+G122+H122+I122+J122+K122</f>
        <v>9</v>
      </c>
      <c r="L123" s="30">
        <f>C122+D122+E122+F122+G122+H122+I122+J122+K122+L122</f>
        <v>9</v>
      </c>
      <c r="M123" s="30">
        <f>C122+D122+E122+F122+G122+H122+I122+J122+K122+L122+M122</f>
        <v>9</v>
      </c>
      <c r="N123" s="30">
        <f>C122+D122+E122+F122+G122+H122+I122+J122+K122+L122+M122+N122</f>
        <v>9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0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0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0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0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0</v>
      </c>
      <c r="I172" s="88">
        <f>รายเดือน65!H19</f>
        <v>0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0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0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1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0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0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0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0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9</v>
      </c>
      <c r="I212" s="88">
        <f>รายเดือน65!H25</f>
        <v>0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26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26</v>
      </c>
      <c r="I213" s="30">
        <f>C212+D212+E212+F212+G212+H212+I212</f>
        <v>26</v>
      </c>
      <c r="J213" s="30">
        <f>C212+D212+E212+F212+G212+H212+I212+J212</f>
        <v>26</v>
      </c>
      <c r="K213" s="30">
        <f>C212+D212+E212+F212+G212+H212+I212+J212+K212</f>
        <v>26</v>
      </c>
      <c r="L213" s="30">
        <f>C212+D212+E212+F212+G212+H212+I212+J212+K212+L212</f>
        <v>26</v>
      </c>
      <c r="M213" s="30">
        <f>C212+D212+E212+F212+G212+H212+I212+J212+K212+L212+M212</f>
        <v>26</v>
      </c>
      <c r="N213" s="30">
        <f>C212+D212+E212+F212+G212+H212+I212+J212+K212+L212+M212+N212</f>
        <v>26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0</v>
      </c>
      <c r="I222" s="88">
        <f>รายเดือน65!H26</f>
        <v>0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0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E4" workbookViewId="0">
      <selection activeCell="D22" sqref="D3:D22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354" t="s">
        <v>62</v>
      </c>
      <c r="D3" s="39">
        <v>104.39670748845613</v>
      </c>
    </row>
    <row r="4" spans="3:4" ht="24">
      <c r="C4" s="29" t="s">
        <v>31</v>
      </c>
      <c r="D4" s="39">
        <v>16.765708537471358</v>
      </c>
    </row>
    <row r="5" spans="3:4" ht="24">
      <c r="C5" s="29" t="s">
        <v>26</v>
      </c>
      <c r="D5" s="39">
        <v>9.537564378559555</v>
      </c>
    </row>
    <row r="6" spans="3:4" ht="24">
      <c r="C6" s="29" t="s">
        <v>29</v>
      </c>
      <c r="D6" s="39">
        <v>6.8713764225896501</v>
      </c>
    </row>
    <row r="7" spans="3:4" ht="24">
      <c r="C7" s="29" t="s">
        <v>21</v>
      </c>
      <c r="D7" s="39">
        <v>6.4047959111782902</v>
      </c>
    </row>
    <row r="8" spans="3:4" ht="24">
      <c r="C8" s="29" t="s">
        <v>24</v>
      </c>
      <c r="D8" s="39">
        <v>6.2005506088940701</v>
      </c>
    </row>
    <row r="9" spans="3:4" ht="24">
      <c r="C9" s="29" t="s">
        <v>23</v>
      </c>
      <c r="D9" s="39">
        <v>5.0841425593573648</v>
      </c>
    </row>
    <row r="10" spans="3:4" ht="24">
      <c r="C10" s="29" t="s">
        <v>28</v>
      </c>
      <c r="D10" s="39">
        <v>3.2917746780232893</v>
      </c>
    </row>
    <row r="11" spans="3:4" ht="24">
      <c r="C11" s="11" t="s">
        <v>59</v>
      </c>
      <c r="D11" s="39">
        <v>2.7123057311020098</v>
      </c>
    </row>
    <row r="12" spans="3:4" ht="24">
      <c r="C12" s="29" t="s">
        <v>27</v>
      </c>
      <c r="D12" s="39">
        <v>1.8541008074609016</v>
      </c>
    </row>
    <row r="13" spans="3:4" ht="24">
      <c r="C13" s="29" t="s">
        <v>30</v>
      </c>
      <c r="D13" s="39">
        <v>1.3422098142381618</v>
      </c>
    </row>
    <row r="14" spans="3:4" ht="24">
      <c r="C14" s="29" t="s">
        <v>25</v>
      </c>
      <c r="D14" s="39">
        <v>0</v>
      </c>
    </row>
    <row r="15" spans="3:4" ht="24">
      <c r="C15" s="29" t="s">
        <v>34</v>
      </c>
      <c r="D15" s="39">
        <v>0</v>
      </c>
    </row>
    <row r="16" spans="3:4" ht="24">
      <c r="C16" s="29" t="s">
        <v>32</v>
      </c>
      <c r="D16" s="39">
        <v>0</v>
      </c>
    </row>
    <row r="17" spans="3:4" ht="24">
      <c r="C17" s="29" t="s">
        <v>33</v>
      </c>
      <c r="D17" s="39">
        <v>0</v>
      </c>
    </row>
    <row r="18" spans="3:4" ht="24">
      <c r="C18" s="29" t="s">
        <v>58</v>
      </c>
      <c r="D18" s="39">
        <v>0</v>
      </c>
    </row>
    <row r="19" spans="3:4" ht="24">
      <c r="C19" s="29" t="s">
        <v>35</v>
      </c>
      <c r="D19" s="39">
        <v>0</v>
      </c>
    </row>
    <row r="20" spans="3:4" ht="24">
      <c r="C20" s="11" t="s">
        <v>60</v>
      </c>
      <c r="D20" s="39">
        <v>0</v>
      </c>
    </row>
    <row r="21" spans="3:4" ht="24">
      <c r="C21" s="11" t="s">
        <v>61</v>
      </c>
      <c r="D21" s="39">
        <v>0</v>
      </c>
    </row>
    <row r="22" spans="3:4" ht="24">
      <c r="C22" s="14" t="s">
        <v>63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23 (อำเภอ)</vt:lpstr>
      <vt:lpstr>รายตำบล wk 23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2022-06-13T02:33:50Z</dcterms:modified>
</cp:coreProperties>
</file>