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18 (อำเภอ)" sheetId="33" r:id="rId4"/>
    <sheet name="รายตำบล wk 18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18'!$A$2:$Q$197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<sst xmlns="http://schemas.openxmlformats.org/spreadsheetml/2006/main" count="2455" uniqueCount="404">
  <si>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</si>
  <si>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</si>
  <si>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</si>
  <si>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</si>
  <si>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</si>
  <si>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</si>
  <si>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</si>
  <si>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</si>
  <si>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</si>
  <si>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</si>
  <si>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</si>
  <si>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</si>
  <si>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</si>
  <si>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</si>
  <si>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</si>
  <si>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</si>
  <si>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</si>
  <si>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</si>
  <si>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</si>
  <si>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</si>
  <si>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</si>
  <si>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</si>
  <si>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</si>
  <si>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</si>
  <si>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</si>
  <si>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</si>
  <si>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</si>
  <si>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</si>
  <si>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</si>
  <si>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</si>
  <si>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</si>
  <si>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</si>
  <si>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</si>
  <si>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</si>
  <si>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</si>
  <si>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</si>
  <si>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</si>
  <si>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</si>
  <si>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</si>
  <si>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</si>
  <si>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</si>
  <si>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</si>
  <si>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</si>
  <si>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</si>
  <si>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</si>
  <si>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</si>
  <si>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</si>
  <si>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</si>
  <si>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</si>
  <si>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</si>
  <si>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</si>
  <si>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</si>
  <si>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</si>
  <si>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</si>
  <si>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</si>
  <si>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</si>
  <si>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</si>
  <si>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</si>
  <si>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</si>
  <si>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</si>
  <si>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</si>
  <si>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</si>
  <si>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</si>
  <si>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</si>
  <si>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</si>
  <si>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</si>
  <si>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</si>
  <si>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</si>
  <si>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</si>
  <si>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</si>
  <si>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</si>
  <si>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</si>
  <si>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</si>
  <si>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</si>
  <si>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</si>
  <si>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</si>
  <si>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</si>
  <si>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</si>
  <si>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</si>
  <si>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</si>
  <si>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</si>
  <si>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</si>
  <si>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</si>
  <si>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</si>
  <si>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</si>
  <si>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</si>
  <si>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</si>
  <si>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</si>
  <si>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</si>
  <si>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</si>
  <si>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</si>
  <si>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</si>
  <si>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</si>
  <si>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</si>
  <si>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</si>
  <si>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</si>
  <si>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</si>
  <si>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</si>
  <si>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</si>
  <si>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</si>
  <si>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</si>
  <si>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</si>
  <si>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</si>
  <si>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</si>
  <si>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</si>
  <si>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</si>
  <si>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</si>
  <si>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</si>
  <si>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</si>
  <si>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</si>
  <si>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</si>
  <si>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</si>
  <si>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</si>
  <si>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</si>
  <si>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</si>
  <si>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</si>
  <si>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</si>
  <si>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</si>
  <si>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</si>
  <si>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</si>
  <si>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</si>
  <si>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</si>
  <si>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</si>
  <si>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</si>
  <si>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</si>
  <si>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</si>
  <si>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</si>
  <si>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</si>
  <si>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</si>
  <si>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</si>
  <si>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</si>
  <si>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</si>
  <si>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</si>
  <si>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</si>
  <si>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</si>
  <si>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</si>
  <si>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</si>
  <si>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</si>
  <si>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</si>
  <si>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</si>
  <si>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</si>
  <si>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</si>
  <si>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</si>
  <si>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</si>
  <si>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</si>
  <si>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</si>
  <si>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</si>
  <si>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</si>
  <si>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</si>
  <si>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</si>
  <si>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</si>
  <si>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</si>
  <si>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</si>
  <si>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</si>
  <si>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</si>
  <si>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</si>
  <si>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</si>
  <si>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</si>
  <si>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</si>
  <si>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</si>
  <si>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</si>
  <si>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</si>
  <si>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</si>
  <si>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</si>
  <si>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</si>
  <si>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</si>
  <si>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</si>
  <si>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</si>
  <si>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</si>
  <si>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</si>
  <si>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</si>
  <si>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</si>
  <si>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</si>
  <si>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</si>
  <si>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</si>
  <si>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</si>
  <si>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</si>
  <si>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</si>
  <si>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</si>
  <si>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</si>
  <si>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</si>
  <si>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</si>
  <si>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</si>
  <si>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</si>
  <si>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</si>
  <si>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</si>
  <si>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</si>
  <si>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</si>
  <si>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</si>
  <si>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</si>
  <si>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</si>
  <si>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</si>
  <si>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</si>
  <si>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</si>
  <si>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</si>
  <si>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</si>
  <si>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</si>
  <si>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</si>
  <si>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</si>
  <si>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</si>
  <si>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</si>
  <si>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</si>
  <si>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</si>
  <si>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</si>
  <si>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</si>
  <si>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</si>
  <si>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</si>
  <si>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</si>
  <si>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</si>
  <si>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</si>
  <si>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</si>
  <si>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</si>
  <si>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</si>
  <si>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</si>
  <si>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</si>
  <si>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</si>
  <si>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</si>
  <si>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</si>
  <si>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</si>
  <si>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</si>
  <si>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</si>
  <si>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</si>
  <si>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</si>
  <si>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</si>
  <si>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</si>
  <si>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</si>
  <si>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</si>
  <si>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</si>
  <si>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</si>
  <si>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</si>
  <si>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</si>
  <si>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</si>
  <si>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</si>
  <si>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</si>
  <si>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</si>
  <si>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</si>
  <si>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</si>
  <si>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</si>
  <si>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</si>
  <si>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</si>
  <si>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</si>
  <si>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</si>
  <si>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</si>
  <si>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</si>
  <si>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</si>
  <si>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</si>
  <si>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</si>
  <si>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</si>
  <si>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</si>
  <si>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</si>
  <si>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</si>
  <si>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</si>
  <si>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</si>
  <si>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</si>
  <si>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</si>
  <si>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</si>
  <si>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</si>
  <si>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</si>
  <si>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</si>
  <si>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</si>
  <si>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</si>
  <si>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</si>
  <si>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</si>
  <si>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</si>
  <si>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</si>
  <si>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</si>
  <si>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</si>
  <si>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</si>
  <si>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</si>
  <si>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</si>
  <si>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</si>
  <si>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</si>
  <si>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</si>
  <si>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</si>
  <si>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</si>
  <si>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</si>
  <si>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</si>
  <si>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</si>
  <si>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</si>
  <si>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</si>
  <si>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</si>
  <si>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</si>
  <si>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</si>
  <si>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</si>
  <si>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</si>
  <si>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</si>
  <si>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</si>
  <si>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</si>
  <si>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</si>
  <si>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</si>
  <si>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</si>
  <si>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</si>
  <si>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</si>
  <si>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</si>
  <si>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</si>
  <si>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</si>
  <si>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</si>
  <si>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</si>
  <si>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</si>
  <si>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</si>
  <si>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</si>
  <si>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</si>
  <si>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</si>
  <si>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</si>
  <si>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</si>
  <si>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</si>
  <si>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</si>
  <si>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</si>
  <si>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</si>
  <si>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</si>
  <si>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</si>
  <si>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</si>
  <si>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</si>
  <si>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</si>
  <si>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</si>
  <si>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</si>
  <si>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</si>
  <si>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</si>
  <si>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</si>
  <si>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</si>
  <si>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</si>
  <si>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</si>
  <si>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</si>
  <si>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</si>
  <si>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</si>
  <si>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</si>
  <si>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</si>
  <si>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</si>
  <si>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</si>
  <si>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</si>
  <si>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</si>
  <si>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</si>
  <si>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</si>
  <si>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</si>
  <si>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</si>
  <si>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</si>
  <si>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</si>
  <si>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</si>
  <si>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</si>
  <si>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</si>
  <si>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</si>
  <si>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</si>
  <si>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</si>
  <si>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</si>
  <si>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</si>
  <si>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</si>
  <si>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</si>
  <si>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</si>
  <si>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</si>
  <si>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</si>
  <si>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</si>
  <si>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</si>
  <si>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</si>
  <si>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</si>
  <si>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</si>
  <si>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</si>
  <si>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</si>
  <si>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</si>
  <si>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</si>
  <si>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</si>
  <si>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</si>
  <si>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</si>
  <si>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</si>
  <si>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</si>
  <si>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</si>
  <si>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</si>
  <si>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</si>
  <si>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</si>
  <si>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</si>
  <si>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</si>
  <si>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</si>
  <si>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</si>
  <si>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</si>
  <si>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</si>
  <si>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</si>
  <si>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</si>
  <si>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</si>
  <si>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</si>
  <si>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</si>
  <si>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</si>
  <si>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</si>
  <si>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</si>
  <si>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</si>
  <si>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</si>
  <si>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</si>
  <si>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wk 15</t>
  </si>
  <si>
    <t>wk 17</t>
  </si>
  <si>
    <t>wk 16</t>
  </si>
  <si>
    <t>สวนมอญ</t>
  </si>
  <si>
    <t>อีง่อง ผลรวม</t>
  </si>
  <si>
    <t>ข้อมูล  ณ  วันที่ 8 พฤษภาคม 2565   (จากรายงาน 506)</t>
  </si>
  <si>
    <t>ข้อมูล  ณ  วันที่  8  พฤษภาคม 2565   (จากรายงาน 506)</t>
  </si>
  <si>
    <t>ข้อมูล  ณ  วันที่ 8 พฤษภาคม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</si>
  <si>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11 เมษยน - 8 พฤษภาคม 2565</t>
  </si>
  <si>
    <t>wk 15-18</t>
  </si>
  <si>
    <t>wk 18</t>
  </si>
  <si>
    <t>รวมผู้ป่วยสะสม  wk 1-18  (ราย)</t>
  </si>
  <si>
    <t>wk 1-14</t>
  </si>
  <si>
    <t>ข้อมูล ณ วันที่ 8 พฤษภาคม 2565 (จากรายงานเร่งด่วน)</t>
  </si>
  <si>
    <t>ผือฮี</t>
  </si>
  <si>
    <t>ดงแดง ผลรวม</t>
  </si>
  <si>
    <t>ท่าเยี่ยม</t>
  </si>
  <si>
    <t>วังหลวง ผลรวม</t>
  </si>
  <si>
    <t>ข้อมูล  ณ  วันที่ 8 พฤษภาคม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</si>
</sst>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19" borderId="9" xfId="14" applyFont="1" applyFill="1" applyBorder="1"/>
    <xf numFmtId="0" fontId="54" fillId="20" borderId="9" xfId="14" applyFont="1" applyFill="1" applyBorder="1"/>
    <xf numFmtId="0" fontId="68" fillId="0" borderId="0" xfId="0" applyFont="1"/>
    <xf numFmtId="0" fontId="68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21" borderId="27" xfId="0" applyFont="1" applyFill="1" applyBorder="1"/>
    <xf numFmtId="0" fontId="69" fillId="21" borderId="28" xfId="0" applyFont="1" applyFill="1" applyBorder="1"/>
    <xf numFmtId="0" fontId="69" fillId="21" borderId="27" xfId="0" applyNumberFormat="1" applyFont="1" applyFill="1" applyBorder="1"/>
    <xf numFmtId="0" fontId="69" fillId="21" borderId="36" xfId="0" applyNumberFormat="1" applyFont="1" applyFill="1" applyBorder="1"/>
    <xf numFmtId="0" fontId="69" fillId="21" borderId="35" xfId="0" applyNumberFormat="1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22" borderId="24" xfId="0" applyFont="1" applyFill="1" applyBorder="1"/>
    <xf numFmtId="0" fontId="68" fillId="22" borderId="25" xfId="0" applyFont="1" applyFill="1" applyBorder="1"/>
    <xf numFmtId="0" fontId="69" fillId="22" borderId="24" xfId="0" applyNumberFormat="1" applyFont="1" applyFill="1" applyBorder="1"/>
    <xf numFmtId="0" fontId="69" fillId="22" borderId="30" xfId="0" applyNumberFormat="1" applyFont="1" applyFill="1" applyBorder="1"/>
    <xf numFmtId="0" fontId="69" fillId="22" borderId="31" xfId="0" applyNumberFormat="1" applyFont="1" applyFill="1" applyBorder="1"/>
    <xf numFmtId="0" fontId="69" fillId="23" borderId="24" xfId="0" applyNumberFormat="1" applyFont="1" applyFill="1" applyBorder="1"/>
    <xf numFmtId="0" fontId="69" fillId="23" borderId="30" xfId="0" applyNumberFormat="1" applyFont="1" applyFill="1" applyBorder="1"/>
    <xf numFmtId="0" fontId="69" fillId="23" borderId="31" xfId="0" applyNumberFormat="1" applyFont="1" applyFill="1" applyBorder="1"/>
    <xf numFmtId="0" fontId="69" fillId="23" borderId="24" xfId="0" applyFont="1" applyFill="1" applyBorder="1"/>
    <xf numFmtId="0" fontId="69" fillId="23" borderId="25" xfId="0" applyFont="1" applyFill="1" applyBorder="1"/>
    <xf numFmtId="0" fontId="65" fillId="20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6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178E-2"/>
          <c:y val="8.8416411106506443E-2"/>
          <c:w val="0.88189429415839105"/>
          <c:h val="0.6760814477137736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สุวรรณภูมิ</c:v>
                </c:pt>
                <c:pt idx="2">
                  <c:v>พนมไพร</c:v>
                </c:pt>
                <c:pt idx="3">
                  <c:v>จตุรพักตรพิมาน</c:v>
                </c:pt>
                <c:pt idx="4">
                  <c:v>เกษตรวิสัย</c:v>
                </c:pt>
                <c:pt idx="5">
                  <c:v>เสลภูมิ</c:v>
                </c:pt>
                <c:pt idx="6">
                  <c:v>เมือง</c:v>
                </c:pt>
                <c:pt idx="7">
                  <c:v>ธวัชบุรี</c:v>
                </c:pt>
                <c:pt idx="8">
                  <c:v>โพนทอง</c:v>
                </c:pt>
                <c:pt idx="9">
                  <c:v>โพธิ์ชัย</c:v>
                </c:pt>
                <c:pt idx="10">
                  <c:v>หนองพอก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9.3142825208174216</c:v>
                </c:pt>
                <c:pt idx="1">
                  <c:v>6.8713764225896501</c:v>
                </c:pt>
                <c:pt idx="2">
                  <c:v>5.4500367877483171</c:v>
                </c:pt>
                <c:pt idx="3">
                  <c:v>4.9604404871152559</c:v>
                </c:pt>
                <c:pt idx="4">
                  <c:v>4.0673140474858913</c:v>
                </c:pt>
                <c:pt idx="5">
                  <c:v>2.468831008517467</c:v>
                </c:pt>
                <c:pt idx="6">
                  <c:v>1.921438773353487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</c:ser>
        <c:gapWidth val="28"/>
        <c:axId val="137399680"/>
        <c:axId val="137401472"/>
      </c:barChart>
      <c:catAx>
        <c:axId val="137399680"/>
        <c:scaling>
          <c:orientation val="minMax"/>
        </c:scaling>
        <c:axPos val="b"/>
        <c:tickLblPos val="nextTo"/>
        <c:crossAx val="137401472"/>
        <c:crosses val="autoZero"/>
        <c:auto val="1"/>
        <c:lblAlgn val="ctr"/>
        <c:lblOffset val="100"/>
      </c:catAx>
      <c:valAx>
        <c:axId val="137401472"/>
        <c:scaling>
          <c:orientation val="minMax"/>
          <c:max val="1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7399680"/>
        <c:crosses val="autoZero"/>
        <c:crossBetween val="between"/>
      </c:valAx>
    </c:plotArea>
    <c:plotVisOnly val="1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390525</xdr:colOff>
      <xdr:row>33</xdr:row>
      <xdr:rowOff>161925</xdr:rowOff>
    </xdr:to>
    <xdr:pic>
      <xdr:nvPicPr>
        <xdr:cNvPr id="3" name="รูปภาพ 2" descr="165206574928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277100" cy="71056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90.425625231481" createdVersion="1" refreshedVersion="3" recordCount="31">
  <cacheSource type="worksheet">
    <worksheetSource ref="A1:T32" sheet="Sheet2" r:id="rId2"/>
  </cacheSource>
  <cacheFields count="20">
    <cacheField name="E0" numFmtId="0">
      <sharedItems containsSemiMixedTypes="0" containsString="0" containsNumber="1" containsInteger="1" minValue="138" maxValue="983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3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3">
        <s v="15"/>
        <s v="00"/>
        <s v="01"/>
        <s v="10"/>
        <s v="08"/>
        <s v="04"/>
        <s v="11"/>
        <s v="02"/>
        <s v="06"/>
        <s v="05"/>
        <s v="09"/>
        <s v="07"/>
        <s v="13"/>
      </sharedItems>
    </cacheField>
    <cacheField name="ชื่อหมู่บ้าน" numFmtId="0">
      <sharedItems count="21">
        <s v="สระบัว"/>
        <s v="ไม่ระบุหมู่บ้าน"/>
        <s v="เปลือยน้อย"/>
        <s v="โนนสั้น"/>
        <s v="โนนหนามแท่ง"/>
        <s v="ดอนดู่"/>
        <s v="ผือฮี"/>
        <s v="แสนสี"/>
        <s v="หนองยาง"/>
        <s v="หนองสิม"/>
        <s v="ท่าเยี่ยม"/>
        <s v="วารีอุดม"/>
        <s v="หนองสมบูรณ์"/>
        <s v="สวนมอญ"/>
        <s v="ดอนแหน"/>
        <s v="เขวาโคก"/>
        <s v="สะแบง"/>
        <s v="หนองอีดำ"/>
        <s v="หนองผือ"/>
        <s v="เมืองแสน"/>
        <s v="ตาหยวกน้อย"/>
      </sharedItems>
    </cacheField>
    <cacheField name="ตำบล" numFmtId="0">
      <sharedItems count="15">
        <s v="สระบัว"/>
        <s v="ในเมือง"/>
        <s v="บ่อพันขัน"/>
        <s v="ดอกล้ำ"/>
        <s v="ขี้เหล็ก"/>
        <s v="วารีสวัสดิ์"/>
        <s v="ดงแดง"/>
        <s v="นาแซง"/>
        <s v="วังหลวง"/>
        <s v="โพธิ์ชัย"/>
        <s v="อีง่อง"/>
        <s v="น้ำใส"/>
        <s v="เกษตรวิสัย"/>
        <s v="กู่กาสิงห์"/>
        <s v="ทุ่งหลวง"/>
      </sharedItems>
    </cacheField>
    <cacheField name="อำเภอ" numFmtId="0">
      <sharedItems count="7">
        <s v="ปทุมรัตต์"/>
        <s v="เมือง"/>
        <s v="สุวรรณภูมิ"/>
        <s v="พนมไพร"/>
        <s v="จตุรพักตรพิมาน"/>
        <s v="เสลภูมิ"/>
        <s v="เกษตรวิส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5-06T00:00:00"/>
    </cacheField>
    <cacheField name="วันพบผป" numFmtId="14">
      <sharedItems containsSemiMixedTypes="0" containsNonDate="0" containsDate="1" containsString="0" minDate="2022-01-04T00:00:00" maxDate="2022-05-0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18" count="12">
        <n v="14"/>
        <n v="16"/>
        <n v="4"/>
        <n v="3"/>
        <n v="5"/>
        <n v="18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1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n v="7910"/>
    <s v="26.D.H.F."/>
    <s v="ฉัตรชัย สมานมิตร"/>
    <s v="5700566"/>
    <s v="ชาย"/>
    <n v="19"/>
    <n v="0"/>
    <s v="นักเรียน"/>
    <s v="41"/>
    <x v="0"/>
    <x v="0"/>
    <x v="0"/>
    <x v="0"/>
    <s v="ปทุมรัตต์"/>
    <d v="2022-04-02T00:00:00"/>
    <d v="2022-04-06T00:00:00"/>
    <m/>
    <d v="2022-01-02T00:00:00"/>
    <x v="0"/>
    <n v="13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1"/>
    <x v="1"/>
    <x v="1"/>
    <x v="1"/>
    <s v="ร้อยเอ็ด"/>
    <d v="2022-04-19T00:00:00"/>
    <d v="2022-04-19T00:00:00"/>
    <m/>
    <d v="2022-01-02T00:00:00"/>
    <x v="1"/>
    <n v="16"/>
  </r>
  <r>
    <n v="2762"/>
    <s v="26.D.H.F."/>
    <s v="พิชญาภรณ์ พลขันธ์"/>
    <s v="950736"/>
    <s v="หญิง"/>
    <n v="7"/>
    <n v="10"/>
    <s v="นักเรียน"/>
    <s v="14"/>
    <x v="2"/>
    <x v="2"/>
    <x v="2"/>
    <x v="2"/>
    <s v="ร้อยเอ็ด"/>
    <d v="2022-01-18T00:00:00"/>
    <d v="2022-01-23T00:00:00"/>
    <m/>
    <d v="2022-01-02T00:00:00"/>
    <x v="2"/>
    <n v="3"/>
  </r>
  <r>
    <n v="1825"/>
    <s v="26.D.H.F."/>
    <s v="มานิต วดีศิริศักดิ์"/>
    <s v="6000168"/>
    <s v="หญิง"/>
    <n v="46"/>
    <n v="0"/>
    <s v="เกษตร"/>
    <s v="22"/>
    <x v="3"/>
    <x v="3"/>
    <x v="3"/>
    <x v="0"/>
    <s v="ปทุมรัตต์"/>
    <d v="2022-01-17T00:00:00"/>
    <d v="2022-01-20T00:00:00"/>
    <m/>
    <d v="2022-01-02T00:00:00"/>
    <x v="3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4"/>
    <x v="4"/>
    <x v="4"/>
    <x v="0"/>
    <s v="ปทุมรัตต์"/>
    <d v="2022-01-18T00:00:00"/>
    <d v="2022-01-21T00:00:00"/>
    <m/>
    <d v="2022-01-02T00:00:00"/>
    <x v="3"/>
    <n v="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1"/>
    <x v="1"/>
    <x v="1"/>
    <x v="1"/>
    <s v="ร้อยเอ็ด"/>
    <d v="2022-04-19T00:00:00"/>
    <d v="2022-04-22T00:00:00"/>
    <m/>
    <d v="2022-01-02T00:00:00"/>
    <x v="1"/>
    <n v="16"/>
  </r>
  <r>
    <n v="3000"/>
    <s v="26.D.H.F."/>
    <s v="สิริมา โพธิ์ไพร"/>
    <s v="450063701"/>
    <s v="หญิง"/>
    <n v="63"/>
    <n v="8"/>
    <s v="เกษตร"/>
    <s v="21"/>
    <x v="5"/>
    <x v="5"/>
    <x v="5"/>
    <x v="3"/>
    <s v="พนมไพร"/>
    <d v="2022-01-31T00:00:00"/>
    <d v="2022-01-31T00:00:00"/>
    <m/>
    <d v="2022-01-02T00:00:00"/>
    <x v="4"/>
    <n v="5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6"/>
    <x v="6"/>
    <x v="6"/>
    <x v="4"/>
    <s v="จตุรพักตรพิมาน"/>
    <d v="2022-05-05T00:00:00"/>
    <d v="2022-05-05T00:00:00"/>
    <m/>
    <d v="2022-01-02T00:00:00"/>
    <x v="5"/>
    <n v="18"/>
  </r>
  <r>
    <n v="2944"/>
    <s v="66.Dengue fever"/>
    <s v="กนกกร  สุทธิดี"/>
    <s v="4453253"/>
    <s v="หญิง"/>
    <n v="33"/>
    <n v="0"/>
    <s v="ข้าราชการ"/>
    <s v="57"/>
    <x v="6"/>
    <x v="7"/>
    <x v="3"/>
    <x v="0"/>
    <s v="ปทุมรัตต์"/>
    <d v="2022-01-25T00:00:00"/>
    <d v="2022-01-29T00:00:00"/>
    <m/>
    <d v="2022-01-02T00:00:00"/>
    <x v="2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2"/>
    <x v="2"/>
    <x v="2"/>
    <x v="2"/>
    <s v="สุวรรณภูมิ"/>
    <d v="2022-02-08T00:00:00"/>
    <d v="2022-02-08T00:00:00"/>
    <m/>
    <d v="2022-01-02T00:00:00"/>
    <x v="6"/>
    <n v="6"/>
  </r>
  <r>
    <n v="7774"/>
    <s v="66.Dengue fever"/>
    <s v="กฤษดา รัตนภักดี"/>
    <s v="460094436"/>
    <s v="ชาย"/>
    <n v="20"/>
    <n v="8"/>
    <s v="นักเรียน"/>
    <s v="161"/>
    <x v="2"/>
    <x v="2"/>
    <x v="2"/>
    <x v="2"/>
    <s v="สุวรรณภูมิ"/>
    <d v="2022-02-01T00:00:00"/>
    <d v="2022-02-02T00:00:00"/>
    <m/>
    <d v="2022-01-02T00:00:00"/>
    <x v="4"/>
    <n v="5"/>
  </r>
  <r>
    <n v="7775"/>
    <s v="66.Dengue fever"/>
    <s v="กันต์ณภัทร กาญจนศร"/>
    <s v="540160814"/>
    <s v="ชาย"/>
    <n v="11"/>
    <n v="2"/>
    <s v="นักเรียน"/>
    <s v="84"/>
    <x v="7"/>
    <x v="8"/>
    <x v="2"/>
    <x v="2"/>
    <s v="สุวรรณภูมิ"/>
    <d v="2022-02-18T00:00:00"/>
    <d v="2022-02-20T00:00:00"/>
    <m/>
    <d v="2022-01-02T00:00:00"/>
    <x v="7"/>
    <n v="7"/>
  </r>
  <r>
    <n v="2320"/>
    <s v="66.Dengue fever"/>
    <s v="กิตติพงศ์ เทียนศรี"/>
    <m/>
    <s v="ชาย"/>
    <n v="25"/>
    <n v="0"/>
    <s v="รับจ้าง,กรรมกร"/>
    <s v="17"/>
    <x v="8"/>
    <x v="9"/>
    <x v="7"/>
    <x v="5"/>
    <s v="เสลภูมิ"/>
    <d v="2022-01-17T00:00:00"/>
    <d v="2022-01-17T00:00:00"/>
    <m/>
    <d v="2022-01-02T00:00:00"/>
    <x v="3"/>
    <n v="3"/>
  </r>
  <r>
    <n v="3174"/>
    <s v="66.Dengue fever"/>
    <s v="กิตติวัฒน์ ถวัลย์เวช"/>
    <s v="383217"/>
    <s v="ชาย"/>
    <n v="21"/>
    <n v="7"/>
    <s v="นักเรียน"/>
    <s v="96"/>
    <x v="2"/>
    <x v="2"/>
    <x v="2"/>
    <x v="2"/>
    <s v="ร้อยเอ็ด"/>
    <d v="2022-01-22T00:00:00"/>
    <d v="2022-01-23T00:00:00"/>
    <m/>
    <d v="2022-01-02T00:00:00"/>
    <x v="2"/>
    <n v="3"/>
  </r>
  <r>
    <n v="4745"/>
    <s v="66.Dengue fever"/>
    <s v="ไกรวิชญ์ นุชารัมย์"/>
    <s v="182822"/>
    <s v="ชาย"/>
    <n v="7"/>
    <n v="0"/>
    <s v="นักเรียน"/>
    <s v="267"/>
    <x v="2"/>
    <x v="2"/>
    <x v="2"/>
    <x v="2"/>
    <s v="สุวรรณภูมิ"/>
    <d v="2022-02-08T00:00:00"/>
    <d v="2022-02-08T00:00:00"/>
    <m/>
    <d v="2022-01-02T00:00:00"/>
    <x v="6"/>
    <n v="6"/>
  </r>
  <r>
    <n v="9836"/>
    <s v="66.Dengue fever"/>
    <s v="ชนันภรณ์ ศิริสุวรรณ"/>
    <s v="000160308"/>
    <s v="หญิง"/>
    <n v="16"/>
    <n v="9"/>
    <s v="นักเรียน"/>
    <s v="6"/>
    <x v="9"/>
    <x v="10"/>
    <x v="8"/>
    <x v="5"/>
    <s v="เสลภูมิ"/>
    <d v="2022-05-05T00:00:00"/>
    <d v="2022-05-05T00:00:00"/>
    <m/>
    <d v="2022-01-02T00:00:00"/>
    <x v="5"/>
    <n v="18"/>
  </r>
  <r>
    <n v="4746"/>
    <s v="66.Dengue fever"/>
    <s v="ทยากร โสรถาวร"/>
    <s v="420016025"/>
    <s v="ชาย"/>
    <n v="25"/>
    <n v="3"/>
    <s v="เกษตร"/>
    <s v="81"/>
    <x v="2"/>
    <x v="2"/>
    <x v="2"/>
    <x v="2"/>
    <s v="สุวรรณภูมิ"/>
    <d v="2022-01-24T00:00:00"/>
    <d v="2022-01-27T00:00:00"/>
    <m/>
    <d v="2022-01-02T00:00:00"/>
    <x v="2"/>
    <n v="4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0"/>
    <x v="11"/>
    <x v="5"/>
    <x v="3"/>
    <s v="พนมไพร"/>
    <d v="2022-01-22T00:00:00"/>
    <d v="2022-01-24T00:00:00"/>
    <m/>
    <d v="2022-01-02T00:00:00"/>
    <x v="2"/>
    <n v="3"/>
  </r>
  <r>
    <n v="1834"/>
    <s v="66.Dengue fever"/>
    <s v="นายวิชัย  ตีระมัด"/>
    <s v="450053869"/>
    <s v="ชาย"/>
    <n v="33"/>
    <n v="10"/>
    <s v="เกษตร"/>
    <s v="53"/>
    <x v="9"/>
    <x v="12"/>
    <x v="9"/>
    <x v="3"/>
    <s v="พนมไพร"/>
    <d v="2022-01-16T00:00:00"/>
    <d v="2022-01-20T00:00:00"/>
    <m/>
    <d v="2022-01-02T00:00:00"/>
    <x v="3"/>
    <n v="3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5"/>
    <x v="13"/>
    <x v="10"/>
    <x v="4"/>
    <s v="ร้อยเอ็ดธนบุรี"/>
    <d v="2022-04-18T00:00:00"/>
    <d v="2022-04-21T00:00:00"/>
    <m/>
    <d v="2022-01-02T00:00:00"/>
    <x v="1"/>
    <n v="16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4"/>
    <x v="14"/>
    <x v="11"/>
    <x v="4"/>
    <s v="จตุรพักตรพิมาน"/>
    <d v="2022-03-27T00:00:00"/>
    <d v="2022-03-27T00:00:00"/>
    <m/>
    <d v="2022-01-02T00:00:00"/>
    <x v="8"/>
    <n v="13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1"/>
    <x v="15"/>
    <x v="0"/>
    <x v="0"/>
    <s v="ปทุมรัตต์"/>
    <d v="2022-04-04T00:00:00"/>
    <d v="2022-04-05T00:00:00"/>
    <m/>
    <d v="2022-01-02T00:00:00"/>
    <x v="0"/>
    <n v="14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8"/>
    <x v="16"/>
    <x v="12"/>
    <x v="6"/>
    <s v="ร้อยเอ็ดธนบุรี"/>
    <d v="2022-01-08T00:00:00"/>
    <d v="2022-01-09T00:00:00"/>
    <m/>
    <d v="2022-01-02T00:00:00"/>
    <x v="9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9"/>
    <x v="10"/>
    <x v="8"/>
    <x v="5"/>
    <s v="เสลภูมิ"/>
    <d v="2022-05-05T00:00:00"/>
    <d v="2022-05-05T00:00:00"/>
    <m/>
    <d v="2022-01-02T00:00:00"/>
    <x v="5"/>
    <n v="18"/>
  </r>
  <r>
    <n v="5554"/>
    <s v="66.Dengue fever"/>
    <s v="รุจิรา สินสุพรรณ์"/>
    <s v="6204639"/>
    <s v="หญิง"/>
    <n v="8"/>
    <n v="8"/>
    <s v="นักเรียน"/>
    <s v="130"/>
    <x v="5"/>
    <x v="17"/>
    <x v="13"/>
    <x v="6"/>
    <s v="เกษตรวิสัย"/>
    <d v="2022-02-25T00:00:00"/>
    <d v="2022-02-28T00:00:00"/>
    <m/>
    <d v="2022-01-02T00:00:00"/>
    <x v="10"/>
    <n v="8"/>
  </r>
  <r>
    <n v="138"/>
    <s v="66.Dengue fever"/>
    <s v="วิไลพร เชื้อดี"/>
    <s v="540000730"/>
    <s v="หญิง"/>
    <n v="27"/>
    <n v="4"/>
    <s v="รับจ้าง,กรรมกร"/>
    <s v="104"/>
    <x v="3"/>
    <x v="18"/>
    <x v="9"/>
    <x v="3"/>
    <s v="พนมไพร"/>
    <d v="2022-01-04T00:00:00"/>
    <d v="2022-01-04T00:00:00"/>
    <m/>
    <d v="2022-01-02T00:00:00"/>
    <x v="11"/>
    <n v="1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7"/>
    <x v="19"/>
    <x v="13"/>
    <x v="6"/>
    <s v="เกษตรวิสัย"/>
    <d v="2022-01-15T00:00:00"/>
    <d v="2022-01-18T00:00:00"/>
    <m/>
    <d v="2022-01-02T00:00:00"/>
    <x v="3"/>
    <n v="2"/>
  </r>
  <r>
    <n v="5553"/>
    <s v="66.Dengue fever"/>
    <s v="สมชัย สินสุพรรณ์"/>
    <s v="5601646"/>
    <s v="ชาย"/>
    <n v="11"/>
    <n v="9"/>
    <s v="นักเรียน"/>
    <s v="130"/>
    <x v="5"/>
    <x v="17"/>
    <x v="13"/>
    <x v="6"/>
    <s v="เกษตรวิสัย"/>
    <d v="2022-02-26T00:00:00"/>
    <d v="2022-02-28T00:00:00"/>
    <m/>
    <d v="2022-01-02T00:00:00"/>
    <x v="10"/>
    <n v="8"/>
  </r>
  <r>
    <n v="4954"/>
    <s v="66.Dengue fever"/>
    <s v="สัมฤทธิ์ กะการดี"/>
    <s v="430041101"/>
    <s v="ชาย"/>
    <n v="56"/>
    <n v="0"/>
    <s v="เกษตร"/>
    <s v="85"/>
    <x v="12"/>
    <x v="20"/>
    <x v="14"/>
    <x v="2"/>
    <s v="สุวรรณภูมิ"/>
    <d v="2022-01-24T00:00:00"/>
    <d v="2022-02-25T00:00:00"/>
    <m/>
    <d v="2022-01-02T00:00:00"/>
    <x v="7"/>
    <n v="4"/>
  </r>
  <r>
    <n v="2755"/>
    <s v="66.Dengue fever"/>
    <s v="สุพิชชา จันทัง"/>
    <s v="5904147"/>
    <s v="หญิง"/>
    <n v="8"/>
    <n v="0"/>
    <s v="นักเรียน"/>
    <s v="22"/>
    <x v="4"/>
    <x v="14"/>
    <x v="11"/>
    <x v="4"/>
    <s v="จตุรพักตรพิมาน"/>
    <d v="2022-01-24T00:00:00"/>
    <d v="2022-01-28T00:00:00"/>
    <m/>
    <d v="2022-01-02T00:00:00"/>
    <x v="2"/>
    <n v="4"/>
  </r>
  <r>
    <n v="2761"/>
    <s v="66.Dengue fever"/>
    <s v="ใหม่ จำปี"/>
    <s v="1249550"/>
    <s v="ชาย"/>
    <n v="25"/>
    <n v="1"/>
    <s v="รับจ้าง,กรรมกร"/>
    <s v="3"/>
    <x v="1"/>
    <x v="1"/>
    <x v="1"/>
    <x v="1"/>
    <s v="ร้อยเอ็ด"/>
    <d v="2022-01-14T00:00:00"/>
    <d v="2022-01-18T00:00:00"/>
    <m/>
    <d v="2022-01-02T00:00:00"/>
    <x v="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P4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4">
        <item x="1"/>
        <item x="2"/>
        <item x="7"/>
        <item x="5"/>
        <item x="9"/>
        <item x="8"/>
        <item sd="0" x="11"/>
        <item x="4"/>
        <item x="10"/>
        <item x="3"/>
        <item x="6"/>
        <item x="12"/>
        <item sd="0" x="0"/>
        <item t="default"/>
      </items>
    </pivotField>
    <pivotField axis="axisRow" compact="0" outline="0" subtotalTop="0" showAll="0" includeNewItemsInFilter="1" sortType="ascending">
      <items count="22">
        <item x="15"/>
        <item x="5"/>
        <item x="14"/>
        <item x="20"/>
        <item x="10"/>
        <item x="3"/>
        <item x="4"/>
        <item x="2"/>
        <item x="6"/>
        <item x="19"/>
        <item x="1"/>
        <item x="11"/>
        <item x="0"/>
        <item x="13"/>
        <item x="16"/>
        <item x="7"/>
        <item x="18"/>
        <item x="8"/>
        <item x="12"/>
        <item x="9"/>
        <item x="17"/>
        <item t="default"/>
      </items>
    </pivotField>
    <pivotField axis="axisRow" compact="0" outline="0" subtotalTop="0" showAll="0" includeNewItemsInFilter="1" sortType="descending">
      <items count="16">
        <item x="3"/>
        <item x="0"/>
        <item x="4"/>
        <item x="1"/>
        <item x="2"/>
        <item x="5"/>
        <item x="6"/>
        <item x="7"/>
        <item x="8"/>
        <item x="9"/>
        <item x="10"/>
        <item x="11"/>
        <item x="12"/>
        <item x="13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8">
        <item x="6"/>
        <item x="4"/>
        <item x="0"/>
        <item x="3"/>
        <item x="1"/>
        <item x="2"/>
        <item x="5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3">
        <item x="11"/>
        <item x="9"/>
        <item x="3"/>
        <item x="2"/>
        <item x="4"/>
        <item x="6"/>
        <item x="7"/>
        <item x="10"/>
        <item x="8"/>
        <item x="0"/>
        <item x="1"/>
        <item x="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4">
    <i>
      <x/>
      <x v="13"/>
      <x v="9"/>
    </i>
    <i r="2">
      <x v="20"/>
    </i>
    <i t="default" r="1">
      <x v="13"/>
    </i>
    <i r="1">
      <x v="12"/>
      <x v="14"/>
    </i>
    <i t="default" r="1">
      <x v="12"/>
    </i>
    <i t="default">
      <x/>
    </i>
    <i>
      <x v="1"/>
      <x v="11"/>
      <x v="2"/>
    </i>
    <i t="default" r="1">
      <x v="11"/>
    </i>
    <i r="1">
      <x v="6"/>
      <x v="8"/>
    </i>
    <i t="default" r="1">
      <x v="6"/>
    </i>
    <i r="1">
      <x v="10"/>
      <x v="13"/>
    </i>
    <i t="default" r="1">
      <x v="10"/>
    </i>
    <i t="default">
      <x v="1"/>
    </i>
    <i>
      <x v="2"/>
      <x/>
      <x v="5"/>
    </i>
    <i r="2">
      <x v="15"/>
    </i>
    <i t="default" r="1">
      <x/>
    </i>
    <i r="1">
      <x v="1"/>
      <x/>
    </i>
    <i r="2">
      <x v="12"/>
    </i>
    <i t="default" r="1">
      <x v="1"/>
    </i>
    <i r="1">
      <x v="2"/>
      <x v="6"/>
    </i>
    <i t="default" r="1">
      <x v="2"/>
    </i>
    <i t="default">
      <x v="2"/>
    </i>
    <i>
      <x v="3"/>
      <x v="9"/>
      <x v="16"/>
    </i>
    <i r="2">
      <x v="18"/>
    </i>
    <i t="default" r="1">
      <x v="9"/>
    </i>
    <i r="1">
      <x v="5"/>
      <x v="1"/>
    </i>
    <i r="2">
      <x v="11"/>
    </i>
    <i t="default" r="1">
      <x v="5"/>
    </i>
    <i t="default">
      <x v="3"/>
    </i>
    <i>
      <x v="4"/>
      <x v="3"/>
      <x v="10"/>
    </i>
    <i t="default" r="1">
      <x v="3"/>
    </i>
    <i t="default">
      <x v="4"/>
    </i>
    <i>
      <x v="5"/>
      <x v="4"/>
      <x v="7"/>
    </i>
    <i r="2">
      <x v="17"/>
    </i>
    <i t="default" r="1">
      <x v="4"/>
    </i>
    <i r="1">
      <x v="14"/>
      <x v="3"/>
    </i>
    <i t="default" r="1">
      <x v="14"/>
    </i>
    <i t="default">
      <x v="5"/>
    </i>
    <i>
      <x v="6"/>
      <x v="8"/>
      <x v="4"/>
    </i>
    <i t="default" r="1">
      <x v="8"/>
    </i>
    <i r="1">
      <x v="7"/>
      <x v="19"/>
    </i>
    <i t="default" r="1">
      <x v="7"/>
    </i>
    <i t="default">
      <x v="6"/>
    </i>
    <i t="grand">
      <x/>
    </i>
  </rowItems>
  <colFields count="1">
    <field x="18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2" sqref="C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5" t="s">
        <v>371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162"/>
    </row>
    <row r="2" spans="1:30" ht="23.25">
      <c r="A2" s="164"/>
      <c r="B2" s="164"/>
      <c r="C2" s="82" t="s">
        <v>390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5</v>
      </c>
      <c r="F13" s="135">
        <v>3</v>
      </c>
      <c r="G13" s="135"/>
      <c r="H13" s="135"/>
      <c r="I13" s="269"/>
      <c r="J13" s="269"/>
      <c r="K13" s="269"/>
      <c r="L13" s="269"/>
      <c r="M13" s="269"/>
      <c r="N13" s="135">
        <f t="shared" si="0"/>
        <v>31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28</v>
      </c>
      <c r="F14" s="136">
        <f>SUM(B13:F13)</f>
        <v>31</v>
      </c>
      <c r="G14" s="136">
        <f>SUM(B13:G13)</f>
        <v>31</v>
      </c>
      <c r="H14" s="136">
        <f>SUM(B13:H13)</f>
        <v>31</v>
      </c>
      <c r="I14" s="136">
        <f>SUM(B13:I13)</f>
        <v>31</v>
      </c>
      <c r="J14" s="136">
        <f>SUM(B13:J13)</f>
        <v>31</v>
      </c>
      <c r="K14" s="136">
        <f>SUM(B13:K13)</f>
        <v>31</v>
      </c>
      <c r="L14" s="136">
        <f>SUM(B13:L13)</f>
        <v>31</v>
      </c>
      <c r="M14" s="136">
        <f>SUM(B13:M13)</f>
        <v>31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6"/>
      <c r="E31" s="366"/>
      <c r="F31" s="366"/>
      <c r="G31" s="366"/>
      <c r="H31" s="366"/>
      <c r="I31" s="366"/>
      <c r="J31" s="366"/>
      <c r="K31" s="366"/>
    </row>
    <row r="32" spans="1:19">
      <c r="D32" s="366"/>
      <c r="E32" s="366"/>
      <c r="F32" s="366"/>
      <c r="G32" s="366"/>
      <c r="H32" s="366"/>
      <c r="I32" s="366"/>
      <c r="J32" s="366"/>
      <c r="K32" s="366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70" t="s">
        <v>352</v>
      </c>
      <c r="S1" s="370"/>
      <c r="T1" s="370"/>
      <c r="U1" s="370"/>
      <c r="V1" s="370"/>
      <c r="W1" s="370"/>
    </row>
    <row r="2" spans="1:26" ht="24">
      <c r="B2" s="82" t="s">
        <v>390</v>
      </c>
      <c r="R2" s="43"/>
      <c r="S2" s="43"/>
      <c r="T2" s="371" t="s">
        <v>361</v>
      </c>
      <c r="U2" s="372"/>
      <c r="V2" s="372"/>
      <c r="W2" s="373"/>
    </row>
    <row r="3" spans="1:26" ht="24">
      <c r="A3" s="19" t="s">
        <v>9</v>
      </c>
      <c r="B3" s="367" t="s">
        <v>43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9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0</v>
      </c>
      <c r="G5" s="148"/>
      <c r="H5" s="148"/>
      <c r="I5" s="148"/>
      <c r="J5" s="148"/>
      <c r="K5" s="148"/>
      <c r="L5" s="329"/>
      <c r="M5" s="148"/>
      <c r="N5" s="149">
        <f t="shared" ref="N5:N27" si="0">SUM(B5:M5)</f>
        <v>3</v>
      </c>
      <c r="O5" s="150">
        <f t="shared" ref="O5:O27" si="1">V5</f>
        <v>1.921438773353487</v>
      </c>
      <c r="R5" s="26" t="s">
        <v>21</v>
      </c>
      <c r="S5" s="5">
        <f>S6+S7</f>
        <v>156133</v>
      </c>
      <c r="T5" s="119">
        <f>T6+T7</f>
        <v>3</v>
      </c>
      <c r="U5" s="47">
        <v>0</v>
      </c>
      <c r="V5" s="48">
        <f>T5*100000/S5</f>
        <v>1.921438773353487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0</v>
      </c>
      <c r="G6" s="246"/>
      <c r="H6" s="246"/>
      <c r="I6" s="247"/>
      <c r="J6" s="152"/>
      <c r="K6" s="152"/>
      <c r="L6" s="152"/>
      <c r="M6" s="152"/>
      <c r="N6" s="153">
        <f t="shared" si="0"/>
        <v>3</v>
      </c>
      <c r="O6" s="154">
        <f t="shared" si="1"/>
        <v>8.682062858135092</v>
      </c>
      <c r="R6" s="28" t="s">
        <v>57</v>
      </c>
      <c r="S6" s="7">
        <v>34554</v>
      </c>
      <c r="T6" s="27">
        <f>N6</f>
        <v>3</v>
      </c>
      <c r="U6" s="120">
        <v>0</v>
      </c>
      <c r="V6" s="51">
        <f>T6*100000/S6</f>
        <v>8.682062858135092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0</v>
      </c>
      <c r="G7" s="246"/>
      <c r="H7" s="246"/>
      <c r="I7" s="247"/>
      <c r="J7" s="152"/>
      <c r="K7" s="152"/>
      <c r="L7" s="152"/>
      <c r="M7" s="152"/>
      <c r="N7" s="153">
        <f t="shared" si="0"/>
        <v>0</v>
      </c>
      <c r="O7" s="154">
        <f t="shared" si="1"/>
        <v>0</v>
      </c>
      <c r="R7" s="28" t="s">
        <v>22</v>
      </c>
      <c r="S7" s="7">
        <v>121579</v>
      </c>
      <c r="T7" s="27">
        <f t="shared" ref="T7:T26" si="2">N7</f>
        <v>0</v>
      </c>
      <c r="U7" s="50">
        <v>0</v>
      </c>
      <c r="V7" s="51">
        <f t="shared" ref="V7:V26" si="3">T7*100000/S7</f>
        <v>0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/>
      <c r="H8" s="246"/>
      <c r="I8" s="247"/>
      <c r="J8" s="152"/>
      <c r="K8" s="152"/>
      <c r="L8" s="152"/>
      <c r="M8" s="152"/>
      <c r="N8" s="153">
        <f t="shared" si="0"/>
        <v>4</v>
      </c>
      <c r="O8" s="154">
        <f t="shared" si="1"/>
        <v>4.0673140474858913</v>
      </c>
      <c r="R8" s="29" t="s">
        <v>23</v>
      </c>
      <c r="S8" s="12">
        <v>98345</v>
      </c>
      <c r="T8" s="27">
        <f t="shared" si="2"/>
        <v>4</v>
      </c>
      <c r="U8" s="52">
        <v>0</v>
      </c>
      <c r="V8" s="51">
        <f t="shared" si="3"/>
        <v>4.0673140474858913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0</v>
      </c>
      <c r="G9" s="246"/>
      <c r="H9" s="248"/>
      <c r="I9" s="247"/>
      <c r="J9" s="152"/>
      <c r="K9" s="152"/>
      <c r="L9" s="152"/>
      <c r="M9" s="152"/>
      <c r="N9" s="153">
        <f t="shared" si="0"/>
        <v>5</v>
      </c>
      <c r="O9" s="154">
        <f t="shared" si="1"/>
        <v>9.3142825208174216</v>
      </c>
      <c r="R9" s="29" t="s">
        <v>31</v>
      </c>
      <c r="S9" s="12">
        <v>53681</v>
      </c>
      <c r="T9" s="27">
        <f t="shared" si="2"/>
        <v>5</v>
      </c>
      <c r="U9" s="52">
        <v>0</v>
      </c>
      <c r="V9" s="51">
        <f t="shared" si="3"/>
        <v>9.3142825208174216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1</v>
      </c>
      <c r="G10" s="246"/>
      <c r="H10" s="248"/>
      <c r="I10" s="247"/>
      <c r="J10" s="152"/>
      <c r="K10" s="152"/>
      <c r="L10" s="152"/>
      <c r="M10" s="152"/>
      <c r="N10" s="153">
        <f t="shared" si="0"/>
        <v>4</v>
      </c>
      <c r="O10" s="154">
        <f t="shared" si="1"/>
        <v>4.9604404871152559</v>
      </c>
      <c r="R10" s="29" t="s">
        <v>24</v>
      </c>
      <c r="S10" s="12">
        <v>80638</v>
      </c>
      <c r="T10" s="27">
        <f t="shared" si="2"/>
        <v>4</v>
      </c>
      <c r="U10" s="52">
        <v>0</v>
      </c>
      <c r="V10" s="51">
        <f t="shared" si="3"/>
        <v>4.9604404871152559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/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0</v>
      </c>
      <c r="F12" s="246">
        <v>0</v>
      </c>
      <c r="G12" s="246"/>
      <c r="H12" s="248"/>
      <c r="I12" s="247"/>
      <c r="J12" s="152"/>
      <c r="K12" s="152"/>
      <c r="L12" s="152"/>
      <c r="M12" s="152"/>
      <c r="N12" s="153">
        <f t="shared" si="0"/>
        <v>4</v>
      </c>
      <c r="O12" s="154">
        <f t="shared" si="1"/>
        <v>5.4500367877483171</v>
      </c>
      <c r="R12" s="29" t="s">
        <v>26</v>
      </c>
      <c r="S12" s="12">
        <v>73394</v>
      </c>
      <c r="T12" s="27">
        <f t="shared" si="2"/>
        <v>4</v>
      </c>
      <c r="U12" s="52">
        <v>0</v>
      </c>
      <c r="V12" s="51">
        <f t="shared" si="3"/>
        <v>5.4500367877483171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/>
      <c r="H13" s="248"/>
      <c r="I13" s="247"/>
      <c r="J13" s="152"/>
      <c r="K13" s="152"/>
      <c r="L13" s="152"/>
      <c r="M13" s="152"/>
      <c r="N13" s="153">
        <f t="shared" si="0"/>
        <v>0</v>
      </c>
      <c r="O13" s="154">
        <f t="shared" si="1"/>
        <v>0</v>
      </c>
      <c r="R13" s="29" t="s">
        <v>27</v>
      </c>
      <c r="S13" s="12">
        <v>107869</v>
      </c>
      <c r="T13" s="27">
        <f t="shared" si="2"/>
        <v>0</v>
      </c>
      <c r="U13" s="52">
        <v>0</v>
      </c>
      <c r="V13" s="51">
        <f t="shared" si="3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/>
      <c r="H14" s="248"/>
      <c r="I14" s="247"/>
      <c r="J14" s="152"/>
      <c r="K14" s="152"/>
      <c r="L14" s="152"/>
      <c r="M14" s="152"/>
      <c r="N14" s="153">
        <f t="shared" si="0"/>
        <v>0</v>
      </c>
      <c r="O14" s="154">
        <f t="shared" si="1"/>
        <v>0</v>
      </c>
      <c r="R14" s="29" t="s">
        <v>34</v>
      </c>
      <c r="S14" s="12">
        <v>57800</v>
      </c>
      <c r="T14" s="27">
        <f t="shared" si="2"/>
        <v>0</v>
      </c>
      <c r="U14" s="52">
        <v>0</v>
      </c>
      <c r="V14" s="51">
        <f t="shared" si="3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/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/>
      <c r="H16" s="248"/>
      <c r="I16" s="247"/>
      <c r="J16" s="152"/>
      <c r="K16" s="152"/>
      <c r="L16" s="152"/>
      <c r="M16" s="152"/>
      <c r="N16" s="153">
        <f t="shared" si="0"/>
        <v>3</v>
      </c>
      <c r="O16" s="154">
        <f t="shared" si="1"/>
        <v>2.468831008517467</v>
      </c>
      <c r="R16" s="29" t="s">
        <v>28</v>
      </c>
      <c r="S16" s="12">
        <v>121515</v>
      </c>
      <c r="T16" s="27">
        <f t="shared" si="2"/>
        <v>3</v>
      </c>
      <c r="U16" s="52">
        <v>0</v>
      </c>
      <c r="V16" s="51">
        <f t="shared" si="3"/>
        <v>2.468831008517467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/>
      <c r="H17" s="248"/>
      <c r="I17" s="247"/>
      <c r="J17" s="152"/>
      <c r="K17" s="152"/>
      <c r="L17" s="152"/>
      <c r="M17" s="152"/>
      <c r="N17" s="153">
        <f t="shared" si="0"/>
        <v>8</v>
      </c>
      <c r="O17" s="154">
        <f t="shared" si="1"/>
        <v>6.8713764225896501</v>
      </c>
      <c r="R17" s="29" t="s">
        <v>29</v>
      </c>
      <c r="S17" s="12">
        <v>116425</v>
      </c>
      <c r="T17" s="27">
        <f t="shared" si="2"/>
        <v>8</v>
      </c>
      <c r="U17" s="52">
        <v>0</v>
      </c>
      <c r="V17" s="51">
        <f t="shared" si="3"/>
        <v>6.8713764225896501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/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/>
      <c r="H19" s="246"/>
      <c r="I19" s="247"/>
      <c r="J19" s="152"/>
      <c r="K19" s="152"/>
      <c r="L19" s="152"/>
      <c r="M19" s="152"/>
      <c r="N19" s="153">
        <f t="shared" si="0"/>
        <v>0</v>
      </c>
      <c r="O19" s="154">
        <f t="shared" si="1"/>
        <v>0</v>
      </c>
      <c r="R19" s="29" t="s">
        <v>58</v>
      </c>
      <c r="S19" s="12">
        <v>28005</v>
      </c>
      <c r="T19" s="27">
        <f t="shared" si="2"/>
        <v>0</v>
      </c>
      <c r="U19" s="52">
        <v>0</v>
      </c>
      <c r="V19" s="51">
        <f t="shared" si="3"/>
        <v>0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/>
      <c r="H20" s="248"/>
      <c r="I20" s="247"/>
      <c r="J20" s="152"/>
      <c r="K20" s="152"/>
      <c r="L20" s="152"/>
      <c r="M20" s="152"/>
      <c r="N20" s="153">
        <f t="shared" si="0"/>
        <v>0</v>
      </c>
      <c r="O20" s="154">
        <f t="shared" si="1"/>
        <v>0</v>
      </c>
      <c r="R20" s="29" t="s">
        <v>30</v>
      </c>
      <c r="S20" s="12">
        <v>74504</v>
      </c>
      <c r="T20" s="27">
        <f t="shared" si="2"/>
        <v>0</v>
      </c>
      <c r="U20" s="52">
        <v>0</v>
      </c>
      <c r="V20" s="51">
        <f t="shared" si="3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/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0</v>
      </c>
      <c r="G22" s="246"/>
      <c r="H22" s="248"/>
      <c r="I22" s="247"/>
      <c r="J22" s="152"/>
      <c r="K22" s="152"/>
      <c r="L22" s="152"/>
      <c r="M22" s="152"/>
      <c r="N22" s="153">
        <f t="shared" si="0"/>
        <v>0</v>
      </c>
      <c r="O22" s="154">
        <f t="shared" si="1"/>
        <v>0</v>
      </c>
      <c r="R22" s="11" t="s">
        <v>59</v>
      </c>
      <c r="S22" s="12">
        <v>36869</v>
      </c>
      <c r="T22" s="27">
        <f t="shared" si="2"/>
        <v>0</v>
      </c>
      <c r="U22" s="52">
        <v>0</v>
      </c>
      <c r="V22" s="51">
        <f t="shared" si="3"/>
        <v>0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/>
      <c r="H23" s="248"/>
      <c r="I23" s="247"/>
      <c r="J23" s="152"/>
      <c r="K23" s="152"/>
      <c r="L23" s="152"/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/>
      <c r="H24" s="248"/>
      <c r="I24" s="247"/>
      <c r="J24" s="152"/>
      <c r="K24" s="152"/>
      <c r="L24" s="152"/>
      <c r="M24" s="152"/>
      <c r="N24" s="153">
        <f t="shared" si="0"/>
        <v>0</v>
      </c>
      <c r="O24" s="154">
        <f t="shared" si="1"/>
        <v>0</v>
      </c>
      <c r="R24" s="11" t="s">
        <v>61</v>
      </c>
      <c r="S24" s="12">
        <v>27802</v>
      </c>
      <c r="T24" s="27">
        <f t="shared" si="2"/>
        <v>0</v>
      </c>
      <c r="U24" s="52">
        <v>0</v>
      </c>
      <c r="V24" s="51">
        <f t="shared" si="3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/>
      <c r="H25" s="248"/>
      <c r="I25" s="247"/>
      <c r="J25" s="152"/>
      <c r="K25" s="152"/>
      <c r="L25" s="152"/>
      <c r="M25" s="152"/>
      <c r="N25" s="153">
        <f t="shared" si="0"/>
        <v>0</v>
      </c>
      <c r="O25" s="154">
        <f t="shared" si="1"/>
        <v>0</v>
      </c>
      <c r="R25" s="11" t="s">
        <v>62</v>
      </c>
      <c r="S25" s="12">
        <v>24905</v>
      </c>
      <c r="T25" s="27">
        <f t="shared" si="2"/>
        <v>0</v>
      </c>
      <c r="U25" s="52">
        <v>0</v>
      </c>
      <c r="V25" s="51">
        <f t="shared" si="3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/>
      <c r="H26" s="248"/>
      <c r="I26" s="247"/>
      <c r="J26" s="156"/>
      <c r="K26" s="156"/>
      <c r="L26" s="156"/>
      <c r="M26" s="156"/>
      <c r="N26" s="153">
        <f t="shared" si="0"/>
        <v>0</v>
      </c>
      <c r="O26" s="157">
        <f t="shared" si="1"/>
        <v>0</v>
      </c>
      <c r="R26" s="14" t="s">
        <v>63</v>
      </c>
      <c r="S26" s="12">
        <v>23643</v>
      </c>
      <c r="T26" s="27">
        <f t="shared" si="2"/>
        <v>0</v>
      </c>
      <c r="U26" s="53">
        <v>0</v>
      </c>
      <c r="V26" s="51">
        <f t="shared" si="3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5</v>
      </c>
      <c r="F27" s="95">
        <f t="shared" si="4"/>
        <v>3</v>
      </c>
      <c r="G27" s="95">
        <f t="shared" si="4"/>
        <v>0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31</v>
      </c>
      <c r="O27" s="96">
        <f t="shared" si="1"/>
        <v>2.3689982194303707</v>
      </c>
      <c r="R27" s="94" t="s">
        <v>64</v>
      </c>
      <c r="S27" s="98">
        <f>SUM(S6:S26)</f>
        <v>1308570</v>
      </c>
      <c r="T27" s="98">
        <f>SUM(T6:T26)</f>
        <v>31</v>
      </c>
      <c r="U27" s="98">
        <f>SUM(U6:U26)</f>
        <v>0</v>
      </c>
      <c r="V27" s="99">
        <f>T27*100000/S27</f>
        <v>2.3689982194303707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353</v>
      </c>
      <c r="M1" s="83"/>
      <c r="N1" s="331" t="s">
        <v>354</v>
      </c>
    </row>
    <row r="2" spans="1:24">
      <c r="A2" s="42"/>
      <c r="B2" s="82" t="s">
        <v>391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4</v>
      </c>
      <c r="P4" s="36">
        <f t="shared" ref="P4:P10" si="0">O4*100000/N4</f>
        <v>5.6816262465156449</v>
      </c>
      <c r="Q4" s="2"/>
      <c r="R4" s="70">
        <f>O4*100/O10</f>
        <v>12.903225806451612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6</v>
      </c>
      <c r="P5" s="36">
        <f t="shared" si="0"/>
        <v>7.9954755891973921</v>
      </c>
      <c r="R5" s="70">
        <f>O5*100/O10</f>
        <v>19.35483870967742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2</v>
      </c>
      <c r="D6" s="6">
        <v>0</v>
      </c>
      <c r="E6" s="58">
        <f>C6+D6</f>
        <v>2</v>
      </c>
      <c r="F6" s="59">
        <f>E6*100000/B6</f>
        <v>1.2809591822356581</v>
      </c>
      <c r="G6" s="6">
        <v>1</v>
      </c>
      <c r="H6" s="60">
        <f>C6+D6+G6</f>
        <v>3</v>
      </c>
      <c r="I6" s="61">
        <f>H6*100000/B6</f>
        <v>1.921438773353487</v>
      </c>
      <c r="L6" s="107"/>
      <c r="M6" s="17" t="s">
        <v>36</v>
      </c>
      <c r="N6" s="35">
        <v>84248.338076132117</v>
      </c>
      <c r="O6" s="17">
        <v>2</v>
      </c>
      <c r="P6" s="36">
        <f t="shared" si="0"/>
        <v>2.3739340688153083</v>
      </c>
      <c r="R6" s="70">
        <f>O6*100/O10</f>
        <v>6.4516129032258061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1</v>
      </c>
      <c r="H7" s="64">
        <f>C7+D7+G7</f>
        <v>3</v>
      </c>
      <c r="I7" s="65">
        <f>H7*100000/B7</f>
        <v>8.682062858135092</v>
      </c>
      <c r="M7" s="17" t="s">
        <v>37</v>
      </c>
      <c r="N7" s="35">
        <v>199998.93546853634</v>
      </c>
      <c r="O7" s="17">
        <v>7</v>
      </c>
      <c r="P7" s="36">
        <f t="shared" si="0"/>
        <v>3.5000186293997722</v>
      </c>
      <c r="R7" s="70">
        <f>O7*100/O10</f>
        <v>22.580645161290324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9</v>
      </c>
      <c r="P8" s="36">
        <f t="shared" si="0"/>
        <v>2.0227810092328715</v>
      </c>
      <c r="R8" s="70">
        <f>O8*100/O10</f>
        <v>29.032258064516128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4</v>
      </c>
      <c r="H9" s="64">
        <f t="shared" si="3"/>
        <v>4</v>
      </c>
      <c r="I9" s="65">
        <f t="shared" si="4"/>
        <v>4.0673140474858913</v>
      </c>
      <c r="M9" s="17" t="s">
        <v>39</v>
      </c>
      <c r="N9" s="35">
        <v>433946</v>
      </c>
      <c r="O9" s="17">
        <v>3</v>
      </c>
      <c r="P9" s="36">
        <f t="shared" si="0"/>
        <v>0.69133025768183143</v>
      </c>
      <c r="R9" s="70">
        <f>O9*100/O10</f>
        <v>9.67741935483871</v>
      </c>
      <c r="T9" s="72"/>
      <c r="V9" s="255"/>
    </row>
    <row r="10" spans="1:24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2</v>
      </c>
      <c r="H10" s="64">
        <f t="shared" si="3"/>
        <v>5</v>
      </c>
      <c r="I10" s="65">
        <f t="shared" si="4"/>
        <v>9.3142825208174216</v>
      </c>
      <c r="M10" s="31" t="s">
        <v>41</v>
      </c>
      <c r="N10" s="32">
        <f>SUM(N4:N9)</f>
        <v>1308570.0921336529</v>
      </c>
      <c r="O10" s="32">
        <f>SUM(O4:O9)</f>
        <v>31</v>
      </c>
      <c r="P10" s="33">
        <f t="shared" si="0"/>
        <v>2.3689980526342156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4</v>
      </c>
      <c r="H11" s="64">
        <f t="shared" si="3"/>
        <v>4</v>
      </c>
      <c r="I11" s="65">
        <f t="shared" si="4"/>
        <v>4.9604404871152559</v>
      </c>
      <c r="M11" s="37"/>
      <c r="T11" s="2"/>
    </row>
    <row r="12" spans="1:24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3</v>
      </c>
      <c r="H13" s="64">
        <f t="shared" si="3"/>
        <v>4</v>
      </c>
      <c r="I13" s="65">
        <f t="shared" si="4"/>
        <v>5.4500367877483171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18</v>
      </c>
      <c r="P14" s="36">
        <f>O14*100000/N14</f>
        <v>2.7586291452234337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13</v>
      </c>
      <c r="P15" s="36">
        <f>O15*100000/N15</f>
        <v>1.9814898364813618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31</v>
      </c>
      <c r="P16" s="69">
        <f>O16*100000/N16</f>
        <v>2.3689982194303707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1</v>
      </c>
      <c r="D18" s="9">
        <v>0</v>
      </c>
      <c r="E18" s="62">
        <f t="shared" si="1"/>
        <v>1</v>
      </c>
      <c r="F18" s="63">
        <f t="shared" si="2"/>
        <v>0.85892205282370626</v>
      </c>
      <c r="G18" s="10">
        <v>7</v>
      </c>
      <c r="H18" s="64">
        <f t="shared" si="3"/>
        <v>8</v>
      </c>
      <c r="I18" s="65">
        <f t="shared" si="4"/>
        <v>6.8713764225896501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0</v>
      </c>
      <c r="D23" s="9">
        <v>0</v>
      </c>
      <c r="E23" s="62">
        <f t="shared" si="1"/>
        <v>0</v>
      </c>
      <c r="F23" s="63">
        <f t="shared" si="2"/>
        <v>0</v>
      </c>
      <c r="G23" s="10">
        <v>0</v>
      </c>
      <c r="H23" s="64">
        <f t="shared" si="3"/>
        <v>0</v>
      </c>
      <c r="I23" s="65">
        <f t="shared" si="4"/>
        <v>0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7</v>
      </c>
      <c r="D28" s="103">
        <f>SUM(D7:D27)</f>
        <v>0</v>
      </c>
      <c r="E28" s="103">
        <f>SUM(E7:E27)</f>
        <v>7</v>
      </c>
      <c r="F28" s="104">
        <f>E28*100000/B28</f>
        <v>0.53493508180685789</v>
      </c>
      <c r="G28" s="103">
        <f>SUM(G7:G27)</f>
        <v>24</v>
      </c>
      <c r="H28" s="103">
        <f>C28+D28+G28</f>
        <v>31</v>
      </c>
      <c r="I28" s="104">
        <f>H28*100000/B28</f>
        <v>2.3689982194303707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8" workbookViewId="0">
      <selection activeCell="C31" sqref="C31:T31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390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3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4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5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4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4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8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0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31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3</v>
      </c>
      <c r="S25" s="144">
        <f t="shared" ref="S25:BB25" si="2">SUM(S5:S24)</f>
        <v>0</v>
      </c>
      <c r="T25" s="144">
        <f t="shared" si="2"/>
        <v>3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392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31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3</v>
      </c>
      <c r="S31" s="302">
        <f t="shared" si="3"/>
        <v>0</v>
      </c>
      <c r="T31" s="302">
        <f t="shared" si="3"/>
        <v>3</v>
      </c>
      <c r="U31" s="302">
        <f t="shared" si="3"/>
        <v>0</v>
      </c>
      <c r="V31" s="302">
        <f t="shared" si="3"/>
        <v>0</v>
      </c>
      <c r="W31" s="302">
        <f t="shared" si="3"/>
        <v>0</v>
      </c>
      <c r="X31" s="302">
        <f t="shared" si="3"/>
        <v>0</v>
      </c>
      <c r="Y31" s="302">
        <f t="shared" si="3"/>
        <v>0</v>
      </c>
      <c r="Z31" s="302">
        <f t="shared" si="3"/>
        <v>0</v>
      </c>
      <c r="AA31" s="302">
        <f t="shared" si="3"/>
        <v>0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393</v>
      </c>
    </row>
    <row r="2" spans="1:17">
      <c r="A2" s="225" t="s">
        <v>193</v>
      </c>
      <c r="B2" s="225" t="s">
        <v>194</v>
      </c>
      <c r="C2" s="226" t="s">
        <v>397</v>
      </c>
      <c r="D2" s="227" t="s">
        <v>394</v>
      </c>
      <c r="E2" s="227" t="s">
        <v>385</v>
      </c>
      <c r="F2" s="227" t="s">
        <v>387</v>
      </c>
      <c r="G2" s="227" t="s">
        <v>386</v>
      </c>
      <c r="H2" s="227" t="s">
        <v>395</v>
      </c>
      <c r="I2" s="242" t="s">
        <v>195</v>
      </c>
    </row>
    <row r="3" spans="1:17">
      <c r="A3" s="265" t="s">
        <v>21</v>
      </c>
      <c r="B3" s="265" t="s">
        <v>155</v>
      </c>
      <c r="C3" s="263">
        <v>1</v>
      </c>
      <c r="D3" s="264">
        <v>2</v>
      </c>
      <c r="E3" s="262">
        <v>0</v>
      </c>
      <c r="F3" s="262">
        <v>2</v>
      </c>
      <c r="G3" s="262">
        <v>0</v>
      </c>
      <c r="H3" s="262">
        <v>0</v>
      </c>
      <c r="I3" s="364">
        <v>2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66">
        <v>0</v>
      </c>
      <c r="J4" s="250"/>
      <c r="K4" s="374" t="s">
        <v>197</v>
      </c>
      <c r="L4" s="374"/>
      <c r="M4" s="374"/>
      <c r="N4" s="374"/>
      <c r="O4" s="374"/>
      <c r="P4" s="374"/>
      <c r="Q4" s="374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0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0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206</v>
      </c>
      <c r="C12" s="263">
        <v>0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0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0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0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66">
        <v>0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0">
        <v>1</v>
      </c>
      <c r="J32" s="250"/>
    </row>
    <row r="33" spans="1:10">
      <c r="A33" s="265" t="s">
        <v>31</v>
      </c>
      <c r="B33" s="265" t="s">
        <v>190</v>
      </c>
      <c r="C33" s="263">
        <v>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0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0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66">
        <v>0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0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0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0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66">
        <v>0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30">
        <v>1</v>
      </c>
      <c r="J43" s="250"/>
    </row>
    <row r="44" spans="1:10">
      <c r="A44" s="265" t="s">
        <v>24</v>
      </c>
      <c r="B44" s="265" t="s">
        <v>166</v>
      </c>
      <c r="C44" s="263">
        <v>0</v>
      </c>
      <c r="D44" s="264">
        <v>1</v>
      </c>
      <c r="E44" s="262">
        <v>0</v>
      </c>
      <c r="F44" s="262">
        <v>0</v>
      </c>
      <c r="G44" s="262">
        <v>0</v>
      </c>
      <c r="H44" s="262">
        <v>1</v>
      </c>
      <c r="I44" s="332">
        <v>3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0</v>
      </c>
      <c r="D47" s="264">
        <v>1</v>
      </c>
      <c r="E47" s="262">
        <v>0</v>
      </c>
      <c r="F47" s="262">
        <v>1</v>
      </c>
      <c r="G47" s="262">
        <v>0</v>
      </c>
      <c r="H47" s="262">
        <v>0</v>
      </c>
      <c r="I47" s="333">
        <v>2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242</v>
      </c>
      <c r="C68" s="263">
        <v>2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0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0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0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0</v>
      </c>
      <c r="D113" s="264">
        <v>2</v>
      </c>
      <c r="E113" s="262">
        <v>0</v>
      </c>
      <c r="F113" s="262">
        <v>0</v>
      </c>
      <c r="G113" s="262">
        <v>0</v>
      </c>
      <c r="H113" s="262">
        <v>2</v>
      </c>
      <c r="I113" s="332">
        <v>3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30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0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25</v>
      </c>
      <c r="D196" s="261">
        <f>E196+F196+G196+H196</f>
        <v>6</v>
      </c>
      <c r="E196" s="233">
        <f>SUM(E3:E195)</f>
        <v>0</v>
      </c>
      <c r="F196" s="233">
        <f>SUM(F3:F195)</f>
        <v>3</v>
      </c>
      <c r="G196" s="233">
        <f>SUM(G3:G195)</f>
        <v>0</v>
      </c>
      <c r="H196" s="233">
        <f>SUM(H3:H195)</f>
        <v>3</v>
      </c>
      <c r="I196" s="328"/>
      <c r="J196" s="234"/>
    </row>
    <row r="197" spans="1:10">
      <c r="A197" s="235" t="s">
        <v>396</v>
      </c>
      <c r="B197" s="236"/>
      <c r="C197" s="375">
        <f>C196+D196</f>
        <v>31</v>
      </c>
      <c r="D197" s="376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P49"/>
  <sheetViews>
    <sheetView workbookViewId="0"/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15" width="7.5703125" style="327" customWidth="1"/>
    <col min="16" max="16" width="12.7109375" style="327" bestFit="1" customWidth="1"/>
    <col min="17" max="47" width="5" style="327" customWidth="1"/>
    <col min="48" max="48" width="14.28515625" style="327" customWidth="1"/>
    <col min="49" max="16384" width="9.140625" style="327"/>
  </cols>
  <sheetData>
    <row r="1" spans="1:16">
      <c r="A1" s="267" t="s">
        <v>374</v>
      </c>
      <c r="B1" s="267"/>
    </row>
    <row r="2" spans="1:16" ht="25.5">
      <c r="A2"/>
      <c r="B2" s="268" t="s">
        <v>398</v>
      </c>
    </row>
    <row r="3" spans="1:16" ht="25.5">
      <c r="A3"/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6" s="334" customFormat="1" ht="21">
      <c r="A4" s="349" t="s">
        <v>327</v>
      </c>
      <c r="B4" s="350"/>
      <c r="C4" s="350"/>
      <c r="D4" s="349" t="s">
        <v>328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1"/>
    </row>
    <row r="5" spans="1:16" s="334" customFormat="1" ht="21">
      <c r="A5" s="349" t="s">
        <v>9</v>
      </c>
      <c r="B5" s="349" t="s">
        <v>42</v>
      </c>
      <c r="C5" s="349" t="s">
        <v>326</v>
      </c>
      <c r="D5" s="349">
        <v>1</v>
      </c>
      <c r="E5" s="352">
        <v>2</v>
      </c>
      <c r="F5" s="352">
        <v>3</v>
      </c>
      <c r="G5" s="352">
        <v>4</v>
      </c>
      <c r="H5" s="352">
        <v>5</v>
      </c>
      <c r="I5" s="352">
        <v>6</v>
      </c>
      <c r="J5" s="352">
        <v>8</v>
      </c>
      <c r="K5" s="352">
        <v>9</v>
      </c>
      <c r="L5" s="352">
        <v>13</v>
      </c>
      <c r="M5" s="352">
        <v>14</v>
      </c>
      <c r="N5" s="352">
        <v>16</v>
      </c>
      <c r="O5" s="352">
        <v>18</v>
      </c>
      <c r="P5" s="353" t="s">
        <v>329</v>
      </c>
    </row>
    <row r="6" spans="1:16" s="334" customFormat="1" ht="21">
      <c r="A6" s="335" t="s">
        <v>23</v>
      </c>
      <c r="B6" s="335" t="s">
        <v>214</v>
      </c>
      <c r="C6" s="335" t="s">
        <v>375</v>
      </c>
      <c r="D6" s="336"/>
      <c r="E6" s="337"/>
      <c r="F6" s="337">
        <v>1</v>
      </c>
      <c r="G6" s="337"/>
      <c r="H6" s="337"/>
      <c r="I6" s="337"/>
      <c r="J6" s="337"/>
      <c r="K6" s="337"/>
      <c r="L6" s="337"/>
      <c r="M6" s="337"/>
      <c r="N6" s="337"/>
      <c r="O6" s="337"/>
      <c r="P6" s="338">
        <v>1</v>
      </c>
    </row>
    <row r="7" spans="1:16" s="334" customFormat="1" ht="21">
      <c r="A7" s="339"/>
      <c r="B7" s="339"/>
      <c r="C7" s="340" t="s">
        <v>376</v>
      </c>
      <c r="D7" s="341"/>
      <c r="E7" s="342"/>
      <c r="F7" s="342"/>
      <c r="G7" s="342"/>
      <c r="H7" s="342"/>
      <c r="I7" s="342"/>
      <c r="J7" s="342"/>
      <c r="K7" s="342">
        <v>2</v>
      </c>
      <c r="L7" s="342"/>
      <c r="M7" s="342"/>
      <c r="N7" s="342"/>
      <c r="O7" s="342"/>
      <c r="P7" s="343">
        <v>2</v>
      </c>
    </row>
    <row r="8" spans="1:16" s="334" customFormat="1" ht="21">
      <c r="A8" s="339"/>
      <c r="B8" s="354" t="s">
        <v>377</v>
      </c>
      <c r="C8" s="355"/>
      <c r="D8" s="356"/>
      <c r="E8" s="357"/>
      <c r="F8" s="357">
        <v>1</v>
      </c>
      <c r="G8" s="357"/>
      <c r="H8" s="357"/>
      <c r="I8" s="357"/>
      <c r="J8" s="357"/>
      <c r="K8" s="357">
        <v>2</v>
      </c>
      <c r="L8" s="357"/>
      <c r="M8" s="357"/>
      <c r="N8" s="357"/>
      <c r="O8" s="357"/>
      <c r="P8" s="358">
        <v>3</v>
      </c>
    </row>
    <row r="9" spans="1:16" s="334" customFormat="1" ht="21">
      <c r="A9" s="339"/>
      <c r="B9" s="335" t="s">
        <v>23</v>
      </c>
      <c r="C9" s="335" t="s">
        <v>345</v>
      </c>
      <c r="D9" s="336"/>
      <c r="E9" s="337">
        <v>1</v>
      </c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8">
        <v>1</v>
      </c>
    </row>
    <row r="10" spans="1:16" s="334" customFormat="1" ht="21">
      <c r="A10" s="339"/>
      <c r="B10" s="354" t="s">
        <v>330</v>
      </c>
      <c r="C10" s="355"/>
      <c r="D10" s="356"/>
      <c r="E10" s="357">
        <v>1</v>
      </c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8">
        <v>1</v>
      </c>
    </row>
    <row r="11" spans="1:16" s="334" customFormat="1" ht="21">
      <c r="A11" s="362" t="s">
        <v>330</v>
      </c>
      <c r="B11" s="363"/>
      <c r="C11" s="363"/>
      <c r="D11" s="359"/>
      <c r="E11" s="360">
        <v>1</v>
      </c>
      <c r="F11" s="360">
        <v>1</v>
      </c>
      <c r="G11" s="360"/>
      <c r="H11" s="360"/>
      <c r="I11" s="360"/>
      <c r="J11" s="360"/>
      <c r="K11" s="360">
        <v>2</v>
      </c>
      <c r="L11" s="360"/>
      <c r="M11" s="360"/>
      <c r="N11" s="360"/>
      <c r="O11" s="360"/>
      <c r="P11" s="361">
        <v>4</v>
      </c>
    </row>
    <row r="12" spans="1:16" s="334" customFormat="1" ht="21">
      <c r="A12" s="335" t="s">
        <v>24</v>
      </c>
      <c r="B12" s="335" t="s">
        <v>225</v>
      </c>
      <c r="C12" s="335" t="s">
        <v>362</v>
      </c>
      <c r="D12" s="336"/>
      <c r="E12" s="337"/>
      <c r="F12" s="337"/>
      <c r="G12" s="337">
        <v>1</v>
      </c>
      <c r="H12" s="337"/>
      <c r="I12" s="337"/>
      <c r="J12" s="337"/>
      <c r="K12" s="337"/>
      <c r="L12" s="337">
        <v>1</v>
      </c>
      <c r="M12" s="337"/>
      <c r="N12" s="337"/>
      <c r="O12" s="337"/>
      <c r="P12" s="338">
        <v>2</v>
      </c>
    </row>
    <row r="13" spans="1:16" s="334" customFormat="1" ht="21">
      <c r="A13" s="339"/>
      <c r="B13" s="354" t="s">
        <v>341</v>
      </c>
      <c r="C13" s="355"/>
      <c r="D13" s="356"/>
      <c r="E13" s="357"/>
      <c r="F13" s="357"/>
      <c r="G13" s="357">
        <v>1</v>
      </c>
      <c r="H13" s="357"/>
      <c r="I13" s="357"/>
      <c r="J13" s="357"/>
      <c r="K13" s="357"/>
      <c r="L13" s="357">
        <v>1</v>
      </c>
      <c r="M13" s="357"/>
      <c r="N13" s="357"/>
      <c r="O13" s="357"/>
      <c r="P13" s="358">
        <v>2</v>
      </c>
    </row>
    <row r="14" spans="1:16" s="334" customFormat="1" ht="21">
      <c r="A14" s="339"/>
      <c r="B14" s="335" t="s">
        <v>166</v>
      </c>
      <c r="C14" s="335" t="s">
        <v>399</v>
      </c>
      <c r="D14" s="336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>
        <v>1</v>
      </c>
      <c r="P14" s="338">
        <v>1</v>
      </c>
    </row>
    <row r="15" spans="1:16" s="334" customFormat="1" ht="21">
      <c r="A15" s="339"/>
      <c r="B15" s="354" t="s">
        <v>400</v>
      </c>
      <c r="C15" s="355"/>
      <c r="D15" s="356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>
        <v>1</v>
      </c>
      <c r="P15" s="358">
        <v>1</v>
      </c>
    </row>
    <row r="16" spans="1:16" s="334" customFormat="1" ht="21">
      <c r="A16" s="339"/>
      <c r="B16" s="335" t="s">
        <v>227</v>
      </c>
      <c r="C16" s="335" t="s">
        <v>388</v>
      </c>
      <c r="D16" s="336"/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v>1</v>
      </c>
      <c r="O16" s="337"/>
      <c r="P16" s="338">
        <v>1</v>
      </c>
    </row>
    <row r="17" spans="1:16" s="334" customFormat="1" ht="21">
      <c r="A17" s="339"/>
      <c r="B17" s="354" t="s">
        <v>389</v>
      </c>
      <c r="C17" s="355"/>
      <c r="D17" s="356"/>
      <c r="E17" s="357"/>
      <c r="F17" s="357"/>
      <c r="G17" s="357"/>
      <c r="H17" s="357"/>
      <c r="I17" s="357"/>
      <c r="J17" s="357"/>
      <c r="K17" s="357"/>
      <c r="L17" s="357"/>
      <c r="M17" s="357"/>
      <c r="N17" s="357">
        <v>1</v>
      </c>
      <c r="O17" s="357"/>
      <c r="P17" s="358">
        <v>1</v>
      </c>
    </row>
    <row r="18" spans="1:16" s="334" customFormat="1" ht="21">
      <c r="A18" s="362" t="s">
        <v>331</v>
      </c>
      <c r="B18" s="363"/>
      <c r="C18" s="363"/>
      <c r="D18" s="359"/>
      <c r="E18" s="360"/>
      <c r="F18" s="360"/>
      <c r="G18" s="360">
        <v>1</v>
      </c>
      <c r="H18" s="360"/>
      <c r="I18" s="360"/>
      <c r="J18" s="360"/>
      <c r="K18" s="360"/>
      <c r="L18" s="360">
        <v>1</v>
      </c>
      <c r="M18" s="360"/>
      <c r="N18" s="360">
        <v>1</v>
      </c>
      <c r="O18" s="360">
        <v>1</v>
      </c>
      <c r="P18" s="361">
        <v>4</v>
      </c>
    </row>
    <row r="19" spans="1:16" s="334" customFormat="1" ht="21">
      <c r="A19" s="335" t="s">
        <v>31</v>
      </c>
      <c r="B19" s="335" t="s">
        <v>219</v>
      </c>
      <c r="C19" s="335" t="s">
        <v>363</v>
      </c>
      <c r="D19" s="336"/>
      <c r="E19" s="337"/>
      <c r="F19" s="337">
        <v>1</v>
      </c>
      <c r="G19" s="337"/>
      <c r="H19" s="337"/>
      <c r="I19" s="337"/>
      <c r="J19" s="337"/>
      <c r="K19" s="337"/>
      <c r="L19" s="337"/>
      <c r="M19" s="337"/>
      <c r="N19" s="337"/>
      <c r="O19" s="337"/>
      <c r="P19" s="338">
        <v>1</v>
      </c>
    </row>
    <row r="20" spans="1:16" s="334" customFormat="1" ht="21">
      <c r="A20" s="339"/>
      <c r="B20" s="339"/>
      <c r="C20" s="340" t="s">
        <v>364</v>
      </c>
      <c r="D20" s="341"/>
      <c r="E20" s="342"/>
      <c r="F20" s="342"/>
      <c r="G20" s="342">
        <v>1</v>
      </c>
      <c r="H20" s="342"/>
      <c r="I20" s="342"/>
      <c r="J20" s="342"/>
      <c r="K20" s="342"/>
      <c r="L20" s="342"/>
      <c r="M20" s="342"/>
      <c r="N20" s="342"/>
      <c r="O20" s="342"/>
      <c r="P20" s="343">
        <v>1</v>
      </c>
    </row>
    <row r="21" spans="1:16" s="334" customFormat="1" ht="21">
      <c r="A21" s="339"/>
      <c r="B21" s="354" t="s">
        <v>342</v>
      </c>
      <c r="C21" s="355"/>
      <c r="D21" s="356"/>
      <c r="E21" s="357"/>
      <c r="F21" s="357">
        <v>1</v>
      </c>
      <c r="G21" s="357">
        <v>1</v>
      </c>
      <c r="H21" s="357"/>
      <c r="I21" s="357"/>
      <c r="J21" s="357"/>
      <c r="K21" s="357"/>
      <c r="L21" s="357"/>
      <c r="M21" s="357"/>
      <c r="N21" s="357"/>
      <c r="O21" s="357"/>
      <c r="P21" s="358">
        <v>2</v>
      </c>
    </row>
    <row r="22" spans="1:16" s="334" customFormat="1" ht="21">
      <c r="A22" s="339"/>
      <c r="B22" s="335" t="s">
        <v>185</v>
      </c>
      <c r="C22" s="335" t="s">
        <v>379</v>
      </c>
      <c r="D22" s="336"/>
      <c r="E22" s="337"/>
      <c r="F22" s="337"/>
      <c r="G22" s="337"/>
      <c r="H22" s="337"/>
      <c r="I22" s="337"/>
      <c r="J22" s="337"/>
      <c r="K22" s="337"/>
      <c r="L22" s="337"/>
      <c r="M22" s="337">
        <v>1</v>
      </c>
      <c r="N22" s="337"/>
      <c r="O22" s="337"/>
      <c r="P22" s="338">
        <v>1</v>
      </c>
    </row>
    <row r="23" spans="1:16" s="334" customFormat="1" ht="21">
      <c r="A23" s="339"/>
      <c r="B23" s="339"/>
      <c r="C23" s="340" t="s">
        <v>185</v>
      </c>
      <c r="D23" s="341"/>
      <c r="E23" s="342"/>
      <c r="F23" s="342"/>
      <c r="G23" s="342"/>
      <c r="H23" s="342"/>
      <c r="I23" s="342"/>
      <c r="J23" s="342"/>
      <c r="K23" s="342"/>
      <c r="L23" s="342"/>
      <c r="M23" s="342">
        <v>1</v>
      </c>
      <c r="N23" s="342"/>
      <c r="O23" s="342"/>
      <c r="P23" s="343">
        <v>1</v>
      </c>
    </row>
    <row r="24" spans="1:16" s="334" customFormat="1" ht="21">
      <c r="A24" s="339"/>
      <c r="B24" s="354" t="s">
        <v>380</v>
      </c>
      <c r="C24" s="355"/>
      <c r="D24" s="356"/>
      <c r="E24" s="357"/>
      <c r="F24" s="357"/>
      <c r="G24" s="357"/>
      <c r="H24" s="357"/>
      <c r="I24" s="357"/>
      <c r="J24" s="357"/>
      <c r="K24" s="357"/>
      <c r="L24" s="357"/>
      <c r="M24" s="357">
        <v>2</v>
      </c>
      <c r="N24" s="357"/>
      <c r="O24" s="357"/>
      <c r="P24" s="358">
        <v>2</v>
      </c>
    </row>
    <row r="25" spans="1:16" s="334" customFormat="1" ht="21">
      <c r="A25" s="339"/>
      <c r="B25" s="335" t="s">
        <v>223</v>
      </c>
      <c r="C25" s="335" t="s">
        <v>365</v>
      </c>
      <c r="D25" s="336"/>
      <c r="E25" s="337"/>
      <c r="F25" s="337">
        <v>1</v>
      </c>
      <c r="G25" s="337"/>
      <c r="H25" s="337"/>
      <c r="I25" s="337"/>
      <c r="J25" s="337"/>
      <c r="K25" s="337"/>
      <c r="L25" s="337"/>
      <c r="M25" s="337"/>
      <c r="N25" s="337"/>
      <c r="O25" s="337"/>
      <c r="P25" s="338">
        <v>1</v>
      </c>
    </row>
    <row r="26" spans="1:16">
      <c r="A26" s="339"/>
      <c r="B26" s="354" t="s">
        <v>343</v>
      </c>
      <c r="C26" s="355"/>
      <c r="D26" s="356"/>
      <c r="E26" s="357"/>
      <c r="F26" s="357">
        <v>1</v>
      </c>
      <c r="G26" s="357"/>
      <c r="H26" s="357"/>
      <c r="I26" s="357"/>
      <c r="J26" s="357"/>
      <c r="K26" s="357"/>
      <c r="L26" s="357"/>
      <c r="M26" s="357"/>
      <c r="N26" s="357"/>
      <c r="O26" s="357"/>
      <c r="P26" s="358">
        <v>1</v>
      </c>
    </row>
    <row r="27" spans="1:16">
      <c r="A27" s="362" t="s">
        <v>332</v>
      </c>
      <c r="B27" s="363"/>
      <c r="C27" s="363"/>
      <c r="D27" s="359"/>
      <c r="E27" s="360"/>
      <c r="F27" s="360">
        <v>2</v>
      </c>
      <c r="G27" s="360">
        <v>1</v>
      </c>
      <c r="H27" s="360"/>
      <c r="I27" s="360"/>
      <c r="J27" s="360"/>
      <c r="K27" s="360"/>
      <c r="L27" s="360"/>
      <c r="M27" s="360">
        <v>2</v>
      </c>
      <c r="N27" s="360"/>
      <c r="O27" s="360"/>
      <c r="P27" s="361">
        <v>5</v>
      </c>
    </row>
    <row r="28" spans="1:16">
      <c r="A28" s="335" t="s">
        <v>26</v>
      </c>
      <c r="B28" s="335" t="s">
        <v>34</v>
      </c>
      <c r="C28" s="335" t="s">
        <v>148</v>
      </c>
      <c r="D28" s="336">
        <v>1</v>
      </c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8">
        <v>1</v>
      </c>
    </row>
    <row r="29" spans="1:16">
      <c r="A29" s="339"/>
      <c r="B29" s="339"/>
      <c r="C29" s="340" t="s">
        <v>366</v>
      </c>
      <c r="D29" s="341"/>
      <c r="E29" s="342"/>
      <c r="F29" s="342">
        <v>1</v>
      </c>
      <c r="G29" s="342"/>
      <c r="H29" s="342"/>
      <c r="I29" s="342"/>
      <c r="J29" s="342"/>
      <c r="K29" s="342"/>
      <c r="L29" s="342"/>
      <c r="M29" s="342"/>
      <c r="N29" s="342"/>
      <c r="O29" s="342"/>
      <c r="P29" s="343">
        <v>1</v>
      </c>
    </row>
    <row r="30" spans="1:16">
      <c r="A30" s="339"/>
      <c r="B30" s="354" t="s">
        <v>344</v>
      </c>
      <c r="C30" s="355"/>
      <c r="D30" s="356">
        <v>1</v>
      </c>
      <c r="E30" s="357"/>
      <c r="F30" s="357">
        <v>1</v>
      </c>
      <c r="G30" s="357"/>
      <c r="H30" s="357"/>
      <c r="I30" s="357"/>
      <c r="J30" s="357"/>
      <c r="K30" s="357"/>
      <c r="L30" s="357"/>
      <c r="M30" s="357"/>
      <c r="N30" s="357"/>
      <c r="O30" s="357"/>
      <c r="P30" s="358">
        <v>2</v>
      </c>
    </row>
    <row r="31" spans="1:16">
      <c r="A31" s="339"/>
      <c r="B31" s="335" t="s">
        <v>242</v>
      </c>
      <c r="C31" s="335" t="s">
        <v>347</v>
      </c>
      <c r="D31" s="336"/>
      <c r="E31" s="337"/>
      <c r="F31" s="337"/>
      <c r="G31" s="337"/>
      <c r="H31" s="337">
        <v>1</v>
      </c>
      <c r="I31" s="337"/>
      <c r="J31" s="337"/>
      <c r="K31" s="337"/>
      <c r="L31" s="337"/>
      <c r="M31" s="337"/>
      <c r="N31" s="337"/>
      <c r="O31" s="337"/>
      <c r="P31" s="338">
        <v>1</v>
      </c>
    </row>
    <row r="32" spans="1:16">
      <c r="A32" s="339"/>
      <c r="B32" s="339"/>
      <c r="C32" s="340" t="s">
        <v>367</v>
      </c>
      <c r="D32" s="341"/>
      <c r="E32" s="342"/>
      <c r="F32" s="342"/>
      <c r="G32" s="342">
        <v>1</v>
      </c>
      <c r="H32" s="342"/>
      <c r="I32" s="342"/>
      <c r="J32" s="342"/>
      <c r="K32" s="342"/>
      <c r="L32" s="342"/>
      <c r="M32" s="342"/>
      <c r="N32" s="342"/>
      <c r="O32" s="342"/>
      <c r="P32" s="343">
        <v>1</v>
      </c>
    </row>
    <row r="33" spans="1:16">
      <c r="A33" s="339"/>
      <c r="B33" s="354" t="s">
        <v>368</v>
      </c>
      <c r="C33" s="355"/>
      <c r="D33" s="356"/>
      <c r="E33" s="357"/>
      <c r="F33" s="357"/>
      <c r="G33" s="357">
        <v>1</v>
      </c>
      <c r="H33" s="357">
        <v>1</v>
      </c>
      <c r="I33" s="357"/>
      <c r="J33" s="357"/>
      <c r="K33" s="357"/>
      <c r="L33" s="357"/>
      <c r="M33" s="357"/>
      <c r="N33" s="357"/>
      <c r="O33" s="357"/>
      <c r="P33" s="358">
        <v>2</v>
      </c>
    </row>
    <row r="34" spans="1:16">
      <c r="A34" s="362" t="s">
        <v>338</v>
      </c>
      <c r="B34" s="363"/>
      <c r="C34" s="363"/>
      <c r="D34" s="359">
        <v>1</v>
      </c>
      <c r="E34" s="360"/>
      <c r="F34" s="360">
        <v>1</v>
      </c>
      <c r="G34" s="360">
        <v>1</v>
      </c>
      <c r="H34" s="360">
        <v>1</v>
      </c>
      <c r="I34" s="360"/>
      <c r="J34" s="360"/>
      <c r="K34" s="360"/>
      <c r="L34" s="360"/>
      <c r="M34" s="360"/>
      <c r="N34" s="360"/>
      <c r="O34" s="360"/>
      <c r="P34" s="361">
        <v>4</v>
      </c>
    </row>
    <row r="35" spans="1:16">
      <c r="A35" s="335" t="s">
        <v>21</v>
      </c>
      <c r="B35" s="335" t="s">
        <v>155</v>
      </c>
      <c r="C35" s="335" t="s">
        <v>369</v>
      </c>
      <c r="D35" s="336"/>
      <c r="E35" s="337"/>
      <c r="F35" s="337">
        <v>1</v>
      </c>
      <c r="G35" s="337"/>
      <c r="H35" s="337"/>
      <c r="I35" s="337"/>
      <c r="J35" s="337"/>
      <c r="K35" s="337"/>
      <c r="L35" s="337"/>
      <c r="M35" s="337"/>
      <c r="N35" s="337">
        <v>2</v>
      </c>
      <c r="O35" s="337"/>
      <c r="P35" s="338">
        <v>3</v>
      </c>
    </row>
    <row r="36" spans="1:16">
      <c r="A36" s="339"/>
      <c r="B36" s="354" t="s">
        <v>336</v>
      </c>
      <c r="C36" s="355"/>
      <c r="D36" s="356"/>
      <c r="E36" s="357"/>
      <c r="F36" s="357">
        <v>1</v>
      </c>
      <c r="G36" s="357"/>
      <c r="H36" s="357"/>
      <c r="I36" s="357"/>
      <c r="J36" s="357"/>
      <c r="K36" s="357"/>
      <c r="L36" s="357"/>
      <c r="M36" s="357"/>
      <c r="N36" s="357">
        <v>2</v>
      </c>
      <c r="O36" s="357"/>
      <c r="P36" s="358">
        <v>3</v>
      </c>
    </row>
    <row r="37" spans="1:16">
      <c r="A37" s="362" t="s">
        <v>335</v>
      </c>
      <c r="B37" s="363"/>
      <c r="C37" s="363"/>
      <c r="D37" s="359"/>
      <c r="E37" s="360"/>
      <c r="F37" s="360">
        <v>1</v>
      </c>
      <c r="G37" s="360"/>
      <c r="H37" s="360"/>
      <c r="I37" s="360"/>
      <c r="J37" s="360"/>
      <c r="K37" s="360"/>
      <c r="L37" s="360"/>
      <c r="M37" s="360"/>
      <c r="N37" s="360">
        <v>2</v>
      </c>
      <c r="O37" s="360"/>
      <c r="P37" s="361">
        <v>3</v>
      </c>
    </row>
    <row r="38" spans="1:16">
      <c r="A38" s="335" t="s">
        <v>29</v>
      </c>
      <c r="B38" s="335" t="s">
        <v>288</v>
      </c>
      <c r="C38" s="335" t="s">
        <v>370</v>
      </c>
      <c r="D38" s="336"/>
      <c r="E38" s="337"/>
      <c r="F38" s="337"/>
      <c r="G38" s="337">
        <v>3</v>
      </c>
      <c r="H38" s="337">
        <v>1</v>
      </c>
      <c r="I38" s="337">
        <v>2</v>
      </c>
      <c r="J38" s="337"/>
      <c r="K38" s="337"/>
      <c r="L38" s="337"/>
      <c r="M38" s="337"/>
      <c r="N38" s="337"/>
      <c r="O38" s="337"/>
      <c r="P38" s="338">
        <v>6</v>
      </c>
    </row>
    <row r="39" spans="1:16">
      <c r="A39" s="339"/>
      <c r="B39" s="339"/>
      <c r="C39" s="340" t="s">
        <v>381</v>
      </c>
      <c r="D39" s="341"/>
      <c r="E39" s="342"/>
      <c r="F39" s="342"/>
      <c r="G39" s="342"/>
      <c r="H39" s="342"/>
      <c r="I39" s="342"/>
      <c r="J39" s="342">
        <v>1</v>
      </c>
      <c r="K39" s="342"/>
      <c r="L39" s="342"/>
      <c r="M39" s="342"/>
      <c r="N39" s="342"/>
      <c r="O39" s="342"/>
      <c r="P39" s="343">
        <v>1</v>
      </c>
    </row>
    <row r="40" spans="1:16">
      <c r="A40" s="339"/>
      <c r="B40" s="354" t="s">
        <v>382</v>
      </c>
      <c r="C40" s="355"/>
      <c r="D40" s="356"/>
      <c r="E40" s="357"/>
      <c r="F40" s="357"/>
      <c r="G40" s="357">
        <v>3</v>
      </c>
      <c r="H40" s="357">
        <v>1</v>
      </c>
      <c r="I40" s="357">
        <v>2</v>
      </c>
      <c r="J40" s="357">
        <v>1</v>
      </c>
      <c r="K40" s="357"/>
      <c r="L40" s="357"/>
      <c r="M40" s="357"/>
      <c r="N40" s="357"/>
      <c r="O40" s="357"/>
      <c r="P40" s="358">
        <v>7</v>
      </c>
    </row>
    <row r="41" spans="1:16">
      <c r="A41" s="339"/>
      <c r="B41" s="335" t="s">
        <v>289</v>
      </c>
      <c r="C41" s="335" t="s">
        <v>378</v>
      </c>
      <c r="D41" s="336"/>
      <c r="E41" s="337"/>
      <c r="F41" s="337"/>
      <c r="G41" s="337"/>
      <c r="H41" s="337"/>
      <c r="I41" s="337"/>
      <c r="J41" s="337">
        <v>1</v>
      </c>
      <c r="K41" s="337"/>
      <c r="L41" s="337"/>
      <c r="M41" s="337"/>
      <c r="N41" s="337"/>
      <c r="O41" s="337"/>
      <c r="P41" s="338">
        <v>1</v>
      </c>
    </row>
    <row r="42" spans="1:16">
      <c r="A42" s="339"/>
      <c r="B42" s="354" t="s">
        <v>383</v>
      </c>
      <c r="C42" s="355"/>
      <c r="D42" s="356"/>
      <c r="E42" s="357"/>
      <c r="F42" s="357"/>
      <c r="G42" s="357"/>
      <c r="H42" s="357"/>
      <c r="I42" s="357"/>
      <c r="J42" s="357">
        <v>1</v>
      </c>
      <c r="K42" s="357"/>
      <c r="L42" s="357"/>
      <c r="M42" s="357"/>
      <c r="N42" s="357"/>
      <c r="O42" s="357"/>
      <c r="P42" s="358">
        <v>1</v>
      </c>
    </row>
    <row r="43" spans="1:16">
      <c r="A43" s="362" t="s">
        <v>337</v>
      </c>
      <c r="B43" s="363"/>
      <c r="C43" s="363"/>
      <c r="D43" s="359"/>
      <c r="E43" s="360"/>
      <c r="F43" s="360"/>
      <c r="G43" s="360">
        <v>3</v>
      </c>
      <c r="H43" s="360">
        <v>1</v>
      </c>
      <c r="I43" s="360">
        <v>2</v>
      </c>
      <c r="J43" s="360">
        <v>2</v>
      </c>
      <c r="K43" s="360"/>
      <c r="L43" s="360"/>
      <c r="M43" s="360"/>
      <c r="N43" s="360"/>
      <c r="O43" s="360"/>
      <c r="P43" s="361">
        <v>8</v>
      </c>
    </row>
    <row r="44" spans="1:16">
      <c r="A44" s="335" t="s">
        <v>28</v>
      </c>
      <c r="B44" s="335" t="s">
        <v>277</v>
      </c>
      <c r="C44" s="335" t="s">
        <v>401</v>
      </c>
      <c r="D44" s="336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>
        <v>2</v>
      </c>
      <c r="P44" s="338">
        <v>2</v>
      </c>
    </row>
    <row r="45" spans="1:16">
      <c r="A45" s="339"/>
      <c r="B45" s="354" t="s">
        <v>402</v>
      </c>
      <c r="C45" s="355"/>
      <c r="D45" s="356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>
        <v>2</v>
      </c>
      <c r="P45" s="358">
        <v>2</v>
      </c>
    </row>
    <row r="46" spans="1:16">
      <c r="A46" s="339"/>
      <c r="B46" s="335" t="s">
        <v>275</v>
      </c>
      <c r="C46" s="335" t="s">
        <v>346</v>
      </c>
      <c r="D46" s="336"/>
      <c r="E46" s="337"/>
      <c r="F46" s="337">
        <v>1</v>
      </c>
      <c r="G46" s="337"/>
      <c r="H46" s="337"/>
      <c r="I46" s="337"/>
      <c r="J46" s="337"/>
      <c r="K46" s="337"/>
      <c r="L46" s="337"/>
      <c r="M46" s="337"/>
      <c r="N46" s="337"/>
      <c r="O46" s="337"/>
      <c r="P46" s="338">
        <v>1</v>
      </c>
    </row>
    <row r="47" spans="1:16">
      <c r="A47" s="339"/>
      <c r="B47" s="354" t="s">
        <v>339</v>
      </c>
      <c r="C47" s="355"/>
      <c r="D47" s="356"/>
      <c r="E47" s="357"/>
      <c r="F47" s="357">
        <v>1</v>
      </c>
      <c r="G47" s="357"/>
      <c r="H47" s="357"/>
      <c r="I47" s="357"/>
      <c r="J47" s="357"/>
      <c r="K47" s="357"/>
      <c r="L47" s="357"/>
      <c r="M47" s="357"/>
      <c r="N47" s="357"/>
      <c r="O47" s="357"/>
      <c r="P47" s="358">
        <v>1</v>
      </c>
    </row>
    <row r="48" spans="1:16">
      <c r="A48" s="362" t="s">
        <v>340</v>
      </c>
      <c r="B48" s="363"/>
      <c r="C48" s="363"/>
      <c r="D48" s="359"/>
      <c r="E48" s="360"/>
      <c r="F48" s="360">
        <v>1</v>
      </c>
      <c r="G48" s="360"/>
      <c r="H48" s="360"/>
      <c r="I48" s="360"/>
      <c r="J48" s="360"/>
      <c r="K48" s="360"/>
      <c r="L48" s="360"/>
      <c r="M48" s="360"/>
      <c r="N48" s="360"/>
      <c r="O48" s="360">
        <v>2</v>
      </c>
      <c r="P48" s="361">
        <v>3</v>
      </c>
    </row>
    <row r="49" spans="1:16">
      <c r="A49" s="344" t="s">
        <v>329</v>
      </c>
      <c r="B49" s="345"/>
      <c r="C49" s="345"/>
      <c r="D49" s="346">
        <v>1</v>
      </c>
      <c r="E49" s="347">
        <v>1</v>
      </c>
      <c r="F49" s="347">
        <v>6</v>
      </c>
      <c r="G49" s="347">
        <v>6</v>
      </c>
      <c r="H49" s="347">
        <v>2</v>
      </c>
      <c r="I49" s="347">
        <v>2</v>
      </c>
      <c r="J49" s="347">
        <v>2</v>
      </c>
      <c r="K49" s="347">
        <v>2</v>
      </c>
      <c r="L49" s="347">
        <v>1</v>
      </c>
      <c r="M49" s="347">
        <v>2</v>
      </c>
      <c r="N49" s="347">
        <v>3</v>
      </c>
      <c r="O49" s="347">
        <v>3</v>
      </c>
      <c r="P49" s="348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403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0</v>
      </c>
      <c r="H12" s="88">
        <f>รายเดือน65!G5</f>
        <v>0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3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3</v>
      </c>
      <c r="H13" s="30">
        <f>C12+D12+E12+F12+G12+H12</f>
        <v>3</v>
      </c>
      <c r="I13" s="30">
        <f>C12+D12+E12+F12+G12+H12+I12</f>
        <v>3</v>
      </c>
      <c r="J13" s="30">
        <f>C12+D12+E12+F12+G12+H12+I12+J12</f>
        <v>3</v>
      </c>
      <c r="K13" s="30">
        <f>C12+D12+E12+F12+G12+H12+I12+J12+K12</f>
        <v>3</v>
      </c>
      <c r="L13" s="30">
        <f>C12+D12+E12+F12+G12+H12+I12+J12+K12+L12</f>
        <v>3</v>
      </c>
      <c r="M13" s="30">
        <f>C12+D12+E12+F12+G12+H12+I12+J12+K12+L12+M12</f>
        <v>3</v>
      </c>
      <c r="N13" s="30">
        <f>C12+D12+E12+F12+G12+H12+I12+J12+K12+L12+M12+N12</f>
        <v>3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0</v>
      </c>
      <c r="H22" s="88">
        <f>รายเดือน65!G6</f>
        <v>0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3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3</v>
      </c>
      <c r="H23" s="30">
        <f>C22+D22+E22+F22+G22+H22</f>
        <v>3</v>
      </c>
      <c r="I23" s="30">
        <f>C22+D22+E22+F22+G22+H22+I22</f>
        <v>3</v>
      </c>
      <c r="J23" s="30">
        <f>C22+D22+E22+F22+G22+H22+I22+J22</f>
        <v>3</v>
      </c>
      <c r="K23" s="30">
        <f>C22+D22+E22+F22+G22+H22+I22+J22+K22</f>
        <v>3</v>
      </c>
      <c r="L23" s="30">
        <f>C22+D22+E22+F22+G22+H22+I22+J22+K22+L22</f>
        <v>3</v>
      </c>
      <c r="M23" s="30">
        <f>C22+D22+E22+F22+G22+H22+I22+J22+K22+L22+M22</f>
        <v>3</v>
      </c>
      <c r="N23" s="30">
        <f>C22+D22+E22+F22+G22+H22+I22+J22+K22+L22+M22+N22</f>
        <v>3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0</v>
      </c>
      <c r="H32" s="88">
        <f>รายเดือน65!G7</f>
        <v>0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0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0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4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4</v>
      </c>
      <c r="I43" s="30">
        <f>C42+D42+E42+F42+G42+H42+I42</f>
        <v>4</v>
      </c>
      <c r="J43" s="30">
        <f>C42+D42+E42+F42+G42+H42+I42+J42</f>
        <v>4</v>
      </c>
      <c r="K43" s="30">
        <f>C42+D42+E42+F42+G42+H42+I42+J42+K42</f>
        <v>4</v>
      </c>
      <c r="L43" s="30">
        <f>C42+D42+E42+F42+G42+H42+I42+J42+K42+L42</f>
        <v>4</v>
      </c>
      <c r="M43" s="30">
        <f>C42+D42+E42+F42+G42+H42+I42+J42+K42+L42+M42</f>
        <v>4</v>
      </c>
      <c r="N43" s="30">
        <f>C42+D42+E42+F42+G42+H42+I42+J42+K42+L42+M42+N42</f>
        <v>4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1</v>
      </c>
      <c r="H52" s="88">
        <f>รายเดือน65!G10</f>
        <v>0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4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4</v>
      </c>
      <c r="H53" s="30">
        <f>C52+D52+E52+F52+G52+H52</f>
        <v>4</v>
      </c>
      <c r="I53" s="30">
        <f>C52+D52+E52+F52+G52+H52+I52</f>
        <v>4</v>
      </c>
      <c r="J53" s="30">
        <f>C52+D52+E52+F52+G52+H52+I52+J52</f>
        <v>4</v>
      </c>
      <c r="K53" s="30">
        <f>C52+D52+E52+F52+G52+H52+I52+J52+K52</f>
        <v>4</v>
      </c>
      <c r="L53" s="30">
        <f>C52+D52+E52+F52+G52+H52+I52+J52+K52+L52</f>
        <v>4</v>
      </c>
      <c r="M53" s="30">
        <f>C52+D52+E52+F52+G52+H52+I52+J52+K52+L52+M52</f>
        <v>4</v>
      </c>
      <c r="N53" s="30">
        <f>C52+D52+E52+F52+G52+H52+I52+J52+K52+L52+M52+N52</f>
        <v>4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0</v>
      </c>
      <c r="G72" s="88">
        <f>รายเดือน65!F12</f>
        <v>0</v>
      </c>
      <c r="H72" s="88">
        <f>รายเดือน65!G12</f>
        <v>0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4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4</v>
      </c>
      <c r="G73" s="30">
        <f>C72+D72+E72+F72+G72</f>
        <v>4</v>
      </c>
      <c r="H73" s="30">
        <f>C72+D72+E72+F72+G72+H72</f>
        <v>4</v>
      </c>
      <c r="I73" s="30">
        <f>C72+D72+E72+F72+G72+H72+I72</f>
        <v>4</v>
      </c>
      <c r="J73" s="30">
        <f>C72+D72+E72+F72+G72+H72+I72+J72</f>
        <v>4</v>
      </c>
      <c r="K73" s="30">
        <f>C72+D72+E72+F72+G72+H72+I72+J72+K72</f>
        <v>4</v>
      </c>
      <c r="L73" s="30">
        <f>C72+D72+E72+F72+G72+H72+I72+J72+K72+L72</f>
        <v>4</v>
      </c>
      <c r="M73" s="30">
        <f>C72+D72+E72+F72+G72+H72+I72+J72+K72+L72+M72</f>
        <v>4</v>
      </c>
      <c r="N73" s="30">
        <f>C72+D72+E72+F72+G72+H72+I72+J72+K72+L72+M72+N72</f>
        <v>4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0</v>
      </c>
      <c r="H82" s="88">
        <f>รายเดือน65!G13</f>
        <v>0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0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0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3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0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8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8</v>
      </c>
      <c r="I103" s="30">
        <f>C102+D102+E102+F102+G102+H102+I102</f>
        <v>8</v>
      </c>
      <c r="J103" s="30">
        <f>C102+D102+E102+F102+G102+H102+I102+J102</f>
        <v>8</v>
      </c>
      <c r="K103" s="30">
        <f>C102+D102+E102+F102+G102+H102+I102+J102+K102</f>
        <v>8</v>
      </c>
      <c r="L103" s="30">
        <f>C102+D102+E102+F102+G102+H102+I102+J102+K102+L102</f>
        <v>8</v>
      </c>
      <c r="M103" s="30">
        <f>C102+D102+E102+F102+G102+H102+I102+J102+K102+L102+M102</f>
        <v>8</v>
      </c>
      <c r="N103" s="30">
        <f>C102+D102+E102+F102+G102+H102+I102+J102+K102+L102+M102+N102</f>
        <v>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0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0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0</v>
      </c>
      <c r="H122" s="88">
        <f>รายเดือน65!G9</f>
        <v>0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5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5</v>
      </c>
      <c r="H123" s="30">
        <f>C122+D122+E122+F122+G122+H122</f>
        <v>5</v>
      </c>
      <c r="I123" s="30">
        <f>C122+D122+E122+F122+G122+H122+I122</f>
        <v>5</v>
      </c>
      <c r="J123" s="30">
        <f>C122+D122+E122+F122+G122+H122+I122+J122</f>
        <v>5</v>
      </c>
      <c r="K123" s="30">
        <f>C122+D122+E122+F122+G122+H122+I122+J122+K122</f>
        <v>5</v>
      </c>
      <c r="L123" s="30">
        <f>C122+D122+E122+F122+G122+H122+I122+J122+K122+L122</f>
        <v>5</v>
      </c>
      <c r="M123" s="30">
        <f>C122+D122+E122+F122+G122+H122+I122+J122+K122+L122+M122</f>
        <v>5</v>
      </c>
      <c r="N123" s="30">
        <f>C122+D122+E122+F122+G122+H122+I122+J122+K122+L122+M122+N122</f>
        <v>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0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0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0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0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0</v>
      </c>
      <c r="H182" s="88">
        <f>รายเดือน65!G22</f>
        <v>0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0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0</v>
      </c>
      <c r="H183" s="30">
        <f>C182+D182+E182+F182+G182+H182</f>
        <v>0</v>
      </c>
      <c r="I183" s="30">
        <f>C182+D182+E182+F182+G182+H182+I182</f>
        <v>0</v>
      </c>
      <c r="J183" s="30">
        <f>C182+D182+E182+F182+G182+H182+I182+J182</f>
        <v>0</v>
      </c>
      <c r="K183" s="30">
        <f>C182+D182+E182+F182+G182+H182+I182+J182+K182</f>
        <v>0</v>
      </c>
      <c r="L183" s="30">
        <f>C182+D182+E182+F182+G182+H182+I182+J182+K182+L182</f>
        <v>0</v>
      </c>
      <c r="M183" s="30">
        <f>C182+D182+E182+F182+G182+H182+I182+J182+K182+L182+M182</f>
        <v>0</v>
      </c>
      <c r="N183" s="30">
        <f>C182+D182+E182+F182+G182+H182+I182+J182+K182+L182+M182+N182</f>
        <v>0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0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0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0</v>
      </c>
      <c r="H212" s="88">
        <f>รายเดือน65!G25</f>
        <v>0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0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0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D4" sqref="D4:D5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9.3142825208174216</v>
      </c>
    </row>
    <row r="4" spans="3:4" ht="24">
      <c r="C4" s="29" t="s">
        <v>29</v>
      </c>
      <c r="D4" s="39">
        <v>6.8713764225896501</v>
      </c>
    </row>
    <row r="5" spans="3:4" ht="24">
      <c r="C5" s="29" t="s">
        <v>26</v>
      </c>
      <c r="D5" s="39">
        <v>5.4500367877483171</v>
      </c>
    </row>
    <row r="6" spans="3:4" ht="24">
      <c r="C6" s="29" t="s">
        <v>24</v>
      </c>
      <c r="D6" s="39">
        <v>4.9604404871152559</v>
      </c>
    </row>
    <row r="7" spans="3:4" ht="24">
      <c r="C7" s="29" t="s">
        <v>23</v>
      </c>
      <c r="D7" s="39">
        <v>4.0673140474858913</v>
      </c>
    </row>
    <row r="8" spans="3:4" ht="24">
      <c r="C8" s="29" t="s">
        <v>28</v>
      </c>
      <c r="D8" s="39">
        <v>2.468831008517467</v>
      </c>
    </row>
    <row r="9" spans="3:4" ht="24">
      <c r="C9" s="29" t="s">
        <v>21</v>
      </c>
      <c r="D9" s="39">
        <v>1.921438773353487</v>
      </c>
    </row>
    <row r="10" spans="3:4" ht="24">
      <c r="C10" s="29" t="s">
        <v>25</v>
      </c>
      <c r="D10" s="39">
        <v>0</v>
      </c>
    </row>
    <row r="11" spans="3:4" ht="24">
      <c r="C11" s="29" t="s">
        <v>27</v>
      </c>
      <c r="D11" s="39">
        <v>0</v>
      </c>
    </row>
    <row r="12" spans="3:4" ht="24">
      <c r="C12" s="29" t="s">
        <v>34</v>
      </c>
      <c r="D12" s="39">
        <v>0</v>
      </c>
    </row>
    <row r="13" spans="3:4" ht="24">
      <c r="C13" s="29" t="s">
        <v>32</v>
      </c>
      <c r="D13" s="39">
        <v>0</v>
      </c>
    </row>
    <row r="14" spans="3:4" ht="24">
      <c r="C14" s="29" t="s">
        <v>33</v>
      </c>
      <c r="D14" s="39">
        <v>0</v>
      </c>
    </row>
    <row r="15" spans="3:4" ht="24">
      <c r="C15" s="29" t="s">
        <v>58</v>
      </c>
      <c r="D15" s="39">
        <v>0</v>
      </c>
    </row>
    <row r="16" spans="3:4" ht="24">
      <c r="C16" s="29" t="s">
        <v>30</v>
      </c>
      <c r="D16" s="39">
        <v>0</v>
      </c>
    </row>
    <row r="17" spans="3:4" ht="24">
      <c r="C17" s="29" t="s">
        <v>35</v>
      </c>
      <c r="D17" s="39">
        <v>0</v>
      </c>
    </row>
    <row r="18" spans="3:4" ht="24">
      <c r="C18" s="11" t="s">
        <v>59</v>
      </c>
      <c r="D18" s="39">
        <v>0</v>
      </c>
    </row>
    <row r="19" spans="3:4" ht="24">
      <c r="C19" s="11" t="s">
        <v>60</v>
      </c>
      <c r="D19">
        <v>0</v>
      </c>
    </row>
    <row r="20" spans="3:4" ht="24">
      <c r="C20" s="11" t="s">
        <v>61</v>
      </c>
      <c r="D20">
        <v>0</v>
      </c>
    </row>
    <row r="21" spans="3:4" ht="24">
      <c r="C21" s="11" t="s">
        <v>62</v>
      </c>
      <c r="D21">
        <v>0</v>
      </c>
    </row>
    <row r="22" spans="3:4" ht="24">
      <c r="C22" s="14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18 (อำเภอ)</vt:lpstr>
      <vt:lpstr>รายตำบล wk 18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2022-05-09T03:28:03Z</dcterms:modified>
</cp:coreProperties>
</file>