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jpeg" ContentType="image/jpeg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1365" yWindow="4590" windowWidth="10845" windowHeight="5355" tabRatio="893"/>
  </bookViews>
  <sheets>
    <sheet name="ภาพรวมจังหวัด" sheetId="73" r:id="rId1"/>
    <sheet name="รายเดือน64" sheetId="7" r:id="rId2"/>
    <sheet name="แยก3 รหัส" sheetId="10" r:id="rId3"/>
    <sheet name=" สัปดาห์ที่ 37 (อำเภอ)" sheetId="33" r:id="rId4"/>
    <sheet name="รายตำบลwk 37" sheetId="79" r:id="rId5"/>
    <sheet name="รายงานหมู่บ้าน รง 506" sheetId="151" r:id="rId6"/>
    <sheet name="มัธยฐานรายอำเภอ64" sheetId="76" r:id="rId7"/>
    <sheet name="Sheet1" sheetId="150" r:id="rId8"/>
  </sheets>
  <definedNames>
    <definedName name="_xlnm._FilterDatabase" localSheetId="7" hidden="1">Sheet1!$C$2:$D$2</definedName>
    <definedName name="_xlnm._FilterDatabase" localSheetId="1" hidden="1">รายเดือน64!$A$4:$O$4</definedName>
    <definedName name="_xlnm._FilterDatabase" localSheetId="4" hidden="1">'รายตำบลwk 37'!$A$2:$Q$197</definedName>
  </definedNames>
  <calcPr calcId="124519"/>
  <pivotCaches>
    <pivotCache cacheId="0" r:id="rId9"/>
  </pivotCaches>
</workbook>
</file>

<file path=xl/calcChain.xml><?xml version="1.0" encoding="utf-8"?>
<calcChain xmlns="http://schemas.openxmlformats.org/spreadsheetml/2006/main">
  <c r="H5" i="7"/>
  <c r="I5"/>
  <c r="N222" i="76"/>
  <c r="M222"/>
  <c r="L222"/>
  <c r="K222"/>
  <c r="J222"/>
  <c r="I222"/>
  <c r="H222"/>
  <c r="G222"/>
  <c r="F222"/>
  <c r="E222"/>
  <c r="D222"/>
  <c r="C222"/>
  <c r="P221" s="1"/>
  <c r="O221"/>
  <c r="N221"/>
  <c r="M221"/>
  <c r="L221"/>
  <c r="K221"/>
  <c r="J221"/>
  <c r="I221"/>
  <c r="H221"/>
  <c r="G221"/>
  <c r="F221"/>
  <c r="E221"/>
  <c r="D221"/>
  <c r="C221"/>
  <c r="O220" s="1"/>
  <c r="N220"/>
  <c r="M220"/>
  <c r="L220"/>
  <c r="K220"/>
  <c r="J220"/>
  <c r="I220"/>
  <c r="H220"/>
  <c r="G220"/>
  <c r="F220"/>
  <c r="E220"/>
  <c r="D220"/>
  <c r="C220"/>
  <c r="O219"/>
  <c r="O218"/>
  <c r="O217"/>
  <c r="O216"/>
  <c r="O215"/>
  <c r="N212"/>
  <c r="M212"/>
  <c r="L212"/>
  <c r="K212"/>
  <c r="J212"/>
  <c r="I212"/>
  <c r="H212"/>
  <c r="G212"/>
  <c r="F212"/>
  <c r="E212"/>
  <c r="D212"/>
  <c r="C212"/>
  <c r="P211"/>
  <c r="H213" l="1"/>
  <c r="N213"/>
  <c r="M213"/>
  <c r="K213"/>
  <c r="E213"/>
  <c r="O212"/>
  <c r="D213"/>
  <c r="J213"/>
  <c r="C213"/>
  <c r="I213"/>
  <c r="L213"/>
  <c r="E223"/>
  <c r="D223"/>
  <c r="I223"/>
  <c r="F223"/>
  <c r="C223"/>
  <c r="O222"/>
  <c r="G213"/>
  <c r="H223"/>
  <c r="N223"/>
  <c r="M223"/>
  <c r="L223"/>
  <c r="K223"/>
  <c r="J223"/>
  <c r="F213"/>
  <c r="G223"/>
  <c r="O211"/>
  <c r="N211"/>
  <c r="M211"/>
  <c r="L211"/>
  <c r="K211"/>
  <c r="J211"/>
  <c r="I211"/>
  <c r="H211"/>
  <c r="G211"/>
  <c r="F211" l="1"/>
  <c r="E211" s="1"/>
  <c r="D211"/>
  <c r="C211"/>
  <c r="O210" s="1"/>
  <c r="N210"/>
  <c r="M210"/>
  <c r="L210"/>
  <c r="K210"/>
  <c r="J210"/>
  <c r="I210"/>
  <c r="H210"/>
  <c r="G210"/>
  <c r="F210"/>
  <c r="E210"/>
  <c r="D210"/>
  <c r="C210"/>
  <c r="O209"/>
  <c r="O208"/>
  <c r="O207"/>
  <c r="O206"/>
  <c r="O205"/>
  <c r="N202"/>
  <c r="M202"/>
  <c r="L202"/>
  <c r="K202"/>
  <c r="J202"/>
  <c r="I202"/>
  <c r="H202"/>
  <c r="G202"/>
  <c r="F202"/>
  <c r="E202"/>
  <c r="D202"/>
  <c r="C202"/>
  <c r="P201"/>
  <c r="O201" s="1"/>
  <c r="N201"/>
  <c r="M201"/>
  <c r="L201"/>
  <c r="K201"/>
  <c r="J201"/>
  <c r="I201" s="1"/>
  <c r="H201"/>
  <c r="G201"/>
  <c r="F201"/>
  <c r="E201"/>
  <c r="D201"/>
  <c r="C201"/>
  <c r="O200"/>
  <c r="N200"/>
  <c r="M200"/>
  <c r="L200"/>
  <c r="K200"/>
  <c r="J200"/>
  <c r="I200"/>
  <c r="H200"/>
  <c r="G200"/>
  <c r="F200"/>
  <c r="E200"/>
  <c r="D200"/>
  <c r="C200"/>
  <c r="O199"/>
  <c r="O198"/>
  <c r="O197"/>
  <c r="O196"/>
  <c r="O195"/>
  <c r="N192"/>
  <c r="M192"/>
  <c r="L192"/>
  <c r="K192"/>
  <c r="J192"/>
  <c r="I192"/>
  <c r="H192"/>
  <c r="G192"/>
  <c r="F192"/>
  <c r="E192"/>
  <c r="D192"/>
  <c r="C192"/>
  <c r="P191"/>
  <c r="O191" s="1"/>
  <c r="N191"/>
  <c r="M191" s="1"/>
  <c r="L191"/>
  <c r="K191"/>
  <c r="J191"/>
  <c r="I191"/>
  <c r="H191"/>
  <c r="G191"/>
  <c r="F191"/>
  <c r="E191"/>
  <c r="D191"/>
  <c r="C191"/>
  <c r="O190" s="1"/>
  <c r="N190"/>
  <c r="M190"/>
  <c r="L190"/>
  <c r="K190"/>
  <c r="J190"/>
  <c r="I190"/>
  <c r="H190"/>
  <c r="G190"/>
  <c r="F190"/>
  <c r="E190"/>
  <c r="D190"/>
  <c r="C190"/>
  <c r="O189"/>
  <c r="O188"/>
  <c r="O187"/>
  <c r="O186"/>
  <c r="O185"/>
  <c r="N182"/>
  <c r="M182"/>
  <c r="L182"/>
  <c r="K182"/>
  <c r="J182"/>
  <c r="I182"/>
  <c r="H182"/>
  <c r="G182"/>
  <c r="F182"/>
  <c r="E182"/>
  <c r="D182"/>
  <c r="C182"/>
  <c r="P181"/>
  <c r="O181" s="1"/>
  <c r="N181"/>
  <c r="M181"/>
  <c r="L181"/>
  <c r="K181"/>
  <c r="J181"/>
  <c r="I181"/>
  <c r="H181"/>
  <c r="G181"/>
  <c r="F181" s="1"/>
  <c r="E181"/>
  <c r="D181"/>
  <c r="C181" s="1"/>
  <c r="O180" s="1"/>
  <c r="N180"/>
  <c r="M180"/>
  <c r="L180"/>
  <c r="K180"/>
  <c r="J180"/>
  <c r="I180"/>
  <c r="H180"/>
  <c r="G180"/>
  <c r="F180"/>
  <c r="E180"/>
  <c r="D180"/>
  <c r="C180"/>
  <c r="O179"/>
  <c r="O178"/>
  <c r="O177"/>
  <c r="O176"/>
  <c r="O175"/>
  <c r="N172"/>
  <c r="M172"/>
  <c r="L172"/>
  <c r="K172"/>
  <c r="J172"/>
  <c r="I172"/>
  <c r="H172"/>
  <c r="G172"/>
  <c r="F172"/>
  <c r="E172"/>
  <c r="D172"/>
  <c r="C172"/>
  <c r="P171" s="1"/>
  <c r="O171" s="1"/>
  <c r="N171"/>
  <c r="M171"/>
  <c r="L171"/>
  <c r="K171"/>
  <c r="J171"/>
  <c r="I171"/>
  <c r="H171" s="1"/>
  <c r="G171"/>
  <c r="F171"/>
  <c r="C173" l="1"/>
  <c r="K173"/>
  <c r="H203"/>
  <c r="G183"/>
  <c r="J173"/>
  <c r="H193"/>
  <c r="K203"/>
  <c r="I173"/>
  <c r="G193"/>
  <c r="H173"/>
  <c r="I193"/>
  <c r="G173"/>
  <c r="J203"/>
  <c r="I203"/>
  <c r="F183"/>
  <c r="N183"/>
  <c r="O172"/>
  <c r="E183"/>
  <c r="M183"/>
  <c r="D183"/>
  <c r="L183"/>
  <c r="F193"/>
  <c r="N193"/>
  <c r="C183"/>
  <c r="K183"/>
  <c r="E193"/>
  <c r="M193"/>
  <c r="G203"/>
  <c r="O182"/>
  <c r="J183"/>
  <c r="D193"/>
  <c r="L193"/>
  <c r="F203"/>
  <c r="N203"/>
  <c r="F173"/>
  <c r="N173"/>
  <c r="I183"/>
  <c r="C193"/>
  <c r="K193"/>
  <c r="E203"/>
  <c r="M203"/>
  <c r="E173"/>
  <c r="M173"/>
  <c r="H183"/>
  <c r="O192"/>
  <c r="J193"/>
  <c r="D203"/>
  <c r="C203" s="1"/>
  <c r="L203"/>
  <c r="D173"/>
  <c r="L173"/>
  <c r="O202"/>
  <c r="E171"/>
  <c r="D171"/>
  <c r="C171"/>
  <c r="O170"/>
  <c r="N170"/>
  <c r="M170"/>
  <c r="L170"/>
  <c r="K170"/>
  <c r="J170"/>
  <c r="I170"/>
  <c r="H170"/>
  <c r="G170"/>
  <c r="F170"/>
  <c r="E170"/>
  <c r="D170"/>
  <c r="C170"/>
  <c r="O169"/>
  <c r="O168"/>
  <c r="O167"/>
  <c r="O166"/>
  <c r="O165"/>
  <c r="N162"/>
  <c r="M162"/>
  <c r="L162"/>
  <c r="K162"/>
  <c r="J162"/>
  <c r="I162"/>
  <c r="H162"/>
  <c r="G162"/>
  <c r="F162"/>
  <c r="E162"/>
  <c r="D162"/>
  <c r="C162"/>
  <c r="P161"/>
  <c r="H163" l="1"/>
  <c r="G163"/>
  <c r="I163"/>
  <c r="F163"/>
  <c r="N163"/>
  <c r="D163"/>
  <c r="E163"/>
  <c r="M163"/>
  <c r="L163"/>
  <c r="C163"/>
  <c r="K163"/>
  <c r="O162"/>
  <c r="J163"/>
  <c r="O161"/>
  <c r="N161"/>
  <c r="M161"/>
  <c r="L161"/>
  <c r="K161" s="1"/>
  <c r="J161"/>
  <c r="I161"/>
  <c r="H161"/>
  <c r="G161"/>
  <c r="F161"/>
  <c r="E161"/>
  <c r="D161"/>
  <c r="C161"/>
  <c r="O160" s="1"/>
  <c r="N160"/>
  <c r="M160"/>
  <c r="L160"/>
  <c r="K160"/>
  <c r="J160"/>
  <c r="I160"/>
  <c r="H160"/>
  <c r="G160"/>
  <c r="F160"/>
  <c r="E160"/>
  <c r="D160"/>
  <c r="C160"/>
  <c r="O159"/>
  <c r="O158"/>
  <c r="O157"/>
  <c r="O156"/>
  <c r="O155"/>
  <c r="N152"/>
  <c r="M152" s="1"/>
  <c r="L152" s="1"/>
  <c r="K152" s="1"/>
  <c r="J152" s="1"/>
  <c r="I152" s="1"/>
  <c r="H152" s="1"/>
  <c r="G152" s="1"/>
  <c r="F152" s="1"/>
  <c r="E152" s="1"/>
  <c r="D152" s="1"/>
  <c r="C152"/>
  <c r="P151" s="1"/>
  <c r="O151" s="1"/>
  <c r="N151"/>
  <c r="M151" s="1"/>
  <c r="L151" s="1"/>
  <c r="K151"/>
  <c r="J151"/>
  <c r="I151" s="1"/>
  <c r="H151"/>
  <c r="G151"/>
  <c r="F151"/>
  <c r="E151" s="1"/>
  <c r="D151"/>
  <c r="C151"/>
  <c r="O150" s="1"/>
  <c r="N150"/>
  <c r="M150"/>
  <c r="L150"/>
  <c r="K150"/>
  <c r="J150"/>
  <c r="I150"/>
  <c r="H150"/>
  <c r="G150"/>
  <c r="F150"/>
  <c r="E150"/>
  <c r="D150"/>
  <c r="C150"/>
  <c r="O149"/>
  <c r="O148"/>
  <c r="O147"/>
  <c r="O146"/>
  <c r="O145"/>
  <c r="N142"/>
  <c r="M142"/>
  <c r="L142"/>
  <c r="K142"/>
  <c r="J142"/>
  <c r="I142"/>
  <c r="H142"/>
  <c r="G142"/>
  <c r="F142"/>
  <c r="E142"/>
  <c r="D142"/>
  <c r="C142"/>
  <c r="C143" s="1"/>
  <c r="P141"/>
  <c r="O141" s="1"/>
  <c r="N141"/>
  <c r="M141"/>
  <c r="L141" s="1"/>
  <c r="K141"/>
  <c r="I141"/>
  <c r="H141"/>
  <c r="G141"/>
  <c r="F141"/>
  <c r="E141"/>
  <c r="D141"/>
  <c r="C141"/>
  <c r="O140" s="1"/>
  <c r="N140"/>
  <c r="M140"/>
  <c r="L140"/>
  <c r="K140"/>
  <c r="J140"/>
  <c r="I140"/>
  <c r="H140"/>
  <c r="G140"/>
  <c r="F140"/>
  <c r="E140"/>
  <c r="D140"/>
  <c r="C140"/>
  <c r="O139"/>
  <c r="O138"/>
  <c r="O137"/>
  <c r="O136"/>
  <c r="O135"/>
  <c r="N132"/>
  <c r="M132"/>
  <c r="L132"/>
  <c r="K132"/>
  <c r="J132"/>
  <c r="I132"/>
  <c r="H132"/>
  <c r="G132"/>
  <c r="F132"/>
  <c r="E132"/>
  <c r="D132"/>
  <c r="C132"/>
  <c r="P131"/>
  <c r="O131" s="1"/>
  <c r="N131"/>
  <c r="M131"/>
  <c r="L131"/>
  <c r="K131"/>
  <c r="J131" s="1"/>
  <c r="I131"/>
  <c r="H131"/>
  <c r="G131"/>
  <c r="F131"/>
  <c r="E131"/>
  <c r="D131"/>
  <c r="C131"/>
  <c r="O130" s="1"/>
  <c r="N130"/>
  <c r="M130"/>
  <c r="L130"/>
  <c r="K130"/>
  <c r="J130"/>
  <c r="I130"/>
  <c r="H130"/>
  <c r="G130"/>
  <c r="F130"/>
  <c r="E130"/>
  <c r="D130"/>
  <c r="C130"/>
  <c r="O129"/>
  <c r="O128"/>
  <c r="O127"/>
  <c r="O126"/>
  <c r="O125"/>
  <c r="N122"/>
  <c r="M122" s="1"/>
  <c r="L122"/>
  <c r="K122"/>
  <c r="J122"/>
  <c r="I122"/>
  <c r="H122"/>
  <c r="G122"/>
  <c r="F122"/>
  <c r="E122"/>
  <c r="D122"/>
  <c r="C122"/>
  <c r="P121" s="1"/>
  <c r="O121"/>
  <c r="N121"/>
  <c r="M121" s="1"/>
  <c r="L121"/>
  <c r="K121"/>
  <c r="J121"/>
  <c r="I121"/>
  <c r="H121"/>
  <c r="G121"/>
  <c r="F121"/>
  <c r="E121"/>
  <c r="D121"/>
  <c r="C121"/>
  <c r="O120"/>
  <c r="N120"/>
  <c r="M120"/>
  <c r="L120"/>
  <c r="K120"/>
  <c r="J120"/>
  <c r="I120"/>
  <c r="H120"/>
  <c r="G120"/>
  <c r="F120"/>
  <c r="E120"/>
  <c r="D120"/>
  <c r="C120"/>
  <c r="O119"/>
  <c r="O118"/>
  <c r="O117"/>
  <c r="O116"/>
  <c r="O115"/>
  <c r="N112"/>
  <c r="M112"/>
  <c r="L112"/>
  <c r="K112"/>
  <c r="J112"/>
  <c r="I112"/>
  <c r="H112"/>
  <c r="G112"/>
  <c r="F112"/>
  <c r="E112"/>
  <c r="D112"/>
  <c r="C112"/>
  <c r="P111"/>
  <c r="O111" s="1"/>
  <c r="N113" l="1"/>
  <c r="O132"/>
  <c r="J143"/>
  <c r="D153"/>
  <c r="C153"/>
  <c r="O152"/>
  <c r="I153"/>
  <c r="I133"/>
  <c r="I143"/>
  <c r="M113"/>
  <c r="E113"/>
  <c r="G133"/>
  <c r="M153"/>
  <c r="D113"/>
  <c r="L153"/>
  <c r="M143"/>
  <c r="I113"/>
  <c r="H133"/>
  <c r="H143"/>
  <c r="L113"/>
  <c r="G143"/>
  <c r="K113"/>
  <c r="K133"/>
  <c r="N143"/>
  <c r="J113"/>
  <c r="K153"/>
  <c r="L143"/>
  <c r="E143"/>
  <c r="J153"/>
  <c r="H113"/>
  <c r="K143"/>
  <c r="D143"/>
  <c r="E153"/>
  <c r="J133"/>
  <c r="G123"/>
  <c r="O112"/>
  <c r="N123"/>
  <c r="M123"/>
  <c r="O142"/>
  <c r="L123"/>
  <c r="F133"/>
  <c r="N133"/>
  <c r="O122"/>
  <c r="M133"/>
  <c r="H153"/>
  <c r="G153"/>
  <c r="H123"/>
  <c r="F123"/>
  <c r="E123"/>
  <c r="D123"/>
  <c r="C123" s="1"/>
  <c r="K123"/>
  <c r="E133"/>
  <c r="G113"/>
  <c r="J123"/>
  <c r="D133"/>
  <c r="L133"/>
  <c r="F113"/>
  <c r="I123"/>
  <c r="C133"/>
  <c r="F143"/>
  <c r="F153"/>
  <c r="N153"/>
  <c r="N111"/>
  <c r="M111"/>
  <c r="L111"/>
  <c r="K111"/>
  <c r="J111"/>
  <c r="I111"/>
  <c r="H111" s="1"/>
  <c r="G111"/>
  <c r="F111"/>
  <c r="E111"/>
  <c r="D111"/>
  <c r="C111" s="1"/>
  <c r="O110" s="1"/>
  <c r="N110"/>
  <c r="M110"/>
  <c r="L110"/>
  <c r="K110"/>
  <c r="J110"/>
  <c r="I110"/>
  <c r="H110"/>
  <c r="G110"/>
  <c r="F110"/>
  <c r="E110"/>
  <c r="D110"/>
  <c r="C110"/>
  <c r="O109"/>
  <c r="O108"/>
  <c r="O107"/>
  <c r="O106"/>
  <c r="O105"/>
  <c r="N102"/>
  <c r="M102"/>
  <c r="L102"/>
  <c r="K102"/>
  <c r="J102"/>
  <c r="I102"/>
  <c r="H102"/>
  <c r="G102"/>
  <c r="F102"/>
  <c r="E102"/>
  <c r="D102"/>
  <c r="C102"/>
  <c r="P101"/>
  <c r="G103" l="1"/>
  <c r="F103"/>
  <c r="N103"/>
  <c r="M103"/>
  <c r="D103"/>
  <c r="L103"/>
  <c r="C103"/>
  <c r="O102"/>
  <c r="E103"/>
  <c r="K103"/>
  <c r="J103"/>
  <c r="I103"/>
  <c r="H103"/>
  <c r="O101"/>
  <c r="N101"/>
  <c r="M101"/>
  <c r="L101"/>
  <c r="K101"/>
  <c r="J101"/>
  <c r="I101"/>
  <c r="H101"/>
  <c r="G101"/>
  <c r="F101"/>
  <c r="E101" s="1"/>
  <c r="D101"/>
  <c r="C101"/>
  <c r="O100" s="1"/>
  <c r="N100"/>
  <c r="M100"/>
  <c r="L100"/>
  <c r="K100"/>
  <c r="J100"/>
  <c r="I100"/>
  <c r="H100"/>
  <c r="G100"/>
  <c r="F100"/>
  <c r="E100"/>
  <c r="D100"/>
  <c r="C100"/>
  <c r="O99"/>
  <c r="O98"/>
  <c r="O97"/>
  <c r="O96"/>
  <c r="O95"/>
  <c r="N92"/>
  <c r="M92"/>
  <c r="L92"/>
  <c r="K92"/>
  <c r="J92"/>
  <c r="I92"/>
  <c r="H92"/>
  <c r="G92"/>
  <c r="F92"/>
  <c r="E92"/>
  <c r="D92"/>
  <c r="C92"/>
  <c r="P91"/>
  <c r="O91"/>
  <c r="N91"/>
  <c r="M91"/>
  <c r="L91"/>
  <c r="K91"/>
  <c r="J91"/>
  <c r="I91" s="1"/>
  <c r="H91"/>
  <c r="G91"/>
  <c r="F91"/>
  <c r="E91"/>
  <c r="D91"/>
  <c r="C91"/>
  <c r="O90" s="1"/>
  <c r="N90"/>
  <c r="M90"/>
  <c r="L90"/>
  <c r="K90"/>
  <c r="J90"/>
  <c r="I90"/>
  <c r="H90"/>
  <c r="G90"/>
  <c r="F90"/>
  <c r="E90"/>
  <c r="D90"/>
  <c r="C90"/>
  <c r="O89"/>
  <c r="O88"/>
  <c r="O87"/>
  <c r="O86"/>
  <c r="O85"/>
  <c r="N82"/>
  <c r="M82"/>
  <c r="L82"/>
  <c r="K82"/>
  <c r="J82"/>
  <c r="I82"/>
  <c r="H82"/>
  <c r="G82"/>
  <c r="F82"/>
  <c r="E82"/>
  <c r="D82"/>
  <c r="C82"/>
  <c r="P81" s="1"/>
  <c r="O81"/>
  <c r="N81"/>
  <c r="M81"/>
  <c r="L81"/>
  <c r="K81"/>
  <c r="J81"/>
  <c r="I81"/>
  <c r="H81"/>
  <c r="G81"/>
  <c r="F81"/>
  <c r="E81"/>
  <c r="D81"/>
  <c r="C81"/>
  <c r="O80"/>
  <c r="N80"/>
  <c r="M80"/>
  <c r="L80"/>
  <c r="K80"/>
  <c r="J80"/>
  <c r="I80"/>
  <c r="H80"/>
  <c r="G80"/>
  <c r="F80"/>
  <c r="E80"/>
  <c r="D80"/>
  <c r="C80"/>
  <c r="O79"/>
  <c r="O78"/>
  <c r="O77"/>
  <c r="O76"/>
  <c r="O75"/>
  <c r="N72"/>
  <c r="M72"/>
  <c r="L72"/>
  <c r="K72"/>
  <c r="J72"/>
  <c r="I72"/>
  <c r="H72"/>
  <c r="G72"/>
  <c r="F72"/>
  <c r="E72"/>
  <c r="D72"/>
  <c r="C72"/>
  <c r="P71"/>
  <c r="O71"/>
  <c r="N71"/>
  <c r="M71"/>
  <c r="L71"/>
  <c r="K71"/>
  <c r="J71"/>
  <c r="I71" s="1"/>
  <c r="H71"/>
  <c r="G71"/>
  <c r="F71"/>
  <c r="E71"/>
  <c r="D71"/>
  <c r="C71"/>
  <c r="O70"/>
  <c r="N70"/>
  <c r="M70"/>
  <c r="L70"/>
  <c r="K70"/>
  <c r="J70"/>
  <c r="I70"/>
  <c r="H70"/>
  <c r="G70"/>
  <c r="F70"/>
  <c r="E70"/>
  <c r="D70"/>
  <c r="C70"/>
  <c r="O69"/>
  <c r="O68"/>
  <c r="O67"/>
  <c r="O66"/>
  <c r="O65"/>
  <c r="N62"/>
  <c r="M62"/>
  <c r="L62"/>
  <c r="K62"/>
  <c r="J62"/>
  <c r="I62"/>
  <c r="H62"/>
  <c r="G62"/>
  <c r="F62"/>
  <c r="E62"/>
  <c r="D62"/>
  <c r="C62"/>
  <c r="P61"/>
  <c r="O61"/>
  <c r="N61"/>
  <c r="M61"/>
  <c r="L61"/>
  <c r="K61"/>
  <c r="J61"/>
  <c r="I61"/>
  <c r="H61"/>
  <c r="G61"/>
  <c r="F61"/>
  <c r="E61"/>
  <c r="D61"/>
  <c r="C61"/>
  <c r="O60"/>
  <c r="N60"/>
  <c r="M60"/>
  <c r="L60"/>
  <c r="K60"/>
  <c r="J60"/>
  <c r="I60"/>
  <c r="H60"/>
  <c r="G60"/>
  <c r="F60"/>
  <c r="E60"/>
  <c r="D60"/>
  <c r="C60"/>
  <c r="O59"/>
  <c r="O58"/>
  <c r="O57"/>
  <c r="O56"/>
  <c r="O55"/>
  <c r="N52"/>
  <c r="M52"/>
  <c r="L52"/>
  <c r="K52"/>
  <c r="J52"/>
  <c r="I52"/>
  <c r="H52"/>
  <c r="G52"/>
  <c r="F52"/>
  <c r="E52"/>
  <c r="D52"/>
  <c r="C52"/>
  <c r="P51"/>
  <c r="O51"/>
  <c r="N51"/>
  <c r="M51"/>
  <c r="L51"/>
  <c r="K51"/>
  <c r="J51"/>
  <c r="I51"/>
  <c r="H51"/>
  <c r="G51" s="1"/>
  <c r="F51"/>
  <c r="E51"/>
  <c r="D51"/>
  <c r="C51" s="1"/>
  <c r="O50" s="1"/>
  <c r="N50"/>
  <c r="M50"/>
  <c r="L50"/>
  <c r="K50"/>
  <c r="J50"/>
  <c r="I50"/>
  <c r="H50"/>
  <c r="G50"/>
  <c r="F50"/>
  <c r="E50"/>
  <c r="D50"/>
  <c r="C50"/>
  <c r="O49"/>
  <c r="O48"/>
  <c r="O47"/>
  <c r="O46"/>
  <c r="O45"/>
  <c r="N42"/>
  <c r="M42"/>
  <c r="L42"/>
  <c r="K42"/>
  <c r="J42"/>
  <c r="I42"/>
  <c r="H42"/>
  <c r="G42"/>
  <c r="F42"/>
  <c r="E42"/>
  <c r="D42"/>
  <c r="C42"/>
  <c r="P41"/>
  <c r="E43" l="1"/>
  <c r="F43"/>
  <c r="D43"/>
  <c r="C43" s="1"/>
  <c r="M43"/>
  <c r="L43"/>
  <c r="G53"/>
  <c r="N43"/>
  <c r="J43"/>
  <c r="G73"/>
  <c r="H53"/>
  <c r="I43"/>
  <c r="H43"/>
  <c r="G93"/>
  <c r="G43"/>
  <c r="G63"/>
  <c r="H93"/>
  <c r="F63"/>
  <c r="N63"/>
  <c r="F73"/>
  <c r="N73"/>
  <c r="F83"/>
  <c r="N83"/>
  <c r="N53"/>
  <c r="M63"/>
  <c r="E73"/>
  <c r="M83"/>
  <c r="K43"/>
  <c r="E53"/>
  <c r="D63"/>
  <c r="L63"/>
  <c r="D73"/>
  <c r="L73"/>
  <c r="D83"/>
  <c r="L83"/>
  <c r="E93"/>
  <c r="M93"/>
  <c r="D53"/>
  <c r="L53"/>
  <c r="C63"/>
  <c r="K63"/>
  <c r="C73"/>
  <c r="K73"/>
  <c r="C83"/>
  <c r="K83"/>
  <c r="D93"/>
  <c r="L93"/>
  <c r="C53"/>
  <c r="K53"/>
  <c r="O62"/>
  <c r="J63"/>
  <c r="O72"/>
  <c r="J73"/>
  <c r="O82"/>
  <c r="J83"/>
  <c r="C93"/>
  <c r="K93"/>
  <c r="O52"/>
  <c r="J53"/>
  <c r="I63"/>
  <c r="I73"/>
  <c r="I83"/>
  <c r="O92"/>
  <c r="J93"/>
  <c r="I53"/>
  <c r="H63"/>
  <c r="H73"/>
  <c r="H83"/>
  <c r="I93"/>
  <c r="F53"/>
  <c r="E63"/>
  <c r="M73"/>
  <c r="E83"/>
  <c r="F93"/>
  <c r="N93"/>
  <c r="O42"/>
  <c r="M53"/>
  <c r="G83"/>
  <c r="O41"/>
  <c r="N41"/>
  <c r="M41" s="1"/>
  <c r="L41"/>
  <c r="K41"/>
  <c r="J41"/>
  <c r="I41" s="1"/>
  <c r="H41"/>
  <c r="G41"/>
  <c r="F41"/>
  <c r="E41"/>
  <c r="D41"/>
  <c r="C41"/>
  <c r="O40"/>
  <c r="N40"/>
  <c r="M40"/>
  <c r="L40"/>
  <c r="K40"/>
  <c r="J40"/>
  <c r="I40"/>
  <c r="H40"/>
  <c r="G40"/>
  <c r="F40"/>
  <c r="E40"/>
  <c r="D40"/>
  <c r="C40"/>
  <c r="O39"/>
  <c r="O38"/>
  <c r="O37"/>
  <c r="O36"/>
  <c r="O35"/>
  <c r="N32"/>
  <c r="M32"/>
  <c r="L32"/>
  <c r="K32"/>
  <c r="J32"/>
  <c r="I32"/>
  <c r="H32"/>
  <c r="G32"/>
  <c r="F32"/>
  <c r="E32"/>
  <c r="D32"/>
  <c r="C32"/>
  <c r="P31" s="1"/>
  <c r="H33" l="1"/>
  <c r="G33"/>
  <c r="F33"/>
  <c r="N33"/>
  <c r="E33"/>
  <c r="M33"/>
  <c r="D33"/>
  <c r="L33"/>
  <c r="C33"/>
  <c r="K33"/>
  <c r="O32"/>
  <c r="J33"/>
  <c r="I33"/>
  <c r="O31"/>
  <c r="N31"/>
  <c r="M31"/>
  <c r="L31"/>
  <c r="K31"/>
  <c r="J31"/>
  <c r="I31"/>
  <c r="H31"/>
  <c r="G31"/>
  <c r="F31"/>
  <c r="E31"/>
  <c r="D31" s="1"/>
  <c r="C31" s="1"/>
  <c r="O30"/>
  <c r="N30"/>
  <c r="M30"/>
  <c r="L30"/>
  <c r="K30"/>
  <c r="J30"/>
  <c r="I30"/>
  <c r="H30"/>
  <c r="G30"/>
  <c r="F30"/>
  <c r="E30"/>
  <c r="D30"/>
  <c r="C30"/>
  <c r="O29"/>
  <c r="N29"/>
  <c r="M29"/>
  <c r="L29"/>
  <c r="K29"/>
  <c r="J29"/>
  <c r="I29"/>
  <c r="H29"/>
  <c r="G29"/>
  <c r="F29"/>
  <c r="E29"/>
  <c r="D29"/>
  <c r="C29"/>
  <c r="O28"/>
  <c r="N28"/>
  <c r="M28"/>
  <c r="L28"/>
  <c r="K28"/>
  <c r="J28"/>
  <c r="I28"/>
  <c r="H28"/>
  <c r="G28"/>
  <c r="F28"/>
  <c r="E28"/>
  <c r="D28"/>
  <c r="C28"/>
  <c r="O27"/>
  <c r="N27"/>
  <c r="M27"/>
  <c r="L27"/>
  <c r="K27"/>
  <c r="J27"/>
  <c r="I27"/>
  <c r="H27"/>
  <c r="G27"/>
  <c r="F27"/>
  <c r="E27"/>
  <c r="D27"/>
  <c r="C27"/>
  <c r="O26"/>
  <c r="N26"/>
  <c r="M26"/>
  <c r="L26"/>
  <c r="K26"/>
  <c r="J26"/>
  <c r="I26"/>
  <c r="H26"/>
  <c r="G26"/>
  <c r="F26"/>
  <c r="E26"/>
  <c r="D26"/>
  <c r="C26"/>
  <c r="O25"/>
  <c r="N25"/>
  <c r="M25"/>
  <c r="L25"/>
  <c r="K25"/>
  <c r="J25"/>
  <c r="I25"/>
  <c r="H25"/>
  <c r="G25"/>
  <c r="F25"/>
  <c r="E25"/>
  <c r="D25"/>
  <c r="C25"/>
  <c r="N22"/>
  <c r="M22"/>
  <c r="L22"/>
  <c r="K22"/>
  <c r="J22"/>
  <c r="I22"/>
  <c r="H22"/>
  <c r="G22"/>
  <c r="F22"/>
  <c r="E22"/>
  <c r="D22"/>
  <c r="C22"/>
  <c r="P21"/>
  <c r="O21" s="1"/>
  <c r="N21"/>
  <c r="M21"/>
  <c r="L21"/>
  <c r="K21"/>
  <c r="J21"/>
  <c r="I21"/>
  <c r="H21" s="1"/>
  <c r="G21" s="1"/>
  <c r="F21"/>
  <c r="E21"/>
  <c r="D21"/>
  <c r="C21"/>
  <c r="O20" s="1"/>
  <c r="N20"/>
  <c r="M20"/>
  <c r="L20"/>
  <c r="K20"/>
  <c r="J20"/>
  <c r="I20"/>
  <c r="H20"/>
  <c r="G20"/>
  <c r="F20"/>
  <c r="E20"/>
  <c r="D20"/>
  <c r="C20"/>
  <c r="O19"/>
  <c r="O18"/>
  <c r="O17"/>
  <c r="O16"/>
  <c r="O15"/>
  <c r="I23" l="1"/>
  <c r="H23"/>
  <c r="K23"/>
  <c r="J23"/>
  <c r="G23"/>
  <c r="F23"/>
  <c r="N23"/>
  <c r="E23"/>
  <c r="M23"/>
  <c r="D23"/>
  <c r="L23"/>
  <c r="O22"/>
  <c r="N12"/>
  <c r="M12"/>
  <c r="L12"/>
  <c r="K12" s="1"/>
  <c r="J12" s="1"/>
  <c r="D12"/>
  <c r="C12" s="1"/>
  <c r="N11"/>
  <c r="M11" s="1"/>
  <c r="L11" s="1"/>
  <c r="K11"/>
  <c r="J11"/>
  <c r="I11" s="1"/>
  <c r="H11" s="1"/>
  <c r="P11" l="1"/>
  <c r="O11" s="1"/>
  <c r="D13"/>
  <c r="C13"/>
  <c r="G11"/>
  <c r="F11"/>
  <c r="E11" s="1"/>
  <c r="D11" s="1"/>
  <c r="C11"/>
  <c r="O10" s="1"/>
  <c r="N10"/>
  <c r="M10"/>
  <c r="L10"/>
  <c r="K10"/>
  <c r="J10"/>
  <c r="I10"/>
  <c r="H10"/>
  <c r="G10"/>
  <c r="F10"/>
  <c r="E10"/>
  <c r="D10"/>
  <c r="C10"/>
  <c r="O9"/>
  <c r="O8"/>
  <c r="H196" i="79"/>
  <c r="G196"/>
  <c r="F196"/>
  <c r="E196"/>
  <c r="C196"/>
  <c r="BB37" i="33"/>
  <c r="BA37"/>
  <c r="AZ37"/>
  <c r="AY37"/>
  <c r="AX37"/>
  <c r="AW37"/>
  <c r="AV37"/>
  <c r="AU37"/>
  <c r="AT37"/>
  <c r="AS37"/>
  <c r="AR37"/>
  <c r="AQ37"/>
  <c r="AP37"/>
  <c r="AO37"/>
  <c r="AN37"/>
  <c r="AM37"/>
  <c r="AL37"/>
  <c r="AK37"/>
  <c r="AJ37"/>
  <c r="AI37"/>
  <c r="AH37"/>
  <c r="AG37"/>
  <c r="AF37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C37"/>
  <c r="D196" i="79" l="1"/>
  <c r="C197" s="1"/>
  <c r="B37" i="33"/>
  <c r="B33"/>
  <c r="B32"/>
  <c r="BB31" s="1"/>
  <c r="BA31" s="1"/>
  <c r="AZ31" l="1"/>
  <c r="AY31" s="1"/>
  <c r="AX31" s="1"/>
  <c r="AW31" s="1"/>
  <c r="AV31" s="1"/>
  <c r="AU31" s="1"/>
  <c r="AT31" s="1"/>
  <c r="AS31" s="1"/>
  <c r="AR31" s="1"/>
  <c r="AQ31" s="1"/>
  <c r="AP31" s="1"/>
  <c r="AO31" s="1"/>
  <c r="AN31" s="1"/>
  <c r="BB25" l="1"/>
  <c r="BA25"/>
  <c r="AZ25"/>
  <c r="AY25"/>
  <c r="AX25"/>
  <c r="AW25"/>
  <c r="AV25"/>
  <c r="AU25"/>
  <c r="AT25"/>
  <c r="AS25"/>
  <c r="AR25"/>
  <c r="AQ25"/>
  <c r="AP25"/>
  <c r="AO25"/>
  <c r="AN25"/>
  <c r="AM25"/>
  <c r="AM31" s="1"/>
  <c r="AL25"/>
  <c r="AL31" s="1"/>
  <c r="AK25"/>
  <c r="AK31" s="1"/>
  <c r="AJ25"/>
  <c r="AJ31" s="1"/>
  <c r="AI25"/>
  <c r="AH25"/>
  <c r="AG25"/>
  <c r="AF25"/>
  <c r="AE25"/>
  <c r="AE31" s="1"/>
  <c r="AD25"/>
  <c r="AD31" s="1"/>
  <c r="AC25"/>
  <c r="AC31" s="1"/>
  <c r="AB25"/>
  <c r="AB31" s="1"/>
  <c r="AI31" l="1"/>
  <c r="AH31" s="1"/>
  <c r="AG31"/>
  <c r="AF31" s="1"/>
  <c r="AA25"/>
  <c r="AA31" s="1"/>
  <c r="Z25"/>
  <c r="Y25"/>
  <c r="X25"/>
  <c r="X31" s="1"/>
  <c r="W25"/>
  <c r="W31" s="1"/>
  <c r="V25"/>
  <c r="V31" s="1"/>
  <c r="U25"/>
  <c r="U31" s="1"/>
  <c r="T31" s="1"/>
  <c r="T25"/>
  <c r="S25"/>
  <c r="R25"/>
  <c r="Q25"/>
  <c r="P25"/>
  <c r="O25"/>
  <c r="N25"/>
  <c r="M25"/>
  <c r="M31" s="1"/>
  <c r="L25"/>
  <c r="L31" s="1"/>
  <c r="K25"/>
  <c r="K31" s="1"/>
  <c r="J25"/>
  <c r="J31" s="1"/>
  <c r="I25"/>
  <c r="I31" s="1"/>
  <c r="H25"/>
  <c r="H31" s="1"/>
  <c r="G25"/>
  <c r="G31" s="1"/>
  <c r="F25"/>
  <c r="F31" s="1"/>
  <c r="E25"/>
  <c r="E31" s="1"/>
  <c r="D25"/>
  <c r="D31" s="1"/>
  <c r="C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G28" i="10"/>
  <c r="D28"/>
  <c r="C28"/>
  <c r="B28"/>
  <c r="I27" s="1"/>
  <c r="H27"/>
  <c r="E27"/>
  <c r="F27" s="1"/>
  <c r="H26"/>
  <c r="F26" s="1"/>
  <c r="E26"/>
  <c r="I25" s="1"/>
  <c r="H25"/>
  <c r="F25" s="1"/>
  <c r="E25"/>
  <c r="H24"/>
  <c r="F24" s="1"/>
  <c r="E24"/>
  <c r="H23"/>
  <c r="F23"/>
  <c r="E23"/>
  <c r="I22" s="1"/>
  <c r="H22"/>
  <c r="F22" s="1"/>
  <c r="E22"/>
  <c r="I21" s="1"/>
  <c r="H21"/>
  <c r="F21" s="1"/>
  <c r="E21"/>
  <c r="I20" s="1"/>
  <c r="H20"/>
  <c r="F20" s="1"/>
  <c r="E20"/>
  <c r="I19" s="1"/>
  <c r="H19"/>
  <c r="F19"/>
  <c r="E19"/>
  <c r="H18"/>
  <c r="E18"/>
  <c r="H17"/>
  <c r="F17"/>
  <c r="E17"/>
  <c r="N16"/>
  <c r="H16"/>
  <c r="F16"/>
  <c r="E16"/>
  <c r="X15"/>
  <c r="H15"/>
  <c r="E15"/>
  <c r="F15" s="1"/>
  <c r="P14"/>
  <c r="H14"/>
  <c r="E14"/>
  <c r="I13" s="1"/>
  <c r="H13"/>
  <c r="F13" s="1"/>
  <c r="E13"/>
  <c r="H12"/>
  <c r="F12" s="1"/>
  <c r="E12"/>
  <c r="H11"/>
  <c r="E11"/>
  <c r="O10"/>
  <c r="N10"/>
  <c r="H10"/>
  <c r="E10"/>
  <c r="P9"/>
  <c r="H9"/>
  <c r="E9"/>
  <c r="P8"/>
  <c r="H8"/>
  <c r="F8" s="1"/>
  <c r="E8"/>
  <c r="P7"/>
  <c r="F9" l="1"/>
  <c r="I23"/>
  <c r="F14"/>
  <c r="I9"/>
  <c r="I12"/>
  <c r="I14"/>
  <c r="I16"/>
  <c r="I17"/>
  <c r="I24"/>
  <c r="I26"/>
  <c r="I8"/>
  <c r="F18"/>
  <c r="Z31" i="33"/>
  <c r="R9" i="10"/>
  <c r="O15"/>
  <c r="I18"/>
  <c r="Y31" i="33"/>
  <c r="F10" i="10"/>
  <c r="E28"/>
  <c r="F28" s="1"/>
  <c r="B25" i="33"/>
  <c r="C31"/>
  <c r="S31"/>
  <c r="R31" s="1"/>
  <c r="Q31" s="1"/>
  <c r="P31" s="1"/>
  <c r="O31" s="1"/>
  <c r="N31" s="1"/>
  <c r="R8" i="10"/>
  <c r="R7"/>
  <c r="H28"/>
  <c r="I28" s="1"/>
  <c r="I11"/>
  <c r="F11"/>
  <c r="I10"/>
  <c r="H7"/>
  <c r="F7" s="1"/>
  <c r="E7"/>
  <c r="R6"/>
  <c r="P6"/>
  <c r="G6"/>
  <c r="D6"/>
  <c r="B6"/>
  <c r="R5"/>
  <c r="P5"/>
  <c r="R4"/>
  <c r="P4"/>
  <c r="U27" i="7"/>
  <c r="S27"/>
  <c r="M27"/>
  <c r="L27"/>
  <c r="K27"/>
  <c r="J27"/>
  <c r="I27"/>
  <c r="H27"/>
  <c r="G27"/>
  <c r="F27"/>
  <c r="E27"/>
  <c r="D27"/>
  <c r="C27"/>
  <c r="B27"/>
  <c r="N26"/>
  <c r="N25"/>
  <c r="T25" s="1"/>
  <c r="N24"/>
  <c r="T24" s="1"/>
  <c r="N23"/>
  <c r="N22"/>
  <c r="N21"/>
  <c r="N20"/>
  <c r="T20" s="1"/>
  <c r="V20" l="1"/>
  <c r="O20" s="1"/>
  <c r="V25"/>
  <c r="O25" s="1"/>
  <c r="V24"/>
  <c r="O24" s="1"/>
  <c r="T21"/>
  <c r="V21" s="1"/>
  <c r="O21" s="1"/>
  <c r="B31" i="33"/>
  <c r="N27" i="7"/>
  <c r="H6" i="10"/>
  <c r="I6" s="1"/>
  <c r="I7"/>
  <c r="R10"/>
  <c r="P10" s="1"/>
  <c r="N19" i="7"/>
  <c r="N18"/>
  <c r="N17"/>
  <c r="N16"/>
  <c r="T16" s="1"/>
  <c r="N15"/>
  <c r="N14"/>
  <c r="N13"/>
  <c r="N12"/>
  <c r="N11"/>
  <c r="T11" s="1"/>
  <c r="V11" s="1"/>
  <c r="N10"/>
  <c r="N9"/>
  <c r="N8"/>
  <c r="T8" s="1"/>
  <c r="N7"/>
  <c r="T7" s="1"/>
  <c r="V7" s="1"/>
  <c r="O7" l="1"/>
  <c r="V8"/>
  <c r="O8" s="1"/>
  <c r="V16"/>
  <c r="O16" s="1"/>
  <c r="O11"/>
  <c r="N6"/>
  <c r="S5"/>
  <c r="L5" l="1"/>
  <c r="K5"/>
  <c r="I12" i="76"/>
  <c r="G5" i="7"/>
  <c r="H12" i="76" s="1"/>
  <c r="F5" i="7"/>
  <c r="D5"/>
  <c r="C5"/>
  <c r="B5"/>
  <c r="M14" i="73"/>
  <c r="L14"/>
  <c r="K14"/>
  <c r="J14"/>
  <c r="I14"/>
  <c r="H14"/>
  <c r="G14"/>
  <c r="F14"/>
  <c r="E14"/>
  <c r="D14"/>
  <c r="C14"/>
  <c r="B14"/>
  <c r="P13" s="1"/>
  <c r="N13"/>
  <c r="N12"/>
  <c r="Q11"/>
  <c r="P11"/>
  <c r="G12" i="76" l="1"/>
  <c r="F12" s="1"/>
  <c r="E12" s="1"/>
  <c r="I13" s="1"/>
  <c r="N5" i="7"/>
  <c r="N11" i="73"/>
  <c r="M11"/>
  <c r="L11"/>
  <c r="K11"/>
  <c r="J11"/>
  <c r="I11"/>
  <c r="H11"/>
  <c r="G11"/>
  <c r="F11" s="1"/>
  <c r="E11"/>
  <c r="D11"/>
  <c r="C11"/>
  <c r="B11"/>
  <c r="N10"/>
  <c r="M10"/>
  <c r="L10"/>
  <c r="K10"/>
  <c r="J10"/>
  <c r="I10"/>
  <c r="H10"/>
  <c r="G10"/>
  <c r="F10"/>
  <c r="E10"/>
  <c r="D10"/>
  <c r="C10"/>
  <c r="B10"/>
  <c r="O12" i="76" l="1"/>
  <c r="E13"/>
  <c r="G13"/>
  <c r="F13"/>
  <c r="N13"/>
  <c r="K13"/>
  <c r="L13"/>
  <c r="H13"/>
  <c r="M13"/>
  <c r="J13"/>
  <c r="N9" i="73"/>
  <c r="M9"/>
  <c r="L9"/>
  <c r="K9"/>
  <c r="J9"/>
  <c r="I9"/>
  <c r="H9"/>
  <c r="G9"/>
  <c r="F9"/>
  <c r="E9"/>
  <c r="D9"/>
  <c r="C9"/>
  <c r="B9"/>
  <c r="N8"/>
  <c r="N7"/>
  <c r="N6"/>
  <c r="N5"/>
  <c r="N4"/>
  <c r="T9" i="7"/>
  <c r="V9" s="1"/>
  <c r="O9" s="1"/>
  <c r="T10"/>
  <c r="V10" s="1"/>
  <c r="O10" s="1"/>
  <c r="T12"/>
  <c r="T13"/>
  <c r="V13" s="1"/>
  <c r="O13" s="1"/>
  <c r="T14"/>
  <c r="V14" s="1"/>
  <c r="O14" s="1"/>
  <c r="T15"/>
  <c r="V15" s="1"/>
  <c r="O15" s="1"/>
  <c r="T17"/>
  <c r="V17" s="1"/>
  <c r="O17" s="1"/>
  <c r="T18"/>
  <c r="V18" s="1"/>
  <c r="O18" s="1"/>
  <c r="T19"/>
  <c r="V19" s="1"/>
  <c r="O19" s="1"/>
  <c r="T22"/>
  <c r="V22" s="1"/>
  <c r="O22" s="1"/>
  <c r="T23"/>
  <c r="V23" s="1"/>
  <c r="O23" s="1"/>
  <c r="T26"/>
  <c r="V12"/>
  <c r="O12" s="1"/>
  <c r="V26"/>
  <c r="O26" s="1"/>
  <c r="T6"/>
  <c r="T5" s="1"/>
  <c r="V5" s="1"/>
  <c r="O5" s="1"/>
  <c r="W9" l="1"/>
  <c r="V6"/>
  <c r="O6" s="1"/>
  <c r="T27"/>
  <c r="V27" l="1"/>
  <c r="O27" s="1"/>
  <c r="W27"/>
  <c r="I15" i="10" l="1"/>
  <c r="P15"/>
  <c r="O16"/>
  <c r="P16" s="1"/>
  <c r="E6"/>
  <c r="F6"/>
</calcChain>
</file>

<file path=xl/sharedStrings.xml><?xml version="1.0" encoding="utf-8"?>
<sst xmlns="http://schemas.openxmlformats.org/spreadsheetml/2006/main" count="2636" uniqueCount="517">
  <si>
    <t>Base line</t>
  </si>
  <si>
    <t>(ลด 20 % มัธยฐาน)</t>
  </si>
  <si>
    <t>18.เชียงขวัญ</t>
  </si>
  <si>
    <t>19.หนองฮี</t>
  </si>
  <si>
    <t>20.ทุ่งเขาหลวง</t>
  </si>
  <si>
    <t>.</t>
  </si>
  <si>
    <t>รวม  3  รหัส</t>
  </si>
  <si>
    <t>DHF + DSS</t>
  </si>
  <si>
    <t xml:space="preserve"> รวม 3 รหัส</t>
  </si>
  <si>
    <t>อำเภอ</t>
  </si>
  <si>
    <t>ประชากร</t>
  </si>
  <si>
    <t>ผู้ป่วย</t>
  </si>
  <si>
    <t>ผู้ป่วยตาย</t>
  </si>
  <si>
    <t>อัตราป่วย</t>
  </si>
  <si>
    <t>อัตราป่วยตาย</t>
  </si>
  <si>
    <t>DHF</t>
  </si>
  <si>
    <t>DSS</t>
  </si>
  <si>
    <t>DF</t>
  </si>
  <si>
    <t>(ราย)</t>
  </si>
  <si>
    <t>(ร้อยละ)</t>
  </si>
  <si>
    <t>(ต่อแสน)</t>
  </si>
  <si>
    <t>เมือง</t>
  </si>
  <si>
    <t xml:space="preserve">  - นอกเขต</t>
  </si>
  <si>
    <t>เกษตรวิสัย</t>
  </si>
  <si>
    <t>จตุรพักตรพิมาน</t>
  </si>
  <si>
    <t>ธวัชบุรี</t>
  </si>
  <si>
    <t>พนมไพร</t>
  </si>
  <si>
    <t>โพนทอง</t>
  </si>
  <si>
    <t>เสลภูมิ</t>
  </si>
  <si>
    <t>สุวรรณภูมิ</t>
  </si>
  <si>
    <t>อาจสามารถ</t>
  </si>
  <si>
    <t>ปทุมรัตต์</t>
  </si>
  <si>
    <t>หนองพอก</t>
  </si>
  <si>
    <t>เมืองสรวง</t>
  </si>
  <si>
    <t>โพธิ์ชัย</t>
  </si>
  <si>
    <t>เมยวดี</t>
  </si>
  <si>
    <t>10 -14 ปี</t>
  </si>
  <si>
    <t>15-24 ปี</t>
  </si>
  <si>
    <t>25-44 ปี</t>
  </si>
  <si>
    <t>45 ปีขึ้นไป</t>
  </si>
  <si>
    <t>จำนวน</t>
  </si>
  <si>
    <t>รวม</t>
  </si>
  <si>
    <t>ตำบล</t>
  </si>
  <si>
    <t>เดือน</t>
  </si>
  <si>
    <t>กลุ่มอายุ</t>
  </si>
  <si>
    <t>0-4 ปี</t>
  </si>
  <si>
    <t>5- 9 ปี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</si>
  <si>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</si>
  <si>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</si>
  <si>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</si>
  <si>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</si>
  <si>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</si>
  <si>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</si>
  <si>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</si>
  <si>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</si>
  <si>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</si>
  <si>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</si>
  <si>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 xml:space="preserve">  -ในเขตเทศบาล</t>
  </si>
  <si>
    <t>โพนทราย</t>
  </si>
  <si>
    <t>ศรีสมเด็จ</t>
  </si>
  <si>
    <t>จังหาร</t>
  </si>
  <si>
    <t>เชียงขวัญ</t>
  </si>
  <si>
    <t>หนองฮี</t>
  </si>
  <si>
    <t>ทุ่งเขาหลวง</t>
  </si>
  <si>
    <t>รวมทั้งหมด</t>
  </si>
  <si>
    <t>ม.ค.</t>
  </si>
  <si>
    <t>ก.พ.</t>
  </si>
  <si>
    <t>สัปดาห์</t>
  </si>
  <si>
    <t>ร้อยละ</t>
  </si>
  <si>
    <t>เพศ</t>
  </si>
  <si>
    <t>ชาย</t>
  </si>
  <si>
    <t>หญิง</t>
  </si>
  <si>
    <t>ปี  พ.ศ.</t>
  </si>
  <si>
    <t>1. เมือง</t>
  </si>
  <si>
    <t>Target line ลด 20 % มัธยฐาน 5 ปี</t>
  </si>
  <si>
    <t>เขตเทศบาล</t>
  </si>
  <si>
    <t>อ.เมือง</t>
  </si>
  <si>
    <t>นอกเขต</t>
  </si>
  <si>
    <t>2. เกษตรวิสัย</t>
  </si>
  <si>
    <t>3.จตุรพักตรฯ</t>
  </si>
  <si>
    <t>4.ธวัชบุรี</t>
  </si>
  <si>
    <t>5.พนมไพร</t>
  </si>
  <si>
    <t>6.โพนทอง</t>
  </si>
  <si>
    <t>7.เสลภูมิ</t>
  </si>
  <si>
    <t>8.สุวรรณภูมิ</t>
  </si>
  <si>
    <t>9.อาจสามารถ</t>
  </si>
  <si>
    <t>10.ปทุมรัตต์</t>
  </si>
  <si>
    <t>11.หนองพอก</t>
  </si>
  <si>
    <t>12.เมืองสรวง</t>
  </si>
  <si>
    <t>13.โพธิ์ชัย</t>
  </si>
  <si>
    <t>14.เมยวดี</t>
  </si>
  <si>
    <t>15.โพนทราย</t>
  </si>
  <si>
    <t>16.ศรีสมเด็จ</t>
  </si>
  <si>
    <t>17.จังหาร</t>
  </si>
  <si>
    <t>w1</t>
  </si>
  <si>
    <t>w2</t>
  </si>
  <si>
    <t>w3</t>
  </si>
  <si>
    <t>w4</t>
  </si>
  <si>
    <t>w5</t>
  </si>
  <si>
    <t>w6</t>
  </si>
  <si>
    <t>w7</t>
  </si>
  <si>
    <t>w8</t>
  </si>
  <si>
    <t>w9</t>
  </si>
  <si>
    <t>w10</t>
  </si>
  <si>
    <t>w11</t>
  </si>
  <si>
    <t>w12</t>
  </si>
  <si>
    <t>w13</t>
  </si>
  <si>
    <t>w14</t>
  </si>
  <si>
    <t>w15</t>
  </si>
  <si>
    <t>w16</t>
  </si>
  <si>
    <t>w17</t>
  </si>
  <si>
    <t>w18</t>
  </si>
  <si>
    <t>w19</t>
  </si>
  <si>
    <t>w20</t>
  </si>
  <si>
    <t>w21</t>
  </si>
  <si>
    <t>w22</t>
  </si>
  <si>
    <t>w23</t>
  </si>
  <si>
    <t>w24</t>
  </si>
  <si>
    <t>w25</t>
  </si>
  <si>
    <t>w26</t>
  </si>
  <si>
    <t>w27</t>
  </si>
  <si>
    <t>w28</t>
  </si>
  <si>
    <t>w29</t>
  </si>
  <si>
    <t>w30</t>
  </si>
  <si>
    <t>w31</t>
  </si>
  <si>
    <t>w32</t>
  </si>
  <si>
    <t>w33</t>
  </si>
  <si>
    <t>w34</t>
  </si>
  <si>
    <t>w35</t>
  </si>
  <si>
    <t>w36</t>
  </si>
  <si>
    <t>w37</t>
  </si>
  <si>
    <t>w38</t>
  </si>
  <si>
    <t>w39</t>
  </si>
  <si>
    <t>w40</t>
  </si>
  <si>
    <t>w41</t>
  </si>
  <si>
    <t>w42</t>
  </si>
  <si>
    <t>w43</t>
  </si>
  <si>
    <t>w44</t>
  </si>
  <si>
    <t>w45</t>
  </si>
  <si>
    <t>w46</t>
  </si>
  <si>
    <t>w47</t>
  </si>
  <si>
    <t>w48</t>
  </si>
  <si>
    <t>w49</t>
  </si>
  <si>
    <t>w50</t>
  </si>
  <si>
    <t>w51</t>
  </si>
  <si>
    <t>w52</t>
  </si>
  <si>
    <t>เหนือเมือง</t>
  </si>
  <si>
    <t>ดงลาน</t>
  </si>
  <si>
    <t>หนองผือ</t>
  </si>
  <si>
    <t>ป่าสังข์</t>
  </si>
  <si>
    <t>บึงนคร</t>
  </si>
  <si>
    <t>ขวาว</t>
  </si>
  <si>
    <t>2561</t>
  </si>
  <si>
    <t>2562</t>
  </si>
  <si>
    <t>ค่าพยากรณ์ปี  2563</t>
  </si>
  <si>
    <t xml:space="preserve">                       จำนวนผู้ป่วยโรคไข้เลือดออก จำแนกรายเดือน จังหวัดร้อยเอ็ด ปี 2563  เปรียบเทียบปี 2562  , target  line   และค่ามัธยฐาน 5 ปี  </t>
  </si>
  <si>
    <t>โคกสูง</t>
  </si>
  <si>
    <t>ในเมือง</t>
  </si>
  <si>
    <t>สามขา</t>
  </si>
  <si>
    <t>ขวัญเมือง</t>
  </si>
  <si>
    <t>หนองไผ่</t>
  </si>
  <si>
    <t>เมืองหงส์</t>
  </si>
  <si>
    <t>หนองหิน</t>
  </si>
  <si>
    <t>ทุ่งกุลา</t>
  </si>
  <si>
    <t>หนองใหญ่</t>
  </si>
  <si>
    <t>น้ำคำ</t>
  </si>
  <si>
    <t>โพธิ์สัย</t>
  </si>
  <si>
    <t>โคกล่าม</t>
  </si>
  <si>
    <t>ดงแดง</t>
  </si>
  <si>
    <t>เมืองไพร</t>
  </si>
  <si>
    <t>โนนรัง</t>
  </si>
  <si>
    <t>หินกอง</t>
  </si>
  <si>
    <t>รอบเมือง</t>
  </si>
  <si>
    <t>หนองแวง</t>
  </si>
  <si>
    <t>บ้านแจ้ง</t>
  </si>
  <si>
    <t>เมืองบัว</t>
  </si>
  <si>
    <t>บึงเกลือ</t>
  </si>
  <si>
    <t>นาเลิง</t>
  </si>
  <si>
    <t>เมืองเปลือย</t>
  </si>
  <si>
    <t>พระธาตุ</t>
  </si>
  <si>
    <t>ยางคำ</t>
  </si>
  <si>
    <t>สวนจิก</t>
  </si>
  <si>
    <t>หนองแวงควง</t>
  </si>
  <si>
    <t>สระคู</t>
  </si>
  <si>
    <t>เกาะแก้ว</t>
  </si>
  <si>
    <t>สว่าง</t>
  </si>
  <si>
    <t>อุ่มเม้า</t>
  </si>
  <si>
    <t>สระบัว</t>
  </si>
  <si>
    <t>เมืองทอง</t>
  </si>
  <si>
    <t>หนองบัว</t>
  </si>
  <si>
    <t>โพธิ์ศรีสว่าง</t>
  </si>
  <si>
    <t>2563</t>
  </si>
  <si>
    <t>หนองแคน</t>
  </si>
  <si>
    <t>โนนสว่าง</t>
  </si>
  <si>
    <t>แวง</t>
  </si>
  <si>
    <t>ชื่ออำเภอ</t>
  </si>
  <si>
    <t>ชื่อตำบล</t>
  </si>
  <si>
    <t xml:space="preserve">การจัดอันดับ </t>
  </si>
  <si>
    <t>การจัดอันดับ(Rank)</t>
  </si>
  <si>
    <t>3 =  หมู่บ้านที่มีวันเริ่มป่วยของผู้ป่วยรายสุดท้ายในช่วง 1 - 2 สัปดาห์(นับจากสัปดาห์ที่เลือกย้อนหลังมา)</t>
  </si>
  <si>
    <t>2 =  หมู่บ้านที่มีวันเริ่มป่วยของผู้ป่วยรายสุดท้ายในช่วง 3 -  4 สัปดาห์ (นับจากสัปดาห์ที่เลือกย้อนหลังมา)</t>
  </si>
  <si>
    <t>ขอนแก่น</t>
  </si>
  <si>
    <t>1 =  หมู่บ้านที่มีวันเริ่มป่วยของผู้ป่วยรายสุดท้ายเกิน 4 สัปดาห์ (นับจากสัปดาห์ที่เลือกย้อนหลังมา)</t>
  </si>
  <si>
    <t>นาโพธิ์</t>
  </si>
  <si>
    <t>0 =  หมู่บ้านที่มีไม่มีผู้ป่วย</t>
  </si>
  <si>
    <t>สะอาดสมบูรณ์</t>
  </si>
  <si>
    <t>สีแก้ว</t>
  </si>
  <si>
    <t>ปอภาร</t>
  </si>
  <si>
    <t>หนองแก้ว</t>
  </si>
  <si>
    <t>แคนใหญ่</t>
  </si>
  <si>
    <t>โนนตาล</t>
  </si>
  <si>
    <t>เหล่าหลวง</t>
  </si>
  <si>
    <t>สิงห์โคก</t>
  </si>
  <si>
    <t>ดงครั่งใหญ่</t>
  </si>
  <si>
    <t>บ้านฝาง</t>
  </si>
  <si>
    <t>กำแพง</t>
  </si>
  <si>
    <t>กู่กาสิงห์</t>
  </si>
  <si>
    <t>น้ำอ้อม</t>
  </si>
  <si>
    <t>ทุ่งทอง</t>
  </si>
  <si>
    <t>ดงครั่งน้อย</t>
  </si>
  <si>
    <t>บัวแดง</t>
  </si>
  <si>
    <t>ดอกล้ำ</t>
  </si>
  <si>
    <t>โพนสูง</t>
  </si>
  <si>
    <t>โนนสวรรค์</t>
  </si>
  <si>
    <t>โนนสง่า</t>
  </si>
  <si>
    <t>ขี้เหล็ก</t>
  </si>
  <si>
    <t>หัวช้าง</t>
  </si>
  <si>
    <t>น้ำใส</t>
  </si>
  <si>
    <t>ดงกลาง</t>
  </si>
  <si>
    <t>อีง่อง</t>
  </si>
  <si>
    <t>ลิ้นฟ้า</t>
  </si>
  <si>
    <t>ดู่น้อย</t>
  </si>
  <si>
    <t>ศรีโคตร</t>
  </si>
  <si>
    <t>นิเวศน์</t>
  </si>
  <si>
    <t>ธงธานี</t>
  </si>
  <si>
    <t>มะอึ</t>
  </si>
  <si>
    <t>เขวาทุ่ง</t>
  </si>
  <si>
    <t>ไพศาล</t>
  </si>
  <si>
    <t>เมืองน้อย</t>
  </si>
  <si>
    <t>ราชธานี</t>
  </si>
  <si>
    <t>แสนสุข</t>
  </si>
  <si>
    <t>กุดน้ำใส</t>
  </si>
  <si>
    <t>หนองทัพไทย</t>
  </si>
  <si>
    <t>โพธิ์ใหญ่</t>
  </si>
  <si>
    <t>วารีสวัสดิ์</t>
  </si>
  <si>
    <t>โคกสว่าง</t>
  </si>
  <si>
    <t>นานวล</t>
  </si>
  <si>
    <t>คำไฮ</t>
  </si>
  <si>
    <t>สระแก้ว</t>
  </si>
  <si>
    <t>ค้อใหญ่</t>
  </si>
  <si>
    <t>ชานุวรรณ</t>
  </si>
  <si>
    <t>โคกกกม่วง</t>
  </si>
  <si>
    <t>นาอุดม</t>
  </si>
  <si>
    <t>โพธิ์ทอง</t>
  </si>
  <si>
    <t>โนนชัยศรี</t>
  </si>
  <si>
    <t>อุ่มเม่า</t>
  </si>
  <si>
    <t>คำนาดี</t>
  </si>
  <si>
    <t>พรมสวรรค์</t>
  </si>
  <si>
    <t>สระนกแก้ว</t>
  </si>
  <si>
    <t>วังสามัคคี</t>
  </si>
  <si>
    <t>ขามเปี้ย</t>
  </si>
  <si>
    <t>เชียงใหม่</t>
  </si>
  <si>
    <t>บัวคำ</t>
  </si>
  <si>
    <t>อัคคะคำ</t>
  </si>
  <si>
    <t>สะอาด</t>
  </si>
  <si>
    <t>คำพอุง</t>
  </si>
  <si>
    <t>หนองตาไก้</t>
  </si>
  <si>
    <t>ดอนโอง</t>
  </si>
  <si>
    <t>โพธิ์ศรี</t>
  </si>
  <si>
    <t>บึงงาม</t>
  </si>
  <si>
    <t>ภูเขาทอง</t>
  </si>
  <si>
    <t>กกโพธิ์</t>
  </si>
  <si>
    <t>หนองขุ่นใหญ่</t>
  </si>
  <si>
    <t>ผาน้ำย้อย</t>
  </si>
  <si>
    <t>ท่าสีดา</t>
  </si>
  <si>
    <t>กลาง</t>
  </si>
  <si>
    <t>นางาม</t>
  </si>
  <si>
    <t>นาแซง</t>
  </si>
  <si>
    <t>นาเมือง</t>
  </si>
  <si>
    <t>วังหลวง</t>
  </si>
  <si>
    <t>ท่าม่วง</t>
  </si>
  <si>
    <t>ภูเงิน</t>
  </si>
  <si>
    <t>เหล่าน้อย</t>
  </si>
  <si>
    <t>ศรีวิลัย</t>
  </si>
  <si>
    <t>หนองหลวง</t>
  </si>
  <si>
    <t>พรสวรรค์</t>
  </si>
  <si>
    <t>ดอกไม้</t>
  </si>
  <si>
    <t>นาใหญ่</t>
  </si>
  <si>
    <t>เมืองทุ่ง</t>
  </si>
  <si>
    <t>หัวโทน</t>
  </si>
  <si>
    <t>บ่อพันขัน</t>
  </si>
  <si>
    <t>ทุ่งหลวง</t>
  </si>
  <si>
    <t>ห้วยหินลาด</t>
  </si>
  <si>
    <t>ช้างเผือก</t>
  </si>
  <si>
    <t>ทุ่งศรีเมือง</t>
  </si>
  <si>
    <t>จำปาขัน</t>
  </si>
  <si>
    <t>คูเมือง</t>
  </si>
  <si>
    <t>กกกุง</t>
  </si>
  <si>
    <t>ศรีสว่าง</t>
  </si>
  <si>
    <t>ท่าหาดยาว</t>
  </si>
  <si>
    <t>โพนเมือง</t>
  </si>
  <si>
    <t>หน่อม</t>
  </si>
  <si>
    <t>หนองหมื่นถ่า</t>
  </si>
  <si>
    <t>หนองขาม</t>
  </si>
  <si>
    <t>โหรา</t>
  </si>
  <si>
    <t>ดู่</t>
  </si>
  <si>
    <t>ชุมพร</t>
  </si>
  <si>
    <t>บุ่งเลิศ</t>
  </si>
  <si>
    <t>ชมสะอาด</t>
  </si>
  <si>
    <t>บ้านบาก</t>
  </si>
  <si>
    <t>ดินดำ</t>
  </si>
  <si>
    <t>ปาฝา</t>
  </si>
  <si>
    <t>ม่วงลาด</t>
  </si>
  <si>
    <t>ดงสิงห์</t>
  </si>
  <si>
    <t>ยางใหญ่</t>
  </si>
  <si>
    <t>ผักแว่น</t>
  </si>
  <si>
    <t>แสนชาติ</t>
  </si>
  <si>
    <t>พลับพลา</t>
  </si>
  <si>
    <t>พระเจ้า</t>
  </si>
  <si>
    <t>หมูม้น</t>
  </si>
  <si>
    <t>บ้านเขือง</t>
  </si>
  <si>
    <t>สาวแห</t>
  </si>
  <si>
    <t>ดูกอึ่ง</t>
  </si>
  <si>
    <t>เด่นราษฎร์</t>
  </si>
  <si>
    <t>เทอดไทย</t>
  </si>
  <si>
    <t>มะบ้า</t>
  </si>
  <si>
    <t>เหล่า</t>
  </si>
  <si>
    <t xml:space="preserve">        รวมทั้งหมด</t>
  </si>
  <si>
    <t>ชื่อหมู่บ้าน</t>
  </si>
  <si>
    <t>อ้น</t>
  </si>
  <si>
    <t>ราย</t>
  </si>
  <si>
    <t>Wk</t>
  </si>
  <si>
    <t>ผลรวมทั้งหมด</t>
  </si>
  <si>
    <t>เกษตรวิสัย ผลรวม</t>
  </si>
  <si>
    <t>จตุรพักตรพิมาน ผลรวม</t>
  </si>
  <si>
    <t>ปทุมรัตต์ ผลรวม</t>
  </si>
  <si>
    <t xml:space="preserve">      เป้าหมาย  จำนวนผู้ป่วยไข้เลือดออก   (Target  line)    จ.ร้อยเอ็ด  จำแนกรายเดือน   ปี  2564</t>
  </si>
  <si>
    <t>มัธยฐาน 59-63</t>
  </si>
  <si>
    <t>2564  Cum.</t>
  </si>
  <si>
    <t xml:space="preserve">                       สถานการณ์โรคไข้เลือดออก  จังหวัดร้อยเอ็ด  รายเดือน  ปี  2564</t>
  </si>
  <si>
    <t>สถานการณ์ไข้เลือดออก  รายอำเภอ  จังหวัดร้อยเอ็ด  ปี  2564</t>
  </si>
  <si>
    <t xml:space="preserve">    สถานการณ์ไข้เลือดออก  รายอำเภอ  จังหวัดร้อยเอ็ด  ปี  2564</t>
  </si>
  <si>
    <t xml:space="preserve">                        จำนวนผู้ป่วย / อัตราป่วย ไข้เลือดออก  จำแนกตามกลุ่มอายุ  ปี 2564</t>
  </si>
  <si>
    <t xml:space="preserve">                จำนวนผู้ป่วยโรคไข้เลือดออก (3  รหัส)   จังหวัดร้อยเอ็ด  รายสัปดาห์   จำแนกรายอำเภอ ปี  2564</t>
  </si>
  <si>
    <t>จำนวนผู้ป่วยไข้เลือดอออก  รายสัปดาห์ปี    2559  - 2564</t>
  </si>
  <si>
    <t>2564</t>
  </si>
  <si>
    <t xml:space="preserve">      เป้าหมาย  จำนวนผู้ป่วยไข้เลือดออก   (Target  line)    รายอำเภอ   จ.ร้อยเอ็ด  จำแนกรายเดือน   ปี  2564</t>
  </si>
  <si>
    <t>เป้าหมายปี 64  (ราย)</t>
  </si>
  <si>
    <t>2559</t>
  </si>
  <si>
    <t>2560</t>
  </si>
  <si>
    <t>มัธยฐานปี 59-63</t>
  </si>
  <si>
    <t>2564  CUM.</t>
  </si>
  <si>
    <t>มัธยฐาน (59 - 63 )</t>
  </si>
  <si>
    <t>วัดบึง</t>
  </si>
  <si>
    <t>เมือง ผลรวม</t>
  </si>
  <si>
    <t>หัวช้าง ผลรวม</t>
  </si>
  <si>
    <t>บัวแดง ผลรวม</t>
  </si>
  <si>
    <t>ในเมือง ผลรวม</t>
  </si>
  <si>
    <t>ท่านคร</t>
  </si>
  <si>
    <t>ปี 2564</t>
  </si>
  <si>
    <t>โรงพยาบาล</t>
  </si>
  <si>
    <t>เขวาน้อย</t>
  </si>
  <si>
    <t>โพธิ์ทอง ผลรวม</t>
  </si>
  <si>
    <t>ศรีสมเด็จ ผลรวม</t>
  </si>
  <si>
    <t>สุวรรณภูมิ ผลรวม</t>
  </si>
  <si>
    <t>ผู้ป่วยไข้เลือดออก รายหมู่บ้าน จำแนกตามสัปดาห์ที่พบผู้ป่วย  ปี 2564</t>
  </si>
  <si>
    <t>โพนพอุง</t>
  </si>
  <si>
    <t>โพนงอย</t>
  </si>
  <si>
    <t>หนองกุง</t>
  </si>
  <si>
    <t>ไคร่นุ่น</t>
  </si>
  <si>
    <t>หนองทัพไทย ผลรวม</t>
  </si>
  <si>
    <t>พนมไพร ผลรวม</t>
  </si>
  <si>
    <t>ห้วยหินลาด ผลรวม</t>
  </si>
  <si>
    <t>หินกอง ผลรวม</t>
  </si>
  <si>
    <t>ภูเงิน ผลรวม</t>
  </si>
  <si>
    <t>นาแซง ผลรวม</t>
  </si>
  <si>
    <t>เสลภูมิ ผลรวม</t>
  </si>
  <si>
    <t>โคกคำเจริญ</t>
  </si>
  <si>
    <t>หนองหน่องพัฒนา</t>
  </si>
  <si>
    <t>เที่ยมแข้</t>
  </si>
  <si>
    <t>พระจันทร์</t>
  </si>
  <si>
    <t>บ้านฝาง ผลรวม</t>
  </si>
  <si>
    <t>อีง่อง ผลรวม</t>
  </si>
  <si>
    <t>น้ำใส ผลรวม</t>
  </si>
  <si>
    <t>ขวัญเมือง ผลรวม</t>
  </si>
  <si>
    <t>ยางกู่</t>
  </si>
  <si>
    <t>มะอึ ผลรวม</t>
  </si>
  <si>
    <t>ธวัชบุรี ผลรวม</t>
  </si>
  <si>
    <t>ฮ่องแฮ่</t>
  </si>
  <si>
    <t>โนนสวรรค์ ผลรวม</t>
  </si>
  <si>
    <t>หนองทุ่งมน</t>
  </si>
  <si>
    <t>รอบเมือง ผลรวม</t>
  </si>
  <si>
    <t>เก่าน้อย</t>
  </si>
  <si>
    <t>ไพศาล ผลรวม</t>
  </si>
  <si>
    <t>หนองหญ้าหวาย</t>
  </si>
  <si>
    <t>อุ่มเม้า ผลรวม</t>
  </si>
  <si>
    <t>ตลาด</t>
  </si>
  <si>
    <t>โนนใหม่</t>
  </si>
  <si>
    <t>พยอม</t>
  </si>
  <si>
    <t>สวนปอ</t>
  </si>
  <si>
    <t>หนองแคน ผลรวม</t>
  </si>
  <si>
    <t>พระอารามหลวง</t>
  </si>
  <si>
    <t>หนองซำ</t>
  </si>
  <si>
    <t>กอก</t>
  </si>
  <si>
    <t>ดงแดง ผลรวม</t>
  </si>
  <si>
    <t>เมืองหงส์ ผลรวม</t>
  </si>
  <si>
    <t>โพนทราย ผลรวม</t>
  </si>
  <si>
    <t>คัดเค้า</t>
  </si>
  <si>
    <t>มะเหลื่อม</t>
  </si>
  <si>
    <t>หนองพอก ผลรวม</t>
  </si>
  <si>
    <t>บักตู้</t>
  </si>
  <si>
    <t>คุ้มขี้เหล็กเหนือ</t>
  </si>
  <si>
    <t>โพนดวน</t>
  </si>
  <si>
    <t>โคกเพ็ก</t>
  </si>
  <si>
    <t>ดอกล้ำ ผลรวม</t>
  </si>
  <si>
    <t>นาแค</t>
  </si>
  <si>
    <t>ขี้เหล็ก ผลรวม</t>
  </si>
  <si>
    <t>แคน</t>
  </si>
  <si>
    <t>หนองบัวห้าว</t>
  </si>
  <si>
    <t>แคนใหญ่ ผลรวม</t>
  </si>
  <si>
    <t>หนองหลุบ</t>
  </si>
  <si>
    <t>นาโพธิ์ ผลรวม</t>
  </si>
  <si>
    <t>เล้า</t>
  </si>
  <si>
    <t>หนองแก้ว ผลรวม</t>
  </si>
  <si>
    <t>หวายหลึม</t>
  </si>
  <si>
    <t>มะบ้า ผลรวม</t>
  </si>
  <si>
    <t>ทุ่งเขาหลวง ผลรวม</t>
  </si>
  <si>
    <t>หนองม่วง</t>
  </si>
  <si>
    <t>wk 34</t>
  </si>
  <si>
    <t>กู่กาสิงห์ ผลรวม</t>
  </si>
  <si>
    <t>งูเหลือม</t>
  </si>
  <si>
    <t>วังโดน</t>
  </si>
  <si>
    <t>หนองแก</t>
  </si>
  <si>
    <t>ลิ้นฟ้า ผลรวม</t>
  </si>
  <si>
    <t>ดูน</t>
  </si>
  <si>
    <t>โนนตาแสง</t>
  </si>
  <si>
    <t>ดงช้าง</t>
  </si>
  <si>
    <t>โนนทัน</t>
  </si>
  <si>
    <t>โนนสง่า ผลรวม</t>
  </si>
  <si>
    <t>บัวขาว</t>
  </si>
  <si>
    <t>สระบัว ผลรวม</t>
  </si>
  <si>
    <t>คุ้มใต้</t>
  </si>
  <si>
    <t>พานลุย</t>
  </si>
  <si>
    <t>เชียงใหม่ ผลรวม</t>
  </si>
  <si>
    <t>โพธิ์ชัย ผลรวม</t>
  </si>
  <si>
    <t>ศรีโพนทอง</t>
  </si>
  <si>
    <t>ท่าหาดยาว ผลรวม</t>
  </si>
  <si>
    <t>กลางเมืองใหม่</t>
  </si>
  <si>
    <t>กู่</t>
  </si>
  <si>
    <t>คุ้มกลางเมืองใหม่</t>
  </si>
  <si>
    <t>ดอนพิมาน</t>
  </si>
  <si>
    <t>สระคู ผลรวม</t>
  </si>
  <si>
    <t>หนองแล้ง</t>
  </si>
  <si>
    <t>ตำแย</t>
  </si>
  <si>
    <t>จำปาขัน ผลรวม</t>
  </si>
  <si>
    <t>wk 35</t>
  </si>
  <si>
    <t>คำแดง</t>
  </si>
  <si>
    <t>โคกสว่าง ผลรวม</t>
  </si>
  <si>
    <t>โพธิ์น้อยเหนือ</t>
  </si>
  <si>
    <t>แสนสุข ผลรวม</t>
  </si>
  <si>
    <t>คำแวง</t>
  </si>
  <si>
    <t>แวง ผลรวม</t>
  </si>
  <si>
    <t>โพนทอง ผลรวม</t>
  </si>
  <si>
    <t>ดงเมือง</t>
  </si>
  <si>
    <t>เมืองเปลือย ผลรวม</t>
  </si>
  <si>
    <t>คุ้มหลังศาล</t>
  </si>
  <si>
    <t>ยางสวรรค์</t>
  </si>
  <si>
    <t>เมืองทุ่ง ผลรวม</t>
  </si>
  <si>
    <t>สระโพนทอง</t>
  </si>
  <si>
    <t>ทุ่งหลวง ผลรวม</t>
  </si>
  <si>
    <t>ทุ่งสนาม</t>
  </si>
  <si>
    <t>หนองหลวง ผลรวม</t>
  </si>
  <si>
    <t>wk 36</t>
  </si>
  <si>
    <t>ป่ายาง</t>
  </si>
  <si>
    <t>สะแบง</t>
  </si>
  <si>
    <t>ป่าฝ้าย</t>
  </si>
  <si>
    <t>โพนทัน</t>
  </si>
  <si>
    <t>หนองกลาง</t>
  </si>
  <si>
    <t>ดงครั่งใหญ่ ผลรวม</t>
  </si>
  <si>
    <t>ฝางดง</t>
  </si>
  <si>
    <t>หนองสิม</t>
  </si>
  <si>
    <t>สิงห์โคก ผลรวม</t>
  </si>
  <si>
    <t>น้ำอ้อม ผลรวม</t>
  </si>
  <si>
    <t>หนองเพียงขันธ์</t>
  </si>
  <si>
    <t>นางงาม</t>
  </si>
  <si>
    <t>หัวนาคำ</t>
  </si>
  <si>
    <t>ดงกลาง ผลรวม</t>
  </si>
  <si>
    <t>ดู่ใหญ่</t>
  </si>
  <si>
    <t>โนน</t>
  </si>
  <si>
    <t>สีแก้ว ผลรวม</t>
  </si>
  <si>
    <t>โนนสะอาด</t>
  </si>
  <si>
    <t>ดูกอึ่ง ผลรวม</t>
  </si>
  <si>
    <t>หนองฮี ผลรวม</t>
  </si>
  <si>
    <t>ข้อมูล  ณ  วันที่  19  กันยายน  2564   (จากรายงาน 506)</t>
  </si>
  <si>
    <t>ข้อมูล  ณ  วันที่ 19 กันยายน  2564   (จากรายงาน 506)</t>
  </si>
  <si>
    <t>ข้อมูล  ณ  วันที่ 19 กันยายน 2564   (จากรายงาน 506)</t>
  </si>
  <si>
    <t>wk 1 - 33</t>
  </si>
  <si>
    <t>wk 34-37</t>
  </si>
  <si>
    <t>wk 37</t>
  </si>
  <si>
    <t xml:space="preserve"> พื้นที่การระบาดไข้เลือดออก  รายตำบล   ในช่วง 4  สัปดาห์ล่าสุด   ระหว่างวันที่  22 สิงหาคม - 19 กันยายน  2564</t>
  </si>
  <si>
    <t>รวมผู้ป่วยสะสม  wk 1 - 37  (ราย)</t>
  </si>
  <si>
    <t>ข้อมูล ณ วันที่  19  กันยายน  2564 (จากรายงานเร่งด่วน)</t>
  </si>
  <si>
    <t>หนองส้าว</t>
  </si>
  <si>
    <t>หนองผึ้ง</t>
  </si>
  <si>
    <t>หนองแวง ผลรวม</t>
  </si>
  <si>
    <t>ยางจ้อง</t>
  </si>
  <si>
    <t>โพนตูม</t>
  </si>
  <si>
    <t>ทุ่งทอง ผลรวม</t>
  </si>
  <si>
    <t>บัวหลวง</t>
  </si>
  <si>
    <t>ยางกลาง</t>
  </si>
  <si>
    <t>เหล่า ผลรวม</t>
  </si>
  <si>
    <t>ดอนดู่</t>
  </si>
  <si>
    <t>ชนวน</t>
  </si>
  <si>
    <t>จานใต้</t>
  </si>
  <si>
    <t>โพนสูง ผลรวม</t>
  </si>
  <si>
    <t>เทวาประสิทธิ์</t>
  </si>
  <si>
    <t>โนนสวาง</t>
  </si>
</sst>
</file>

<file path=xl/styles.xml><?xml version="1.0" encoding="utf-8"?>
<styleSheet xmlns="http://schemas.openxmlformats.org/spreadsheetml/2006/main">
  <numFmts count="7">
    <numFmt numFmtId="41" formatCode="_-* #,##0_-;\-* #,##0_-;_-* &quot;-&quot;_-;_-@_-"/>
    <numFmt numFmtId="43" formatCode="_-* #,##0.00_-;\-* #,##0.00_-;_-* &quot;-&quot;??_-;_-@_-"/>
    <numFmt numFmtId="187" formatCode="0.0"/>
    <numFmt numFmtId="188" formatCode="#,##0.0"/>
    <numFmt numFmtId="189" formatCode="[$-107041E]d&quot; &quot;mmm&quot; &quot;yy;@"/>
    <numFmt numFmtId="190" formatCode="#,##0.000"/>
    <numFmt numFmtId="191" formatCode="[$-107041E]d&quot; &quot;mmm&quot; &quot;yy"/>
  </numFmts>
  <fonts count="71">
    <font>
      <sz val="14"/>
      <name val="Cordia New"/>
      <charset val="222"/>
    </font>
    <font>
      <sz val="14"/>
      <name val="Cordia New"/>
      <family val="2"/>
    </font>
    <font>
      <b/>
      <sz val="16"/>
      <color indexed="8"/>
      <name val="Cordia New"/>
      <family val="2"/>
      <charset val="222"/>
    </font>
    <font>
      <sz val="16"/>
      <name val="Cordia New"/>
      <family val="2"/>
      <charset val="222"/>
    </font>
    <font>
      <b/>
      <sz val="16"/>
      <name val="Cordia New"/>
      <family val="2"/>
      <charset val="222"/>
    </font>
    <font>
      <b/>
      <sz val="14"/>
      <name val="Cordia New"/>
      <family val="2"/>
      <charset val="222"/>
    </font>
    <font>
      <sz val="14"/>
      <name val="Cordia New"/>
      <family val="2"/>
      <charset val="222"/>
    </font>
    <font>
      <sz val="14"/>
      <name val="Angsana New"/>
      <family val="1"/>
      <charset val="222"/>
    </font>
    <font>
      <b/>
      <sz val="14"/>
      <name val="Angsana New"/>
      <family val="1"/>
      <charset val="222"/>
    </font>
    <font>
      <sz val="16"/>
      <color indexed="8"/>
      <name val="Cordia New"/>
      <family val="2"/>
      <charset val="222"/>
    </font>
    <font>
      <sz val="16"/>
      <name val="Angsana New"/>
      <family val="1"/>
      <charset val="222"/>
    </font>
    <font>
      <sz val="8"/>
      <name val="Cordia New"/>
      <family val="2"/>
    </font>
    <font>
      <b/>
      <sz val="14"/>
      <name val="Cordia New"/>
      <family val="2"/>
    </font>
    <font>
      <b/>
      <sz val="14"/>
      <color indexed="12"/>
      <name val="Cordia New"/>
      <family val="2"/>
    </font>
    <font>
      <b/>
      <sz val="16"/>
      <name val="Angsana New"/>
      <family val="1"/>
      <charset val="222"/>
    </font>
    <font>
      <b/>
      <sz val="16"/>
      <color indexed="12"/>
      <name val="Angsana New"/>
      <family val="1"/>
      <charset val="222"/>
    </font>
    <font>
      <b/>
      <sz val="16"/>
      <color indexed="14"/>
      <name val="Cordia New"/>
      <family val="2"/>
      <charset val="222"/>
    </font>
    <font>
      <b/>
      <sz val="16"/>
      <color indexed="12"/>
      <name val="Cordia New"/>
      <family val="2"/>
      <charset val="222"/>
    </font>
    <font>
      <b/>
      <sz val="16"/>
      <name val="Angsana New"/>
      <family val="1"/>
    </font>
    <font>
      <b/>
      <sz val="10"/>
      <name val="Angsana New"/>
      <family val="1"/>
      <charset val="222"/>
    </font>
    <font>
      <b/>
      <sz val="16"/>
      <color indexed="10"/>
      <name val="Cordia New"/>
      <family val="2"/>
      <charset val="222"/>
    </font>
    <font>
      <sz val="16"/>
      <name val="Cordia New"/>
      <family val="2"/>
    </font>
    <font>
      <b/>
      <sz val="14"/>
      <color indexed="10"/>
      <name val="Cordia New"/>
      <family val="2"/>
    </font>
    <font>
      <b/>
      <sz val="14"/>
      <color indexed="12"/>
      <name val="Cordia New"/>
      <family val="2"/>
      <charset val="222"/>
    </font>
    <font>
      <b/>
      <sz val="16"/>
      <color indexed="12"/>
      <name val="Cordia New"/>
      <family val="2"/>
      <charset val="222"/>
    </font>
    <font>
      <b/>
      <sz val="14"/>
      <color indexed="12"/>
      <name val="Cordia New"/>
      <family val="2"/>
      <charset val="222"/>
    </font>
    <font>
      <sz val="14"/>
      <color indexed="12"/>
      <name val="Cordia New"/>
      <family val="2"/>
      <charset val="222"/>
    </font>
    <font>
      <sz val="8"/>
      <name val="Cordia New"/>
      <family val="2"/>
    </font>
    <font>
      <b/>
      <sz val="16"/>
      <name val="Cordia New"/>
      <family val="2"/>
    </font>
    <font>
      <b/>
      <sz val="16"/>
      <color indexed="10"/>
      <name val="Angsana New"/>
      <family val="1"/>
      <charset val="222"/>
    </font>
    <font>
      <b/>
      <sz val="14"/>
      <color indexed="14"/>
      <name val="Cordia New"/>
      <family val="2"/>
    </font>
    <font>
      <b/>
      <sz val="16"/>
      <color indexed="36"/>
      <name val="Angsana New"/>
      <family val="1"/>
      <charset val="222"/>
    </font>
    <font>
      <sz val="14"/>
      <color indexed="14"/>
      <name val="Cordia New"/>
      <family val="2"/>
    </font>
    <font>
      <sz val="14"/>
      <color indexed="12"/>
      <name val="Cordia New"/>
      <family val="2"/>
    </font>
    <font>
      <sz val="16"/>
      <color indexed="10"/>
      <name val="Cordia New"/>
      <family val="2"/>
    </font>
    <font>
      <sz val="14"/>
      <color indexed="10"/>
      <name val="Cordia New"/>
      <family val="2"/>
    </font>
    <font>
      <b/>
      <sz val="14"/>
      <color indexed="14"/>
      <name val="Cordia New"/>
      <family val="2"/>
      <charset val="222"/>
    </font>
    <font>
      <sz val="14"/>
      <color indexed="14"/>
      <name val="Cordia New"/>
      <family val="2"/>
      <charset val="222"/>
    </font>
    <font>
      <b/>
      <sz val="16"/>
      <color indexed="10"/>
      <name val="Cordia New"/>
      <family val="2"/>
    </font>
    <font>
      <b/>
      <sz val="16"/>
      <color indexed="14"/>
      <name val="Angsana New"/>
      <family val="1"/>
      <charset val="222"/>
    </font>
    <font>
      <b/>
      <sz val="14"/>
      <color rgb="FFFF00FF"/>
      <name val="Cordia New"/>
      <family val="2"/>
    </font>
    <font>
      <b/>
      <sz val="10"/>
      <color indexed="12"/>
      <name val="MS Sans Serif"/>
      <family val="2"/>
      <charset val="222"/>
    </font>
    <font>
      <b/>
      <sz val="11"/>
      <color indexed="10"/>
      <name val="MS Sans Serif"/>
      <family val="2"/>
      <charset val="222"/>
    </font>
    <font>
      <b/>
      <sz val="10"/>
      <color indexed="9"/>
      <name val="MS Sans Serif"/>
      <family val="2"/>
      <charset val="222"/>
    </font>
    <font>
      <b/>
      <sz val="10"/>
      <color indexed="10"/>
      <name val="MS Sans Serif"/>
      <family val="2"/>
      <charset val="222"/>
    </font>
    <font>
      <b/>
      <sz val="10"/>
      <name val="MS Sans Serif"/>
      <family val="2"/>
      <charset val="222"/>
    </font>
    <font>
      <sz val="14"/>
      <color rgb="FF0000FF"/>
      <name val="Cordia New"/>
      <family val="2"/>
    </font>
    <font>
      <b/>
      <sz val="15"/>
      <color rgb="FFFF0000"/>
      <name val="Cordia New"/>
      <family val="2"/>
    </font>
    <font>
      <sz val="12"/>
      <color theme="1"/>
      <name val="Tahoma"/>
      <family val="2"/>
      <charset val="222"/>
    </font>
    <font>
      <sz val="10"/>
      <color indexed="8"/>
      <name val="Tahoma"/>
      <family val="2"/>
    </font>
    <font>
      <sz val="14"/>
      <color indexed="8"/>
      <name val="AngsanaUPC"/>
      <family val="1"/>
    </font>
    <font>
      <sz val="14"/>
      <color rgb="FF000000"/>
      <name val="Cordia New"/>
      <family val="2"/>
    </font>
    <font>
      <sz val="10"/>
      <color indexed="8"/>
      <name val="Tahoma"/>
      <family val="2"/>
    </font>
    <font>
      <sz val="10"/>
      <name val="MS Sans Serif"/>
      <family val="2"/>
    </font>
    <font>
      <b/>
      <sz val="10"/>
      <color rgb="FF0000FF"/>
      <name val="MS Sans Serif"/>
      <family val="2"/>
      <charset val="222"/>
    </font>
    <font>
      <b/>
      <sz val="18"/>
      <color rgb="FF0000FF"/>
      <name val="TH SarabunPSK"/>
      <family val="2"/>
    </font>
    <font>
      <b/>
      <sz val="18"/>
      <color rgb="FFFF0000"/>
      <name val="TH SarabunPSK"/>
      <family val="2"/>
    </font>
    <font>
      <sz val="10"/>
      <color indexed="8"/>
      <name val="Tahoma"/>
      <family val="2"/>
    </font>
    <font>
      <b/>
      <sz val="16"/>
      <color indexed="8"/>
      <name val="Angsana New"/>
      <family val="1"/>
    </font>
    <font>
      <b/>
      <sz val="16"/>
      <color indexed="14"/>
      <name val="Cordia New"/>
      <family val="2"/>
    </font>
    <font>
      <b/>
      <sz val="16"/>
      <color indexed="12"/>
      <name val="Cordia New"/>
      <family val="2"/>
    </font>
    <font>
      <b/>
      <sz val="16"/>
      <color indexed="8"/>
      <name val="Angsana New"/>
      <family val="1"/>
      <charset val="222"/>
    </font>
    <font>
      <b/>
      <sz val="16"/>
      <color indexed="18"/>
      <name val="Angsana New"/>
      <family val="1"/>
      <charset val="222"/>
    </font>
    <font>
      <b/>
      <sz val="16"/>
      <color indexed="8"/>
      <name val="Cordia New"/>
      <family val="2"/>
    </font>
    <font>
      <sz val="16"/>
      <color indexed="8"/>
      <name val="Cordia New"/>
      <family val="2"/>
    </font>
    <font>
      <sz val="14"/>
      <color theme="0"/>
      <name val="Cordia New"/>
      <family val="2"/>
      <charset val="222"/>
    </font>
    <font>
      <b/>
      <sz val="10"/>
      <color rgb="FF0000CC"/>
      <name val="MS Sans Serif"/>
      <family val="2"/>
      <charset val="222"/>
    </font>
    <font>
      <sz val="14"/>
      <color theme="1"/>
      <name val="Cordia New"/>
      <family val="2"/>
      <charset val="222"/>
    </font>
    <font>
      <sz val="18"/>
      <name val="TH SarabunPSK"/>
      <family val="2"/>
    </font>
    <font>
      <b/>
      <sz val="18"/>
      <name val="TH SarabunPSK"/>
      <family val="2"/>
    </font>
    <font>
      <b/>
      <sz val="18"/>
      <color theme="1"/>
      <name val="TH SarabunPSK"/>
      <family val="2"/>
    </font>
  </fonts>
  <fills count="2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38">
    <xf numFmtId="0" fontId="0" fillId="0" borderId="0"/>
    <xf numFmtId="43" fontId="1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9" fillId="0" borderId="0"/>
    <xf numFmtId="0" fontId="49" fillId="0" borderId="0"/>
    <xf numFmtId="191" fontId="51" fillId="0" borderId="0"/>
    <xf numFmtId="0" fontId="1" fillId="0" borderId="0"/>
    <xf numFmtId="0" fontId="48" fillId="0" borderId="0"/>
    <xf numFmtId="0" fontId="52" fillId="0" borderId="0"/>
    <xf numFmtId="0" fontId="52" fillId="0" borderId="0"/>
    <xf numFmtId="0" fontId="53" fillId="0" borderId="0"/>
    <xf numFmtId="191" fontId="51" fillId="0" borderId="0"/>
    <xf numFmtId="0" fontId="5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</cellStyleXfs>
  <cellXfs count="37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3" fontId="3" fillId="0" borderId="3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0" fontId="3" fillId="0" borderId="7" xfId="0" applyFont="1" applyBorder="1"/>
    <xf numFmtId="3" fontId="3" fillId="0" borderId="7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3" fillId="0" borderId="8" xfId="0" applyFont="1" applyBorder="1"/>
    <xf numFmtId="0" fontId="4" fillId="0" borderId="0" xfId="0" applyFont="1"/>
    <xf numFmtId="0" fontId="0" fillId="0" borderId="0" xfId="0" applyAlignment="1">
      <alignment horizontal="center"/>
    </xf>
    <xf numFmtId="0" fontId="3" fillId="0" borderId="9" xfId="0" applyFont="1" applyBorder="1" applyAlignment="1">
      <alignment horizont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49" fontId="4" fillId="0" borderId="9" xfId="0" applyNumberFormat="1" applyFont="1" applyBorder="1" applyAlignment="1">
      <alignment horizontal="center"/>
    </xf>
    <xf numFmtId="0" fontId="5" fillId="0" borderId="2" xfId="0" applyFont="1" applyBorder="1"/>
    <xf numFmtId="0" fontId="5" fillId="0" borderId="11" xfId="0" applyFont="1" applyBorder="1" applyAlignment="1">
      <alignment horizontal="center"/>
    </xf>
    <xf numFmtId="0" fontId="9" fillId="0" borderId="3" xfId="0" applyFont="1" applyBorder="1"/>
    <xf numFmtId="0" fontId="5" fillId="0" borderId="6" xfId="0" applyFont="1" applyBorder="1" applyAlignment="1">
      <alignment horizontal="center"/>
    </xf>
    <xf numFmtId="0" fontId="9" fillId="0" borderId="4" xfId="0" applyFont="1" applyBorder="1"/>
    <xf numFmtId="0" fontId="9" fillId="0" borderId="7" xfId="0" applyFont="1" applyBorder="1"/>
    <xf numFmtId="3" fontId="5" fillId="2" borderId="9" xfId="0" applyNumberFormat="1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3" fontId="4" fillId="2" borderId="9" xfId="0" applyNumberFormat="1" applyFont="1" applyFill="1" applyBorder="1" applyAlignment="1">
      <alignment horizontal="center"/>
    </xf>
    <xf numFmtId="2" fontId="4" fillId="2" borderId="9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3" fontId="3" fillId="0" borderId="9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2" fontId="3" fillId="0" borderId="0" xfId="0" applyNumberFormat="1" applyFont="1" applyAlignment="1">
      <alignment horizontal="center"/>
    </xf>
    <xf numFmtId="2" fontId="0" fillId="0" borderId="0" xfId="0" applyNumberFormat="1"/>
    <xf numFmtId="0" fontId="6" fillId="0" borderId="0" xfId="0" applyFont="1"/>
    <xf numFmtId="2" fontId="6" fillId="0" borderId="0" xfId="0" applyNumberFormat="1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1" fontId="4" fillId="3" borderId="3" xfId="0" applyNumberFormat="1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/>
    </xf>
    <xf numFmtId="1" fontId="4" fillId="4" borderId="3" xfId="0" applyNumberFormat="1" applyFont="1" applyFill="1" applyBorder="1" applyAlignment="1">
      <alignment horizontal="center"/>
    </xf>
    <xf numFmtId="2" fontId="4" fillId="4" borderId="3" xfId="0" applyNumberFormat="1" applyFont="1" applyFill="1" applyBorder="1" applyAlignment="1">
      <alignment horizontal="center"/>
    </xf>
    <xf numFmtId="1" fontId="4" fillId="3" borderId="5" xfId="0" applyNumberFormat="1" applyFont="1" applyFill="1" applyBorder="1" applyAlignment="1">
      <alignment horizontal="center"/>
    </xf>
    <xf numFmtId="2" fontId="4" fillId="3" borderId="5" xfId="0" applyNumberFormat="1" applyFont="1" applyFill="1" applyBorder="1" applyAlignment="1">
      <alignment horizontal="center"/>
    </xf>
    <xf numFmtId="1" fontId="4" fillId="4" borderId="4" xfId="0" applyNumberFormat="1" applyFont="1" applyFill="1" applyBorder="1" applyAlignment="1">
      <alignment horizontal="center"/>
    </xf>
    <xf numFmtId="2" fontId="4" fillId="4" borderId="4" xfId="0" applyNumberFormat="1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13" fillId="0" borderId="0" xfId="0" applyFont="1"/>
    <xf numFmtId="3" fontId="5" fillId="0" borderId="9" xfId="0" applyNumberFormat="1" applyFont="1" applyFill="1" applyBorder="1" applyAlignment="1">
      <alignment horizontal="center"/>
    </xf>
    <xf numFmtId="2" fontId="4" fillId="5" borderId="9" xfId="0" applyNumberFormat="1" applyFont="1" applyFill="1" applyBorder="1" applyAlignment="1">
      <alignment horizontal="center"/>
    </xf>
    <xf numFmtId="2" fontId="4" fillId="0" borderId="9" xfId="0" applyNumberFormat="1" applyFont="1" applyBorder="1" applyAlignment="1">
      <alignment horizontal="center"/>
    </xf>
    <xf numFmtId="3" fontId="3" fillId="0" borderId="0" xfId="0" applyNumberFormat="1" applyFont="1" applyBorder="1" applyAlignment="1">
      <alignment horizontal="center"/>
    </xf>
    <xf numFmtId="49" fontId="3" fillId="0" borderId="0" xfId="0" applyNumberFormat="1" applyFont="1" applyAlignment="1">
      <alignment horizontal="center"/>
    </xf>
    <xf numFmtId="4" fontId="4" fillId="0" borderId="0" xfId="0" applyNumberFormat="1" applyFont="1" applyBorder="1" applyAlignment="1">
      <alignment horizontal="center"/>
    </xf>
    <xf numFmtId="2" fontId="4" fillId="6" borderId="9" xfId="0" applyNumberFormat="1" applyFont="1" applyFill="1" applyBorder="1"/>
    <xf numFmtId="0" fontId="4" fillId="0" borderId="9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3" fontId="3" fillId="0" borderId="9" xfId="0" applyNumberFormat="1" applyFont="1" applyFill="1" applyBorder="1" applyAlignment="1">
      <alignment horizontal="center"/>
    </xf>
    <xf numFmtId="2" fontId="3" fillId="0" borderId="0" xfId="0" applyNumberFormat="1" applyFont="1"/>
    <xf numFmtId="0" fontId="4" fillId="5" borderId="9" xfId="0" applyFont="1" applyFill="1" applyBorder="1" applyAlignment="1">
      <alignment horizontal="center"/>
    </xf>
    <xf numFmtId="3" fontId="4" fillId="5" borderId="9" xfId="0" applyNumberFormat="1" applyFont="1" applyFill="1" applyBorder="1" applyAlignment="1">
      <alignment horizontal="center"/>
    </xf>
    <xf numFmtId="0" fontId="16" fillId="0" borderId="0" xfId="0" applyFont="1"/>
    <xf numFmtId="0" fontId="17" fillId="0" borderId="0" xfId="0" applyFont="1"/>
    <xf numFmtId="3" fontId="14" fillId="3" borderId="9" xfId="0" applyNumberFormat="1" applyFont="1" applyFill="1" applyBorder="1" applyAlignment="1">
      <alignment horizontal="center"/>
    </xf>
    <xf numFmtId="3" fontId="18" fillId="4" borderId="9" xfId="0" applyNumberFormat="1" applyFont="1" applyFill="1" applyBorder="1" applyAlignment="1">
      <alignment horizontal="center"/>
    </xf>
    <xf numFmtId="1" fontId="14" fillId="5" borderId="9" xfId="0" applyNumberFormat="1" applyFont="1" applyFill="1" applyBorder="1" applyAlignment="1">
      <alignment horizontal="center"/>
    </xf>
    <xf numFmtId="3" fontId="14" fillId="5" borderId="9" xfId="0" applyNumberFormat="1" applyFont="1" applyFill="1" applyBorder="1" applyAlignment="1">
      <alignment horizontal="center"/>
    </xf>
    <xf numFmtId="3" fontId="5" fillId="6" borderId="9" xfId="0" applyNumberFormat="1" applyFont="1" applyFill="1" applyBorder="1" applyAlignment="1">
      <alignment horizontal="center"/>
    </xf>
    <xf numFmtId="3" fontId="14" fillId="6" borderId="9" xfId="0" applyNumberFormat="1" applyFont="1" applyFill="1" applyBorder="1" applyAlignment="1">
      <alignment horizontal="center"/>
    </xf>
    <xf numFmtId="3" fontId="14" fillId="0" borderId="9" xfId="0" applyNumberFormat="1" applyFont="1" applyFill="1" applyBorder="1" applyAlignment="1">
      <alignment horizontal="center"/>
    </xf>
    <xf numFmtId="1" fontId="18" fillId="4" borderId="9" xfId="0" applyNumberFormat="1" applyFont="1" applyFill="1" applyBorder="1" applyAlignment="1">
      <alignment horizontal="center"/>
    </xf>
    <xf numFmtId="187" fontId="10" fillId="0" borderId="0" xfId="0" applyNumberFormat="1" applyFont="1"/>
    <xf numFmtId="0" fontId="24" fillId="0" borderId="0" xfId="0" applyFont="1"/>
    <xf numFmtId="0" fontId="24" fillId="2" borderId="9" xfId="0" applyFont="1" applyFill="1" applyBorder="1" applyAlignment="1">
      <alignment horizontal="center"/>
    </xf>
    <xf numFmtId="3" fontId="25" fillId="2" borderId="9" xfId="0" applyNumberFormat="1" applyFont="1" applyFill="1" applyBorder="1" applyAlignment="1">
      <alignment horizontal="center"/>
    </xf>
    <xf numFmtId="2" fontId="25" fillId="2" borderId="9" xfId="0" applyNumberFormat="1" applyFont="1" applyFill="1" applyBorder="1" applyAlignment="1">
      <alignment horizontal="center"/>
    </xf>
    <xf numFmtId="0" fontId="26" fillId="0" borderId="0" xfId="0" applyFont="1"/>
    <xf numFmtId="3" fontId="24" fillId="2" borderId="9" xfId="0" applyNumberFormat="1" applyFont="1" applyFill="1" applyBorder="1" applyAlignment="1">
      <alignment horizontal="center"/>
    </xf>
    <xf numFmtId="2" fontId="24" fillId="2" borderId="9" xfId="0" applyNumberFormat="1" applyFont="1" applyFill="1" applyBorder="1" applyAlignment="1">
      <alignment horizontal="center"/>
    </xf>
    <xf numFmtId="0" fontId="25" fillId="0" borderId="0" xfId="0" applyFont="1"/>
    <xf numFmtId="0" fontId="25" fillId="0" borderId="0" xfId="0" applyFont="1" applyAlignment="1">
      <alignment horizontal="center"/>
    </xf>
    <xf numFmtId="0" fontId="20" fillId="0" borderId="0" xfId="0" applyFont="1"/>
    <xf numFmtId="3" fontId="20" fillId="2" borderId="9" xfId="0" applyNumberFormat="1" applyFont="1" applyFill="1" applyBorder="1" applyAlignment="1">
      <alignment horizontal="center"/>
    </xf>
    <xf numFmtId="2" fontId="20" fillId="2" borderId="9" xfId="0" applyNumberFormat="1" applyFont="1" applyFill="1" applyBorder="1" applyAlignment="1">
      <alignment horizontal="center"/>
    </xf>
    <xf numFmtId="0" fontId="20" fillId="2" borderId="9" xfId="0" applyFont="1" applyFill="1" applyBorder="1" applyAlignment="1">
      <alignment horizontal="center"/>
    </xf>
    <xf numFmtId="1" fontId="0" fillId="0" borderId="0" xfId="0" applyNumberFormat="1"/>
    <xf numFmtId="3" fontId="0" fillId="0" borderId="0" xfId="0" applyNumberFormat="1"/>
    <xf numFmtId="1" fontId="10" fillId="5" borderId="9" xfId="0" applyNumberFormat="1" applyFont="1" applyFill="1" applyBorder="1" applyAlignment="1">
      <alignment horizontal="center"/>
    </xf>
    <xf numFmtId="1" fontId="14" fillId="6" borderId="9" xfId="0" applyNumberFormat="1" applyFont="1" applyFill="1" applyBorder="1" applyAlignment="1">
      <alignment horizontal="center"/>
    </xf>
    <xf numFmtId="3" fontId="23" fillId="2" borderId="9" xfId="0" applyNumberFormat="1" applyFon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center"/>
    </xf>
    <xf numFmtId="0" fontId="0" fillId="0" borderId="0" xfId="0" applyBorder="1"/>
    <xf numFmtId="3" fontId="0" fillId="0" borderId="0" xfId="0" applyNumberFormat="1" applyBorder="1" applyAlignment="1">
      <alignment horizontal="center"/>
    </xf>
    <xf numFmtId="1" fontId="0" fillId="0" borderId="0" xfId="0" applyNumberFormat="1" applyBorder="1"/>
    <xf numFmtId="0" fontId="9" fillId="0" borderId="9" xfId="0" applyFont="1" applyBorder="1"/>
    <xf numFmtId="0" fontId="9" fillId="0" borderId="2" xfId="0" applyFont="1" applyBorder="1"/>
    <xf numFmtId="0" fontId="17" fillId="3" borderId="2" xfId="0" applyFont="1" applyFill="1" applyBorder="1" applyAlignment="1">
      <alignment horizontal="center"/>
    </xf>
    <xf numFmtId="1" fontId="29" fillId="4" borderId="9" xfId="0" applyNumberFormat="1" applyFont="1" applyFill="1" applyBorder="1" applyAlignment="1">
      <alignment horizontal="center"/>
    </xf>
    <xf numFmtId="0" fontId="28" fillId="0" borderId="3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3" fontId="13" fillId="0" borderId="9" xfId="0" applyNumberFormat="1" applyFont="1" applyBorder="1" applyAlignment="1">
      <alignment horizontal="center"/>
    </xf>
    <xf numFmtId="4" fontId="0" fillId="0" borderId="0" xfId="0" applyNumberFormat="1"/>
    <xf numFmtId="3" fontId="13" fillId="5" borderId="9" xfId="0" applyNumberFormat="1" applyFont="1" applyFill="1" applyBorder="1" applyAlignment="1">
      <alignment horizontal="center"/>
    </xf>
    <xf numFmtId="3" fontId="34" fillId="0" borderId="0" xfId="0" applyNumberFormat="1" applyFont="1"/>
    <xf numFmtId="2" fontId="34" fillId="0" borderId="0" xfId="0" applyNumberFormat="1" applyFont="1"/>
    <xf numFmtId="0" fontId="0" fillId="0" borderId="0" xfId="0" applyFill="1" applyBorder="1" applyAlignment="1">
      <alignment horizontal="center"/>
    </xf>
    <xf numFmtId="0" fontId="35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7" fillId="3" borderId="17" xfId="0" applyFont="1" applyFill="1" applyBorder="1" applyAlignment="1">
      <alignment horizontal="center"/>
    </xf>
    <xf numFmtId="0" fontId="30" fillId="5" borderId="2" xfId="0" applyFont="1" applyFill="1" applyBorder="1" applyAlignment="1">
      <alignment horizontal="center"/>
    </xf>
    <xf numFmtId="0" fontId="16" fillId="3" borderId="9" xfId="0" applyFont="1" applyFill="1" applyBorder="1" applyAlignment="1">
      <alignment horizontal="center"/>
    </xf>
    <xf numFmtId="0" fontId="37" fillId="0" borderId="0" xfId="0" applyFont="1"/>
    <xf numFmtId="1" fontId="15" fillId="0" borderId="0" xfId="0" applyNumberFormat="1" applyFont="1" applyAlignment="1">
      <alignment horizontal="center"/>
    </xf>
    <xf numFmtId="2" fontId="33" fillId="0" borderId="0" xfId="0" applyNumberFormat="1" applyFont="1" applyFill="1" applyBorder="1"/>
    <xf numFmtId="3" fontId="38" fillId="4" borderId="9" xfId="0" applyNumberFormat="1" applyFont="1" applyFill="1" applyBorder="1" applyAlignment="1">
      <alignment horizontal="center"/>
    </xf>
    <xf numFmtId="3" fontId="36" fillId="2" borderId="9" xfId="0" applyNumberFormat="1" applyFont="1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13" fillId="3" borderId="19" xfId="0" applyFont="1" applyFill="1" applyBorder="1" applyAlignment="1">
      <alignment horizontal="center"/>
    </xf>
    <xf numFmtId="0" fontId="0" fillId="3" borderId="19" xfId="0" applyFill="1" applyBorder="1"/>
    <xf numFmtId="0" fontId="0" fillId="3" borderId="14" xfId="0" applyFill="1" applyBorder="1"/>
    <xf numFmtId="0" fontId="13" fillId="2" borderId="2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3" fontId="13" fillId="6" borderId="9" xfId="0" applyNumberFormat="1" applyFont="1" applyFill="1" applyBorder="1" applyAlignment="1">
      <alignment horizontal="center"/>
    </xf>
    <xf numFmtId="3" fontId="10" fillId="0" borderId="0" xfId="0" applyNumberFormat="1" applyFont="1"/>
    <xf numFmtId="4" fontId="0" fillId="0" borderId="0" xfId="0" applyNumberFormat="1" applyAlignment="1">
      <alignment horizontal="center"/>
    </xf>
    <xf numFmtId="0" fontId="9" fillId="0" borderId="20" xfId="0" applyFont="1" applyBorder="1"/>
    <xf numFmtId="0" fontId="6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2" fontId="5" fillId="0" borderId="20" xfId="0" applyNumberFormat="1" applyFont="1" applyBorder="1" applyAlignment="1">
      <alignment horizontal="center"/>
    </xf>
    <xf numFmtId="0" fontId="9" fillId="0" borderId="15" xfId="0" applyFont="1" applyBorder="1"/>
    <xf numFmtId="0" fontId="6" fillId="0" borderId="15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2" fontId="5" fillId="0" borderId="15" xfId="0" applyNumberFormat="1" applyFont="1" applyBorder="1" applyAlignment="1">
      <alignment horizontal="center"/>
    </xf>
    <xf numFmtId="0" fontId="9" fillId="0" borderId="16" xfId="0" applyFont="1" applyBorder="1"/>
    <xf numFmtId="0" fontId="6" fillId="0" borderId="16" xfId="0" applyFont="1" applyBorder="1" applyAlignment="1">
      <alignment horizontal="center"/>
    </xf>
    <xf numFmtId="2" fontId="5" fillId="0" borderId="16" xfId="0" applyNumberFormat="1" applyFont="1" applyBorder="1" applyAlignment="1">
      <alignment horizontal="center"/>
    </xf>
    <xf numFmtId="1" fontId="13" fillId="8" borderId="9" xfId="0" applyNumberFormat="1" applyFont="1" applyFill="1" applyBorder="1" applyAlignment="1">
      <alignment horizontal="center"/>
    </xf>
    <xf numFmtId="1" fontId="13" fillId="0" borderId="0" xfId="0" applyNumberFormat="1" applyFont="1" applyBorder="1" applyAlignment="1">
      <alignment horizontal="center"/>
    </xf>
    <xf numFmtId="188" fontId="5" fillId="0" borderId="0" xfId="0" applyNumberFormat="1" applyFont="1" applyFill="1" applyBorder="1" applyAlignment="1">
      <alignment horizontal="center"/>
    </xf>
    <xf numFmtId="3" fontId="14" fillId="0" borderId="11" xfId="0" applyNumberFormat="1" applyFont="1" applyBorder="1" applyAlignment="1">
      <alignment horizontal="left"/>
    </xf>
    <xf numFmtId="189" fontId="32" fillId="0" borderId="0" xfId="0" applyNumberFormat="1" applyFont="1" applyAlignment="1">
      <alignment horizontal="center"/>
    </xf>
    <xf numFmtId="189" fontId="32" fillId="0" borderId="0" xfId="0" applyNumberFormat="1" applyFont="1"/>
    <xf numFmtId="189" fontId="10" fillId="0" borderId="0" xfId="0" applyNumberFormat="1" applyFont="1"/>
    <xf numFmtId="189" fontId="0" fillId="0" borderId="0" xfId="0" applyNumberFormat="1" applyAlignment="1">
      <alignment horizontal="center"/>
    </xf>
    <xf numFmtId="189" fontId="0" fillId="0" borderId="0" xfId="0" applyNumberFormat="1"/>
    <xf numFmtId="189" fontId="14" fillId="0" borderId="9" xfId="0" applyNumberFormat="1" applyFont="1" applyBorder="1" applyAlignment="1">
      <alignment horizontal="center"/>
    </xf>
    <xf numFmtId="189" fontId="0" fillId="0" borderId="9" xfId="0" applyNumberFormat="1" applyBorder="1" applyAlignment="1">
      <alignment horizontal="center"/>
    </xf>
    <xf numFmtId="1" fontId="14" fillId="0" borderId="9" xfId="0" applyNumberFormat="1" applyFont="1" applyBorder="1" applyAlignment="1">
      <alignment horizontal="center"/>
    </xf>
    <xf numFmtId="189" fontId="14" fillId="5" borderId="9" xfId="0" applyNumberFormat="1" applyFont="1" applyFill="1" applyBorder="1" applyAlignment="1">
      <alignment horizontal="center"/>
    </xf>
    <xf numFmtId="189" fontId="14" fillId="6" borderId="9" xfId="0" applyNumberFormat="1" applyFont="1" applyFill="1" applyBorder="1" applyAlignment="1">
      <alignment horizontal="center"/>
    </xf>
    <xf numFmtId="189" fontId="34" fillId="0" borderId="0" xfId="0" applyNumberFormat="1" applyFont="1"/>
    <xf numFmtId="189" fontId="39" fillId="2" borderId="9" xfId="0" applyNumberFormat="1" applyFont="1" applyFill="1" applyBorder="1" applyAlignment="1">
      <alignment horizontal="center"/>
    </xf>
    <xf numFmtId="189" fontId="14" fillId="0" borderId="0" xfId="0" applyNumberFormat="1" applyFont="1" applyFill="1" applyBorder="1" applyAlignment="1">
      <alignment horizontal="center"/>
    </xf>
    <xf numFmtId="189" fontId="23" fillId="0" borderId="0" xfId="0" applyNumberFormat="1" applyFont="1" applyBorder="1" applyAlignment="1">
      <alignment horizontal="left"/>
    </xf>
    <xf numFmtId="189" fontId="0" fillId="0" borderId="0" xfId="0" applyNumberFormat="1" applyBorder="1"/>
    <xf numFmtId="189" fontId="4" fillId="0" borderId="0" xfId="0" applyNumberFormat="1" applyFont="1" applyBorder="1"/>
    <xf numFmtId="189" fontId="5" fillId="0" borderId="0" xfId="0" applyNumberFormat="1" applyFont="1" applyBorder="1" applyAlignment="1">
      <alignment horizontal="left"/>
    </xf>
    <xf numFmtId="189" fontId="7" fillId="0" borderId="0" xfId="0" applyNumberFormat="1" applyFont="1"/>
    <xf numFmtId="189" fontId="8" fillId="0" borderId="0" xfId="0" applyNumberFormat="1" applyFont="1"/>
    <xf numFmtId="189" fontId="7" fillId="0" borderId="0" xfId="0" applyNumberFormat="1" applyFont="1" applyAlignment="1">
      <alignment horizontal="center"/>
    </xf>
    <xf numFmtId="189" fontId="8" fillId="0" borderId="0" xfId="0" applyNumberFormat="1" applyFont="1" applyBorder="1" applyAlignment="1">
      <alignment horizontal="center"/>
    </xf>
    <xf numFmtId="189" fontId="22" fillId="0" borderId="0" xfId="0" applyNumberFormat="1" applyFont="1"/>
    <xf numFmtId="189" fontId="14" fillId="0" borderId="0" xfId="0" applyNumberFormat="1" applyFont="1" applyAlignment="1">
      <alignment horizontal="left"/>
    </xf>
    <xf numFmtId="49" fontId="15" fillId="0" borderId="0" xfId="0" applyNumberFormat="1" applyFont="1" applyAlignment="1">
      <alignment horizontal="left"/>
    </xf>
    <xf numFmtId="189" fontId="14" fillId="0" borderId="0" xfId="0" applyNumberFormat="1" applyFont="1"/>
    <xf numFmtId="189" fontId="15" fillId="0" borderId="0" xfId="0" applyNumberFormat="1" applyFont="1" applyAlignment="1">
      <alignment horizontal="center"/>
    </xf>
    <xf numFmtId="189" fontId="20" fillId="0" borderId="0" xfId="0" applyNumberFormat="1" applyFont="1" applyBorder="1" applyAlignment="1">
      <alignment horizontal="left"/>
    </xf>
    <xf numFmtId="189" fontId="31" fillId="2" borderId="1" xfId="0" applyNumberFormat="1" applyFont="1" applyFill="1" applyBorder="1" applyAlignment="1">
      <alignment horizontal="center"/>
    </xf>
    <xf numFmtId="49" fontId="31" fillId="2" borderId="1" xfId="0" applyNumberFormat="1" applyFont="1" applyFill="1" applyBorder="1" applyAlignment="1">
      <alignment horizontal="center"/>
    </xf>
    <xf numFmtId="189" fontId="15" fillId="2" borderId="1" xfId="0" applyNumberFormat="1" applyFont="1" applyFill="1" applyBorder="1" applyAlignment="1">
      <alignment horizontal="center"/>
    </xf>
    <xf numFmtId="189" fontId="31" fillId="2" borderId="2" xfId="0" applyNumberFormat="1" applyFont="1" applyFill="1" applyBorder="1" applyAlignment="1">
      <alignment horizontal="center"/>
    </xf>
    <xf numFmtId="49" fontId="31" fillId="2" borderId="2" xfId="0" applyNumberFormat="1" applyFont="1" applyFill="1" applyBorder="1" applyAlignment="1">
      <alignment horizontal="center"/>
    </xf>
    <xf numFmtId="189" fontId="15" fillId="2" borderId="2" xfId="0" applyNumberFormat="1" applyFont="1" applyFill="1" applyBorder="1" applyAlignment="1">
      <alignment horizontal="center"/>
    </xf>
    <xf numFmtId="189" fontId="14" fillId="0" borderId="11" xfId="0" applyNumberFormat="1" applyFont="1" applyBorder="1" applyAlignment="1">
      <alignment horizontal="left"/>
    </xf>
    <xf numFmtId="49" fontId="14" fillId="3" borderId="9" xfId="0" applyNumberFormat="1" applyFont="1" applyFill="1" applyBorder="1" applyAlignment="1">
      <alignment horizontal="center"/>
    </xf>
    <xf numFmtId="49" fontId="18" fillId="4" borderId="9" xfId="0" applyNumberFormat="1" applyFont="1" applyFill="1" applyBorder="1" applyAlignment="1">
      <alignment horizontal="center"/>
    </xf>
    <xf numFmtId="49" fontId="19" fillId="5" borderId="9" xfId="0" applyNumberFormat="1" applyFont="1" applyFill="1" applyBorder="1" applyAlignment="1">
      <alignment horizontal="center"/>
    </xf>
    <xf numFmtId="49" fontId="14" fillId="6" borderId="9" xfId="0" applyNumberFormat="1" applyFont="1" applyFill="1" applyBorder="1" applyAlignment="1">
      <alignment horizontal="center"/>
    </xf>
    <xf numFmtId="49" fontId="14" fillId="2" borderId="9" xfId="0" applyNumberFormat="1" applyFont="1" applyFill="1" applyBorder="1" applyAlignment="1">
      <alignment horizontal="center"/>
    </xf>
    <xf numFmtId="189" fontId="14" fillId="0" borderId="1" xfId="0" applyNumberFormat="1" applyFont="1" applyBorder="1" applyAlignment="1">
      <alignment horizontal="left"/>
    </xf>
    <xf numFmtId="49" fontId="14" fillId="0" borderId="14" xfId="0" applyNumberFormat="1" applyFont="1" applyFill="1" applyBorder="1" applyAlignment="1">
      <alignment horizontal="center"/>
    </xf>
    <xf numFmtId="189" fontId="14" fillId="0" borderId="2" xfId="0" applyNumberFormat="1" applyFont="1" applyBorder="1" applyAlignment="1">
      <alignment horizontal="left"/>
    </xf>
    <xf numFmtId="49" fontId="14" fillId="0" borderId="9" xfId="0" applyNumberFormat="1" applyFont="1" applyBorder="1" applyAlignment="1">
      <alignment horizontal="center"/>
    </xf>
    <xf numFmtId="189" fontId="14" fillId="0" borderId="1" xfId="0" applyNumberFormat="1" applyFont="1" applyFill="1" applyBorder="1" applyAlignment="1">
      <alignment horizontal="left"/>
    </xf>
    <xf numFmtId="189" fontId="14" fillId="0" borderId="11" xfId="0" applyNumberFormat="1" applyFont="1" applyFill="1" applyBorder="1" applyAlignment="1">
      <alignment horizontal="left"/>
    </xf>
    <xf numFmtId="189" fontId="14" fillId="0" borderId="2" xfId="0" applyNumberFormat="1" applyFont="1" applyFill="1" applyBorder="1" applyAlignment="1">
      <alignment horizontal="left"/>
    </xf>
    <xf numFmtId="1" fontId="12" fillId="6" borderId="7" xfId="0" applyNumberFormat="1" applyFont="1" applyFill="1" applyBorder="1" applyAlignment="1">
      <alignment horizontal="center"/>
    </xf>
    <xf numFmtId="49" fontId="10" fillId="0" borderId="0" xfId="0" applyNumberFormat="1" applyFont="1"/>
    <xf numFmtId="1" fontId="14" fillId="10" borderId="9" xfId="0" applyNumberFormat="1" applyFont="1" applyFill="1" applyBorder="1" applyAlignment="1">
      <alignment horizontal="center"/>
    </xf>
    <xf numFmtId="3" fontId="10" fillId="9" borderId="11" xfId="0" applyNumberFormat="1" applyFont="1" applyFill="1" applyBorder="1" applyAlignment="1">
      <alignment horizontal="center"/>
    </xf>
    <xf numFmtId="190" fontId="0" fillId="0" borderId="0" xfId="0" applyNumberFormat="1"/>
    <xf numFmtId="2" fontId="1" fillId="0" borderId="0" xfId="0" applyNumberFormat="1" applyFont="1"/>
    <xf numFmtId="189" fontId="1" fillId="0" borderId="0" xfId="0" applyNumberFormat="1" applyFont="1"/>
    <xf numFmtId="3" fontId="1" fillId="0" borderId="0" xfId="0" applyNumberFormat="1" applyFont="1"/>
    <xf numFmtId="1" fontId="22" fillId="0" borderId="0" xfId="0" applyNumberFormat="1" applyFont="1"/>
    <xf numFmtId="2" fontId="22" fillId="6" borderId="9" xfId="0" applyNumberFormat="1" applyFont="1" applyFill="1" applyBorder="1"/>
    <xf numFmtId="1" fontId="40" fillId="11" borderId="9" xfId="0" applyNumberFormat="1" applyFont="1" applyFill="1" applyBorder="1" applyAlignment="1">
      <alignment horizontal="center"/>
    </xf>
    <xf numFmtId="4" fontId="1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41" fontId="0" fillId="0" borderId="0" xfId="0" applyNumberFormat="1"/>
    <xf numFmtId="41" fontId="0" fillId="0" borderId="0" xfId="0" applyNumberFormat="1" applyAlignment="1">
      <alignment horizontal="center"/>
    </xf>
    <xf numFmtId="2" fontId="10" fillId="0" borderId="0" xfId="0" applyNumberFormat="1" applyFont="1"/>
    <xf numFmtId="0" fontId="41" fillId="0" borderId="0" xfId="0" applyFont="1"/>
    <xf numFmtId="0" fontId="41" fillId="6" borderId="9" xfId="0" applyFont="1" applyFill="1" applyBorder="1" applyAlignment="1"/>
    <xf numFmtId="0" fontId="41" fillId="6" borderId="9" xfId="0" applyFont="1" applyFill="1" applyBorder="1" applyAlignment="1">
      <alignment horizontal="center"/>
    </xf>
    <xf numFmtId="0" fontId="42" fillId="4" borderId="9" xfId="0" applyFont="1" applyFill="1" applyBorder="1" applyAlignment="1">
      <alignment horizontal="center"/>
    </xf>
    <xf numFmtId="0" fontId="41" fillId="14" borderId="0" xfId="0" applyFont="1" applyFill="1"/>
    <xf numFmtId="0" fontId="0" fillId="0" borderId="0" xfId="0" applyFill="1"/>
    <xf numFmtId="0" fontId="41" fillId="3" borderId="23" xfId="0" applyFont="1" applyFill="1" applyBorder="1"/>
    <xf numFmtId="0" fontId="41" fillId="3" borderId="10" xfId="0" applyFont="1" applyFill="1" applyBorder="1"/>
    <xf numFmtId="3" fontId="41" fillId="3" borderId="11" xfId="0" applyNumberFormat="1" applyFont="1" applyFill="1" applyBorder="1" applyAlignment="1">
      <alignment horizontal="center"/>
    </xf>
    <xf numFmtId="3" fontId="41" fillId="7" borderId="2" xfId="0" applyNumberFormat="1" applyFont="1" applyFill="1" applyBorder="1" applyAlignment="1">
      <alignment horizontal="center"/>
    </xf>
    <xf numFmtId="3" fontId="41" fillId="0" borderId="0" xfId="0" applyNumberFormat="1" applyFont="1" applyFill="1" applyBorder="1" applyAlignment="1">
      <alignment horizontal="center"/>
    </xf>
    <xf numFmtId="0" fontId="41" fillId="5" borderId="18" xfId="0" applyFont="1" applyFill="1" applyBorder="1"/>
    <xf numFmtId="0" fontId="41" fillId="5" borderId="19" xfId="0" applyFont="1" applyFill="1" applyBorder="1"/>
    <xf numFmtId="0" fontId="0" fillId="9" borderId="0" xfId="0" applyFill="1"/>
    <xf numFmtId="0" fontId="44" fillId="12" borderId="0" xfId="0" applyFont="1" applyFill="1"/>
    <xf numFmtId="1" fontId="5" fillId="0" borderId="0" xfId="0" applyNumberFormat="1" applyFont="1" applyAlignment="1">
      <alignment horizontal="center"/>
    </xf>
    <xf numFmtId="189" fontId="5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45" fillId="2" borderId="9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1" fontId="4" fillId="0" borderId="0" xfId="0" applyNumberFormat="1" applyFont="1"/>
    <xf numFmtId="3" fontId="4" fillId="16" borderId="9" xfId="0" applyNumberFormat="1" applyFont="1" applyFill="1" applyBorder="1" applyAlignment="1">
      <alignment horizontal="center"/>
    </xf>
    <xf numFmtId="1" fontId="1" fillId="0" borderId="7" xfId="0" applyNumberFormat="1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/>
    </xf>
    <xf numFmtId="1" fontId="6" fillId="0" borderId="7" xfId="0" applyNumberFormat="1" applyFont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0" fontId="46" fillId="9" borderId="0" xfId="0" applyFont="1" applyFill="1"/>
    <xf numFmtId="0" fontId="48" fillId="0" borderId="0" xfId="2"/>
    <xf numFmtId="0" fontId="48" fillId="0" borderId="0" xfId="3"/>
    <xf numFmtId="0" fontId="48" fillId="0" borderId="0" xfId="4"/>
    <xf numFmtId="0" fontId="48" fillId="0" borderId="0" xfId="5"/>
    <xf numFmtId="0" fontId="48" fillId="0" borderId="0" xfId="6"/>
    <xf numFmtId="0" fontId="49" fillId="0" borderId="0" xfId="7"/>
    <xf numFmtId="0" fontId="50" fillId="0" borderId="29" xfId="7" applyFont="1" applyFill="1" applyBorder="1" applyAlignment="1">
      <alignment horizontal="right" vertical="center" wrapText="1"/>
    </xf>
    <xf numFmtId="0" fontId="49" fillId="0" borderId="0" xfId="8"/>
    <xf numFmtId="0" fontId="0" fillId="0" borderId="9" xfId="0" applyBorder="1" applyAlignment="1">
      <alignment horizontal="center"/>
    </xf>
    <xf numFmtId="49" fontId="20" fillId="0" borderId="0" xfId="0" applyNumberFormat="1" applyFont="1" applyBorder="1" applyAlignment="1">
      <alignment horizontal="left"/>
    </xf>
    <xf numFmtId="0" fontId="47" fillId="15" borderId="2" xfId="0" applyFont="1" applyFill="1" applyBorder="1" applyAlignment="1">
      <alignment horizontal="center"/>
    </xf>
    <xf numFmtId="0" fontId="54" fillId="0" borderId="9" xfId="14" applyFont="1" applyBorder="1"/>
    <xf numFmtId="0" fontId="54" fillId="12" borderId="9" xfId="14" applyFont="1" applyFill="1" applyBorder="1"/>
    <xf numFmtId="0" fontId="54" fillId="15" borderId="9" xfId="14" applyFont="1" applyFill="1" applyBorder="1"/>
    <xf numFmtId="0" fontId="45" fillId="0" borderId="9" xfId="14" applyFont="1" applyBorder="1"/>
    <xf numFmtId="0" fontId="54" fillId="0" borderId="9" xfId="14" applyFont="1" applyFill="1" applyBorder="1"/>
    <xf numFmtId="0" fontId="55" fillId="0" borderId="0" xfId="0" applyFont="1"/>
    <xf numFmtId="0" fontId="56" fillId="0" borderId="0" xfId="0" applyFont="1"/>
    <xf numFmtId="1" fontId="38" fillId="4" borderId="9" xfId="0" applyNumberFormat="1" applyFont="1" applyFill="1" applyBorder="1" applyAlignment="1">
      <alignment horizontal="center"/>
    </xf>
    <xf numFmtId="0" fontId="54" fillId="17" borderId="9" xfId="14" applyFont="1" applyFill="1" applyBorder="1"/>
    <xf numFmtId="0" fontId="17" fillId="0" borderId="0" xfId="0" applyFont="1" applyAlignment="1">
      <alignment horizontal="center"/>
    </xf>
    <xf numFmtId="0" fontId="58" fillId="0" borderId="9" xfId="16" applyFont="1" applyFill="1" applyBorder="1" applyAlignment="1">
      <alignment horizontal="center" wrapText="1"/>
    </xf>
    <xf numFmtId="189" fontId="14" fillId="18" borderId="9" xfId="0" applyNumberFormat="1" applyFont="1" applyFill="1" applyBorder="1" applyAlignment="1">
      <alignment horizontal="center"/>
    </xf>
    <xf numFmtId="0" fontId="58" fillId="18" borderId="9" xfId="16" applyFont="1" applyFill="1" applyBorder="1" applyAlignment="1">
      <alignment horizontal="center" wrapText="1"/>
    </xf>
    <xf numFmtId="3" fontId="12" fillId="18" borderId="9" xfId="0" applyNumberFormat="1" applyFont="1" applyFill="1" applyBorder="1" applyAlignment="1">
      <alignment horizontal="center"/>
    </xf>
    <xf numFmtId="0" fontId="58" fillId="12" borderId="9" xfId="17" applyFont="1" applyFill="1" applyBorder="1" applyAlignment="1">
      <alignment horizontal="center" wrapText="1"/>
    </xf>
    <xf numFmtId="0" fontId="58" fillId="12" borderId="9" xfId="18" applyFont="1" applyFill="1" applyBorder="1" applyAlignment="1">
      <alignment horizontal="center" wrapText="1"/>
    </xf>
    <xf numFmtId="1" fontId="18" fillId="3" borderId="9" xfId="0" applyNumberFormat="1" applyFont="1" applyFill="1" applyBorder="1" applyAlignment="1">
      <alignment horizontal="center"/>
    </xf>
    <xf numFmtId="0" fontId="58" fillId="12" borderId="9" xfId="19" applyFont="1" applyFill="1" applyBorder="1" applyAlignment="1">
      <alignment horizontal="center" wrapText="1"/>
    </xf>
    <xf numFmtId="0" fontId="58" fillId="12" borderId="9" xfId="20" applyFont="1" applyFill="1" applyBorder="1" applyAlignment="1">
      <alignment horizontal="center" wrapText="1"/>
    </xf>
    <xf numFmtId="0" fontId="58" fillId="12" borderId="9" xfId="21" applyFont="1" applyFill="1" applyBorder="1" applyAlignment="1">
      <alignment horizontal="center" wrapText="1"/>
    </xf>
    <xf numFmtId="0" fontId="58" fillId="12" borderId="9" xfId="22" applyFont="1" applyFill="1" applyBorder="1" applyAlignment="1">
      <alignment horizontal="center" wrapText="1"/>
    </xf>
    <xf numFmtId="0" fontId="58" fillId="12" borderId="9" xfId="23" applyFont="1" applyFill="1" applyBorder="1" applyAlignment="1">
      <alignment horizontal="center" wrapText="1"/>
    </xf>
    <xf numFmtId="0" fontId="58" fillId="12" borderId="9" xfId="24" applyFont="1" applyFill="1" applyBorder="1" applyAlignment="1">
      <alignment horizontal="center" wrapText="1"/>
    </xf>
    <xf numFmtId="0" fontId="58" fillId="12" borderId="9" xfId="25" applyFont="1" applyFill="1" applyBorder="1" applyAlignment="1">
      <alignment horizontal="center" wrapText="1"/>
    </xf>
    <xf numFmtId="0" fontId="58" fillId="12" borderId="9" xfId="26" applyFont="1" applyFill="1" applyBorder="1" applyAlignment="1">
      <alignment horizontal="center" wrapText="1"/>
    </xf>
    <xf numFmtId="0" fontId="58" fillId="12" borderId="9" xfId="27" applyFont="1" applyFill="1" applyBorder="1" applyAlignment="1">
      <alignment horizontal="center" wrapText="1"/>
    </xf>
    <xf numFmtId="0" fontId="58" fillId="12" borderId="9" xfId="28" applyFont="1" applyFill="1" applyBorder="1" applyAlignment="1">
      <alignment horizontal="center" wrapText="1"/>
    </xf>
    <xf numFmtId="0" fontId="58" fillId="12" borderId="9" xfId="29" applyFont="1" applyFill="1" applyBorder="1" applyAlignment="1">
      <alignment horizontal="center" wrapText="1"/>
    </xf>
    <xf numFmtId="0" fontId="58" fillId="12" borderId="9" xfId="30" applyFont="1" applyFill="1" applyBorder="1" applyAlignment="1">
      <alignment horizontal="center" wrapText="1"/>
    </xf>
    <xf numFmtId="0" fontId="58" fillId="12" borderId="9" xfId="31" applyFont="1" applyFill="1" applyBorder="1" applyAlignment="1">
      <alignment horizontal="center" wrapText="1"/>
    </xf>
    <xf numFmtId="0" fontId="58" fillId="12" borderId="9" xfId="32" applyFont="1" applyFill="1" applyBorder="1" applyAlignment="1">
      <alignment horizontal="center" wrapText="1"/>
    </xf>
    <xf numFmtId="0" fontId="58" fillId="12" borderId="9" xfId="33" applyFont="1" applyFill="1" applyBorder="1" applyAlignment="1">
      <alignment horizontal="center" wrapText="1"/>
    </xf>
    <xf numFmtId="0" fontId="58" fillId="12" borderId="9" xfId="34" applyFont="1" applyFill="1" applyBorder="1" applyAlignment="1">
      <alignment horizontal="center" wrapText="1"/>
    </xf>
    <xf numFmtId="0" fontId="58" fillId="12" borderId="9" xfId="35" applyFont="1" applyFill="1" applyBorder="1" applyAlignment="1">
      <alignment horizontal="center" wrapText="1"/>
    </xf>
    <xf numFmtId="0" fontId="58" fillId="12" borderId="9" xfId="36" applyFont="1" applyFill="1" applyBorder="1" applyAlignment="1">
      <alignment horizontal="center" wrapText="1"/>
    </xf>
    <xf numFmtId="0" fontId="58" fillId="12" borderId="9" xfId="37" applyFont="1" applyFill="1" applyBorder="1" applyAlignment="1">
      <alignment horizontal="center" wrapText="1"/>
    </xf>
    <xf numFmtId="189" fontId="59" fillId="5" borderId="9" xfId="0" applyNumberFormat="1" applyFont="1" applyFill="1" applyBorder="1" applyAlignment="1">
      <alignment horizontal="center"/>
    </xf>
    <xf numFmtId="1" fontId="14" fillId="5" borderId="18" xfId="0" applyNumberFormat="1" applyFont="1" applyFill="1" applyBorder="1" applyAlignment="1">
      <alignment horizontal="center"/>
    </xf>
    <xf numFmtId="189" fontId="20" fillId="0" borderId="0" xfId="0" applyNumberFormat="1" applyFont="1" applyFill="1" applyBorder="1" applyAlignment="1">
      <alignment horizontal="center"/>
    </xf>
    <xf numFmtId="189" fontId="21" fillId="0" borderId="0" xfId="0" applyNumberFormat="1" applyFont="1"/>
    <xf numFmtId="49" fontId="14" fillId="10" borderId="9" xfId="0" applyNumberFormat="1" applyFont="1" applyFill="1" applyBorder="1" applyAlignment="1">
      <alignment horizontal="center"/>
    </xf>
    <xf numFmtId="3" fontId="60" fillId="7" borderId="9" xfId="0" applyNumberFormat="1" applyFont="1" applyFill="1" applyBorder="1" applyAlignment="1">
      <alignment horizontal="center"/>
    </xf>
    <xf numFmtId="1" fontId="14" fillId="9" borderId="9" xfId="0" applyNumberFormat="1" applyFont="1" applyFill="1" applyBorder="1" applyAlignment="1">
      <alignment horizontal="center"/>
    </xf>
    <xf numFmtId="189" fontId="20" fillId="9" borderId="0" xfId="0" applyNumberFormat="1" applyFont="1" applyFill="1" applyBorder="1" applyAlignment="1">
      <alignment horizontal="center"/>
    </xf>
    <xf numFmtId="189" fontId="21" fillId="9" borderId="0" xfId="0" applyNumberFormat="1" applyFont="1" applyFill="1"/>
    <xf numFmtId="1" fontId="14" fillId="10" borderId="18" xfId="0" applyNumberFormat="1" applyFont="1" applyFill="1" applyBorder="1" applyAlignment="1">
      <alignment horizontal="center"/>
    </xf>
    <xf numFmtId="189" fontId="20" fillId="10" borderId="0" xfId="0" applyNumberFormat="1" applyFont="1" applyFill="1" applyBorder="1" applyAlignment="1">
      <alignment horizontal="center"/>
    </xf>
    <xf numFmtId="189" fontId="21" fillId="10" borderId="0" xfId="0" applyNumberFormat="1" applyFont="1" applyFill="1"/>
    <xf numFmtId="1" fontId="14" fillId="0" borderId="9" xfId="0" applyNumberFormat="1" applyFont="1" applyFill="1" applyBorder="1" applyAlignment="1">
      <alignment horizontal="center"/>
    </xf>
    <xf numFmtId="1" fontId="4" fillId="0" borderId="9" xfId="0" applyNumberFormat="1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189" fontId="4" fillId="0" borderId="0" xfId="0" applyNumberFormat="1" applyFont="1"/>
    <xf numFmtId="189" fontId="38" fillId="0" borderId="0" xfId="0" applyNumberFormat="1" applyFont="1"/>
    <xf numFmtId="1" fontId="61" fillId="0" borderId="9" xfId="0" applyNumberFormat="1" applyFont="1" applyFill="1" applyBorder="1" applyAlignment="1">
      <alignment horizontal="center"/>
    </xf>
    <xf numFmtId="1" fontId="62" fillId="0" borderId="9" xfId="0" applyNumberFormat="1" applyFont="1" applyFill="1" applyBorder="1" applyAlignment="1">
      <alignment horizontal="center"/>
    </xf>
    <xf numFmtId="1" fontId="62" fillId="0" borderId="18" xfId="0" applyNumberFormat="1" applyFont="1" applyFill="1" applyBorder="1" applyAlignment="1">
      <alignment horizontal="center"/>
    </xf>
    <xf numFmtId="3" fontId="63" fillId="0" borderId="0" xfId="0" applyNumberFormat="1" applyFont="1" applyFill="1" applyBorder="1" applyAlignment="1">
      <alignment horizontal="center"/>
    </xf>
    <xf numFmtId="189" fontId="64" fillId="0" borderId="0" xfId="0" applyNumberFormat="1" applyFont="1" applyFill="1"/>
    <xf numFmtId="1" fontId="61" fillId="0" borderId="18" xfId="0" applyNumberFormat="1" applyFont="1" applyFill="1" applyBorder="1" applyAlignment="1">
      <alignment horizontal="center"/>
    </xf>
    <xf numFmtId="189" fontId="63" fillId="0" borderId="0" xfId="0" applyNumberFormat="1" applyFont="1" applyFill="1"/>
    <xf numFmtId="189" fontId="15" fillId="6" borderId="9" xfId="0" applyNumberFormat="1" applyFont="1" applyFill="1" applyBorder="1" applyAlignment="1">
      <alignment horizontal="center"/>
    </xf>
    <xf numFmtId="3" fontId="60" fillId="6" borderId="9" xfId="0" applyNumberFormat="1" applyFont="1" applyFill="1" applyBorder="1" applyAlignment="1">
      <alignment horizontal="center"/>
    </xf>
    <xf numFmtId="1" fontId="15" fillId="6" borderId="9" xfId="0" applyNumberFormat="1" applyFont="1" applyFill="1" applyBorder="1" applyAlignment="1">
      <alignment horizontal="center"/>
    </xf>
    <xf numFmtId="3" fontId="60" fillId="0" borderId="0" xfId="0" applyNumberFormat="1" applyFont="1" applyFill="1" applyBorder="1" applyAlignment="1">
      <alignment horizontal="center"/>
    </xf>
    <xf numFmtId="189" fontId="60" fillId="0" borderId="0" xfId="0" applyNumberFormat="1" applyFont="1" applyAlignment="1">
      <alignment horizontal="center"/>
    </xf>
    <xf numFmtId="3" fontId="17" fillId="0" borderId="0" xfId="0" applyNumberFormat="1" applyFont="1" applyFill="1" applyBorder="1" applyAlignment="1">
      <alignment horizontal="center"/>
    </xf>
    <xf numFmtId="0" fontId="65" fillId="0" borderId="20" xfId="0" applyFont="1" applyBorder="1" applyAlignment="1">
      <alignment horizontal="center"/>
    </xf>
    <xf numFmtId="0" fontId="67" fillId="9" borderId="20" xfId="0" applyFont="1" applyFill="1" applyBorder="1" applyAlignment="1">
      <alignment horizontal="center"/>
    </xf>
    <xf numFmtId="0" fontId="68" fillId="0" borderId="0" xfId="0" applyFont="1"/>
    <xf numFmtId="0" fontId="54" fillId="19" borderId="9" xfId="14" applyFont="1" applyFill="1" applyBorder="1"/>
    <xf numFmtId="0" fontId="46" fillId="0" borderId="0" xfId="0" applyFont="1" applyFill="1" applyBorder="1" applyAlignment="1">
      <alignment horizontal="center"/>
    </xf>
    <xf numFmtId="0" fontId="66" fillId="17" borderId="9" xfId="14" applyFont="1" applyFill="1" applyBorder="1"/>
    <xf numFmtId="0" fontId="69" fillId="16" borderId="24" xfId="0" applyFont="1" applyFill="1" applyBorder="1"/>
    <xf numFmtId="0" fontId="69" fillId="16" borderId="25" xfId="0" applyFont="1" applyFill="1" applyBorder="1"/>
    <xf numFmtId="0" fontId="69" fillId="16" borderId="26" xfId="0" applyFont="1" applyFill="1" applyBorder="1"/>
    <xf numFmtId="0" fontId="69" fillId="16" borderId="30" xfId="0" applyFont="1" applyFill="1" applyBorder="1"/>
    <xf numFmtId="0" fontId="69" fillId="16" borderId="31" xfId="0" applyFont="1" applyFill="1" applyBorder="1"/>
    <xf numFmtId="0" fontId="69" fillId="0" borderId="24" xfId="0" applyFont="1" applyBorder="1"/>
    <xf numFmtId="0" fontId="70" fillId="0" borderId="24" xfId="0" applyNumberFormat="1" applyFont="1" applyBorder="1"/>
    <xf numFmtId="0" fontId="70" fillId="0" borderId="30" xfId="0" applyNumberFormat="1" applyFont="1" applyBorder="1"/>
    <xf numFmtId="0" fontId="70" fillId="0" borderId="31" xfId="0" applyNumberFormat="1" applyFont="1" applyBorder="1"/>
    <xf numFmtId="0" fontId="69" fillId="0" borderId="32" xfId="0" applyFont="1" applyBorder="1"/>
    <xf numFmtId="0" fontId="69" fillId="0" borderId="33" xfId="0" applyFont="1" applyBorder="1"/>
    <xf numFmtId="0" fontId="70" fillId="0" borderId="33" xfId="0" applyNumberFormat="1" applyFont="1" applyBorder="1"/>
    <xf numFmtId="0" fontId="70" fillId="0" borderId="0" xfId="0" applyNumberFormat="1" applyFont="1"/>
    <xf numFmtId="0" fontId="70" fillId="0" borderId="34" xfId="0" applyNumberFormat="1" applyFont="1" applyBorder="1"/>
    <xf numFmtId="0" fontId="54" fillId="21" borderId="9" xfId="14" applyFont="1" applyFill="1" applyBorder="1"/>
    <xf numFmtId="0" fontId="69" fillId="22" borderId="24" xfId="0" applyFont="1" applyFill="1" applyBorder="1"/>
    <xf numFmtId="0" fontId="69" fillId="22" borderId="25" xfId="0" applyFont="1" applyFill="1" applyBorder="1"/>
    <xf numFmtId="0" fontId="70" fillId="22" borderId="24" xfId="0" applyNumberFormat="1" applyFont="1" applyFill="1" applyBorder="1"/>
    <xf numFmtId="0" fontId="70" fillId="22" borderId="30" xfId="0" applyNumberFormat="1" applyFont="1" applyFill="1" applyBorder="1"/>
    <xf numFmtId="0" fontId="70" fillId="22" borderId="31" xfId="0" applyNumberFormat="1" applyFont="1" applyFill="1" applyBorder="1"/>
    <xf numFmtId="0" fontId="70" fillId="23" borderId="24" xfId="0" applyFont="1" applyFill="1" applyBorder="1"/>
    <xf numFmtId="0" fontId="70" fillId="23" borderId="25" xfId="0" applyFont="1" applyFill="1" applyBorder="1"/>
    <xf numFmtId="0" fontId="70" fillId="23" borderId="24" xfId="0" applyNumberFormat="1" applyFont="1" applyFill="1" applyBorder="1"/>
    <xf numFmtId="0" fontId="70" fillId="23" borderId="30" xfId="0" applyNumberFormat="1" applyFont="1" applyFill="1" applyBorder="1"/>
    <xf numFmtId="0" fontId="70" fillId="23" borderId="31" xfId="0" applyNumberFormat="1" applyFont="1" applyFill="1" applyBorder="1"/>
    <xf numFmtId="0" fontId="70" fillId="20" borderId="27" xfId="0" applyFont="1" applyFill="1" applyBorder="1"/>
    <xf numFmtId="0" fontId="70" fillId="20" borderId="28" xfId="0" applyFont="1" applyFill="1" applyBorder="1"/>
    <xf numFmtId="0" fontId="70" fillId="20" borderId="27" xfId="0" applyNumberFormat="1" applyFont="1" applyFill="1" applyBorder="1"/>
    <xf numFmtId="0" fontId="70" fillId="20" borderId="36" xfId="0" applyNumberFormat="1" applyFont="1" applyFill="1" applyBorder="1"/>
    <xf numFmtId="0" fontId="70" fillId="20" borderId="35" xfId="0" applyNumberFormat="1" applyFont="1" applyFill="1" applyBorder="1"/>
    <xf numFmtId="189" fontId="15" fillId="0" borderId="0" xfId="0" applyNumberFormat="1" applyFont="1" applyAlignment="1">
      <alignment horizontal="center"/>
    </xf>
    <xf numFmtId="189" fontId="5" fillId="0" borderId="0" xfId="0" applyNumberFormat="1" applyFont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17" fillId="0" borderId="0" xfId="0" applyFont="1" applyAlignment="1">
      <alignment horizontal="center"/>
    </xf>
    <xf numFmtId="43" fontId="3" fillId="0" borderId="18" xfId="1" applyFont="1" applyBorder="1" applyAlignment="1">
      <alignment horizontal="center"/>
    </xf>
    <xf numFmtId="43" fontId="3" fillId="0" borderId="19" xfId="1" applyFont="1" applyBorder="1" applyAlignment="1">
      <alignment horizontal="center"/>
    </xf>
    <xf numFmtId="43" fontId="3" fillId="0" borderId="14" xfId="1" applyFont="1" applyBorder="1" applyAlignment="1">
      <alignment horizontal="center"/>
    </xf>
    <xf numFmtId="0" fontId="43" fillId="13" borderId="0" xfId="0" applyFont="1" applyFill="1" applyAlignment="1">
      <alignment horizontal="left"/>
    </xf>
    <xf numFmtId="3" fontId="41" fillId="5" borderId="18" xfId="0" applyNumberFormat="1" applyFont="1" applyFill="1" applyBorder="1" applyAlignment="1">
      <alignment horizontal="center"/>
    </xf>
    <xf numFmtId="3" fontId="41" fillId="5" borderId="14" xfId="0" applyNumberFormat="1" applyFont="1" applyFill="1" applyBorder="1" applyAlignment="1">
      <alignment horizontal="center"/>
    </xf>
  </cellXfs>
  <cellStyles count="38">
    <cellStyle name="เครื่องหมายจุลภาค" xfId="1" builtinId="3"/>
    <cellStyle name="ปกติ" xfId="0" builtinId="0"/>
    <cellStyle name="ปกติ 10" xfId="14"/>
    <cellStyle name="ปกติ 2" xfId="2"/>
    <cellStyle name="ปกติ 2 2" xfId="10"/>
    <cellStyle name="ปกติ 2 2 2" xfId="11"/>
    <cellStyle name="ปกติ 3" xfId="3"/>
    <cellStyle name="ปกติ 4" xfId="4"/>
    <cellStyle name="ปกติ 5" xfId="5"/>
    <cellStyle name="ปกติ 6" xfId="6"/>
    <cellStyle name="ปกติ 7" xfId="7"/>
    <cellStyle name="ปกติ 7 2" xfId="12"/>
    <cellStyle name="ปกติ 8" xfId="8"/>
    <cellStyle name="ปกติ 8 2" xfId="13"/>
    <cellStyle name="ปกติ 9" xfId="9"/>
    <cellStyle name="ปกติ 9 2" xfId="15"/>
    <cellStyle name="ปกติ_Sheet1" xfId="16"/>
    <cellStyle name="ปกติ_Sheet1 10" xfId="20"/>
    <cellStyle name="ปกติ_Sheet1 11" xfId="21"/>
    <cellStyle name="ปกติ_Sheet1 12" xfId="22"/>
    <cellStyle name="ปกติ_Sheet1 13" xfId="23"/>
    <cellStyle name="ปกติ_Sheet1 14" xfId="24"/>
    <cellStyle name="ปกติ_Sheet1 15" xfId="25"/>
    <cellStyle name="ปกติ_Sheet1 16" xfId="26"/>
    <cellStyle name="ปกติ_Sheet1 17" xfId="27"/>
    <cellStyle name="ปกติ_Sheet1 18" xfId="28"/>
    <cellStyle name="ปกติ_Sheet1 19" xfId="29"/>
    <cellStyle name="ปกติ_Sheet1 2" xfId="17"/>
    <cellStyle name="ปกติ_Sheet1 20" xfId="30"/>
    <cellStyle name="ปกติ_Sheet1 21" xfId="31"/>
    <cellStyle name="ปกติ_Sheet1 22" xfId="32"/>
    <cellStyle name="ปกติ_Sheet1 23" xfId="33"/>
    <cellStyle name="ปกติ_Sheet1 24" xfId="34"/>
    <cellStyle name="ปกติ_Sheet1 25" xfId="35"/>
    <cellStyle name="ปกติ_Sheet1 26" xfId="36"/>
    <cellStyle name="ปกติ_Sheet1 27" xfId="37"/>
    <cellStyle name="ปกติ_Sheet1 3" xfId="18"/>
    <cellStyle name="ปกติ_Sheet1 9" xfId="19"/>
  </cellStyles>
  <dxfs count="25"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ont>
        <sz val="18"/>
      </font>
    </dxf>
    <dxf>
      <font>
        <b/>
      </font>
    </dxf>
    <dxf>
      <font>
        <name val="TH SarabunPSK"/>
        <scheme val="none"/>
      </font>
    </dxf>
    <dxf>
      <font>
        <b/>
        <sz val="10"/>
        <name val="Tahoma"/>
      </font>
      <fill>
        <patternFill>
          <bgColor rgb="FFD6DFEC"/>
        </patternFill>
      </fill>
    </dxf>
    <dxf>
      <font>
        <b/>
        <sz val="10"/>
        <name val="Tahoma"/>
      </font>
      <fill>
        <patternFill>
          <bgColor rgb="FFCDDCAF"/>
        </patternFill>
      </fill>
    </dxf>
    <dxf>
      <font>
        <b/>
        <sz val="11"/>
        <name val="Tahoma"/>
      </font>
    </dxf>
    <dxf>
      <font>
        <sz val="11"/>
        <name val="Tahoma"/>
      </font>
      <fill>
        <patternFill>
          <bgColor rgb="FFCDDCAF"/>
        </patternFill>
      </fill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0"/>
        <name val="Tahoma"/>
      </font>
    </dxf>
  </dxfs>
  <tableStyles count="0" defaultTableStyle="TableStyleMedium9" defaultPivotStyle="PivotStyleLight16"/>
  <colors>
    <mruColors>
      <color rgb="FF00FFFF"/>
      <color rgb="FFFF00FF"/>
      <color rgb="FFC0C0C0"/>
      <color rgb="FF0000CC"/>
      <color rgb="FFFFFF99"/>
      <color rgb="FFFF33CC"/>
      <color rgb="FFFF99CC"/>
      <color rgb="FFFF66CC"/>
      <color rgb="FFCC3399"/>
      <color rgb="FFCC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autoTitleDeleted val="1"/>
    <c:plotArea>
      <c:layout/>
      <c:barChart>
        <c:barDir val="col"/>
        <c:grouping val="clustered"/>
        <c:ser>
          <c:idx val="0"/>
          <c:order val="0"/>
          <c:tx>
            <c:strRef>
              <c:f>Sheet1!$D$2</c:f>
              <c:strCache>
                <c:ptCount val="1"/>
                <c:pt idx="0">
                  <c:v>อัตราป่วย</c:v>
                </c:pt>
              </c:strCache>
            </c:strRef>
          </c:tx>
          <c:spPr>
            <a:solidFill>
              <a:srgbClr val="FF0000"/>
            </a:solidFill>
          </c:spPr>
          <c:dPt>
            <c:idx val="5"/>
            <c:spPr>
              <a:solidFill>
                <a:srgbClr val="0000CC"/>
              </a:solidFill>
            </c:spPr>
          </c:dPt>
          <c:dPt>
            <c:idx val="6"/>
            <c:spPr>
              <a:solidFill>
                <a:srgbClr val="0000CC"/>
              </a:solidFill>
            </c:spPr>
          </c:dPt>
          <c:dPt>
            <c:idx val="7"/>
            <c:spPr>
              <a:solidFill>
                <a:srgbClr val="0000CC"/>
              </a:solidFill>
            </c:spPr>
          </c:dPt>
          <c:dPt>
            <c:idx val="8"/>
            <c:spPr>
              <a:solidFill>
                <a:srgbClr val="0000CC"/>
              </a:solidFill>
            </c:spPr>
          </c:dPt>
          <c:dPt>
            <c:idx val="9"/>
            <c:spPr>
              <a:solidFill>
                <a:srgbClr val="0000CC"/>
              </a:solidFill>
            </c:spPr>
          </c:dPt>
          <c:dPt>
            <c:idx val="10"/>
            <c:spPr>
              <a:solidFill>
                <a:srgbClr val="0000CC"/>
              </a:solidFill>
            </c:spPr>
          </c:dPt>
          <c:dPt>
            <c:idx val="11"/>
            <c:spPr>
              <a:solidFill>
                <a:srgbClr val="0000CC"/>
              </a:solidFill>
            </c:spPr>
          </c:dPt>
          <c:dPt>
            <c:idx val="12"/>
            <c:spPr>
              <a:solidFill>
                <a:srgbClr val="0000CC"/>
              </a:solidFill>
            </c:spPr>
          </c:dPt>
          <c:dPt>
            <c:idx val="13"/>
            <c:spPr>
              <a:solidFill>
                <a:srgbClr val="0000CC"/>
              </a:solidFill>
            </c:spPr>
          </c:dPt>
          <c:dLbls>
            <c:dLbl>
              <c:idx val="7"/>
              <c:layout/>
              <c:tx>
                <c:rich>
                  <a:bodyPr/>
                  <a:lstStyle/>
                  <a:p>
                    <a:r>
                      <a:rPr lang="en-US"/>
                      <a:t>2.71</a:t>
                    </a:r>
                  </a:p>
                </c:rich>
              </c:tx>
              <c:showVal val="1"/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/>
                      <a:t>4.22</a:t>
                    </a:r>
                  </a:p>
                </c:rich>
              </c:tx>
              <c:showVal val="1"/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/>
                      <a:t>1.36</a:t>
                    </a:r>
                  </a:p>
                </c:rich>
              </c:tx>
              <c:showVal val="1"/>
            </c:dLbl>
            <c:showVal val="1"/>
          </c:dLbls>
          <c:cat>
            <c:strRef>
              <c:f>Sheet1!$C$3:$C$20</c:f>
              <c:strCache>
                <c:ptCount val="18"/>
                <c:pt idx="0">
                  <c:v>ปทุมรัตต์</c:v>
                </c:pt>
                <c:pt idx="1">
                  <c:v>จตุรพักตรพิมาน</c:v>
                </c:pt>
                <c:pt idx="2">
                  <c:v>เกษตรวิสัย</c:v>
                </c:pt>
                <c:pt idx="3">
                  <c:v>สุวรรณภูมิ</c:v>
                </c:pt>
                <c:pt idx="4">
                  <c:v>ทุ่งเขาหลวง</c:v>
                </c:pt>
                <c:pt idx="5">
                  <c:v>เมือง</c:v>
                </c:pt>
                <c:pt idx="6">
                  <c:v>ธวัชบุรี</c:v>
                </c:pt>
                <c:pt idx="7">
                  <c:v>โพนทราย</c:v>
                </c:pt>
                <c:pt idx="8">
                  <c:v>พนมไพร</c:v>
                </c:pt>
                <c:pt idx="9">
                  <c:v>ศรีสมเด็จ</c:v>
                </c:pt>
                <c:pt idx="10">
                  <c:v>โพธิ์ชัย</c:v>
                </c:pt>
                <c:pt idx="11">
                  <c:v>หนองฮี</c:v>
                </c:pt>
                <c:pt idx="12">
                  <c:v>เสลภูมิ</c:v>
                </c:pt>
                <c:pt idx="13">
                  <c:v>โพนทอง</c:v>
                </c:pt>
                <c:pt idx="14">
                  <c:v>หนองพอก</c:v>
                </c:pt>
                <c:pt idx="15">
                  <c:v>เมืองสรวง</c:v>
                </c:pt>
                <c:pt idx="16">
                  <c:v>อาจสามารถ</c:v>
                </c:pt>
                <c:pt idx="17">
                  <c:v>เมยวดี</c:v>
                </c:pt>
              </c:strCache>
            </c:strRef>
          </c:cat>
          <c:val>
            <c:numRef>
              <c:f>Sheet1!$D$3:$D$20</c:f>
              <c:numCache>
                <c:formatCode>0.00</c:formatCode>
                <c:ptCount val="18"/>
                <c:pt idx="0">
                  <c:v>74.514260166539373</c:v>
                </c:pt>
                <c:pt idx="1">
                  <c:v>53.324735236488998</c:v>
                </c:pt>
                <c:pt idx="2">
                  <c:v>30.504855356144187</c:v>
                </c:pt>
                <c:pt idx="3">
                  <c:v>21.473051320592656</c:v>
                </c:pt>
                <c:pt idx="4">
                  <c:v>12.68874508311128</c:v>
                </c:pt>
                <c:pt idx="5">
                  <c:v>11.528632640120923</c:v>
                </c:pt>
                <c:pt idx="6">
                  <c:v>10.237959428429351</c:v>
                </c:pt>
                <c:pt idx="7">
                  <c:v>7.1415818603820744</c:v>
                </c:pt>
                <c:pt idx="8">
                  <c:v>6.8125459846853964</c:v>
                </c:pt>
                <c:pt idx="9">
                  <c:v>5.4246114622040196</c:v>
                </c:pt>
                <c:pt idx="10">
                  <c:v>5.1903114186851207</c:v>
                </c:pt>
                <c:pt idx="11">
                  <c:v>4.0152579803252362</c:v>
                </c:pt>
                <c:pt idx="12">
                  <c:v>3.2917746780232893</c:v>
                </c:pt>
                <c:pt idx="13">
                  <c:v>1.8541008074609016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gapWidth val="28"/>
        <c:axId val="153992192"/>
        <c:axId val="154002176"/>
      </c:barChart>
      <c:catAx>
        <c:axId val="153992192"/>
        <c:scaling>
          <c:orientation val="minMax"/>
        </c:scaling>
        <c:axPos val="b"/>
        <c:tickLblPos val="nextTo"/>
        <c:crossAx val="154002176"/>
        <c:crosses val="autoZero"/>
        <c:auto val="1"/>
        <c:lblAlgn val="ctr"/>
        <c:lblOffset val="100"/>
      </c:catAx>
      <c:valAx>
        <c:axId val="154002176"/>
        <c:scaling>
          <c:orientation val="minMax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0" sourceLinked="1"/>
        <c:tickLblPos val="nextTo"/>
        <c:crossAx val="153992192"/>
        <c:crosses val="autoZero"/>
        <c:crossBetween val="between"/>
      </c:valAx>
    </c:plotArea>
    <c:plotVisOnly val="1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8</xdr:row>
      <xdr:rowOff>0</xdr:rowOff>
    </xdr:from>
    <xdr:to>
      <xdr:col>19</xdr:col>
      <xdr:colOff>104775</xdr:colOff>
      <xdr:row>33</xdr:row>
      <xdr:rowOff>95250</xdr:rowOff>
    </xdr:to>
    <xdr:pic>
      <xdr:nvPicPr>
        <xdr:cNvPr id="3" name="รูปภาพ 2" descr="1632112691942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77175" y="2209800"/>
          <a:ext cx="6991350" cy="7038975"/>
        </a:xfrm>
        <a:prstGeom prst="rect">
          <a:avLst/>
        </a:prstGeom>
        <a:ln w="57150">
          <a:solidFill>
            <a:srgbClr val="FF00FF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228599</xdr:colOff>
      <xdr:row>4</xdr:row>
      <xdr:rowOff>66675</xdr:rowOff>
    </xdr:from>
    <xdr:to>
      <xdr:col>20</xdr:col>
      <xdr:colOff>276225</xdr:colOff>
      <xdr:row>18</xdr:row>
      <xdr:rowOff>66675</xdr:rowOff>
    </xdr:to>
    <xdr:graphicFrame macro="">
      <xdr:nvGraphicFramePr>
        <xdr:cNvPr id="2" name="แผนภูมิ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AppData\Local\Temp\PivotTable71132.HT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er" refreshedDate="44459.482060532406" createdVersion="1" refreshedVersion="3" recordCount="185">
  <cacheSource type="worksheet">
    <worksheetSource ref="A1:T186" sheet="Sheet2" r:id="rId2"/>
  </cacheSource>
  <cacheFields count="20">
    <cacheField name="E0" numFmtId="0">
      <sharedItems containsSemiMixedTypes="0" containsString="0" containsNumber="1" containsInteger="1" minValue="181" maxValue="25228"/>
    </cacheField>
    <cacheField name="ชื่อโรค" numFmtId="0">
      <sharedItems/>
    </cacheField>
    <cacheField name="ชื่อ - สกุล" numFmtId="0">
      <sharedItems/>
    </cacheField>
    <cacheField name="HN" numFmtId="0">
      <sharedItems containsBlank="1"/>
    </cacheField>
    <cacheField name="เพศ" numFmtId="0">
      <sharedItems/>
    </cacheField>
    <cacheField name="อายุ(ปี)" numFmtId="0">
      <sharedItems containsSemiMixedTypes="0" containsString="0" containsNumber="1" containsInteger="1" minValue="0" maxValue="86"/>
    </cacheField>
    <cacheField name="อายุ(เดือน)" numFmtId="0">
      <sharedItems containsSemiMixedTypes="0" containsString="0" containsNumber="1" containsInteger="1" minValue="0" maxValue="11"/>
    </cacheField>
    <cacheField name="อาชีพ" numFmtId="0">
      <sharedItems/>
    </cacheField>
    <cacheField name="ที่อยู่" numFmtId="0">
      <sharedItems/>
    </cacheField>
    <cacheField name="หมู่ที่" numFmtId="0">
      <sharedItems count="20">
        <s v="02"/>
        <s v="06"/>
        <s v="04"/>
        <s v="08"/>
        <s v="09"/>
        <s v="05"/>
        <s v="01"/>
        <s v="03"/>
        <s v="07"/>
        <s v="15"/>
        <s v="11"/>
        <s v="10"/>
        <s v="13"/>
        <s v="21"/>
        <s v="18"/>
        <s v="19"/>
        <s v="20"/>
        <s v="16"/>
        <s v="12"/>
        <s v="14"/>
      </sharedItems>
    </cacheField>
    <cacheField name="ชื่อหมู่บ้าน" numFmtId="0">
      <sharedItems count="105">
        <s v="เที่ยมแข้"/>
        <s v="ชนวน"/>
        <s v="ฮ่องแฮ่"/>
        <s v="โนนสว่าง"/>
        <s v="หนองแวง"/>
        <s v="คุ้มใต้"/>
        <s v="สระโพนทอง"/>
        <s v="สิงห์โคก"/>
        <s v="เขวาน้อย"/>
        <s v="ศรีโพนทอง"/>
        <s v="ดอนดู่"/>
        <s v="เล้า"/>
        <s v="เทวาประสิทธิ์"/>
        <s v="คำแวง"/>
        <s v="คุ้มหลังศาล"/>
        <s v="โพนพอุง"/>
        <s v="ตำแย"/>
        <s v="พานลุย"/>
        <s v="พระจันทร์"/>
        <s v="หนองซำ"/>
        <s v="นาแค"/>
        <s v="หนองสิม"/>
        <s v="คุ้มขี้เหล็กเหนือ"/>
        <s v="สวนปอ"/>
        <s v="ยางกู่"/>
        <s v="อ้น"/>
        <s v="วังโดน"/>
        <s v="บัวแดง"/>
        <s v="น้ำอ้อม"/>
        <s v="กู่"/>
        <s v="ป่าฝ้าย"/>
        <s v="จานใต้"/>
        <s v="หนองแล้ง"/>
        <s v="ดงเมือง"/>
        <s v="หนองแก"/>
        <s v="ขี้เหล็ก"/>
        <s v="ตลาด"/>
        <s v="ทุ่งสนาม"/>
        <s v="ยางกลาง"/>
        <s v="โพธิ์น้อยเหนือ"/>
        <s v="ยางสวรรค์"/>
        <s v="บัวขาว"/>
        <s v="โรงพยาบาล"/>
        <s v="วัดบึง"/>
        <s v="ดู่ใหญ่"/>
        <s v="หนองทุ่งมน"/>
        <s v="หนองม่วง"/>
        <s v="กลางเมืองใหม่"/>
        <s v="สะแบง"/>
        <s v="กอก"/>
        <s v="โนนสวรรค์"/>
        <s v="หนองส้าว"/>
        <s v="ดอนพิมาน"/>
        <s v="ดงแดง"/>
        <s v="งูเหลือม"/>
        <s v="โนนใหม่"/>
        <s v="กู่กาสิงห์"/>
        <s v="ป่ายาง"/>
        <s v="แคน"/>
        <s v="หนองหน่องพัฒนา"/>
        <s v="หนองกลาง"/>
        <s v="โคกเพ็ก"/>
        <s v="หนองพอก"/>
        <s v="หนองหลุบ"/>
        <s v="หนองผึ้ง"/>
        <s v="พระอารามหลวง"/>
        <s v="หนองทัพไทย"/>
        <s v="โพนทัน"/>
        <s v="ดงช้าง"/>
        <s v="นางงาม"/>
        <s v="โพนงอย"/>
        <s v="มะเหลื่อม"/>
        <s v="ยางจ้อง"/>
        <s v="เก่าน้อย"/>
        <s v="โพนดวน"/>
        <s v="น้ำคำ"/>
        <s v="หนองหญ้าหวาย"/>
        <s v="ท่านคร"/>
        <s v="คำแดง"/>
        <s v="หัวช้าง"/>
        <s v="หนองขาม"/>
        <s v="คุ้มกลางเมืองใหม่"/>
        <s v="ไคร่นุ่น"/>
        <s v="หนองกุง"/>
        <s v="บักตู้"/>
        <s v="หัวนาคำ"/>
        <s v="โนน"/>
        <s v="ดูน"/>
        <s v="คัดเค้า"/>
        <s v="โคกคำเจริญ"/>
        <s v="หนองบัวห้าว"/>
        <s v="บัวหลวง"/>
        <s v="ฝางดง"/>
        <s v="หนองแคน"/>
        <s v="โพนตูม"/>
        <s v="โนนสวาง"/>
        <s v="โนนตาแสง"/>
        <s v="โนนสะอาด"/>
        <s v="หวายหลึม"/>
        <s v="โนนทัน"/>
        <s v="น้ำใส"/>
        <s v="หนองเพียงขันธ์"/>
        <s v="เมืองหงส์"/>
        <s v="พยอม"/>
        <s v="ดงครั่งใหญ่"/>
      </sharedItems>
    </cacheField>
    <cacheField name="ตำบล" numFmtId="0">
      <sharedItems count="56">
        <s v="น้ำใส"/>
        <s v="โนนสง่า"/>
        <s v="โนนสวรรค์"/>
        <s v="นาโพธิ์"/>
        <s v="เกษตรวิสัย"/>
        <s v="สระคู"/>
        <s v="ทุ่งหลวง"/>
        <s v="สิงห์โคก"/>
        <s v="โพธิ์ทอง"/>
        <s v="ท่าหาดยาว"/>
        <s v="บัวแดง"/>
        <s v="หนองแก้ว"/>
        <s v="เชียงใหม่"/>
        <s v="แวง"/>
        <s v="หินกอง"/>
        <s v="จำปาขัน"/>
        <s v="บ้านฝาง"/>
        <s v="โพนทราย"/>
        <s v="ขี้เหล็ก"/>
        <s v="กู่กาสิงห์"/>
        <s v="ห้วยหินลาด"/>
        <s v="หนองแคน"/>
        <s v="มะอึ"/>
        <s v="หัวช้าง"/>
        <s v="เมืองหงส์"/>
        <s v="น้ำอ้อม"/>
        <s v="ดงครั่งใหญ่"/>
        <s v="โพนสูง"/>
        <s v="เมืองเปลือย"/>
        <s v="ลิ้นฟ้า"/>
        <s v="หนองหลวง"/>
        <s v="เหล่า"/>
        <s v="แสนสุข"/>
        <s v="เมืองทุ่ง"/>
        <s v="สระบัว"/>
        <s v="ในเมือง"/>
        <s v="รอบเมือง"/>
        <s v="ดงแดง"/>
        <s v="แคนใหญ่"/>
        <s v="อีง่อง"/>
        <s v="ดอกล้ำ"/>
        <s v="หนองพอก"/>
        <s v="หนองแวง"/>
        <s v="หนองทัพไทย"/>
        <s v="ดงกลาง"/>
        <s v="ไพศาล"/>
        <s v="อุ่มเม้า"/>
        <s v="โคกสว่าง"/>
        <s v="นาแซง"/>
        <s v="ภูเงิน"/>
        <s v="สีแก้ว"/>
        <s v="ขวัญเมือง"/>
        <s v="ทุ่งทอง"/>
        <s v="ดูกอึ่ง"/>
        <s v="พนมไพร"/>
        <s v="มะบ้า"/>
      </sharedItems>
    </cacheField>
    <cacheField name="อำเภอ" numFmtId="0">
      <sharedItems count="14">
        <s v="จตุรพักตรพิมาน"/>
        <s v="ปทุมรัตต์"/>
        <s v="เมือง"/>
        <s v="เกษตรวิสัย"/>
        <s v="สุวรรณภูมิ"/>
        <s v="ศรีสมเด็จ"/>
        <s v="โพนทราย"/>
        <s v="โพธิ์ชัย"/>
        <s v="โพนทอง"/>
        <s v="ธวัชบุรี"/>
        <s v="เสลภูมิ"/>
        <s v="ทุ่งเขาหลวง"/>
        <s v="พนมไพร"/>
        <s v="หนองฮี"/>
      </sharedItems>
    </cacheField>
    <cacheField name="สถานพยาบาล" numFmtId="0">
      <sharedItems/>
    </cacheField>
    <cacheField name="วันเริ่มป่วย" numFmtId="14">
      <sharedItems containsSemiMixedTypes="0" containsNonDate="0" containsDate="1" containsString="0" minDate="2021-01-01T00:00:00" maxDate="2021-09-17T00:00:00"/>
    </cacheField>
    <cacheField name="วันพบผป" numFmtId="14">
      <sharedItems containsSemiMixedTypes="0" containsNonDate="0" containsDate="1" containsString="0" minDate="2021-01-02T00:00:00" maxDate="2021-09-18T00:00:00"/>
    </cacheField>
    <cacheField name="วันเสียชีวิต" numFmtId="0">
      <sharedItems containsNonDate="0" containsString="0" containsBlank="1"/>
    </cacheField>
    <cacheField name="w" numFmtId="14">
      <sharedItems containsSemiMixedTypes="0" containsNonDate="0" containsDate="1" containsString="0" minDate="2021-01-03T00:00:00" maxDate="2021-01-04T00:00:00"/>
    </cacheField>
    <cacheField name="Wk" numFmtId="0">
      <sharedItems containsSemiMixedTypes="0" containsString="0" containsNumber="1" containsInteger="1" minValue="0" maxValue="37" count="32">
        <n v="22"/>
        <n v="37"/>
        <n v="28"/>
        <n v="33"/>
        <n v="35"/>
        <n v="9"/>
        <n v="32"/>
        <n v="25"/>
        <n v="30"/>
        <n v="34"/>
        <n v="11"/>
        <n v="12"/>
        <n v="29"/>
        <n v="31"/>
        <n v="21"/>
        <n v="24"/>
        <n v="23"/>
        <n v="19"/>
        <n v="26"/>
        <n v="7"/>
        <n v="4"/>
        <n v="18"/>
        <n v="36"/>
        <n v="27"/>
        <n v="15"/>
        <n v="1"/>
        <n v="8"/>
        <n v="2"/>
        <n v="10"/>
        <n v="16"/>
        <n v="0"/>
        <n v="13"/>
      </sharedItems>
    </cacheField>
    <cacheField name="Wkdatesick" numFmtId="0">
      <sharedItems containsSemiMixedTypes="0" containsString="0" containsNumber="1" containsInteger="1" minValue="0" maxValue="37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5">
  <r>
    <n v="16290"/>
    <s v="26.D.H.F."/>
    <s v="กฤษณะ พิมศักดิ์"/>
    <s v="5803794"/>
    <s v="ชาย"/>
    <n v="22"/>
    <n v="8"/>
    <s v="นักเรียน"/>
    <s v="105"/>
    <x v="0"/>
    <x v="0"/>
    <x v="0"/>
    <x v="0"/>
    <s v="จตุรพักตรพิมาน"/>
    <d v="2021-05-30T00:00:00"/>
    <d v="2021-05-31T00:00:00"/>
    <m/>
    <d v="2021-01-03T00:00:00"/>
    <x v="0"/>
    <n v="22"/>
  </r>
  <r>
    <n v="24853"/>
    <s v="26.D.H.F."/>
    <s v="กาญจน์เกล้า  อินทรศิลา"/>
    <s v="5402267"/>
    <s v="หญิง"/>
    <n v="10"/>
    <n v="0"/>
    <s v="นักเรียน"/>
    <s v="46"/>
    <x v="1"/>
    <x v="1"/>
    <x v="1"/>
    <x v="1"/>
    <s v="ปทุมรัตต์"/>
    <d v="2021-09-10T00:00:00"/>
    <d v="2021-09-14T00:00:00"/>
    <m/>
    <d v="2021-01-03T00:00:00"/>
    <x v="1"/>
    <n v="36"/>
  </r>
  <r>
    <n v="16811"/>
    <s v="26.D.H.F."/>
    <s v="กาญจนา  จารุกขมูล"/>
    <s v="4452423"/>
    <s v="หญิง"/>
    <n v="19"/>
    <n v="0"/>
    <s v="นักเรียน"/>
    <s v="5"/>
    <x v="2"/>
    <x v="2"/>
    <x v="2"/>
    <x v="1"/>
    <s v="ปทุมรัตต์"/>
    <d v="2021-06-02T00:00:00"/>
    <d v="2021-06-05T00:00:00"/>
    <m/>
    <d v="2021-01-03T00:00:00"/>
    <x v="0"/>
    <n v="22"/>
  </r>
  <r>
    <n v="24156"/>
    <s v="26.D.H.F."/>
    <s v="กิตติพงษ์ น้อยวิบล"/>
    <s v="986023"/>
    <s v="ชาย"/>
    <n v="6"/>
    <n v="0"/>
    <s v="นักเรียน"/>
    <s v="7"/>
    <x v="3"/>
    <x v="3"/>
    <x v="3"/>
    <x v="2"/>
    <s v="ร้อยเอ็ด"/>
    <d v="2021-07-10T00:00:00"/>
    <d v="2021-07-13T00:00:00"/>
    <m/>
    <d v="2021-01-03T00:00:00"/>
    <x v="2"/>
    <n v="27"/>
  </r>
  <r>
    <n v="24139"/>
    <s v="26.D.H.F."/>
    <s v="กิตติมาพร อุ่นเรือง"/>
    <s v="1225501"/>
    <s v="หญิง"/>
    <n v="10"/>
    <n v="0"/>
    <s v="นักเรียน"/>
    <s v="88"/>
    <x v="4"/>
    <x v="4"/>
    <x v="4"/>
    <x v="3"/>
    <s v="ร้อยเอ็ด"/>
    <d v="2021-08-12T00:00:00"/>
    <d v="2021-08-17T00:00:00"/>
    <m/>
    <d v="2021-01-03T00:00:00"/>
    <x v="3"/>
    <n v="32"/>
  </r>
  <r>
    <n v="24157"/>
    <s v="26.D.H.F."/>
    <s v="กิตติศักดิ์ โลนุช"/>
    <s v="772925"/>
    <s v="ชาย"/>
    <n v="11"/>
    <n v="0"/>
    <s v="นักเรียน"/>
    <s v="71"/>
    <x v="5"/>
    <x v="5"/>
    <x v="5"/>
    <x v="4"/>
    <s v="ร้อยเอ็ด"/>
    <d v="2021-07-10T00:00:00"/>
    <d v="2021-07-13T00:00:00"/>
    <m/>
    <d v="2021-01-03T00:00:00"/>
    <x v="2"/>
    <n v="27"/>
  </r>
  <r>
    <n v="23943"/>
    <s v="26.D.H.F."/>
    <s v="จักรกฤษ ดิษฐ์สุนนท์"/>
    <s v="430041243"/>
    <s v="ชาย"/>
    <n v="42"/>
    <n v="2"/>
    <s v="เกษตร"/>
    <s v="146"/>
    <x v="3"/>
    <x v="6"/>
    <x v="6"/>
    <x v="4"/>
    <s v="สุวรรณภูมิ"/>
    <d v="2021-08-17T00:00:00"/>
    <d v="2021-08-20T00:00:00"/>
    <m/>
    <d v="2021-01-03T00:00:00"/>
    <x v="3"/>
    <n v="33"/>
  </r>
  <r>
    <n v="24541"/>
    <s v="26.D.H.F."/>
    <s v="จันทรเกษม ศรีมาน"/>
    <s v="134135"/>
    <s v="ชาย"/>
    <n v="23"/>
    <n v="0"/>
    <s v="รับจ้าง,กรรมกร"/>
    <s v="100"/>
    <x v="6"/>
    <x v="7"/>
    <x v="7"/>
    <x v="3"/>
    <s v="เกษตรวิสัย"/>
    <d v="2021-08-30T00:00:00"/>
    <d v="2021-09-03T00:00:00"/>
    <m/>
    <d v="2021-01-03T00:00:00"/>
    <x v="4"/>
    <n v="35"/>
  </r>
  <r>
    <n v="7570"/>
    <s v="26.D.H.F."/>
    <s v="จันสี ภูสังข์"/>
    <m/>
    <s v="หญิง"/>
    <n v="86"/>
    <n v="0"/>
    <s v="เกษตร"/>
    <s v="8"/>
    <x v="0"/>
    <x v="8"/>
    <x v="8"/>
    <x v="5"/>
    <s v="ร้อยเอ็ดธนบุรี"/>
    <d v="2021-02-28T00:00:00"/>
    <d v="2021-03-03T00:00:00"/>
    <m/>
    <d v="2021-01-03T00:00:00"/>
    <x v="5"/>
    <n v="9"/>
  </r>
  <r>
    <n v="22128"/>
    <s v="26.D.H.F."/>
    <s v="จำปี หนองหว้า"/>
    <s v="000031042"/>
    <s v="หญิง"/>
    <n v="44"/>
    <n v="1"/>
    <s v="เกษตร"/>
    <s v="33"/>
    <x v="2"/>
    <x v="9"/>
    <x v="9"/>
    <x v="6"/>
    <s v="โพนทราย"/>
    <d v="2021-08-12T00:00:00"/>
    <d v="2021-08-13T00:00:00"/>
    <m/>
    <d v="2021-01-03T00:00:00"/>
    <x v="6"/>
    <n v="32"/>
  </r>
  <r>
    <n v="24684"/>
    <s v="26.D.H.F."/>
    <s v="จิราพร  อุปแก้ว"/>
    <s v="4429403"/>
    <s v="หญิง"/>
    <n v="19"/>
    <n v="0"/>
    <s v="นักเรียน"/>
    <s v="120"/>
    <x v="3"/>
    <x v="10"/>
    <x v="10"/>
    <x v="1"/>
    <s v="ปทุมรัตต์"/>
    <d v="2021-09-08T00:00:00"/>
    <d v="2021-09-12T00:00:00"/>
    <m/>
    <d v="2021-01-03T00:00:00"/>
    <x v="1"/>
    <n v="36"/>
  </r>
  <r>
    <n v="24539"/>
    <s v="26.D.H.F."/>
    <s v="จิราภรณ์ สาระคำ"/>
    <s v="130459"/>
    <s v="หญิง"/>
    <n v="17"/>
    <n v="0"/>
    <s v="นักเรียน"/>
    <s v="354"/>
    <x v="7"/>
    <x v="4"/>
    <x v="4"/>
    <x v="3"/>
    <s v="เกษตรวิสัย"/>
    <d v="2021-06-18T00:00:00"/>
    <d v="2021-06-22T00:00:00"/>
    <m/>
    <d v="2021-01-03T00:00:00"/>
    <x v="7"/>
    <n v="24"/>
  </r>
  <r>
    <n v="24137"/>
    <s v="26.D.H.F."/>
    <s v="จิรายุ วินทะไชย"/>
    <s v="726287"/>
    <s v="ชาย"/>
    <n v="12"/>
    <n v="0"/>
    <s v="นักเรียน"/>
    <s v="60"/>
    <x v="7"/>
    <x v="11"/>
    <x v="11"/>
    <x v="2"/>
    <s v="ร้อยเอ็ด"/>
    <d v="2021-07-23T00:00:00"/>
    <d v="2021-07-26T00:00:00"/>
    <m/>
    <d v="2021-01-03T00:00:00"/>
    <x v="8"/>
    <n v="29"/>
  </r>
  <r>
    <n v="25227"/>
    <s v="26.D.H.F."/>
    <s v="จุฑามาศ อ่านเขียน"/>
    <s v="5001462"/>
    <s v="หญิง"/>
    <n v="26"/>
    <n v="7"/>
    <s v="เกษตร"/>
    <s v="149"/>
    <x v="1"/>
    <x v="12"/>
    <x v="12"/>
    <x v="7"/>
    <s v="โพธิ์ชัย"/>
    <d v="2021-09-14T00:00:00"/>
    <d v="2021-09-14T00:00:00"/>
    <m/>
    <d v="2021-01-03T00:00:00"/>
    <x v="1"/>
    <n v="37"/>
  </r>
  <r>
    <n v="23960"/>
    <s v="26.D.H.F."/>
    <s v="เฉลิม กุสุมาร"/>
    <s v="000128188"/>
    <s v="ชาย"/>
    <n v="16"/>
    <n v="0"/>
    <s v="นักเรียน"/>
    <s v="145"/>
    <x v="8"/>
    <x v="13"/>
    <x v="13"/>
    <x v="8"/>
    <s v="โพนทอง"/>
    <d v="2021-08-31T00:00:00"/>
    <d v="2021-09-04T00:00:00"/>
    <m/>
    <d v="2021-01-03T00:00:00"/>
    <x v="4"/>
    <n v="35"/>
  </r>
  <r>
    <n v="23944"/>
    <s v="26.D.H.F."/>
    <s v="ชนาวุธ สายเชื้อ"/>
    <s v="490132069"/>
    <s v="ชาย"/>
    <n v="33"/>
    <n v="5"/>
    <s v="เกษตร"/>
    <s v="48-49"/>
    <x v="0"/>
    <x v="14"/>
    <x v="5"/>
    <x v="4"/>
    <s v="สุวรรณภูมิ"/>
    <d v="2021-08-23T00:00:00"/>
    <d v="2021-08-26T00:00:00"/>
    <m/>
    <d v="2021-01-03T00:00:00"/>
    <x v="9"/>
    <n v="34"/>
  </r>
  <r>
    <n v="24109"/>
    <s v="26.D.H.F."/>
    <s v="ณรงค์ งอยสูงเนิน"/>
    <s v="129329"/>
    <s v="ชาย"/>
    <n v="17"/>
    <n v="0"/>
    <s v="นักเรียน"/>
    <s v="436"/>
    <x v="7"/>
    <x v="4"/>
    <x v="4"/>
    <x v="3"/>
    <s v="เกษตรวิสัย"/>
    <d v="2021-03-10T00:00:00"/>
    <d v="2021-03-15T00:00:00"/>
    <m/>
    <d v="2021-01-03T00:00:00"/>
    <x v="10"/>
    <n v="10"/>
  </r>
  <r>
    <n v="14708"/>
    <s v="26.D.H.F."/>
    <s v="ณัฐกร ชาวไร่"/>
    <m/>
    <s v="ชาย"/>
    <n v="1"/>
    <n v="0"/>
    <s v="ไม่ทราบอาชีพ/ในปกครอง"/>
    <s v="105"/>
    <x v="9"/>
    <x v="15"/>
    <x v="14"/>
    <x v="4"/>
    <s v="ร้อยเอ็ดธนบุรี"/>
    <d v="2021-03-22T00:00:00"/>
    <d v="2021-03-25T00:00:00"/>
    <m/>
    <d v="2021-01-03T00:00:00"/>
    <x v="11"/>
    <n v="12"/>
  </r>
  <r>
    <n v="23163"/>
    <s v="26.D.H.F."/>
    <s v="ณัฐชยา สอนสระคู"/>
    <s v="510143472"/>
    <s v="หญิง"/>
    <n v="13"/>
    <n v="4"/>
    <s v="นักเรียน"/>
    <s v="45"/>
    <x v="5"/>
    <x v="16"/>
    <x v="15"/>
    <x v="4"/>
    <s v="สุวรรณภูมิ"/>
    <d v="2021-07-20T00:00:00"/>
    <d v="2021-07-22T00:00:00"/>
    <m/>
    <d v="2021-01-03T00:00:00"/>
    <x v="12"/>
    <n v="29"/>
  </r>
  <r>
    <n v="21290"/>
    <s v="26.D.H.F."/>
    <s v="ณัฐพล ผลเหิม"/>
    <s v="262181"/>
    <s v="ชาย"/>
    <n v="14"/>
    <n v="0"/>
    <s v="นักเรียน"/>
    <s v="21"/>
    <x v="7"/>
    <x v="17"/>
    <x v="12"/>
    <x v="7"/>
    <s v="โพนทอง"/>
    <d v="2021-07-30T00:00:00"/>
    <d v="2021-08-02T00:00:00"/>
    <m/>
    <d v="2021-01-03T00:00:00"/>
    <x v="13"/>
    <n v="30"/>
  </r>
  <r>
    <n v="24111"/>
    <s v="26.D.H.F."/>
    <s v="ณัฐวดี เรียกสิริ"/>
    <s v="6401716"/>
    <s v="หญิง"/>
    <n v="13"/>
    <n v="0"/>
    <s v="นักเรียน"/>
    <s v="62"/>
    <x v="10"/>
    <x v="18"/>
    <x v="16"/>
    <x v="3"/>
    <s v="เกษตรวิสัย"/>
    <d v="2021-05-24T00:00:00"/>
    <d v="2021-05-26T00:00:00"/>
    <m/>
    <d v="2021-01-03T00:00:00"/>
    <x v="14"/>
    <n v="21"/>
  </r>
  <r>
    <n v="17069"/>
    <s v="26.D.H.F."/>
    <s v="ทรงธรรม บุญหล้า"/>
    <s v="1205745"/>
    <s v="ชาย"/>
    <n v="28"/>
    <n v="4"/>
    <s v="เกษตร"/>
    <s v="4"/>
    <x v="11"/>
    <x v="19"/>
    <x v="17"/>
    <x v="6"/>
    <s v="ร้อยเอ็ด"/>
    <d v="2021-05-28T00:00:00"/>
    <d v="2021-05-31T00:00:00"/>
    <m/>
    <d v="2021-01-03T00:00:00"/>
    <x v="0"/>
    <n v="21"/>
  </r>
  <r>
    <n v="22423"/>
    <s v="26.D.H.F."/>
    <s v="ทองใบ ภูชัย"/>
    <s v="5302935"/>
    <s v="หญิง"/>
    <n v="48"/>
    <n v="0"/>
    <s v="เกษตร"/>
    <s v="13"/>
    <x v="8"/>
    <x v="20"/>
    <x v="18"/>
    <x v="1"/>
    <s v="ปทุมรัตต์"/>
    <d v="2021-08-13T00:00:00"/>
    <d v="2021-08-17T00:00:00"/>
    <m/>
    <d v="2021-01-03T00:00:00"/>
    <x v="3"/>
    <n v="32"/>
  </r>
  <r>
    <n v="24136"/>
    <s v="26.D.H.F."/>
    <s v="ธนภัทร ชินสมบูรณ์"/>
    <s v="770790"/>
    <s v="ชาย"/>
    <n v="17"/>
    <n v="0"/>
    <s v="นักเรียน"/>
    <s v="14"/>
    <x v="4"/>
    <x v="21"/>
    <x v="19"/>
    <x v="3"/>
    <s v="ร้อยเอ็ด"/>
    <d v="2021-07-18T00:00:00"/>
    <d v="2021-07-20T00:00:00"/>
    <m/>
    <d v="2021-01-03T00:00:00"/>
    <x v="12"/>
    <n v="29"/>
  </r>
  <r>
    <n v="23157"/>
    <s v="26.D.H.F."/>
    <s v="ธิติสุดา คำแพงศรี"/>
    <s v="540164115"/>
    <s v="หญิง"/>
    <n v="15"/>
    <n v="9"/>
    <s v="นักเรียน"/>
    <s v="16"/>
    <x v="10"/>
    <x v="22"/>
    <x v="20"/>
    <x v="4"/>
    <s v="สุวรรณภูมิ"/>
    <d v="2021-06-14T00:00:00"/>
    <d v="2021-06-16T00:00:00"/>
    <m/>
    <d v="2021-01-03T00:00:00"/>
    <x v="15"/>
    <n v="24"/>
  </r>
  <r>
    <n v="16063"/>
    <s v="26.D.H.F."/>
    <s v="ธีระวัฒน์ พิมศักดิ์"/>
    <s v="5710326"/>
    <s v="ชาย"/>
    <n v="17"/>
    <n v="2"/>
    <s v="นักเรียน"/>
    <s v="105"/>
    <x v="0"/>
    <x v="0"/>
    <x v="0"/>
    <x v="0"/>
    <s v="จตุรพักตรพิมาน"/>
    <d v="2021-05-27T00:00:00"/>
    <d v="2021-05-28T00:00:00"/>
    <m/>
    <d v="2021-01-03T00:00:00"/>
    <x v="14"/>
    <n v="21"/>
  </r>
  <r>
    <n v="17043"/>
    <s v="26.D.H.F."/>
    <s v="บรรเทิง หลาบคำ"/>
    <s v="5202829"/>
    <s v="ชาย"/>
    <n v="50"/>
    <n v="0"/>
    <s v="เกษตร"/>
    <s v="6"/>
    <x v="1"/>
    <x v="23"/>
    <x v="21"/>
    <x v="1"/>
    <s v="ปทุมรัตต์"/>
    <d v="2021-06-03T00:00:00"/>
    <d v="2021-06-09T00:00:00"/>
    <m/>
    <d v="2021-01-03T00:00:00"/>
    <x v="16"/>
    <n v="22"/>
  </r>
  <r>
    <n v="16336"/>
    <s v="26.D.H.F."/>
    <s v="ใบบุญ คืนดี"/>
    <s v="1166403"/>
    <s v="หญิง"/>
    <n v="1"/>
    <n v="0"/>
    <s v="ไม่ทราบอาชีพ/ในปกครอง"/>
    <s v="63"/>
    <x v="1"/>
    <x v="24"/>
    <x v="22"/>
    <x v="9"/>
    <s v="ร้อยเอ็ด"/>
    <d v="2021-05-07T00:00:00"/>
    <d v="2021-05-12T00:00:00"/>
    <m/>
    <d v="2021-01-03T00:00:00"/>
    <x v="17"/>
    <n v="18"/>
  </r>
  <r>
    <n v="19017"/>
    <s v="26.D.H.F."/>
    <s v="ประภาภรณ์ แสงหัวช้าง"/>
    <s v="5708761"/>
    <s v="หญิง"/>
    <n v="21"/>
    <n v="11"/>
    <s v="นักเรียน"/>
    <s v="139"/>
    <x v="9"/>
    <x v="25"/>
    <x v="23"/>
    <x v="0"/>
    <s v="จตุรพักตรพิมาน"/>
    <d v="2021-06-25T00:00:00"/>
    <d v="2021-06-29T00:00:00"/>
    <m/>
    <d v="2021-01-03T00:00:00"/>
    <x v="18"/>
    <n v="25"/>
  </r>
  <r>
    <n v="22870"/>
    <s v="26.D.H.F."/>
    <s v="ปิยะพร ชารีวรรณ"/>
    <m/>
    <s v="หญิง"/>
    <n v="15"/>
    <n v="0"/>
    <s v="นักเรียน"/>
    <s v="49"/>
    <x v="12"/>
    <x v="26"/>
    <x v="24"/>
    <x v="0"/>
    <s v="ร้อยเอ็ดธนบุรี"/>
    <d v="2021-08-03T00:00:00"/>
    <d v="2021-08-05T00:00:00"/>
    <m/>
    <d v="2021-01-03T00:00:00"/>
    <x v="13"/>
    <n v="31"/>
  </r>
  <r>
    <n v="17421"/>
    <s v="26.D.H.F."/>
    <s v="ปุญญพัฒน์ ศรีจันทร์"/>
    <s v="5402550"/>
    <s v="ชาย"/>
    <n v="10"/>
    <n v="0"/>
    <s v="นักเรียน"/>
    <s v="213"/>
    <x v="6"/>
    <x v="27"/>
    <x v="10"/>
    <x v="1"/>
    <s v="ปทุมรัตต์"/>
    <d v="2021-06-09T00:00:00"/>
    <d v="2021-06-14T00:00:00"/>
    <m/>
    <d v="2021-01-03T00:00:00"/>
    <x v="15"/>
    <n v="23"/>
  </r>
  <r>
    <n v="24609"/>
    <s v="26.D.H.F."/>
    <s v="เปมิกา พลหนองหลวง"/>
    <s v="5701766"/>
    <s v="หญิง"/>
    <n v="8"/>
    <n v="0"/>
    <s v="นักเรียน"/>
    <s v="45"/>
    <x v="2"/>
    <x v="28"/>
    <x v="25"/>
    <x v="3"/>
    <s v="เกษตรวิสัย"/>
    <d v="2021-08-27T00:00:00"/>
    <d v="2021-08-30T00:00:00"/>
    <m/>
    <d v="2021-01-03T00:00:00"/>
    <x v="4"/>
    <n v="34"/>
  </r>
  <r>
    <n v="22872"/>
    <s v="26.D.H.F."/>
    <s v="พยุงศักดิ์ พูลสวัสดิ์"/>
    <m/>
    <s v="ชาย"/>
    <n v="23"/>
    <n v="0"/>
    <s v="รับจ้าง,กรรมกร"/>
    <s v="113"/>
    <x v="13"/>
    <x v="29"/>
    <x v="5"/>
    <x v="4"/>
    <s v="ร้อยเอ็ดธนบุรี"/>
    <d v="2021-08-16T00:00:00"/>
    <d v="2021-08-21T00:00:00"/>
    <m/>
    <d v="2021-01-03T00:00:00"/>
    <x v="3"/>
    <n v="33"/>
  </r>
  <r>
    <n v="17454"/>
    <s v="26.D.H.F."/>
    <s v="พรพิฆเนตร สีลา"/>
    <s v="640000426"/>
    <s v="หญิง"/>
    <n v="0"/>
    <n v="9"/>
    <s v="ไม่ทราบอาชีพ/ในปกครอง"/>
    <s v="60"/>
    <x v="2"/>
    <x v="2"/>
    <x v="2"/>
    <x v="1"/>
    <s v="หนองฮี"/>
    <d v="2021-06-07T00:00:00"/>
    <d v="2021-06-07T00:00:00"/>
    <m/>
    <d v="2021-01-03T00:00:00"/>
    <x v="16"/>
    <n v="23"/>
  </r>
  <r>
    <n v="24138"/>
    <s v="26.D.H.F."/>
    <s v="พัชรินทร์ จันทรา"/>
    <s v="562215"/>
    <s v="หญิง"/>
    <n v="15"/>
    <n v="0"/>
    <s v="นักเรียน"/>
    <s v="13"/>
    <x v="7"/>
    <x v="11"/>
    <x v="11"/>
    <x v="2"/>
    <s v="ร้อยเอ็ด"/>
    <d v="2021-08-13T00:00:00"/>
    <d v="2021-08-17T00:00:00"/>
    <m/>
    <d v="2021-01-03T00:00:00"/>
    <x v="3"/>
    <n v="32"/>
  </r>
  <r>
    <n v="24114"/>
    <s v="26.D.H.F."/>
    <s v="พัทธิยะ วงษาโท"/>
    <s v="00751137"/>
    <s v="ชาย"/>
    <n v="15"/>
    <n v="0"/>
    <s v="นักเรียน"/>
    <s v="21"/>
    <x v="0"/>
    <x v="30"/>
    <x v="26"/>
    <x v="3"/>
    <s v="เกษตรวิสัย"/>
    <d v="2021-08-22T00:00:00"/>
    <d v="2021-08-26T00:00:00"/>
    <m/>
    <d v="2021-01-03T00:00:00"/>
    <x v="9"/>
    <n v="34"/>
  </r>
  <r>
    <n v="24854"/>
    <s v="26.D.H.F."/>
    <s v="พิพัฒนพร ละดาวัลย์"/>
    <s v="5004350"/>
    <s v="หญิง"/>
    <n v="14"/>
    <n v="0"/>
    <s v="นักเรียน"/>
    <s v="139"/>
    <x v="2"/>
    <x v="31"/>
    <x v="27"/>
    <x v="1"/>
    <s v="ปทุมรัตต์"/>
    <d v="2021-09-10T00:00:00"/>
    <d v="2021-09-14T00:00:00"/>
    <m/>
    <d v="2021-01-03T00:00:00"/>
    <x v="1"/>
    <n v="36"/>
  </r>
  <r>
    <n v="22873"/>
    <s v="26.D.H.F."/>
    <s v="พีรพล ชำนิสังข์"/>
    <m/>
    <s v="ชาย"/>
    <n v="9"/>
    <n v="0"/>
    <s v="นักเรียน"/>
    <s v="202"/>
    <x v="6"/>
    <x v="32"/>
    <x v="20"/>
    <x v="4"/>
    <s v="ร้อยเอ็ดธนบุรี"/>
    <d v="2021-08-20T00:00:00"/>
    <d v="2021-08-22T00:00:00"/>
    <m/>
    <d v="2021-01-03T00:00:00"/>
    <x v="9"/>
    <n v="33"/>
  </r>
  <r>
    <n v="23563"/>
    <s v="26.D.H.F."/>
    <s v="พีรวิชญ์ บัวงาม"/>
    <m/>
    <s v="ชาย"/>
    <n v="2"/>
    <n v="0"/>
    <s v="ไม่ทราบอาชีพ/ในปกครอง"/>
    <s v="112"/>
    <x v="5"/>
    <x v="33"/>
    <x v="28"/>
    <x v="5"/>
    <s v="ร้อยเอ็ดธนบุรี"/>
    <d v="2021-08-21T00:00:00"/>
    <d v="2021-08-22T00:00:00"/>
    <m/>
    <d v="2021-01-03T00:00:00"/>
    <x v="9"/>
    <n v="33"/>
  </r>
  <r>
    <n v="20183"/>
    <s v="26.D.H.F."/>
    <s v="ภูบดี ฤทธิทักษ์"/>
    <s v="1210106"/>
    <s v="ชาย"/>
    <n v="41"/>
    <n v="6"/>
    <s v="รับจ้าง,กรรมกร"/>
    <s v="5"/>
    <x v="8"/>
    <x v="20"/>
    <x v="18"/>
    <x v="1"/>
    <s v="ร้อยเอ็ด"/>
    <d v="2021-06-26T00:00:00"/>
    <d v="2021-07-01T00:00:00"/>
    <m/>
    <d v="2021-01-03T00:00:00"/>
    <x v="18"/>
    <n v="25"/>
  </r>
  <r>
    <n v="22239"/>
    <s v="26.D.H.F."/>
    <s v="รัตติยา หม่องคำมี"/>
    <s v="5700287"/>
    <s v="หญิง"/>
    <n v="30"/>
    <n v="8"/>
    <s v="รับจ้าง,กรรมกร"/>
    <s v="37"/>
    <x v="4"/>
    <x v="34"/>
    <x v="29"/>
    <x v="0"/>
    <s v="จตุรพักตรพิมาน"/>
    <d v="2021-08-08T00:00:00"/>
    <d v="2021-08-16T00:00:00"/>
    <m/>
    <d v="2021-01-03T00:00:00"/>
    <x v="3"/>
    <n v="32"/>
  </r>
  <r>
    <n v="14451"/>
    <s v="26.D.H.F."/>
    <s v="รุ่งชัย สีหานาม"/>
    <s v="570180239"/>
    <s v="ชาย"/>
    <n v="46"/>
    <n v="4"/>
    <s v="รับจ้าง,กรรมกร"/>
    <s v="33"/>
    <x v="0"/>
    <x v="35"/>
    <x v="20"/>
    <x v="4"/>
    <s v="สุวรรณภูมิ"/>
    <d v="2021-03-22T00:00:00"/>
    <d v="2021-03-26T00:00:00"/>
    <m/>
    <d v="2021-01-03T00:00:00"/>
    <x v="11"/>
    <n v="12"/>
  </r>
  <r>
    <n v="20349"/>
    <s v="26.D.H.F."/>
    <s v="ลลิดา  ถนัดค้า"/>
    <s v="5658000"/>
    <s v="หญิง"/>
    <n v="7"/>
    <n v="0"/>
    <s v="นักเรียน"/>
    <s v="153"/>
    <x v="4"/>
    <x v="36"/>
    <x v="10"/>
    <x v="1"/>
    <s v="ปทุมรัตต์"/>
    <d v="2021-07-13T00:00:00"/>
    <d v="2021-07-16T00:00:00"/>
    <m/>
    <d v="2021-01-03T00:00:00"/>
    <x v="2"/>
    <n v="28"/>
  </r>
  <r>
    <n v="23830"/>
    <s v="26.D.H.F."/>
    <s v="วัชรพล ธนะจินดา"/>
    <m/>
    <s v="ชาย"/>
    <n v="12"/>
    <n v="0"/>
    <s v="นักเรียน"/>
    <s v="110"/>
    <x v="4"/>
    <x v="37"/>
    <x v="30"/>
    <x v="10"/>
    <s v="เสลภูมิ"/>
    <d v="2021-08-29T00:00:00"/>
    <d v="2021-09-02T00:00:00"/>
    <m/>
    <d v="2021-01-03T00:00:00"/>
    <x v="4"/>
    <n v="35"/>
  </r>
  <r>
    <n v="24958"/>
    <s v="26.D.H.F."/>
    <s v="วาสนา สุทธิประภา"/>
    <s v="000032144"/>
    <s v="หญิง"/>
    <n v="36"/>
    <n v="3"/>
    <s v="เกษตร"/>
    <s v="158/1"/>
    <x v="1"/>
    <x v="38"/>
    <x v="31"/>
    <x v="11"/>
    <s v="ทุ่งเขาหลวง"/>
    <d v="2021-09-13T00:00:00"/>
    <d v="2021-09-16T00:00:00"/>
    <m/>
    <d v="2021-01-03T00:00:00"/>
    <x v="1"/>
    <n v="37"/>
  </r>
  <r>
    <n v="18862"/>
    <s v="26.D.H.F."/>
    <s v="วุฒิพงษ์ สีหานาม"/>
    <s v="600200364"/>
    <s v="ชาย"/>
    <n v="25"/>
    <n v="8"/>
    <s v="รับจ้าง,กรรมกร"/>
    <s v="241"/>
    <x v="10"/>
    <x v="22"/>
    <x v="20"/>
    <x v="4"/>
    <s v="สุวรรณภูมิ"/>
    <d v="2021-06-11T00:00:00"/>
    <d v="2021-06-12T00:00:00"/>
    <m/>
    <d v="2021-01-03T00:00:00"/>
    <x v="16"/>
    <n v="23"/>
  </r>
  <r>
    <n v="23697"/>
    <s v="26.D.H.F."/>
    <s v="ศราวุฒิ จันทร์ธรรม"/>
    <s v="630001476"/>
    <s v="ชาย"/>
    <n v="0"/>
    <n v="11"/>
    <s v="ไม่ทราบอาชีพ/ในปกครอง"/>
    <s v="139"/>
    <x v="14"/>
    <x v="39"/>
    <x v="32"/>
    <x v="12"/>
    <s v="พนมไพร"/>
    <d v="2021-08-29T00:00:00"/>
    <d v="2021-08-31T00:00:00"/>
    <m/>
    <d v="2021-01-03T00:00:00"/>
    <x v="4"/>
    <n v="35"/>
  </r>
  <r>
    <n v="23940"/>
    <s v="26.D.H.F."/>
    <s v="ศิริญญา แป้นพุดซา"/>
    <s v="460089475"/>
    <s v="หญิง"/>
    <n v="18"/>
    <n v="6"/>
    <s v="นักเรียน"/>
    <s v="195"/>
    <x v="3"/>
    <x v="40"/>
    <x v="33"/>
    <x v="4"/>
    <s v="สุวรรณภูมิ"/>
    <d v="2021-08-04T00:00:00"/>
    <d v="2021-08-07T00:00:00"/>
    <m/>
    <d v="2021-01-03T00:00:00"/>
    <x v="13"/>
    <n v="31"/>
  </r>
  <r>
    <n v="20924"/>
    <s v="26.D.H.F."/>
    <s v="ศิรินภา แก้วสอาด"/>
    <s v="640004199"/>
    <s v="หญิง"/>
    <n v="21"/>
    <n v="3"/>
    <s v="นักเรียน"/>
    <s v="41"/>
    <x v="7"/>
    <x v="11"/>
    <x v="11"/>
    <x v="2"/>
    <s v="จุรีเวช"/>
    <d v="2021-07-19T00:00:00"/>
    <d v="2021-07-23T00:00:00"/>
    <m/>
    <d v="2021-01-03T00:00:00"/>
    <x v="12"/>
    <n v="29"/>
  </r>
  <r>
    <n v="21274"/>
    <s v="26.D.H.F."/>
    <s v="ศิริวรรณ  ดีจานเหนือ"/>
    <s v="5305007"/>
    <s v="หญิง"/>
    <n v="13"/>
    <n v="0"/>
    <s v="นักเรียน"/>
    <s v="107"/>
    <x v="1"/>
    <x v="41"/>
    <x v="34"/>
    <x v="1"/>
    <s v="ปทุมรัตต์"/>
    <d v="2021-07-25T00:00:00"/>
    <d v="2021-07-31T00:00:00"/>
    <m/>
    <d v="2021-01-03T00:00:00"/>
    <x v="8"/>
    <n v="30"/>
  </r>
  <r>
    <n v="16457"/>
    <s v="26.D.H.F."/>
    <s v="ศิลปกร สีลา"/>
    <s v="4412697"/>
    <s v="ชาย"/>
    <n v="28"/>
    <n v="0"/>
    <s v="เกษตร"/>
    <s v="28"/>
    <x v="2"/>
    <x v="2"/>
    <x v="2"/>
    <x v="1"/>
    <s v="ปทุมรัตต์"/>
    <d v="2021-05-28T00:00:00"/>
    <d v="2021-06-02T00:00:00"/>
    <m/>
    <d v="2021-01-03T00:00:00"/>
    <x v="0"/>
    <n v="21"/>
  </r>
  <r>
    <n v="24115"/>
    <s v="26.D.H.F."/>
    <s v="ศุภวิชญ์ เกล็ดพลี"/>
    <s v="0160843"/>
    <s v="ชาย"/>
    <n v="13"/>
    <n v="0"/>
    <s v="นักเรียน"/>
    <s v="13"/>
    <x v="0"/>
    <x v="30"/>
    <x v="26"/>
    <x v="3"/>
    <s v="เกษตรวิสัย"/>
    <d v="2021-08-22T00:00:00"/>
    <d v="2021-08-26T00:00:00"/>
    <m/>
    <d v="2021-01-03T00:00:00"/>
    <x v="9"/>
    <n v="34"/>
  </r>
  <r>
    <n v="8448"/>
    <s v="26.D.H.F."/>
    <s v="เศรษฐดา บุญวิเศษ"/>
    <s v="691474"/>
    <s v="ชาย"/>
    <n v="12"/>
    <n v="9"/>
    <s v="นักเรียน"/>
    <s v="บ้านพักศาล"/>
    <x v="8"/>
    <x v="42"/>
    <x v="35"/>
    <x v="2"/>
    <s v="ร้อยเอ็ด"/>
    <d v="2021-02-14T00:00:00"/>
    <d v="2021-02-18T00:00:00"/>
    <m/>
    <d v="2021-01-03T00:00:00"/>
    <x v="19"/>
    <n v="7"/>
  </r>
  <r>
    <n v="4978"/>
    <s v="26.D.H.F."/>
    <s v="สมคิด อเนกศักดิ์"/>
    <s v="746098"/>
    <s v="ชาย"/>
    <n v="42"/>
    <n v="2"/>
    <s v="ค้าขาย"/>
    <s v="27/14"/>
    <x v="1"/>
    <x v="43"/>
    <x v="35"/>
    <x v="2"/>
    <s v="ร้อยเอ็ด"/>
    <d v="2021-01-27T00:00:00"/>
    <d v="2021-01-29T00:00:00"/>
    <m/>
    <d v="2021-01-03T00:00:00"/>
    <x v="20"/>
    <n v="4"/>
  </r>
  <r>
    <n v="24140"/>
    <s v="26.D.H.F."/>
    <s v="สมหมาย บุญศร"/>
    <s v="668067"/>
    <s v="หญิง"/>
    <n v="34"/>
    <n v="0"/>
    <s v="รับจ้าง,กรรมกร"/>
    <s v="257"/>
    <x v="7"/>
    <x v="44"/>
    <x v="21"/>
    <x v="1"/>
    <s v="ร้อยเอ็ด"/>
    <d v="2021-08-19T00:00:00"/>
    <d v="2021-08-23T00:00:00"/>
    <m/>
    <d v="2021-01-03T00:00:00"/>
    <x v="9"/>
    <n v="33"/>
  </r>
  <r>
    <n v="16337"/>
    <s v="26.D.H.F."/>
    <s v="สายฝน โนนฤาษี"/>
    <s v="000604492"/>
    <s v="หญิง"/>
    <n v="45"/>
    <n v="0"/>
    <s v="รับจ้าง,กรรมกร"/>
    <s v="225"/>
    <x v="15"/>
    <x v="45"/>
    <x v="36"/>
    <x v="2"/>
    <s v="ร้อยเอ็ด"/>
    <d v="2021-04-25T00:00:00"/>
    <d v="2021-05-02T00:00:00"/>
    <m/>
    <d v="2021-01-03T00:00:00"/>
    <x v="21"/>
    <n v="17"/>
  </r>
  <r>
    <n v="24852"/>
    <s v="26.D.H.F."/>
    <s v="สุตาภัทร  นานคำ"/>
    <s v="5901778"/>
    <s v="หญิง"/>
    <n v="7"/>
    <n v="0"/>
    <s v="นักเรียน"/>
    <s v="19"/>
    <x v="10"/>
    <x v="46"/>
    <x v="2"/>
    <x v="1"/>
    <s v="ปทุมรัตต์"/>
    <d v="2021-09-10T00:00:00"/>
    <d v="2021-09-14T00:00:00"/>
    <m/>
    <d v="2021-01-03T00:00:00"/>
    <x v="1"/>
    <n v="36"/>
  </r>
  <r>
    <n v="23164"/>
    <s v="26.D.H.F."/>
    <s v="สุภัทรา ราชรักษา"/>
    <s v="430047423"/>
    <s v="หญิง"/>
    <n v="21"/>
    <n v="0"/>
    <s v="นักเรียน"/>
    <s v="608"/>
    <x v="16"/>
    <x v="47"/>
    <x v="5"/>
    <x v="4"/>
    <s v="สุวรรณภูมิ"/>
    <d v="2021-07-19T00:00:00"/>
    <d v="2021-07-23T00:00:00"/>
    <m/>
    <d v="2021-01-03T00:00:00"/>
    <x v="12"/>
    <n v="29"/>
  </r>
  <r>
    <n v="24112"/>
    <s v="26.D.H.F."/>
    <s v="เสกสันต์ มั่งคั่ง"/>
    <s v="015526"/>
    <s v="ชาย"/>
    <n v="40"/>
    <n v="0"/>
    <s v="ข้าราชการ"/>
    <s v="59"/>
    <x v="1"/>
    <x v="48"/>
    <x v="4"/>
    <x v="3"/>
    <s v="เกษตรวิสัย"/>
    <d v="2021-05-27T00:00:00"/>
    <d v="2021-05-31T00:00:00"/>
    <m/>
    <d v="2021-01-03T00:00:00"/>
    <x v="0"/>
    <n v="21"/>
  </r>
  <r>
    <n v="17532"/>
    <s v="26.D.H.F."/>
    <s v="หฤษติ แท่นอินทร์"/>
    <s v="5712742"/>
    <s v="ชาย"/>
    <n v="13"/>
    <n v="9"/>
    <s v="นักเรียน"/>
    <s v="82"/>
    <x v="9"/>
    <x v="49"/>
    <x v="37"/>
    <x v="0"/>
    <s v="จตุรพักตรพิมาน"/>
    <d v="2021-06-12T00:00:00"/>
    <d v="2021-06-12T00:00:00"/>
    <m/>
    <d v="2021-01-03T00:00:00"/>
    <x v="16"/>
    <n v="23"/>
  </r>
  <r>
    <n v="17420"/>
    <s v="26.D.H.F."/>
    <s v="อรสา ยื่งสุข"/>
    <s v="6003670"/>
    <s v="หญิง"/>
    <n v="28"/>
    <n v="0"/>
    <s v="เกษตร"/>
    <s v="285"/>
    <x v="6"/>
    <x v="27"/>
    <x v="10"/>
    <x v="1"/>
    <s v="ปทุมรัตต์"/>
    <d v="2021-06-06T00:00:00"/>
    <d v="2021-06-13T00:00:00"/>
    <m/>
    <d v="2021-01-03T00:00:00"/>
    <x v="15"/>
    <n v="23"/>
  </r>
  <r>
    <n v="20182"/>
    <s v="26.D.H.F."/>
    <s v="อริสรา ทาทัพไทย"/>
    <s v="644283"/>
    <s v="หญิง"/>
    <n v="14"/>
    <n v="2"/>
    <s v="นักเรียน"/>
    <s v="175"/>
    <x v="0"/>
    <x v="35"/>
    <x v="20"/>
    <x v="4"/>
    <s v="ร้อยเอ็ด"/>
    <d v="2021-06-25T00:00:00"/>
    <d v="2021-06-29T00:00:00"/>
    <m/>
    <d v="2021-01-03T00:00:00"/>
    <x v="18"/>
    <n v="25"/>
  </r>
  <r>
    <n v="16289"/>
    <s v="26.D.H.F."/>
    <s v="อริสา ทุ่งลาด"/>
    <s v="5400046"/>
    <s v="หญิง"/>
    <n v="12"/>
    <n v="8"/>
    <s v="นักเรียน"/>
    <s v="13"/>
    <x v="2"/>
    <x v="25"/>
    <x v="23"/>
    <x v="0"/>
    <s v="จตุรพักตรพิมาน"/>
    <d v="2021-05-28T00:00:00"/>
    <d v="2021-05-31T00:00:00"/>
    <m/>
    <d v="2021-01-03T00:00:00"/>
    <x v="0"/>
    <n v="21"/>
  </r>
  <r>
    <n v="24685"/>
    <s v="26.D.H.F."/>
    <s v="อาทิตยา สิงห์โต"/>
    <s v="5402478"/>
    <s v="หญิง"/>
    <n v="10"/>
    <n v="0"/>
    <s v="นักเรียน"/>
    <s v="158"/>
    <x v="6"/>
    <x v="50"/>
    <x v="2"/>
    <x v="1"/>
    <s v="ปทุมรัตต์"/>
    <d v="2021-09-09T00:00:00"/>
    <d v="2021-09-13T00:00:00"/>
    <m/>
    <d v="2021-01-03T00:00:00"/>
    <x v="1"/>
    <n v="36"/>
  </r>
  <r>
    <n v="25184"/>
    <s v="26.D.H.F."/>
    <s v="อาภาศิริ สอนลาด"/>
    <s v="016522"/>
    <s v="หญิง"/>
    <n v="15"/>
    <n v="0"/>
    <s v="นักเรียน"/>
    <s v="273"/>
    <x v="5"/>
    <x v="51"/>
    <x v="4"/>
    <x v="3"/>
    <s v="เกษตรวิสัย"/>
    <d v="2021-09-10T00:00:00"/>
    <d v="2021-09-16T00:00:00"/>
    <m/>
    <d v="2021-01-03T00:00:00"/>
    <x v="1"/>
    <n v="36"/>
  </r>
  <r>
    <n v="23169"/>
    <s v="26.D.H.F."/>
    <s v="เอวิตรา กุลลาวงษ์"/>
    <s v="490124290"/>
    <s v="หญิง"/>
    <n v="15"/>
    <n v="6"/>
    <s v="นักเรียน"/>
    <s v="92"/>
    <x v="17"/>
    <x v="52"/>
    <x v="5"/>
    <x v="4"/>
    <s v="สุวรรณภูมิ"/>
    <d v="2021-08-09T00:00:00"/>
    <d v="2021-08-13T00:00:00"/>
    <m/>
    <d v="2021-01-03T00:00:00"/>
    <x v="6"/>
    <n v="32"/>
  </r>
  <r>
    <n v="22240"/>
    <s v="27.D.H.F.shock syndrome"/>
    <s v="ธนพล มูลมณี"/>
    <s v="6402523"/>
    <s v="ชาย"/>
    <n v="22"/>
    <n v="4"/>
    <s v="รับจ้าง,กรรมกร"/>
    <s v="149"/>
    <x v="2"/>
    <x v="49"/>
    <x v="37"/>
    <x v="0"/>
    <s v="จตุรพักตรพิมาน"/>
    <d v="2021-08-13T00:00:00"/>
    <d v="2021-08-16T00:00:00"/>
    <m/>
    <d v="2021-01-03T00:00:00"/>
    <x v="3"/>
    <n v="32"/>
  </r>
  <r>
    <n v="21091"/>
    <s v="27.D.H.F.shock syndrome"/>
    <s v="สมจิต จันทะสิงห์"/>
    <s v="5504318"/>
    <s v="หญิง"/>
    <n v="53"/>
    <n v="4"/>
    <s v="รับจ้าง,กรรมกร"/>
    <s v="114/2"/>
    <x v="9"/>
    <x v="25"/>
    <x v="23"/>
    <x v="0"/>
    <s v="จตุรพักตรพิมาน"/>
    <d v="2021-07-26T00:00:00"/>
    <d v="2021-07-30T00:00:00"/>
    <m/>
    <d v="2021-01-03T00:00:00"/>
    <x v="8"/>
    <n v="30"/>
  </r>
  <r>
    <n v="24182"/>
    <s v="27.D.H.F.shock syndrome"/>
    <s v="อิสริยา บุญพิโย"/>
    <s v="5502578"/>
    <s v="หญิง"/>
    <n v="14"/>
    <n v="9"/>
    <s v="นักเรียน"/>
    <s v="104"/>
    <x v="3"/>
    <x v="53"/>
    <x v="37"/>
    <x v="0"/>
    <s v="จตุรพักตรพิมาน"/>
    <d v="2021-09-03T00:00:00"/>
    <d v="2021-09-07T00:00:00"/>
    <m/>
    <d v="2021-01-03T00:00:00"/>
    <x v="22"/>
    <n v="35"/>
  </r>
  <r>
    <n v="24174"/>
    <s v="66.Dengue fever"/>
    <s v="กนกรักษ์ ลุนสูงยาง"/>
    <s v="5508859"/>
    <s v="หญิง"/>
    <n v="14"/>
    <n v="5"/>
    <s v="นักเรียน"/>
    <s v="44"/>
    <x v="18"/>
    <x v="54"/>
    <x v="37"/>
    <x v="0"/>
    <s v="จตุรพักตรพิมาน"/>
    <d v="2021-08-28T00:00:00"/>
    <d v="2021-08-28T00:00:00"/>
    <m/>
    <d v="2021-01-03T00:00:00"/>
    <x v="9"/>
    <n v="34"/>
  </r>
  <r>
    <n v="17042"/>
    <s v="66.Dengue fever"/>
    <s v="กนกวรรณ แสนมาลา"/>
    <s v="6202479"/>
    <s v="หญิง"/>
    <n v="12"/>
    <n v="0"/>
    <s v="นักเรียน"/>
    <s v="74"/>
    <x v="12"/>
    <x v="55"/>
    <x v="2"/>
    <x v="1"/>
    <s v="ปทุมรัตต์"/>
    <d v="2021-06-04T00:00:00"/>
    <d v="2021-06-09T00:00:00"/>
    <m/>
    <d v="2021-01-03T00:00:00"/>
    <x v="16"/>
    <n v="22"/>
  </r>
  <r>
    <n v="23158"/>
    <s v="66.Dengue fever"/>
    <s v="กฤตกร อุปวงษา"/>
    <s v="580186510"/>
    <s v="ชาย"/>
    <n v="6"/>
    <n v="4"/>
    <s v="นักเรียน"/>
    <s v="42/1"/>
    <x v="6"/>
    <x v="56"/>
    <x v="19"/>
    <x v="3"/>
    <s v="สุวรรณภูมิ"/>
    <d v="2021-06-26T00:00:00"/>
    <d v="2021-06-30T00:00:00"/>
    <m/>
    <d v="2021-01-03T00:00:00"/>
    <x v="18"/>
    <n v="25"/>
  </r>
  <r>
    <n v="15768"/>
    <s v="66.Dengue fever"/>
    <s v="กวินธิดา กระจ่างจันทร์"/>
    <s v="5712693"/>
    <s v="หญิง"/>
    <n v="6"/>
    <n v="9"/>
    <s v="นักเรียน"/>
    <s v="133"/>
    <x v="9"/>
    <x v="25"/>
    <x v="23"/>
    <x v="0"/>
    <s v="จตุรพักตรพิมาน"/>
    <d v="2021-05-22T00:00:00"/>
    <d v="2021-05-25T00:00:00"/>
    <m/>
    <d v="2021-01-03T00:00:00"/>
    <x v="14"/>
    <n v="20"/>
  </r>
  <r>
    <n v="24608"/>
    <s v="66.Dengue fever"/>
    <s v="กัญญาณัช แก้วพรม"/>
    <s v="5701589"/>
    <s v="หญิง"/>
    <n v="9"/>
    <n v="0"/>
    <s v="นักเรียน"/>
    <s v="77"/>
    <x v="2"/>
    <x v="57"/>
    <x v="4"/>
    <x v="3"/>
    <s v="เกษตรวิสัย"/>
    <d v="2021-08-24T00:00:00"/>
    <d v="2021-08-29T00:00:00"/>
    <m/>
    <d v="2021-01-03T00:00:00"/>
    <x v="4"/>
    <n v="34"/>
  </r>
  <r>
    <n v="20180"/>
    <s v="66.Dengue fever"/>
    <s v="กุลวุฒิ มานะดี"/>
    <s v="1209004"/>
    <s v="ชาย"/>
    <n v="23"/>
    <n v="8"/>
    <s v="รับจ้าง,กรรมกร"/>
    <s v="157"/>
    <x v="6"/>
    <x v="58"/>
    <x v="38"/>
    <x v="2"/>
    <s v="ร้อยเอ็ด"/>
    <d v="2021-06-22T00:00:00"/>
    <d v="2021-06-27T00:00:00"/>
    <m/>
    <d v="2021-01-03T00:00:00"/>
    <x v="18"/>
    <n v="25"/>
  </r>
  <r>
    <n v="16815"/>
    <s v="66.Dengue fever"/>
    <s v="เกียรติศักดิ์ สอนสวัสดิ์"/>
    <s v="5504414"/>
    <s v="ชาย"/>
    <n v="8"/>
    <n v="0"/>
    <s v="นักเรียน"/>
    <s v="36"/>
    <x v="6"/>
    <x v="27"/>
    <x v="10"/>
    <x v="1"/>
    <s v="ปทุมรัตต์"/>
    <d v="2021-06-07T00:00:00"/>
    <d v="2021-06-08T00:00:00"/>
    <m/>
    <d v="2021-01-03T00:00:00"/>
    <x v="16"/>
    <n v="23"/>
  </r>
  <r>
    <n v="19333"/>
    <s v="66.Dengue fever"/>
    <s v="ขัตติยา บุญชม"/>
    <m/>
    <s v="หญิง"/>
    <n v="29"/>
    <n v="0"/>
    <s v="รับจ้าง,กรรมกร"/>
    <s v="212"/>
    <x v="10"/>
    <x v="22"/>
    <x v="20"/>
    <x v="4"/>
    <s v="ร้อยเอ็ดธนบุรี"/>
    <d v="2021-07-03T00:00:00"/>
    <d v="2021-07-05T00:00:00"/>
    <m/>
    <d v="2021-01-03T00:00:00"/>
    <x v="23"/>
    <n v="26"/>
  </r>
  <r>
    <n v="17887"/>
    <s v="66.Dengue fever"/>
    <s v="คมสันต์ โพธิสาร"/>
    <s v="5705288"/>
    <s v="ชาย"/>
    <n v="22"/>
    <n v="5"/>
    <s v="นักเรียน"/>
    <s v="140/2"/>
    <x v="2"/>
    <x v="25"/>
    <x v="23"/>
    <x v="0"/>
    <s v="จตุรพักตรพิมาน"/>
    <d v="2021-06-18T00:00:00"/>
    <d v="2021-06-18T00:00:00"/>
    <m/>
    <d v="2021-01-03T00:00:00"/>
    <x v="15"/>
    <n v="24"/>
  </r>
  <r>
    <n v="17885"/>
    <s v="66.Dengue fever"/>
    <s v="จอนห์นี่แอร์ดี้ นามนัย"/>
    <s v="5601632"/>
    <s v="ชาย"/>
    <n v="18"/>
    <n v="6"/>
    <s v="นักเรียน"/>
    <s v="95/2"/>
    <x v="19"/>
    <x v="25"/>
    <x v="23"/>
    <x v="0"/>
    <s v="จตุรพักตรพิมาน"/>
    <d v="2021-06-15T00:00:00"/>
    <d v="2021-06-18T00:00:00"/>
    <m/>
    <d v="2021-01-03T00:00:00"/>
    <x v="15"/>
    <n v="24"/>
  </r>
  <r>
    <n v="20284"/>
    <s v="66.Dengue fever"/>
    <s v="จักราวุธ สหะขันธ์"/>
    <s v="5607574"/>
    <s v="ชาย"/>
    <n v="13"/>
    <n v="5"/>
    <s v="นักเรียน"/>
    <s v="143"/>
    <x v="2"/>
    <x v="49"/>
    <x v="37"/>
    <x v="0"/>
    <s v="จตุรพักตรพิมาน"/>
    <d v="2021-07-14T00:00:00"/>
    <d v="2021-07-19T00:00:00"/>
    <m/>
    <d v="2021-01-03T00:00:00"/>
    <x v="12"/>
    <n v="28"/>
  </r>
  <r>
    <n v="17159"/>
    <s v="66.Dengue fever"/>
    <s v="จิรัชญา ยอดดี"/>
    <s v="5602794"/>
    <s v="หญิง"/>
    <n v="19"/>
    <n v="11"/>
    <s v="นักเรียน"/>
    <s v="20"/>
    <x v="4"/>
    <x v="59"/>
    <x v="39"/>
    <x v="0"/>
    <s v="จตุรพักตรพิมาน"/>
    <d v="2021-06-01T00:00:00"/>
    <d v="2021-06-11T00:00:00"/>
    <m/>
    <d v="2021-01-03T00:00:00"/>
    <x v="16"/>
    <n v="22"/>
  </r>
  <r>
    <n v="24110"/>
    <s v="66.Dengue fever"/>
    <s v="จุฬานนท์ ลามี"/>
    <s v="5404992"/>
    <s v="ชาย"/>
    <n v="11"/>
    <n v="0"/>
    <s v="นักเรียน"/>
    <s v="132"/>
    <x v="12"/>
    <x v="60"/>
    <x v="26"/>
    <x v="3"/>
    <s v="เกษตรวิสัย"/>
    <d v="2021-05-23T00:00:00"/>
    <d v="2021-05-26T00:00:00"/>
    <m/>
    <d v="2021-01-03T00:00:00"/>
    <x v="14"/>
    <n v="21"/>
  </r>
  <r>
    <n v="25180"/>
    <s v="66.Dengue fever"/>
    <s v="ชฎาวรรณ ผันพรม"/>
    <s v="5304165"/>
    <s v="หญิง"/>
    <n v="11"/>
    <n v="0"/>
    <s v="นักเรียน"/>
    <s v="60"/>
    <x v="6"/>
    <x v="7"/>
    <x v="7"/>
    <x v="3"/>
    <s v="เกษตรวิสัย"/>
    <d v="2021-09-12T00:00:00"/>
    <d v="2021-09-14T00:00:00"/>
    <m/>
    <d v="2021-01-03T00:00:00"/>
    <x v="1"/>
    <n v="37"/>
  </r>
  <r>
    <n v="24116"/>
    <s v="66.Dengue fever"/>
    <s v="ชนะศักดิ์ อุปฮาด"/>
    <s v="5804998"/>
    <s v="ชาย"/>
    <n v="5"/>
    <n v="0"/>
    <s v="ไม่ทราบอาชีพ/ในปกครอง"/>
    <s v="19"/>
    <x v="6"/>
    <x v="7"/>
    <x v="7"/>
    <x v="3"/>
    <s v="เกษตรวิสัย"/>
    <d v="2021-08-24T00:00:00"/>
    <d v="2021-08-27T00:00:00"/>
    <m/>
    <d v="2021-01-03T00:00:00"/>
    <x v="9"/>
    <n v="34"/>
  </r>
  <r>
    <n v="17160"/>
    <s v="66.Dengue fever"/>
    <s v="ชรินทร์รัตน์ นามนัย"/>
    <s v="5403154"/>
    <s v="หญิง"/>
    <n v="26"/>
    <n v="11"/>
    <s v="นักเรียน"/>
    <s v="12"/>
    <x v="19"/>
    <x v="25"/>
    <x v="23"/>
    <x v="0"/>
    <s v="จตุรพักตรพิมาน"/>
    <d v="2021-06-07T00:00:00"/>
    <d v="2021-06-11T00:00:00"/>
    <m/>
    <d v="2021-01-03T00:00:00"/>
    <x v="16"/>
    <n v="23"/>
  </r>
  <r>
    <n v="19591"/>
    <s v="66.Dengue fever"/>
    <s v="ชลนิชา ใจร้าย"/>
    <s v="6104048"/>
    <s v="หญิง"/>
    <n v="13"/>
    <n v="8"/>
    <s v="นักเรียน"/>
    <s v="80"/>
    <x v="9"/>
    <x v="49"/>
    <x v="37"/>
    <x v="0"/>
    <s v="เมืองสรวง"/>
    <d v="2021-06-23T00:00:00"/>
    <d v="2021-06-28T00:00:00"/>
    <m/>
    <d v="2021-01-03T00:00:00"/>
    <x v="18"/>
    <n v="25"/>
  </r>
  <r>
    <n v="22496"/>
    <s v="66.Dengue fever"/>
    <s v="ชวลิต ทัพธานี"/>
    <s v="5900126"/>
    <s v="ชาย"/>
    <n v="15"/>
    <n v="10"/>
    <s v="นักเรียน"/>
    <s v="37"/>
    <x v="2"/>
    <x v="49"/>
    <x v="37"/>
    <x v="0"/>
    <s v="จตุรพักตรพิมาน"/>
    <d v="2021-08-15T00:00:00"/>
    <d v="2021-08-18T00:00:00"/>
    <m/>
    <d v="2021-01-03T00:00:00"/>
    <x v="3"/>
    <n v="33"/>
  </r>
  <r>
    <n v="19647"/>
    <s v="66.Dengue fever"/>
    <s v="ชินภัทร  ถาภูงา"/>
    <s v="5658163"/>
    <s v="ชาย"/>
    <n v="7"/>
    <n v="0"/>
    <s v="นักเรียน"/>
    <s v="108"/>
    <x v="2"/>
    <x v="61"/>
    <x v="40"/>
    <x v="1"/>
    <s v="ปทุมรัตต์"/>
    <d v="2021-07-03T00:00:00"/>
    <d v="2021-07-07T00:00:00"/>
    <m/>
    <d v="2021-01-03T00:00:00"/>
    <x v="23"/>
    <n v="26"/>
  </r>
  <r>
    <n v="24113"/>
    <s v="66.Dengue fever"/>
    <s v="ณรงค์เดช เรืองสนาม"/>
    <s v="6102235"/>
    <s v="ชาย"/>
    <n v="40"/>
    <n v="0"/>
    <s v="เกษตร"/>
    <s v="151"/>
    <x v="7"/>
    <x v="4"/>
    <x v="4"/>
    <x v="3"/>
    <s v="เกษตรวิสัย"/>
    <d v="2021-06-13T00:00:00"/>
    <d v="2021-06-16T00:00:00"/>
    <m/>
    <d v="2021-01-03T00:00:00"/>
    <x v="15"/>
    <n v="24"/>
  </r>
  <r>
    <n v="22871"/>
    <s v="66.Dengue fever"/>
    <s v="ณัฏฐ์ณอร สวัสดิ์เอื้อ"/>
    <m/>
    <s v="หญิง"/>
    <n v="52"/>
    <n v="0"/>
    <s v="ค้าขาย"/>
    <s v="24"/>
    <x v="5"/>
    <x v="62"/>
    <x v="41"/>
    <x v="9"/>
    <s v="ร้อยเอ็ดธนบุรี"/>
    <d v="2021-08-14T00:00:00"/>
    <d v="2021-08-17T00:00:00"/>
    <m/>
    <d v="2021-01-03T00:00:00"/>
    <x v="3"/>
    <n v="32"/>
  </r>
  <r>
    <n v="16137"/>
    <s v="66.Dengue fever"/>
    <s v="ณัฏฐณิชา เนาวะดี"/>
    <s v="600003120"/>
    <s v="หญิง"/>
    <n v="31"/>
    <n v="2"/>
    <s v="รับจ้าง,กรรมกร"/>
    <s v="5"/>
    <x v="10"/>
    <x v="18"/>
    <x v="16"/>
    <x v="3"/>
    <s v="จุรีเวช"/>
    <d v="2021-05-18T00:00:00"/>
    <d v="2021-05-25T00:00:00"/>
    <m/>
    <d v="2021-01-03T00:00:00"/>
    <x v="14"/>
    <n v="20"/>
  </r>
  <r>
    <n v="20179"/>
    <s v="66.Dengue fever"/>
    <s v="ณัฐญาดา จำปาวงค์"/>
    <s v="520178"/>
    <s v="หญิง"/>
    <n v="23"/>
    <n v="11"/>
    <s v="รับจ้าง,กรรมกร"/>
    <s v="175"/>
    <x v="0"/>
    <x v="63"/>
    <x v="3"/>
    <x v="2"/>
    <s v="ร้อยเอ็ด"/>
    <d v="2021-06-12T00:00:00"/>
    <d v="2021-06-19T00:00:00"/>
    <m/>
    <d v="2021-01-03T00:00:00"/>
    <x v="15"/>
    <n v="23"/>
  </r>
  <r>
    <n v="25181"/>
    <s v="66.Dengue fever"/>
    <s v="ณัฐปวีร์ วีระแสง"/>
    <s v="0165727"/>
    <s v="หญิง"/>
    <n v="12"/>
    <n v="0"/>
    <s v="นักเรียน"/>
    <s v="30"/>
    <x v="8"/>
    <x v="64"/>
    <x v="42"/>
    <x v="3"/>
    <s v="เกษตรวิสัย"/>
    <d v="2021-09-11T00:00:00"/>
    <d v="2021-09-14T00:00:00"/>
    <m/>
    <d v="2021-01-03T00:00:00"/>
    <x v="1"/>
    <n v="36"/>
  </r>
  <r>
    <n v="17066"/>
    <s v="66.Dengue fever"/>
    <s v="ณัฐพงษ์ ขุนพิลึก"/>
    <s v="1205753"/>
    <s v="ชาย"/>
    <n v="19"/>
    <n v="9"/>
    <s v="นักเรียน"/>
    <s v="โรงแรมเรือนริมน้ำ  เจริญพานิช"/>
    <x v="9"/>
    <x v="65"/>
    <x v="35"/>
    <x v="2"/>
    <s v="ร้อยเอ็ด"/>
    <d v="2021-05-24T00:00:00"/>
    <d v="2021-06-01T00:00:00"/>
    <m/>
    <d v="2021-01-03T00:00:00"/>
    <x v="0"/>
    <n v="21"/>
  </r>
  <r>
    <n v="12665"/>
    <s v="66.Dengue fever"/>
    <s v="ณัฐพล พันธ์คลอง"/>
    <s v="630004139"/>
    <s v="ชาย"/>
    <n v="0"/>
    <n v="10"/>
    <s v="ไม่ทราบอาชีพ/ในปกครอง"/>
    <s v="152"/>
    <x v="0"/>
    <x v="66"/>
    <x v="43"/>
    <x v="12"/>
    <s v="สุวรรณภูมิ"/>
    <d v="2021-04-09T00:00:00"/>
    <d v="2021-04-13T00:00:00"/>
    <m/>
    <d v="2021-01-03T00:00:00"/>
    <x v="24"/>
    <n v="14"/>
  </r>
  <r>
    <n v="24607"/>
    <s v="66.Dengue fever"/>
    <s v="ณัฐวรา อินทิบุตร"/>
    <s v="5703768"/>
    <s v="หญิง"/>
    <n v="7"/>
    <n v="0"/>
    <s v="นักเรียน"/>
    <s v="85"/>
    <x v="5"/>
    <x v="67"/>
    <x v="26"/>
    <x v="3"/>
    <s v="เกษตรวิสัย"/>
    <d v="2021-08-24T00:00:00"/>
    <d v="2021-08-29T00:00:00"/>
    <m/>
    <d v="2021-01-03T00:00:00"/>
    <x v="4"/>
    <n v="34"/>
  </r>
  <r>
    <n v="20184"/>
    <s v="66.Dengue fever"/>
    <s v="ณัฐวะรา น้อยวิบล"/>
    <s v="808625"/>
    <s v="หญิง"/>
    <n v="10"/>
    <n v="8"/>
    <s v="นักเรียน"/>
    <s v="7"/>
    <x v="3"/>
    <x v="3"/>
    <x v="3"/>
    <x v="2"/>
    <s v="ร้อยเอ็ด"/>
    <d v="2021-06-30T00:00:00"/>
    <d v="2021-07-03T00:00:00"/>
    <m/>
    <d v="2021-01-03T00:00:00"/>
    <x v="18"/>
    <n v="26"/>
  </r>
  <r>
    <n v="21918"/>
    <s v="66.Dengue fever"/>
    <s v="ณัทเตชินก์  วรไวย"/>
    <s v="5703695"/>
    <s v="ชาย"/>
    <n v="6"/>
    <n v="0"/>
    <s v="นักเรียน"/>
    <s v="59"/>
    <x v="4"/>
    <x v="68"/>
    <x v="1"/>
    <x v="1"/>
    <s v="ปทุมรัตต์"/>
    <d v="2021-08-03T00:00:00"/>
    <d v="2021-08-06T00:00:00"/>
    <m/>
    <d v="2021-01-03T00:00:00"/>
    <x v="13"/>
    <n v="31"/>
  </r>
  <r>
    <n v="18403"/>
    <s v="66.Dengue fever"/>
    <s v="ดวงฤดี ศรีรักษา"/>
    <s v="5510618"/>
    <s v="หญิง"/>
    <n v="20"/>
    <n v="3"/>
    <s v="นักเรียน"/>
    <s v="117"/>
    <x v="1"/>
    <x v="25"/>
    <x v="23"/>
    <x v="0"/>
    <s v="จตุรพักตรพิมาน"/>
    <d v="2021-06-21T00:00:00"/>
    <d v="2021-06-23T00:00:00"/>
    <m/>
    <d v="2021-01-03T00:00:00"/>
    <x v="7"/>
    <n v="25"/>
  </r>
  <r>
    <n v="19019"/>
    <s v="66.Dengue fever"/>
    <s v="เด่นภูมิ พรมวงษา"/>
    <s v="5410595"/>
    <s v="ชาย"/>
    <n v="9"/>
    <n v="7"/>
    <s v="นักเรียน"/>
    <s v="98/1"/>
    <x v="1"/>
    <x v="25"/>
    <x v="23"/>
    <x v="0"/>
    <s v="จตุรพักตรพิมาน"/>
    <d v="2021-06-25T00:00:00"/>
    <d v="2021-06-29T00:00:00"/>
    <m/>
    <d v="2021-01-03T00:00:00"/>
    <x v="18"/>
    <n v="25"/>
  </r>
  <r>
    <n v="23564"/>
    <s v="66.Dengue fever"/>
    <s v="เตโชดม อุดมฉวี"/>
    <m/>
    <s v="ชาย"/>
    <n v="7"/>
    <n v="0"/>
    <s v="นักเรียน"/>
    <s v="150"/>
    <x v="18"/>
    <x v="23"/>
    <x v="21"/>
    <x v="1"/>
    <s v="ร้อยเอ็ดธนบุรี"/>
    <d v="2021-08-26T00:00:00"/>
    <d v="2021-09-02T00:00:00"/>
    <m/>
    <d v="2021-01-03T00:00:00"/>
    <x v="4"/>
    <n v="34"/>
  </r>
  <r>
    <n v="181"/>
    <s v="66.Dengue fever"/>
    <s v="ธณัฐพงศ์ สิงห์คง"/>
    <s v="5710647"/>
    <s v="ชาย"/>
    <n v="17"/>
    <n v="11"/>
    <s v="นักเรียน"/>
    <s v="179"/>
    <x v="12"/>
    <x v="25"/>
    <x v="23"/>
    <x v="0"/>
    <s v="จตุรพักตรพิมาน"/>
    <d v="2021-01-04T00:00:00"/>
    <d v="2021-01-04T00:00:00"/>
    <m/>
    <d v="2021-01-03T00:00:00"/>
    <x v="25"/>
    <n v="1"/>
  </r>
  <r>
    <n v="23162"/>
    <s v="66.Dengue fever"/>
    <s v="ธนกร ภาคะ"/>
    <s v="550168865"/>
    <s v="ชาย"/>
    <n v="15"/>
    <n v="7"/>
    <s v="นักเรียน"/>
    <s v="74"/>
    <x v="5"/>
    <x v="16"/>
    <x v="15"/>
    <x v="4"/>
    <s v="สุวรรณภูมิ"/>
    <d v="2021-07-17T00:00:00"/>
    <d v="2021-07-21T00:00:00"/>
    <m/>
    <d v="2021-01-03T00:00:00"/>
    <x v="12"/>
    <n v="28"/>
  </r>
  <r>
    <n v="24175"/>
    <s v="66.Dengue fever"/>
    <s v="ธนัญชนก ดวนพล"/>
    <s v="5703577"/>
    <s v="หญิง"/>
    <n v="12"/>
    <n v="5"/>
    <s v="นักเรียน"/>
    <s v="32"/>
    <x v="5"/>
    <x v="69"/>
    <x v="44"/>
    <x v="0"/>
    <s v="จตุรพักตรพิมาน"/>
    <d v="2021-08-31T00:00:00"/>
    <d v="2021-09-01T00:00:00"/>
    <m/>
    <d v="2021-01-03T00:00:00"/>
    <x v="4"/>
    <n v="35"/>
  </r>
  <r>
    <n v="22869"/>
    <s v="66.Dengue fever"/>
    <s v="ธัญญภัสร์ นนทภา"/>
    <m/>
    <s v="หญิง"/>
    <n v="34"/>
    <n v="0"/>
    <s v="ค้าขาย"/>
    <s v="21"/>
    <x v="7"/>
    <x v="11"/>
    <x v="11"/>
    <x v="2"/>
    <s v="ร้อยเอ็ดธนบุรี"/>
    <d v="2021-07-28T00:00:00"/>
    <d v="2021-08-01T00:00:00"/>
    <m/>
    <d v="2021-01-03T00:00:00"/>
    <x v="13"/>
    <n v="30"/>
  </r>
  <r>
    <n v="15010"/>
    <s v="66.Dengue fever"/>
    <s v="ธีรภัทร์ เนาวะดี"/>
    <s v="580003469"/>
    <s v="ชาย"/>
    <n v="6"/>
    <n v="3"/>
    <s v="นักเรียน"/>
    <s v="5"/>
    <x v="10"/>
    <x v="70"/>
    <x v="4"/>
    <x v="3"/>
    <s v="จุรีเวช"/>
    <d v="2021-05-11T00:00:00"/>
    <d v="2021-05-15T00:00:00"/>
    <m/>
    <d v="2021-01-03T00:00:00"/>
    <x v="17"/>
    <n v="19"/>
  </r>
  <r>
    <n v="18613"/>
    <s v="66.Dengue fever"/>
    <s v="นภาพร ไตรบุตร"/>
    <s v="0001057"/>
    <s v="หญิง"/>
    <n v="25"/>
    <n v="0"/>
    <s v="รับจ้าง,กรรมกร"/>
    <s v="19/1"/>
    <x v="0"/>
    <x v="71"/>
    <x v="41"/>
    <x v="9"/>
    <s v="ธวัชบุรี"/>
    <d v="2021-06-13T00:00:00"/>
    <d v="2021-06-18T00:00:00"/>
    <m/>
    <d v="2021-01-03T00:00:00"/>
    <x v="15"/>
    <n v="24"/>
  </r>
  <r>
    <n v="25177"/>
    <s v="66.Dengue fever"/>
    <s v="นฤพร ช่างถม"/>
    <s v="5605037"/>
    <s v="หญิง"/>
    <n v="8"/>
    <n v="0"/>
    <s v="นักเรียน"/>
    <s v="23"/>
    <x v="6"/>
    <x v="72"/>
    <x v="25"/>
    <x v="3"/>
    <s v="เกษตรวิสัย"/>
    <d v="2021-09-03T00:00:00"/>
    <d v="2021-09-06T00:00:00"/>
    <m/>
    <d v="2021-01-03T00:00:00"/>
    <x v="22"/>
    <n v="35"/>
  </r>
  <r>
    <n v="19020"/>
    <s v="66.Dengue fever"/>
    <s v="นฤมล หานุสิงห์"/>
    <s v="5410274"/>
    <s v="หญิง"/>
    <n v="9"/>
    <n v="8"/>
    <s v="นักเรียน"/>
    <s v="29"/>
    <x v="5"/>
    <x v="25"/>
    <x v="23"/>
    <x v="0"/>
    <s v="จตุรพักตรพิมาน"/>
    <d v="2021-06-25T00:00:00"/>
    <d v="2021-06-29T00:00:00"/>
    <m/>
    <d v="2021-01-03T00:00:00"/>
    <x v="18"/>
    <n v="25"/>
  </r>
  <r>
    <n v="17068"/>
    <s v="66.Dengue fever"/>
    <s v="นาราพรรณ ตรีกุล"/>
    <s v="1056035"/>
    <s v="หญิง"/>
    <n v="4"/>
    <n v="4"/>
    <s v="ไม่ทราบอาชีพ/ในปกครอง"/>
    <s v="47"/>
    <x v="1"/>
    <x v="73"/>
    <x v="45"/>
    <x v="9"/>
    <s v="ร้อยเอ็ด"/>
    <d v="2021-06-01T00:00:00"/>
    <d v="2021-06-02T00:00:00"/>
    <m/>
    <d v="2021-01-03T00:00:00"/>
    <x v="0"/>
    <n v="22"/>
  </r>
  <r>
    <n v="18860"/>
    <s v="66.Dengue fever"/>
    <s v="น้ำเพชร บริบูรณ์"/>
    <s v="570182649"/>
    <s v="ชาย"/>
    <n v="7"/>
    <n v="4"/>
    <s v="นักเรียน"/>
    <s v="57"/>
    <x v="3"/>
    <x v="74"/>
    <x v="14"/>
    <x v="4"/>
    <s v="สุวรรณภูมิ"/>
    <d v="2021-05-23T00:00:00"/>
    <d v="2021-05-27T00:00:00"/>
    <m/>
    <d v="2021-01-03T00:00:00"/>
    <x v="14"/>
    <n v="21"/>
  </r>
  <r>
    <n v="23160"/>
    <s v="66.Dengue fever"/>
    <s v="บารมี ปรากฎ"/>
    <s v="500134156"/>
    <s v="ชาย"/>
    <n v="14"/>
    <n v="6"/>
    <s v="นักเรียน"/>
    <s v="52"/>
    <x v="17"/>
    <x v="52"/>
    <x v="5"/>
    <x v="4"/>
    <s v="สุวรรณภูมิ"/>
    <d v="2021-07-16T00:00:00"/>
    <d v="2021-07-18T00:00:00"/>
    <m/>
    <d v="2021-01-03T00:00:00"/>
    <x v="12"/>
    <n v="28"/>
  </r>
  <r>
    <n v="24987"/>
    <s v="66.Dengue fever"/>
    <s v="ประภาส บุญกว้าง"/>
    <s v="5402988"/>
    <s v="ชาย"/>
    <n v="33"/>
    <n v="0"/>
    <s v="เกษตร"/>
    <s v="208"/>
    <x v="7"/>
    <x v="75"/>
    <x v="2"/>
    <x v="1"/>
    <s v="ปทุมรัตต์"/>
    <d v="2021-09-13T00:00:00"/>
    <d v="2021-09-16T00:00:00"/>
    <m/>
    <d v="2021-01-03T00:00:00"/>
    <x v="1"/>
    <n v="37"/>
  </r>
  <r>
    <n v="20428"/>
    <s v="66.Dengue fever"/>
    <s v="ประสิทธิ์  โต่นวุธ"/>
    <s v="6201104"/>
    <s v="ชาย"/>
    <n v="37"/>
    <n v="0"/>
    <s v="เกษตร"/>
    <s v="28"/>
    <x v="10"/>
    <x v="46"/>
    <x v="2"/>
    <x v="1"/>
    <s v="ปทุมรัตต์"/>
    <d v="2021-07-18T00:00:00"/>
    <d v="2021-07-20T00:00:00"/>
    <m/>
    <d v="2021-01-03T00:00:00"/>
    <x v="12"/>
    <n v="29"/>
  </r>
  <r>
    <n v="17067"/>
    <s v="66.Dengue fever"/>
    <s v="ปรีชา กาจกระโทก"/>
    <s v="1205796"/>
    <s v="ชาย"/>
    <n v="26"/>
    <n v="10"/>
    <s v="นักบวช"/>
    <s v="วัดป่าหนองหญ้าหวาย"/>
    <x v="10"/>
    <x v="76"/>
    <x v="46"/>
    <x v="9"/>
    <s v="ร้อยเอ็ด"/>
    <d v="2021-05-28T00:00:00"/>
    <d v="2021-06-03T00:00:00"/>
    <m/>
    <d v="2021-01-03T00:00:00"/>
    <x v="0"/>
    <n v="21"/>
  </r>
  <r>
    <n v="22278"/>
    <s v="66.Dengue fever"/>
    <s v="ปัฐพร นามมูล"/>
    <s v="6402461"/>
    <s v="หญิง"/>
    <n v="17"/>
    <n v="8"/>
    <s v="นักเรียน"/>
    <s v="209"/>
    <x v="9"/>
    <x v="25"/>
    <x v="23"/>
    <x v="0"/>
    <s v="จตุรพักตรพิมาน"/>
    <d v="2021-08-09T00:00:00"/>
    <d v="2021-08-16T00:00:00"/>
    <m/>
    <d v="2021-01-03T00:00:00"/>
    <x v="3"/>
    <n v="32"/>
  </r>
  <r>
    <n v="22495"/>
    <s v="66.Dengue fever"/>
    <s v="ปิยะพงษ์ สมภักดี"/>
    <s v="5706163"/>
    <s v="ชาย"/>
    <n v="24"/>
    <n v="11"/>
    <s v="รับจ้าง,กรรมกร"/>
    <s v="149"/>
    <x v="2"/>
    <x v="49"/>
    <x v="37"/>
    <x v="0"/>
    <s v="จตุรพักตรพิมาน"/>
    <d v="2021-08-13T00:00:00"/>
    <d v="2021-08-16T00:00:00"/>
    <m/>
    <d v="2021-01-03T00:00:00"/>
    <x v="3"/>
    <n v="32"/>
  </r>
  <r>
    <n v="6754"/>
    <s v="66.Dengue fever"/>
    <s v="ปุญญปัฒน์ จันทคล้าย"/>
    <s v="1006151"/>
    <s v="ชาย"/>
    <n v="7"/>
    <n v="0"/>
    <s v="นักเรียน"/>
    <s v="27 2 เทวาภิบาล"/>
    <x v="3"/>
    <x v="77"/>
    <x v="35"/>
    <x v="2"/>
    <s v="ร้อยเอ็ด"/>
    <d v="2021-02-22T00:00:00"/>
    <d v="2021-02-25T00:00:00"/>
    <m/>
    <d v="2021-01-03T00:00:00"/>
    <x v="26"/>
    <n v="8"/>
  </r>
  <r>
    <n v="23649"/>
    <s v="66.Dengue fever"/>
    <s v="เปรมปรีญา งามสวย"/>
    <s v="530001768"/>
    <s v="หญิง"/>
    <n v="11"/>
    <n v="4"/>
    <s v="นักเรียน"/>
    <s v="16"/>
    <x v="11"/>
    <x v="78"/>
    <x v="47"/>
    <x v="12"/>
    <s v="หนองฮี"/>
    <d v="2021-08-23T00:00:00"/>
    <d v="2021-08-23T00:00:00"/>
    <m/>
    <d v="2021-01-03T00:00:00"/>
    <x v="9"/>
    <n v="34"/>
  </r>
  <r>
    <n v="25183"/>
    <s v="66.Dengue fever"/>
    <s v="พงษ์กวินท์ วีระแสง"/>
    <s v="5400041"/>
    <s v="ชาย"/>
    <n v="10"/>
    <n v="0"/>
    <s v="นักเรียน"/>
    <s v="10"/>
    <x v="8"/>
    <x v="64"/>
    <x v="42"/>
    <x v="3"/>
    <s v="เกษตรวิสัย"/>
    <d v="2021-09-10T00:00:00"/>
    <d v="2021-09-14T00:00:00"/>
    <m/>
    <d v="2021-01-03T00:00:00"/>
    <x v="1"/>
    <n v="36"/>
  </r>
  <r>
    <n v="25179"/>
    <s v="66.Dengue fever"/>
    <s v="พรนัชชา ผันพรม"/>
    <s v="5200610"/>
    <s v="หญิง"/>
    <n v="15"/>
    <n v="0"/>
    <s v="นักเรียน"/>
    <s v="60"/>
    <x v="6"/>
    <x v="7"/>
    <x v="7"/>
    <x v="3"/>
    <s v="เกษตรวิสัย"/>
    <d v="2021-09-07T00:00:00"/>
    <d v="2021-09-14T00:00:00"/>
    <m/>
    <d v="2021-01-03T00:00:00"/>
    <x v="1"/>
    <n v="36"/>
  </r>
  <r>
    <n v="22277"/>
    <s v="66.Dengue fever"/>
    <s v="พรมนุสรณ์ ช่างไถ"/>
    <s v="5604948"/>
    <s v="ชาย"/>
    <n v="15"/>
    <n v="1"/>
    <s v="นักเรียน"/>
    <s v="155"/>
    <x v="5"/>
    <x v="54"/>
    <x v="37"/>
    <x v="0"/>
    <s v="จตุรพักตรพิมาน"/>
    <d v="2021-08-07T00:00:00"/>
    <d v="2021-08-07T00:00:00"/>
    <m/>
    <d v="2021-01-03T00:00:00"/>
    <x v="13"/>
    <n v="31"/>
  </r>
  <r>
    <n v="21162"/>
    <s v="66.Dengue fever"/>
    <s v="พศิกา จามิกรณ์"/>
    <s v="600007390"/>
    <s v="หญิง"/>
    <n v="8"/>
    <n v="6"/>
    <s v="นักเรียน"/>
    <s v="96"/>
    <x v="8"/>
    <x v="20"/>
    <x v="18"/>
    <x v="1"/>
    <s v="จุรีเวช"/>
    <d v="2021-07-27T00:00:00"/>
    <d v="2021-07-30T00:00:00"/>
    <m/>
    <d v="2021-01-03T00:00:00"/>
    <x v="8"/>
    <n v="30"/>
  </r>
  <r>
    <n v="18627"/>
    <s v="66.Dengue fever"/>
    <s v="พัชรา เกตุไทย"/>
    <s v="5703786"/>
    <s v="หญิง"/>
    <n v="38"/>
    <n v="9"/>
    <s v="รับจ้าง,กรรมกร"/>
    <s v="366"/>
    <x v="6"/>
    <x v="79"/>
    <x v="23"/>
    <x v="0"/>
    <s v="จตุรพักตรพิมาน"/>
    <d v="2021-06-24T00:00:00"/>
    <d v="2021-06-25T00:00:00"/>
    <m/>
    <d v="2021-01-03T00:00:00"/>
    <x v="7"/>
    <n v="25"/>
  </r>
  <r>
    <n v="9953"/>
    <s v="66.Dengue fever"/>
    <s v="พิมพ์ลภัทร์ คำเสียง"/>
    <s v="5304133"/>
    <s v="หญิง"/>
    <n v="10"/>
    <n v="0"/>
    <s v="นักเรียน"/>
    <s v="17"/>
    <x v="8"/>
    <x v="80"/>
    <x v="10"/>
    <x v="1"/>
    <s v="ปทุมรัตต์"/>
    <d v="2021-03-20T00:00:00"/>
    <d v="2021-03-23T00:00:00"/>
    <m/>
    <d v="2021-01-03T00:00:00"/>
    <x v="11"/>
    <n v="11"/>
  </r>
  <r>
    <n v="23159"/>
    <s v="66.Dengue fever"/>
    <s v="พิรศุษม์ เวคะวากยานนท์"/>
    <s v="530155809"/>
    <s v="ชาย"/>
    <n v="11"/>
    <n v="7"/>
    <s v="นักเรียน"/>
    <s v="400/8"/>
    <x v="6"/>
    <x v="81"/>
    <x v="5"/>
    <x v="4"/>
    <s v="สุวรรณภูมิ"/>
    <d v="2021-06-28T00:00:00"/>
    <d v="2021-07-03T00:00:00"/>
    <m/>
    <d v="2021-01-03T00:00:00"/>
    <x v="18"/>
    <n v="26"/>
  </r>
  <r>
    <n v="22279"/>
    <s v="66.Dengue fever"/>
    <s v="พิสิษฐ์ สิงห์อ้น"/>
    <s v="5600076"/>
    <s v="ชาย"/>
    <n v="12"/>
    <n v="11"/>
    <s v="นักเรียน"/>
    <s v="82"/>
    <x v="12"/>
    <x v="25"/>
    <x v="23"/>
    <x v="0"/>
    <s v="จตุรพักตรพิมาน"/>
    <d v="2021-08-09T00:00:00"/>
    <d v="2021-08-16T00:00:00"/>
    <m/>
    <d v="2021-01-03T00:00:00"/>
    <x v="3"/>
    <n v="32"/>
  </r>
  <r>
    <n v="1200"/>
    <s v="66.Dengue fever"/>
    <s v="พีรดา วันทา"/>
    <s v="5705971"/>
    <s v="หญิง"/>
    <n v="6"/>
    <n v="10"/>
    <s v="นักเรียน"/>
    <s v="39"/>
    <x v="9"/>
    <x v="25"/>
    <x v="23"/>
    <x v="0"/>
    <s v="จตุรพักตรพิมาน"/>
    <d v="2021-01-13T00:00:00"/>
    <d v="2021-01-14T00:00:00"/>
    <m/>
    <d v="2021-01-03T00:00:00"/>
    <x v="27"/>
    <n v="2"/>
  </r>
  <r>
    <n v="21273"/>
    <s v="66.Dengue fever"/>
    <s v="พีรพัฒน์  ศูนย์ธรรมลา"/>
    <s v="5656632"/>
    <s v="ชาย"/>
    <n v="8"/>
    <n v="0"/>
    <s v="นักเรียน"/>
    <s v="36"/>
    <x v="1"/>
    <x v="23"/>
    <x v="21"/>
    <x v="1"/>
    <s v="ปทุมรัตต์"/>
    <d v="2021-07-25T00:00:00"/>
    <d v="2021-07-30T00:00:00"/>
    <m/>
    <d v="2021-01-03T00:00:00"/>
    <x v="8"/>
    <n v="30"/>
  </r>
  <r>
    <n v="17422"/>
    <s v="66.Dengue fever"/>
    <s v="พีระพัฒน์ บุญยะวุฒิ"/>
    <s v="4803624"/>
    <s v="ชาย"/>
    <n v="16"/>
    <n v="0"/>
    <s v="นักเรียน"/>
    <s v="213"/>
    <x v="6"/>
    <x v="27"/>
    <x v="10"/>
    <x v="1"/>
    <s v="ปทุมรัตต์"/>
    <d v="2021-06-11T00:00:00"/>
    <d v="2021-06-13T00:00:00"/>
    <m/>
    <d v="2021-01-03T00:00:00"/>
    <x v="15"/>
    <n v="23"/>
  </r>
  <r>
    <n v="7935"/>
    <s v="66.Dengue fever"/>
    <s v="พุทธนันท์  ดีแก้ว"/>
    <s v="5656936"/>
    <s v="ชาย"/>
    <n v="9"/>
    <n v="0"/>
    <s v="นักเรียน"/>
    <s v="26"/>
    <x v="8"/>
    <x v="80"/>
    <x v="10"/>
    <x v="1"/>
    <s v="ปทุมรัตต์"/>
    <d v="2021-03-04T00:00:00"/>
    <d v="2021-03-08T00:00:00"/>
    <m/>
    <d v="2021-01-03T00:00:00"/>
    <x v="28"/>
    <n v="9"/>
  </r>
  <r>
    <n v="21794"/>
    <s v="66.Dengue fever"/>
    <s v="ไพรสันต์ ประโม"/>
    <s v="5712531"/>
    <s v="ชาย"/>
    <n v="32"/>
    <n v="10"/>
    <s v="ข้าราชการ"/>
    <s v="123/3"/>
    <x v="2"/>
    <x v="25"/>
    <x v="23"/>
    <x v="0"/>
    <s v="จตุรพักตรพิมาน"/>
    <d v="2021-08-04T00:00:00"/>
    <d v="2021-08-05T00:00:00"/>
    <m/>
    <d v="2021-01-03T00:00:00"/>
    <x v="13"/>
    <n v="31"/>
  </r>
  <r>
    <n v="16291"/>
    <s v="66.Dengue fever"/>
    <s v="ภัทรชัย มาตย์วิเศษ"/>
    <s v="5900759"/>
    <s v="ชาย"/>
    <n v="16"/>
    <n v="9"/>
    <s v="นักเรียน"/>
    <s v="112"/>
    <x v="0"/>
    <x v="0"/>
    <x v="0"/>
    <x v="0"/>
    <s v="จตุรพักตรพิมาน"/>
    <d v="2021-05-31T00:00:00"/>
    <d v="2021-05-31T00:00:00"/>
    <m/>
    <d v="2021-01-03T00:00:00"/>
    <x v="0"/>
    <n v="22"/>
  </r>
  <r>
    <n v="25182"/>
    <s v="66.Dengue fever"/>
    <s v="ภาณุวัฒน์ เสนาวงษ์"/>
    <s v="5504227"/>
    <s v="ชาย"/>
    <n v="9"/>
    <n v="0"/>
    <s v="นักเรียน"/>
    <s v="21"/>
    <x v="8"/>
    <x v="64"/>
    <x v="42"/>
    <x v="3"/>
    <s v="เกษตรวิสัย"/>
    <d v="2021-09-05T00:00:00"/>
    <d v="2021-09-06T00:00:00"/>
    <m/>
    <d v="2021-01-03T00:00:00"/>
    <x v="22"/>
    <n v="36"/>
  </r>
  <r>
    <n v="16810"/>
    <s v="66.Dengue fever"/>
    <s v="ภาสกร ทองวงษ์"/>
    <s v="5503838"/>
    <s v="ชาย"/>
    <n v="8"/>
    <n v="0"/>
    <s v="นักเรียน"/>
    <s v="233"/>
    <x v="4"/>
    <x v="36"/>
    <x v="10"/>
    <x v="1"/>
    <s v="ปทุมรัตต์"/>
    <d v="2021-06-02T00:00:00"/>
    <d v="2021-06-05T00:00:00"/>
    <m/>
    <d v="2021-01-03T00:00:00"/>
    <x v="0"/>
    <n v="22"/>
  </r>
  <r>
    <n v="20181"/>
    <s v="66.Dengue fever"/>
    <s v="ภูมิภัทร ใจเกษิม"/>
    <s v="1168576"/>
    <s v="ชาย"/>
    <n v="1"/>
    <n v="1"/>
    <s v="ไม่ทราบอาชีพ/ในปกครอง"/>
    <s v="44"/>
    <x v="6"/>
    <x v="58"/>
    <x v="38"/>
    <x v="2"/>
    <s v="ร้อยเอ็ด"/>
    <d v="2021-06-20T00:00:00"/>
    <d v="2021-06-23T00:00:00"/>
    <m/>
    <d v="2021-01-03T00:00:00"/>
    <x v="7"/>
    <n v="25"/>
  </r>
  <r>
    <n v="19648"/>
    <s v="66.Dengue fever"/>
    <s v="มณีรัตน์  แข็งแรง"/>
    <s v="4414563"/>
    <s v="หญิง"/>
    <n v="53"/>
    <n v="0"/>
    <s v="บุคลากรสาธารณสุข"/>
    <s v="163"/>
    <x v="7"/>
    <x v="75"/>
    <x v="2"/>
    <x v="1"/>
    <s v="ปทุมรัตต์"/>
    <d v="2021-07-05T00:00:00"/>
    <d v="2021-07-08T00:00:00"/>
    <m/>
    <d v="2021-01-03T00:00:00"/>
    <x v="23"/>
    <n v="27"/>
  </r>
  <r>
    <n v="13681"/>
    <s v="66.Dengue fever"/>
    <s v="มนตรี ไชยนต์"/>
    <m/>
    <s v="ชาย"/>
    <n v="44"/>
    <n v="0"/>
    <s v="เกษตร"/>
    <s v="14"/>
    <x v="5"/>
    <x v="82"/>
    <x v="48"/>
    <x v="10"/>
    <s v="เสลภูมิ"/>
    <d v="2021-04-16T00:00:00"/>
    <d v="2021-04-23T00:00:00"/>
    <m/>
    <d v="2021-01-03T00:00:00"/>
    <x v="29"/>
    <n v="15"/>
  </r>
  <r>
    <n v="23161"/>
    <s v="66.Dengue fever"/>
    <s v="มนัสชัย จันทร์แดง"/>
    <s v="500138217"/>
    <s v="ชาย"/>
    <n v="14"/>
    <n v="0"/>
    <s v="นักเรียน"/>
    <s v="68"/>
    <x v="17"/>
    <x v="52"/>
    <x v="5"/>
    <x v="4"/>
    <s v="สุวรรณภูมิ"/>
    <d v="2021-07-17T00:00:00"/>
    <d v="2021-07-20T00:00:00"/>
    <m/>
    <d v="2021-01-03T00:00:00"/>
    <x v="12"/>
    <n v="28"/>
  </r>
  <r>
    <n v="13654"/>
    <s v="66.Dengue fever"/>
    <s v="มิณชญา ทองเฟื่อง"/>
    <s v="000160543"/>
    <s v="หญิง"/>
    <n v="10"/>
    <n v="11"/>
    <s v="นักเรียน"/>
    <s v="250"/>
    <x v="2"/>
    <x v="83"/>
    <x v="49"/>
    <x v="10"/>
    <s v="เสลภูมิ"/>
    <d v="2021-04-23T00:00:00"/>
    <d v="2021-04-23T00:00:00"/>
    <m/>
    <d v="2021-01-03T00:00:00"/>
    <x v="29"/>
    <n v="16"/>
  </r>
  <r>
    <n v="24381"/>
    <s v="66.Dengue fever"/>
    <s v="ยิ่งลักษณ์  ศรีโสภา"/>
    <s v="5404046"/>
    <s v="หญิง"/>
    <n v="10"/>
    <n v="0"/>
    <s v="นักเรียน"/>
    <s v="142"/>
    <x v="18"/>
    <x v="23"/>
    <x v="21"/>
    <x v="1"/>
    <s v="ปทุมรัตต์"/>
    <d v="2021-09-01T00:00:00"/>
    <d v="2021-09-05T00:00:00"/>
    <m/>
    <d v="2021-01-03T00:00:00"/>
    <x v="22"/>
    <n v="35"/>
  </r>
  <r>
    <n v="19212"/>
    <s v="66.Dengue fever"/>
    <s v="ยุทธพล ชาติมูลตรี"/>
    <s v="5800836"/>
    <s v="ชาย"/>
    <n v="13"/>
    <n v="0"/>
    <s v="นักเรียน"/>
    <s v="55"/>
    <x v="0"/>
    <x v="84"/>
    <x v="2"/>
    <x v="1"/>
    <s v="ปทุมรัตต์"/>
    <d v="2021-06-28T00:00:00"/>
    <d v="2021-07-02T00:00:00"/>
    <m/>
    <d v="2021-01-03T00:00:00"/>
    <x v="18"/>
    <n v="26"/>
  </r>
  <r>
    <n v="24487"/>
    <s v="66.Dengue fever"/>
    <s v="รัชชานนท์ นงนวล"/>
    <s v="5703989"/>
    <s v="ชาย"/>
    <n v="12"/>
    <n v="6"/>
    <s v="นักเรียน"/>
    <s v="66/1"/>
    <x v="11"/>
    <x v="85"/>
    <x v="44"/>
    <x v="0"/>
    <s v="จตุรพักตรพิมาน"/>
    <d v="2021-09-08T00:00:00"/>
    <d v="2021-09-08T00:00:00"/>
    <m/>
    <d v="2021-01-03T00:00:00"/>
    <x v="22"/>
    <n v="36"/>
  </r>
  <r>
    <n v="24296"/>
    <s v="66.Dengue fever"/>
    <s v="รัชชานนท์ รักษา"/>
    <s v="787854"/>
    <s v="ชาย"/>
    <n v="11"/>
    <n v="0"/>
    <s v="นักเรียน"/>
    <s v="132"/>
    <x v="4"/>
    <x v="86"/>
    <x v="50"/>
    <x v="2"/>
    <s v="ร้อยเอ็ด"/>
    <d v="2021-08-19T00:00:00"/>
    <d v="2021-08-25T00:00:00"/>
    <m/>
    <d v="2021-01-03T00:00:00"/>
    <x v="9"/>
    <n v="33"/>
  </r>
  <r>
    <n v="16812"/>
    <s v="66.Dengue fever"/>
    <s v="รัชพล   ตลุ่มมุข"/>
    <s v="5304913"/>
    <s v="ชาย"/>
    <n v="11"/>
    <n v="0"/>
    <s v="นักเรียน"/>
    <s v="5"/>
    <x v="2"/>
    <x v="2"/>
    <x v="2"/>
    <x v="1"/>
    <s v="ปทุมรัตต์"/>
    <d v="2021-06-02T00:00:00"/>
    <d v="2021-06-05T00:00:00"/>
    <m/>
    <d v="2021-01-03T00:00:00"/>
    <x v="0"/>
    <n v="22"/>
  </r>
  <r>
    <n v="23156"/>
    <s v="66.Dengue fever"/>
    <s v="ฤทธิเดช กัญญาเลิศ"/>
    <s v="500134639"/>
    <s v="ชาย"/>
    <n v="14"/>
    <n v="5"/>
    <s v="นักเรียน"/>
    <s v="234"/>
    <x v="6"/>
    <x v="81"/>
    <x v="5"/>
    <x v="4"/>
    <s v="สุวรรณภูมิ"/>
    <d v="2021-06-13T00:00:00"/>
    <d v="2021-06-16T00:00:00"/>
    <m/>
    <d v="2021-01-03T00:00:00"/>
    <x v="15"/>
    <n v="24"/>
  </r>
  <r>
    <n v="19021"/>
    <s v="66.Dengue fever"/>
    <s v="วรัญญา ดวงดี"/>
    <s v="5811552"/>
    <s v="หญิง"/>
    <n v="5"/>
    <n v="6"/>
    <s v="ไม่ทราบอาชีพ/ในปกครอง"/>
    <s v="27"/>
    <x v="0"/>
    <x v="0"/>
    <x v="0"/>
    <x v="0"/>
    <s v="จตุรพักตรพิมาน"/>
    <d v="2021-06-28T00:00:00"/>
    <d v="2021-06-29T00:00:00"/>
    <m/>
    <d v="2021-01-03T00:00:00"/>
    <x v="18"/>
    <n v="26"/>
  </r>
  <r>
    <n v="20904"/>
    <s v="66.Dengue fever"/>
    <s v="วราภรณ์ คำภู"/>
    <s v="5800553"/>
    <s v="หญิง"/>
    <n v="11"/>
    <n v="0"/>
    <s v="นักเรียน"/>
    <s v="93"/>
    <x v="4"/>
    <x v="87"/>
    <x v="2"/>
    <x v="1"/>
    <s v="ปทุมรัตต์"/>
    <d v="2021-07-18T00:00:00"/>
    <d v="2021-07-22T00:00:00"/>
    <m/>
    <d v="2021-01-03T00:00:00"/>
    <x v="12"/>
    <n v="29"/>
  </r>
  <r>
    <n v="18363"/>
    <s v="66.Dengue fever"/>
    <s v="วริศรา กำมหาวงค์"/>
    <s v="1175552"/>
    <s v="หญิง"/>
    <n v="0"/>
    <n v="9"/>
    <s v="ไม่ทราบอาชีพ/ในปกครอง"/>
    <s v="259"/>
    <x v="6"/>
    <x v="88"/>
    <x v="41"/>
    <x v="9"/>
    <s v="ร้อยเอ็ด"/>
    <d v="2021-06-05T00:00:00"/>
    <d v="2021-06-08T00:00:00"/>
    <m/>
    <d v="2021-01-03T00:00:00"/>
    <x v="16"/>
    <n v="22"/>
  </r>
  <r>
    <n v="15791"/>
    <s v="66.Dengue fever"/>
    <s v="วริษฐา โพธิ์สิงห์"/>
    <m/>
    <s v="หญิง"/>
    <n v="7"/>
    <n v="0"/>
    <s v="นักเรียน"/>
    <s v="169"/>
    <x v="1"/>
    <x v="89"/>
    <x v="51"/>
    <x v="10"/>
    <s v="เสลภูมิ"/>
    <d v="2021-05-18T00:00:00"/>
    <d v="2021-05-23T00:00:00"/>
    <m/>
    <d v="2021-01-03T00:00:00"/>
    <x v="14"/>
    <n v="20"/>
  </r>
  <r>
    <n v="16065"/>
    <s v="66.Dengue fever"/>
    <s v="วลัยลักษณ์ นากองศรี"/>
    <s v="6203881"/>
    <s v="หญิง"/>
    <n v="10"/>
    <n v="4"/>
    <s v="นักเรียน"/>
    <s v="84"/>
    <x v="4"/>
    <x v="59"/>
    <x v="39"/>
    <x v="0"/>
    <s v="จตุรพักตรพิมาน"/>
    <d v="2021-05-25T00:00:00"/>
    <d v="2021-05-28T00:00:00"/>
    <m/>
    <d v="2021-01-03T00:00:00"/>
    <x v="14"/>
    <n v="21"/>
  </r>
  <r>
    <n v="20185"/>
    <s v="66.Dengue fever"/>
    <s v="วศิน บุตรใสย์"/>
    <s v="1122138"/>
    <s v="ชาย"/>
    <n v="2"/>
    <n v="7"/>
    <s v="ไม่ทราบอาชีพ/ในปกครอง"/>
    <s v="34"/>
    <x v="8"/>
    <x v="90"/>
    <x v="38"/>
    <x v="2"/>
    <s v="ร้อยเอ็ด"/>
    <d v="2021-06-06T00:00:00"/>
    <d v="2021-07-07T00:00:00"/>
    <m/>
    <d v="2021-01-03T00:00:00"/>
    <x v="23"/>
    <n v="23"/>
  </r>
  <r>
    <n v="24325"/>
    <s v="66.Dengue fever"/>
    <s v="วิชญ์พล  อาษาศึก"/>
    <s v="000220038"/>
    <s v="ชาย"/>
    <n v="6"/>
    <n v="0"/>
    <s v="นักเรียน"/>
    <s v="107"/>
    <x v="8"/>
    <x v="13"/>
    <x v="13"/>
    <x v="8"/>
    <s v="โพนทอง"/>
    <d v="2021-09-02T00:00:00"/>
    <d v="2021-09-07T00:00:00"/>
    <m/>
    <d v="2021-01-03T00:00:00"/>
    <x v="22"/>
    <n v="35"/>
  </r>
  <r>
    <n v="18861"/>
    <s v="66.Dengue fever"/>
    <s v="วิภาวี บุตรกัณหา"/>
    <s v="510140988"/>
    <s v="หญิง"/>
    <n v="20"/>
    <n v="6"/>
    <s v="นักเรียน"/>
    <s v="69"/>
    <x v="10"/>
    <x v="22"/>
    <x v="20"/>
    <x v="4"/>
    <s v="สุวรรณภูมิ"/>
    <d v="2021-06-07T00:00:00"/>
    <d v="2021-06-10T00:00:00"/>
    <m/>
    <d v="2021-01-03T00:00:00"/>
    <x v="16"/>
    <n v="23"/>
  </r>
  <r>
    <n v="24965"/>
    <s v="66.Dengue fever"/>
    <s v="วุฒิเกียรติ คำกระจาย"/>
    <s v="000029604"/>
    <s v="ชาย"/>
    <n v="24"/>
    <n v="11"/>
    <s v="บุคลากรสาธารณสุข"/>
    <s v="บ้านพัก รพ.สต.เหล่า"/>
    <x v="7"/>
    <x v="91"/>
    <x v="31"/>
    <x v="11"/>
    <s v="ทุ่งเขาหลวง"/>
    <d v="2021-09-16T00:00:00"/>
    <d v="2021-09-17T00:00:00"/>
    <m/>
    <d v="2021-01-03T00:00:00"/>
    <x v="1"/>
    <n v="37"/>
  </r>
  <r>
    <n v="24117"/>
    <s v="66.Dengue fever"/>
    <s v="ศศิธร ภูฮง"/>
    <s v="0049083"/>
    <s v="หญิง"/>
    <n v="27"/>
    <n v="0"/>
    <s v="รับจ้าง,กรรมกร"/>
    <s v="50"/>
    <x v="9"/>
    <x v="92"/>
    <x v="16"/>
    <x v="3"/>
    <s v="เกษตรวิสัย"/>
    <d v="2021-08-23T00:00:00"/>
    <d v="2021-08-27T00:00:00"/>
    <m/>
    <d v="2021-01-03T00:00:00"/>
    <x v="9"/>
    <n v="34"/>
  </r>
  <r>
    <n v="17908"/>
    <s v="66.Dengue fever"/>
    <s v="ศักดิ์สิทธิ์ ไชยบุตร"/>
    <s v="500006462"/>
    <s v="ชาย"/>
    <n v="18"/>
    <n v="0"/>
    <s v="นักเรียน"/>
    <s v="9849/23"/>
    <x v="11"/>
    <x v="93"/>
    <x v="35"/>
    <x v="2"/>
    <s v="จุรีเวช"/>
    <d v="2021-06-12T00:00:00"/>
    <d v="2021-06-19T00:00:00"/>
    <m/>
    <d v="2021-01-03T00:00:00"/>
    <x v="15"/>
    <n v="23"/>
  </r>
  <r>
    <n v="4049"/>
    <s v="66.Dengue fever"/>
    <s v="ศักดิ์สิทธิ์ แสนอินทร์"/>
    <m/>
    <s v="ชาย"/>
    <n v="15"/>
    <n v="0"/>
    <s v="นักเรียน"/>
    <s v="21"/>
    <x v="7"/>
    <x v="4"/>
    <x v="4"/>
    <x v="3"/>
    <s v="เกษตรวิสัย"/>
    <d v="2021-01-01T00:00:00"/>
    <d v="2021-01-02T00:00:00"/>
    <m/>
    <d v="2021-01-03T00:00:00"/>
    <x v="30"/>
    <n v="0"/>
  </r>
  <r>
    <n v="23167"/>
    <s v="66.Dengue fever"/>
    <s v="ศิริลักษณ์ หงษ์หนองหว้า"/>
    <s v="440071081"/>
    <s v="หญิง"/>
    <n v="21"/>
    <n v="4"/>
    <s v="นักเรียน"/>
    <s v="48"/>
    <x v="5"/>
    <x v="16"/>
    <x v="15"/>
    <x v="4"/>
    <s v="สุวรรณภูมิ"/>
    <d v="2021-08-04T00:00:00"/>
    <d v="2021-08-07T00:00:00"/>
    <m/>
    <d v="2021-01-03T00:00:00"/>
    <x v="13"/>
    <n v="31"/>
  </r>
  <r>
    <n v="19379"/>
    <s v="66.Dengue fever"/>
    <s v="สหัสชัย วิชุมา"/>
    <s v="5403930"/>
    <s v="ชาย"/>
    <n v="21"/>
    <n v="4"/>
    <s v="นักเรียน"/>
    <s v="101"/>
    <x v="2"/>
    <x v="49"/>
    <x v="37"/>
    <x v="0"/>
    <s v="จตุรพักตรพิมาน"/>
    <d v="2021-07-02T00:00:00"/>
    <d v="2021-07-05T00:00:00"/>
    <m/>
    <d v="2021-01-03T00:00:00"/>
    <x v="23"/>
    <n v="26"/>
  </r>
  <r>
    <n v="25178"/>
    <s v="66.Dengue fever"/>
    <s v="สิทธิชัย สดับสาร"/>
    <s v="0135231"/>
    <s v="ชาย"/>
    <n v="16"/>
    <n v="0"/>
    <s v="นักเรียน"/>
    <s v="99"/>
    <x v="5"/>
    <x v="94"/>
    <x v="52"/>
    <x v="3"/>
    <s v="เกษตรวิสัย"/>
    <d v="2021-09-05T00:00:00"/>
    <d v="2021-09-10T00:00:00"/>
    <m/>
    <d v="2021-01-03T00:00:00"/>
    <x v="22"/>
    <n v="36"/>
  </r>
  <r>
    <n v="25228"/>
    <s v="66.Dengue fever"/>
    <s v="สุชัญญา สุทธิมา"/>
    <s v="5204282"/>
    <s v="หญิง"/>
    <n v="12"/>
    <n v="5"/>
    <s v="นักเรียน"/>
    <s v="47"/>
    <x v="18"/>
    <x v="95"/>
    <x v="12"/>
    <x v="7"/>
    <s v="โพธิ์ชัย"/>
    <d v="2021-09-09T00:00:00"/>
    <d v="2021-09-10T00:00:00"/>
    <m/>
    <d v="2021-01-03T00:00:00"/>
    <x v="22"/>
    <n v="36"/>
  </r>
  <r>
    <n v="21919"/>
    <s v="66.Dengue fever"/>
    <s v="สุดาพร  หลักกอ"/>
    <s v="5504457"/>
    <s v="หญิง"/>
    <n v="29"/>
    <n v="0"/>
    <s v="เกษตร"/>
    <s v="61"/>
    <x v="11"/>
    <x v="96"/>
    <x v="2"/>
    <x v="1"/>
    <s v="ปทุมรัตต์"/>
    <d v="2021-08-05T00:00:00"/>
    <d v="2021-08-09T00:00:00"/>
    <m/>
    <d v="2021-01-03T00:00:00"/>
    <x v="6"/>
    <n v="31"/>
  </r>
  <r>
    <n v="21427"/>
    <s v="66.Dengue fever"/>
    <s v="สุดารัตน์  สุริยะก้านตรง"/>
    <s v="6201026"/>
    <s v="หญิง"/>
    <n v="13"/>
    <n v="0"/>
    <s v="นักเรียน"/>
    <s v="358"/>
    <x v="6"/>
    <x v="27"/>
    <x v="10"/>
    <x v="1"/>
    <s v="ปทุมรัตต์"/>
    <d v="2021-07-31T00:00:00"/>
    <d v="2021-08-03T00:00:00"/>
    <m/>
    <d v="2021-01-03T00:00:00"/>
    <x v="13"/>
    <n v="30"/>
  </r>
  <r>
    <n v="24347"/>
    <s v="66.Dengue fever"/>
    <s v="สุทธิสม ละอองศรี"/>
    <s v="450030744"/>
    <s v="ชาย"/>
    <n v="65"/>
    <n v="5"/>
    <s v="เกษตร"/>
    <s v="82"/>
    <x v="4"/>
    <x v="97"/>
    <x v="53"/>
    <x v="13"/>
    <s v="หนองฮี"/>
    <d v="2021-08-26T00:00:00"/>
    <d v="2021-08-30T00:00:00"/>
    <m/>
    <d v="2021-01-03T00:00:00"/>
    <x v="4"/>
    <n v="34"/>
  </r>
  <r>
    <n v="22008"/>
    <s v="66.Dengue fever"/>
    <s v="สุพร ทองสกุล"/>
    <s v="450008744"/>
    <s v="ชาย"/>
    <n v="35"/>
    <n v="2"/>
    <s v="ค้าขาย"/>
    <s v="20"/>
    <x v="2"/>
    <x v="5"/>
    <x v="54"/>
    <x v="12"/>
    <s v="พนมไพร"/>
    <d v="2021-08-08T00:00:00"/>
    <d v="2021-08-10T00:00:00"/>
    <m/>
    <d v="2021-01-03T00:00:00"/>
    <x v="6"/>
    <n v="32"/>
  </r>
  <r>
    <n v="10445"/>
    <s v="66.Dengue fever"/>
    <s v="สุรนนท์ แสงภารา"/>
    <s v="6400755"/>
    <s v="ชาย"/>
    <n v="25"/>
    <n v="9"/>
    <s v="ข้าราชการ"/>
    <s v="52/1"/>
    <x v="1"/>
    <x v="25"/>
    <x v="23"/>
    <x v="0"/>
    <s v="จตุรพักตรพิมาน"/>
    <d v="2021-03-25T00:00:00"/>
    <d v="2021-03-29T00:00:00"/>
    <m/>
    <d v="2021-01-03T00:00:00"/>
    <x v="31"/>
    <n v="12"/>
  </r>
  <r>
    <n v="24380"/>
    <s v="66.Dengue fever"/>
    <s v="สุรภา สุ่มสมาตร์"/>
    <s v="4437594"/>
    <s v="หญิง"/>
    <n v="23"/>
    <n v="0"/>
    <s v="เกษตร"/>
    <s v="63"/>
    <x v="6"/>
    <x v="68"/>
    <x v="1"/>
    <x v="1"/>
    <s v="ปทุมรัตต์"/>
    <d v="2021-09-03T00:00:00"/>
    <d v="2021-09-07T00:00:00"/>
    <m/>
    <d v="2021-01-03T00:00:00"/>
    <x v="22"/>
    <n v="35"/>
  </r>
  <r>
    <n v="17070"/>
    <s v="66.Dengue fever"/>
    <s v="สุวนันท์ ตรีกุล"/>
    <s v="886252"/>
    <s v="หญิง"/>
    <n v="8"/>
    <n v="11"/>
    <s v="นักเรียน"/>
    <s v="47"/>
    <x v="1"/>
    <x v="73"/>
    <x v="45"/>
    <x v="9"/>
    <s v="ร้อยเอ็ด"/>
    <d v="2021-05-30T00:00:00"/>
    <d v="2021-06-01T00:00:00"/>
    <m/>
    <d v="2021-01-03T00:00:00"/>
    <x v="0"/>
    <n v="22"/>
  </r>
  <r>
    <n v="20419"/>
    <s v="66.Dengue fever"/>
    <s v="สุวิทย์ มังสระคู"/>
    <s v="000004397"/>
    <s v="ชาย"/>
    <n v="32"/>
    <n v="3"/>
    <s v="เกษตร"/>
    <s v="147"/>
    <x v="1"/>
    <x v="98"/>
    <x v="55"/>
    <x v="11"/>
    <s v="ทุ่งเขาหลวง"/>
    <d v="2021-07-12T00:00:00"/>
    <d v="2021-07-16T00:00:00"/>
    <m/>
    <d v="2021-01-03T00:00:00"/>
    <x v="2"/>
    <n v="28"/>
  </r>
  <r>
    <n v="21428"/>
    <s v="66.Dengue fever"/>
    <s v="หงส์เหม ลาดหนองขุ่น"/>
    <s v="4902616"/>
    <s v="หญิง"/>
    <n v="15"/>
    <n v="0"/>
    <s v="นักเรียน"/>
    <s v="75"/>
    <x v="2"/>
    <x v="99"/>
    <x v="1"/>
    <x v="1"/>
    <s v="ปทุมรัตต์"/>
    <d v="2021-07-29T00:00:00"/>
    <d v="2021-08-03T00:00:00"/>
    <m/>
    <d v="2021-01-03T00:00:00"/>
    <x v="13"/>
    <n v="30"/>
  </r>
  <r>
    <n v="18626"/>
    <s v="66.Dengue fever"/>
    <s v="หนึ่งธิดา สิมวิเศษ"/>
    <s v="5504632"/>
    <s v="หญิง"/>
    <n v="9"/>
    <n v="1"/>
    <s v="นักเรียน"/>
    <s v="15/2"/>
    <x v="19"/>
    <x v="25"/>
    <x v="23"/>
    <x v="0"/>
    <s v="จตุรพักตรพิมาน"/>
    <d v="2021-06-24T00:00:00"/>
    <d v="2021-06-25T00:00:00"/>
    <m/>
    <d v="2021-01-03T00:00:00"/>
    <x v="7"/>
    <n v="25"/>
  </r>
  <r>
    <n v="17533"/>
    <s v="66.Dengue fever"/>
    <s v="หนูจันทร์ สิรินาโพธิ์"/>
    <s v="5708353"/>
    <s v="หญิง"/>
    <n v="54"/>
    <n v="3"/>
    <s v="เกษตร"/>
    <s v="184"/>
    <x v="9"/>
    <x v="49"/>
    <x v="37"/>
    <x v="0"/>
    <s v="จตุรพักตรพิมาน"/>
    <d v="2021-06-11T00:00:00"/>
    <d v="2021-06-11T00:00:00"/>
    <m/>
    <d v="2021-01-03T00:00:00"/>
    <x v="16"/>
    <n v="23"/>
  </r>
  <r>
    <n v="23168"/>
    <s v="66.Dengue fever"/>
    <s v="อภิญญา วงษ์ไทย"/>
    <s v="420034352"/>
    <s v="หญิง"/>
    <n v="21"/>
    <n v="10"/>
    <s v="รับจ้าง,กรรมกร"/>
    <s v="85"/>
    <x v="5"/>
    <x v="5"/>
    <x v="5"/>
    <x v="4"/>
    <s v="สุวรรณภูมิ"/>
    <d v="2021-08-07T00:00:00"/>
    <d v="2021-08-10T00:00:00"/>
    <m/>
    <d v="2021-01-03T00:00:00"/>
    <x v="6"/>
    <n v="31"/>
  </r>
  <r>
    <n v="24540"/>
    <s v="66.Dengue fever"/>
    <s v="อภิสิทธิ์ กาสิงห์"/>
    <s v="116652"/>
    <s v="ชาย"/>
    <n v="20"/>
    <n v="0"/>
    <s v="นักเรียน"/>
    <s v="43"/>
    <x v="10"/>
    <x v="18"/>
    <x v="16"/>
    <x v="3"/>
    <s v="เกษตรวิสัย"/>
    <d v="2021-06-20T00:00:00"/>
    <d v="2021-06-23T00:00:00"/>
    <m/>
    <d v="2021-01-03T00:00:00"/>
    <x v="7"/>
    <n v="25"/>
  </r>
  <r>
    <n v="20285"/>
    <s v="66.Dengue fever"/>
    <s v="อรวรรณ จันคติ"/>
    <s v="5404461"/>
    <s v="หญิง"/>
    <n v="27"/>
    <n v="6"/>
    <s v="เกษตร"/>
    <s v="79/1"/>
    <x v="1"/>
    <x v="100"/>
    <x v="0"/>
    <x v="0"/>
    <s v="จตุรพักตรพิมาน"/>
    <d v="2021-07-14T00:00:00"/>
    <d v="2021-07-19T00:00:00"/>
    <m/>
    <d v="2021-01-03T00:00:00"/>
    <x v="12"/>
    <n v="28"/>
  </r>
  <r>
    <n v="20186"/>
    <s v="66.Dengue fever"/>
    <s v="อริสรา วิทมาสิงห์"/>
    <s v="801221"/>
    <s v="หญิง"/>
    <n v="10"/>
    <n v="10"/>
    <s v="นักเรียน"/>
    <s v="34"/>
    <x v="7"/>
    <x v="11"/>
    <x v="11"/>
    <x v="2"/>
    <s v="ร้อยเอ็ด"/>
    <d v="2021-06-07T00:00:00"/>
    <d v="2021-07-12T00:00:00"/>
    <m/>
    <d v="2021-01-03T00:00:00"/>
    <x v="2"/>
    <n v="23"/>
  </r>
  <r>
    <n v="24488"/>
    <s v="66.Dengue fever"/>
    <s v="อรุณรัตน์ คนซื่อ"/>
    <s v="5808873"/>
    <s v="หญิง"/>
    <n v="27"/>
    <n v="5"/>
    <s v="รับจ้าง,กรรมกร"/>
    <s v="150"/>
    <x v="1"/>
    <x v="101"/>
    <x v="37"/>
    <x v="0"/>
    <s v="จตุรพักตรพิมาน"/>
    <d v="2021-09-08T00:00:00"/>
    <d v="2021-09-08T00:00:00"/>
    <m/>
    <d v="2021-01-03T00:00:00"/>
    <x v="22"/>
    <n v="36"/>
  </r>
  <r>
    <n v="17534"/>
    <s v="66.Dengue fever"/>
    <s v="อรุณรัตน์ มาตพงษ์"/>
    <s v="5901371"/>
    <s v="หญิง"/>
    <n v="34"/>
    <n v="6"/>
    <s v="รับจ้าง,กรรมกร"/>
    <s v="33"/>
    <x v="0"/>
    <x v="102"/>
    <x v="24"/>
    <x v="0"/>
    <s v="จตุรพักตรพิมาน"/>
    <d v="2021-06-14T00:00:00"/>
    <d v="2021-06-14T00:00:00"/>
    <m/>
    <d v="2021-01-03T00:00:00"/>
    <x v="15"/>
    <n v="24"/>
  </r>
  <r>
    <n v="16809"/>
    <s v="66.Dengue fever"/>
    <s v="อารีรัตน์  ลือโสภา"/>
    <s v="4432149"/>
    <s v="หญิง"/>
    <n v="19"/>
    <n v="0"/>
    <s v="นักเรียน"/>
    <s v="16"/>
    <x v="18"/>
    <x v="103"/>
    <x v="2"/>
    <x v="1"/>
    <s v="ปทุมรัตต์"/>
    <d v="2021-06-01T00:00:00"/>
    <d v="2021-06-03T00:00:00"/>
    <m/>
    <d v="2021-01-03T00:00:00"/>
    <x v="0"/>
    <n v="22"/>
  </r>
  <r>
    <n v="24542"/>
    <s v="66.Dengue fever"/>
    <s v="อิทธิพล ศรีแสง"/>
    <s v="163614"/>
    <s v="ชาย"/>
    <n v="14"/>
    <n v="0"/>
    <s v="นักเรียน"/>
    <s v="98"/>
    <x v="6"/>
    <x v="104"/>
    <x v="26"/>
    <x v="3"/>
    <s v="เกษตรวิสัย"/>
    <d v="2021-09-06T00:00:00"/>
    <d v="2021-09-06T00:00:00"/>
    <m/>
    <d v="2021-01-03T00:00:00"/>
    <x v="22"/>
    <n v="36"/>
  </r>
  <r>
    <n v="17886"/>
    <s v="66.Dengue fever"/>
    <s v="อุบล เล็กศิริ"/>
    <s v="5708202"/>
    <s v="หญิง"/>
    <n v="47"/>
    <n v="11"/>
    <s v="รับจ้าง,กรรมกร"/>
    <s v="191"/>
    <x v="19"/>
    <x v="25"/>
    <x v="23"/>
    <x v="0"/>
    <s v="จตุรพักตรพิมาน"/>
    <d v="2021-06-17T00:00:00"/>
    <d v="2021-06-18T00:00:00"/>
    <m/>
    <d v="2021-01-03T00:00:00"/>
    <x v="15"/>
    <n v="24"/>
  </r>
  <r>
    <n v="23165"/>
    <s v="66.Dengue fever"/>
    <s v="เอกศักดิ์ ศรีโคตร"/>
    <s v="470108918"/>
    <s v="ชาย"/>
    <n v="17"/>
    <n v="0"/>
    <s v="นักเรียน"/>
    <s v="55"/>
    <x v="17"/>
    <x v="52"/>
    <x v="5"/>
    <x v="4"/>
    <s v="สุวรรณภูมิ"/>
    <d v="2021-07-25T00:00:00"/>
    <d v="2021-07-27T00:00:00"/>
    <m/>
    <d v="2021-01-03T00:00:00"/>
    <x v="8"/>
    <n v="30"/>
  </r>
  <r>
    <n v="21803"/>
    <s v="66.Dengue fever"/>
    <s v="ไอยวริญญ์ ทองสกุล"/>
    <s v="580002605"/>
    <s v="หญิง"/>
    <n v="5"/>
    <n v="10"/>
    <s v="ไม่ทราบอาชีพ/ในปกครอง"/>
    <s v="20"/>
    <x v="2"/>
    <x v="5"/>
    <x v="54"/>
    <x v="12"/>
    <s v="พนมไพร"/>
    <d v="2021-08-06T00:00:00"/>
    <d v="2021-08-06T00:00:00"/>
    <m/>
    <d v="2021-01-03T00:00:00"/>
    <x v="13"/>
    <n v="31"/>
  </r>
  <r>
    <n v="1231"/>
    <s v="66.Dengue fever"/>
    <s v="ไอรดา  พันธ์ผะกา"/>
    <s v="61001892"/>
    <s v="หญิง"/>
    <n v="12"/>
    <n v="0"/>
    <s v="นักเรียน"/>
    <s v="87"/>
    <x v="8"/>
    <x v="80"/>
    <x v="10"/>
    <x v="1"/>
    <s v="ปทุมรัตต์"/>
    <d v="2021-01-10T00:00:00"/>
    <d v="2021-01-13T00:00:00"/>
    <m/>
    <d v="2021-01-03T00:00:00"/>
    <x v="27"/>
    <n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ข้อมูล" updatedVersion="3" showMultipleLabel="0" showMemberPropertyTips="0" useAutoFormatting="1" itemPrintTitles="1" indent="127" compact="0" compactData="0" gridDropZones="1">
  <location ref="A4:AJ182" firstHeaderRow="1" firstDataRow="2" firstDataCol="3"/>
  <pivotFields count="20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sortType="ascending">
      <items count="21">
        <item x="6"/>
        <item sd="0" x="0"/>
        <item x="7"/>
        <item x="2"/>
        <item x="5"/>
        <item sd="0" x="1"/>
        <item x="8"/>
        <item x="3"/>
        <item x="4"/>
        <item x="11"/>
        <item x="10"/>
        <item x="18"/>
        <item x="12"/>
        <item x="19"/>
        <item x="9"/>
        <item x="17"/>
        <item x="14"/>
        <item x="15"/>
        <item x="16"/>
        <item x="13"/>
        <item t="default"/>
      </items>
    </pivotField>
    <pivotField axis="axisRow" compact="0" outline="0" subtotalTop="0" showAll="0" includeNewItemsInFilter="1" sortType="ascending">
      <items count="106">
        <item x="47"/>
        <item x="49"/>
        <item x="29"/>
        <item x="56"/>
        <item x="73"/>
        <item x="35"/>
        <item x="8"/>
        <item x="88"/>
        <item x="78"/>
        <item x="13"/>
        <item x="81"/>
        <item x="22"/>
        <item x="5"/>
        <item x="14"/>
        <item x="58"/>
        <item x="89"/>
        <item x="61"/>
        <item x="82"/>
        <item x="54"/>
        <item x="31"/>
        <item x="1"/>
        <item x="104"/>
        <item x="68"/>
        <item x="53"/>
        <item x="33"/>
        <item x="10"/>
        <item x="52"/>
        <item x="87"/>
        <item x="44"/>
        <item x="36"/>
        <item x="16"/>
        <item x="77"/>
        <item x="37"/>
        <item x="12"/>
        <item x="0"/>
        <item x="20"/>
        <item x="69"/>
        <item x="75"/>
        <item x="100"/>
        <item x="28"/>
        <item x="86"/>
        <item x="96"/>
        <item x="99"/>
        <item x="50"/>
        <item x="95"/>
        <item x="3"/>
        <item x="97"/>
        <item x="55"/>
        <item x="84"/>
        <item x="41"/>
        <item x="27"/>
        <item x="91"/>
        <item x="30"/>
        <item x="57"/>
        <item x="92"/>
        <item x="103"/>
        <item x="18"/>
        <item x="65"/>
        <item x="17"/>
        <item x="39"/>
        <item x="70"/>
        <item x="74"/>
        <item x="94"/>
        <item x="67"/>
        <item x="15"/>
        <item x="71"/>
        <item x="102"/>
        <item x="38"/>
        <item x="24"/>
        <item x="72"/>
        <item x="40"/>
        <item x="42"/>
        <item x="11"/>
        <item x="26"/>
        <item x="43"/>
        <item x="9"/>
        <item x="6"/>
        <item x="23"/>
        <item x="48"/>
        <item x="7"/>
        <item x="60"/>
        <item x="83"/>
        <item x="34"/>
        <item x="80"/>
        <item x="93"/>
        <item x="19"/>
        <item x="66"/>
        <item x="45"/>
        <item x="90"/>
        <item x="64"/>
        <item x="62"/>
        <item x="101"/>
        <item x="46"/>
        <item x="32"/>
        <item x="4"/>
        <item x="51"/>
        <item x="21"/>
        <item x="76"/>
        <item x="59"/>
        <item x="63"/>
        <item x="98"/>
        <item x="79"/>
        <item x="85"/>
        <item x="25"/>
        <item x="2"/>
        <item t="default"/>
      </items>
    </pivotField>
    <pivotField axis="axisRow" compact="0" outline="0" subtotalTop="0" showAll="0" includeNewItemsInFilter="1" sortType="descending">
      <items count="57">
        <item x="23"/>
        <item x="37"/>
        <item x="0"/>
        <item x="44"/>
        <item x="24"/>
        <item x="39"/>
        <item x="29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5"/>
        <item x="26"/>
        <item x="27"/>
        <item x="28"/>
        <item x="30"/>
        <item x="31"/>
        <item x="32"/>
        <item x="33"/>
        <item x="34"/>
        <item x="35"/>
        <item x="36"/>
        <item x="38"/>
        <item x="40"/>
        <item x="41"/>
        <item x="42"/>
        <item x="43"/>
        <item x="45"/>
        <item x="46"/>
        <item x="47"/>
        <item x="48"/>
        <item x="49"/>
        <item x="50"/>
        <item x="51"/>
        <item x="52"/>
        <item x="53"/>
        <item x="54"/>
        <item x="5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ubtotalTop="0" showAll="0" includeNewItemsInFilter="1" sortType="ascending">
      <items count="15">
        <item x="3"/>
        <item x="0"/>
        <item x="11"/>
        <item x="9"/>
        <item x="1"/>
        <item x="12"/>
        <item x="7"/>
        <item x="6"/>
        <item x="8"/>
        <item x="2"/>
        <item x="5"/>
        <item x="4"/>
        <item x="10"/>
        <item x="13"/>
        <item t="default"/>
      </items>
    </pivotField>
    <pivotField compact="0" outline="0" subtotalTop="0" showAll="0" includeNewItemsInFilter="1"/>
    <pivotField compact="0" numFmtId="14" outline="0" subtotalTop="0" showAll="0" includeNewItemsInFilter="1"/>
    <pivotField dataField="1" compact="0" numFmtId="14" outline="0" subtotalTop="0" showAll="0" includeNewItemsInFilter="1"/>
    <pivotField compact="0" numFmtId="14" outline="0" subtotalTop="0" showAll="0" includeNewItemsInFilter="1"/>
    <pivotField compact="0" outline="0" subtotalTop="0" showAll="0" includeNewItemsInFilter="1"/>
    <pivotField axis="axisCol" compact="0" outline="0" subtotalTop="0" showAll="0" includeNewItemsInFilter="1" sortType="ascending">
      <items count="33">
        <item x="30"/>
        <item x="25"/>
        <item x="27"/>
        <item x="20"/>
        <item x="19"/>
        <item x="26"/>
        <item x="5"/>
        <item x="28"/>
        <item x="10"/>
        <item x="11"/>
        <item x="31"/>
        <item x="24"/>
        <item x="29"/>
        <item x="21"/>
        <item x="17"/>
        <item x="14"/>
        <item x="0"/>
        <item x="16"/>
        <item x="15"/>
        <item x="7"/>
        <item x="18"/>
        <item x="23"/>
        <item x="2"/>
        <item x="12"/>
        <item x="8"/>
        <item x="13"/>
        <item x="6"/>
        <item x="3"/>
        <item x="9"/>
        <item x="4"/>
        <item x="22"/>
        <item x="1"/>
        <item t="default"/>
      </items>
    </pivotField>
    <pivotField compact="0" outline="0" subtotalTop="0" showAll="0" includeNewItemsInFilter="1"/>
  </pivotFields>
  <rowFields count="3">
    <field x="12"/>
    <field x="11"/>
    <field x="10"/>
  </rowFields>
  <rowItems count="177">
    <i>
      <x/>
      <x v="10"/>
      <x v="53"/>
    </i>
    <i r="2">
      <x v="60"/>
    </i>
    <i r="2">
      <x v="78"/>
    </i>
    <i r="2">
      <x v="94"/>
    </i>
    <i r="2">
      <x v="95"/>
    </i>
    <i t="default" r="1">
      <x v="10"/>
    </i>
    <i r="1">
      <x v="30"/>
      <x v="21"/>
    </i>
    <i r="2">
      <x v="52"/>
    </i>
    <i r="2">
      <x v="63"/>
    </i>
    <i r="2">
      <x v="80"/>
    </i>
    <i t="default" r="1">
      <x v="30"/>
    </i>
    <i r="1">
      <x v="13"/>
      <x v="79"/>
    </i>
    <i t="default" r="1">
      <x v="13"/>
    </i>
    <i r="1">
      <x v="22"/>
      <x v="54"/>
    </i>
    <i r="2">
      <x v="56"/>
    </i>
    <i t="default" r="1">
      <x v="22"/>
    </i>
    <i r="1">
      <x v="43"/>
      <x v="89"/>
    </i>
    <i t="default" r="1">
      <x v="43"/>
    </i>
    <i r="1">
      <x v="29"/>
      <x v="39"/>
    </i>
    <i r="2">
      <x v="69"/>
    </i>
    <i t="default" r="1">
      <x v="29"/>
    </i>
    <i r="1">
      <x v="25"/>
      <x v="3"/>
    </i>
    <i r="2">
      <x v="96"/>
    </i>
    <i t="default" r="1">
      <x v="25"/>
    </i>
    <i r="1">
      <x v="52"/>
      <x v="62"/>
    </i>
    <i t="default" r="1">
      <x v="52"/>
    </i>
    <i t="default">
      <x/>
    </i>
    <i>
      <x v="1"/>
      <x/>
      <x v="101"/>
    </i>
    <i r="2">
      <x v="103"/>
    </i>
    <i t="default" r="1">
      <x/>
    </i>
    <i r="1">
      <x v="1"/>
      <x v="1"/>
    </i>
    <i r="2">
      <x v="18"/>
    </i>
    <i r="2">
      <x v="23"/>
    </i>
    <i r="2">
      <x v="91"/>
    </i>
    <i t="default" r="1">
      <x v="1"/>
    </i>
    <i r="1">
      <x v="2"/>
      <x v="34"/>
    </i>
    <i r="2">
      <x v="38"/>
    </i>
    <i t="default" r="1">
      <x v="2"/>
    </i>
    <i r="1">
      <x v="4"/>
      <x v="66"/>
    </i>
    <i r="2">
      <x v="73"/>
    </i>
    <i t="default" r="1">
      <x v="4"/>
    </i>
    <i r="1">
      <x v="5"/>
      <x v="98"/>
    </i>
    <i t="default" r="1">
      <x v="5"/>
    </i>
    <i r="1">
      <x v="3"/>
      <x v="36"/>
    </i>
    <i r="2">
      <x v="102"/>
    </i>
    <i t="default" r="1">
      <x v="3"/>
    </i>
    <i r="1">
      <x v="6"/>
      <x v="82"/>
    </i>
    <i t="default" r="1">
      <x v="6"/>
    </i>
    <i t="default">
      <x v="1"/>
    </i>
    <i>
      <x v="2"/>
      <x v="34"/>
      <x v="51"/>
    </i>
    <i r="2">
      <x v="67"/>
    </i>
    <i t="default" r="1">
      <x v="34"/>
    </i>
    <i r="1">
      <x v="55"/>
      <x v="100"/>
    </i>
    <i t="default" r="1">
      <x v="55"/>
    </i>
    <i t="default">
      <x v="2"/>
    </i>
    <i>
      <x v="3"/>
      <x v="42"/>
      <x v="7"/>
    </i>
    <i r="2">
      <x v="65"/>
    </i>
    <i r="2">
      <x v="90"/>
    </i>
    <i t="default" r="1">
      <x v="42"/>
    </i>
    <i r="1">
      <x v="45"/>
      <x v="4"/>
    </i>
    <i t="default" r="1">
      <x v="45"/>
    </i>
    <i r="1">
      <x v="46"/>
      <x v="97"/>
    </i>
    <i t="default" r="1">
      <x v="46"/>
    </i>
    <i r="1">
      <x v="28"/>
      <x v="68"/>
    </i>
    <i t="default" r="1">
      <x v="28"/>
    </i>
    <i t="default">
      <x v="3"/>
    </i>
    <i>
      <x v="4"/>
      <x v="8"/>
      <x v="27"/>
    </i>
    <i r="2">
      <x v="37"/>
    </i>
    <i r="2">
      <x v="41"/>
    </i>
    <i r="2">
      <x v="43"/>
    </i>
    <i r="2">
      <x v="47"/>
    </i>
    <i r="2">
      <x v="48"/>
    </i>
    <i r="2">
      <x v="55"/>
    </i>
    <i r="2">
      <x v="92"/>
    </i>
    <i r="2">
      <x v="104"/>
    </i>
    <i t="default" r="1">
      <x v="8"/>
    </i>
    <i r="1">
      <x v="16"/>
      <x v="25"/>
    </i>
    <i r="2">
      <x v="29"/>
    </i>
    <i r="2">
      <x v="50"/>
    </i>
    <i r="2">
      <x v="83"/>
    </i>
    <i t="default" r="1">
      <x v="16"/>
    </i>
    <i r="1">
      <x v="27"/>
      <x v="28"/>
    </i>
    <i r="2">
      <x v="77"/>
    </i>
    <i t="default" r="1">
      <x v="27"/>
    </i>
    <i r="1">
      <x v="7"/>
      <x v="20"/>
    </i>
    <i r="2">
      <x v="22"/>
    </i>
    <i r="2">
      <x v="42"/>
    </i>
    <i t="default" r="1">
      <x v="7"/>
    </i>
    <i r="1">
      <x v="24"/>
      <x v="35"/>
    </i>
    <i t="default" r="1">
      <x v="24"/>
    </i>
    <i r="1">
      <x v="31"/>
      <x v="19"/>
    </i>
    <i t="default" r="1">
      <x v="31"/>
    </i>
    <i r="1">
      <x v="41"/>
      <x v="16"/>
    </i>
    <i t="default" r="1">
      <x v="41"/>
    </i>
    <i r="1">
      <x v="37"/>
      <x v="49"/>
    </i>
    <i t="default" r="1">
      <x v="37"/>
    </i>
    <i t="default">
      <x v="4"/>
    </i>
    <i>
      <x v="5"/>
      <x v="54"/>
      <x v="12"/>
    </i>
    <i t="default" r="1">
      <x v="54"/>
    </i>
    <i r="1">
      <x v="47"/>
      <x v="8"/>
    </i>
    <i t="default" r="1">
      <x v="47"/>
    </i>
    <i r="1">
      <x v="35"/>
      <x v="59"/>
    </i>
    <i t="default" r="1">
      <x v="35"/>
    </i>
    <i r="1">
      <x v="44"/>
      <x v="86"/>
    </i>
    <i t="default" r="1">
      <x v="44"/>
    </i>
    <i t="default">
      <x v="5"/>
    </i>
    <i>
      <x v="6"/>
      <x v="18"/>
      <x v="33"/>
    </i>
    <i r="2">
      <x v="44"/>
    </i>
    <i r="2">
      <x v="58"/>
    </i>
    <i t="default" r="1">
      <x v="18"/>
    </i>
    <i t="default">
      <x v="6"/>
    </i>
    <i>
      <x v="7"/>
      <x v="23"/>
      <x v="85"/>
    </i>
    <i t="default" r="1">
      <x v="23"/>
    </i>
    <i r="1">
      <x v="15"/>
      <x v="75"/>
    </i>
    <i t="default" r="1">
      <x v="15"/>
    </i>
    <i t="default">
      <x v="7"/>
    </i>
    <i>
      <x v="8"/>
      <x v="19"/>
      <x v="9"/>
    </i>
    <i t="default" r="1">
      <x v="19"/>
    </i>
    <i t="default">
      <x v="8"/>
    </i>
    <i>
      <x v="9"/>
      <x v="17"/>
      <x v="72"/>
    </i>
    <i t="default" r="1">
      <x v="17"/>
    </i>
    <i r="1">
      <x v="38"/>
      <x v="31"/>
    </i>
    <i r="2">
      <x v="57"/>
    </i>
    <i r="2">
      <x v="71"/>
    </i>
    <i r="2">
      <x v="74"/>
    </i>
    <i r="2">
      <x v="84"/>
    </i>
    <i t="default" r="1">
      <x v="38"/>
    </i>
    <i r="1">
      <x v="40"/>
      <x v="14"/>
    </i>
    <i r="2">
      <x v="88"/>
    </i>
    <i t="default" r="1">
      <x v="40"/>
    </i>
    <i r="1">
      <x v="9"/>
      <x v="45"/>
    </i>
    <i r="2">
      <x v="99"/>
    </i>
    <i t="default" r="1">
      <x v="9"/>
    </i>
    <i r="1">
      <x v="50"/>
      <x v="40"/>
    </i>
    <i t="default" r="1">
      <x v="50"/>
    </i>
    <i r="1">
      <x v="39"/>
      <x v="87"/>
    </i>
    <i t="default" r="1">
      <x v="39"/>
    </i>
    <i t="default">
      <x v="9"/>
    </i>
    <i>
      <x v="10"/>
      <x v="32"/>
      <x v="24"/>
    </i>
    <i t="default" r="1">
      <x v="32"/>
    </i>
    <i r="1">
      <x v="14"/>
      <x v="6"/>
    </i>
    <i t="default" r="1">
      <x v="14"/>
    </i>
    <i t="default">
      <x v="10"/>
    </i>
    <i>
      <x v="11"/>
      <x v="11"/>
      <x/>
    </i>
    <i r="2">
      <x v="2"/>
    </i>
    <i r="2">
      <x v="10"/>
    </i>
    <i r="2">
      <x v="12"/>
    </i>
    <i r="2">
      <x v="13"/>
    </i>
    <i r="2">
      <x v="26"/>
    </i>
    <i t="default" r="1">
      <x v="11"/>
    </i>
    <i r="1">
      <x v="26"/>
      <x v="5"/>
    </i>
    <i r="2">
      <x v="11"/>
    </i>
    <i r="2">
      <x v="93"/>
    </i>
    <i t="default" r="1">
      <x v="26"/>
    </i>
    <i r="1">
      <x v="21"/>
      <x v="30"/>
    </i>
    <i t="default" r="1">
      <x v="21"/>
    </i>
    <i r="1">
      <x v="20"/>
      <x v="61"/>
    </i>
    <i r="2">
      <x v="64"/>
    </i>
    <i t="default" r="1">
      <x v="20"/>
    </i>
    <i r="1">
      <x v="36"/>
      <x v="70"/>
    </i>
    <i t="default" r="1">
      <x v="36"/>
    </i>
    <i r="1">
      <x v="12"/>
      <x v="76"/>
    </i>
    <i t="default" r="1">
      <x v="12"/>
    </i>
    <i t="default">
      <x v="11"/>
    </i>
    <i>
      <x v="12"/>
      <x v="51"/>
      <x v="15"/>
    </i>
    <i t="default" r="1">
      <x v="51"/>
    </i>
    <i r="1">
      <x v="49"/>
      <x v="81"/>
    </i>
    <i t="default" r="1">
      <x v="49"/>
    </i>
    <i r="1">
      <x v="33"/>
      <x v="32"/>
    </i>
    <i t="default" r="1">
      <x v="33"/>
    </i>
    <i r="1">
      <x v="48"/>
      <x v="17"/>
    </i>
    <i t="default" r="1">
      <x v="48"/>
    </i>
    <i t="default">
      <x v="12"/>
    </i>
    <i>
      <x v="13"/>
      <x v="53"/>
      <x v="46"/>
    </i>
    <i t="default" r="1">
      <x v="53"/>
    </i>
    <i t="default">
      <x v="13"/>
    </i>
    <i t="grand">
      <x/>
    </i>
  </rowItems>
  <colFields count="1">
    <field x="18"/>
  </colFields>
  <colItems count="3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 t="grand">
      <x/>
    </i>
  </colItems>
  <dataFields count="1">
    <dataField name="ราย" fld="15" subtotal="count" baseField="0" baseItem="0"/>
  </dataFields>
  <formats count="25">
    <format dxfId="24">
      <pivotArea type="all" outline="0" fieldPosition="0"/>
    </format>
    <format dxfId="23">
      <pivotArea grandRow="1" outline="0" fieldPosition="0"/>
    </format>
    <format dxfId="22">
      <pivotArea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1">
      <pivotArea outline="0" fieldPosition="0">
        <references count="1">
          <reference field="11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0">
      <pivotArea outline="0" fieldPosition="0">
        <references count="1">
          <reference field="10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9">
      <pivotArea grandCol="1" outline="0" fieldPosition="0"/>
    </format>
    <format dxfId="18">
      <pivotArea outline="0" fieldPosition="0">
        <references count="1">
          <reference field="18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7">
      <pivotArea dataOnly="0" labelOnly="1" grandRow="1" outline="0" fieldPosition="0"/>
    </format>
    <format dxfId="16">
      <pivotArea dataOnly="0" labelOnly="1"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5">
      <pivotArea grandRow="1" outline="0" fieldPosition="0"/>
    </format>
    <format dxfId="14">
      <pivotArea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3">
      <pivotArea type="all" dataOnly="0" outline="0" fieldPosition="0"/>
    </format>
    <format dxfId="12">
      <pivotArea type="all" dataOnly="0" outline="0" fieldPosition="0"/>
    </format>
    <format dxfId="11">
      <pivotArea type="all" dataOnly="0" outline="0" fieldPosition="0"/>
    </format>
    <format dxfId="10">
      <pivotArea type="origin" dataOnly="0" labelOnly="1" outline="0" fieldPosition="0"/>
    </format>
    <format dxfId="9">
      <pivotArea field="12" type="button" dataOnly="0" labelOnly="1" outline="0" axis="axisRow" fieldPosition="0"/>
    </format>
    <format dxfId="8">
      <pivotArea field="11" type="button" dataOnly="0" labelOnly="1" outline="0" axis="axisRow" fieldPosition="1"/>
    </format>
    <format dxfId="7">
      <pivotArea field="10" type="button" dataOnly="0" labelOnly="1" outline="0" axis="axisRow" fieldPosition="2"/>
    </format>
    <format dxfId="6">
      <pivotArea field="18" type="button" dataOnly="0" labelOnly="1" outline="0" axis="axisCol" fieldPosition="0"/>
    </format>
    <format dxfId="5">
      <pivotArea type="topRight" dataOnly="0" labelOnly="1" outline="0" fieldPosition="0"/>
    </format>
    <format dxfId="4">
      <pivotArea dataOnly="0" labelOnly="1" outline="0" fieldPosition="0">
        <references count="1">
          <reference field="18" count="0"/>
        </references>
      </pivotArea>
    </format>
    <format dxfId="3">
      <pivotArea dataOnly="0" labelOnly="1" grandCol="1" outline="0" fieldPosition="0"/>
    </format>
    <format dxfId="2">
      <pivotArea dataOnly="0" outline="0" fieldPosition="0">
        <references count="1">
          <reference field="11" count="0" defaultSubtotal="1"/>
        </references>
      </pivotArea>
    </format>
    <format dxfId="1">
      <pivotArea dataOnly="0" outline="0" fieldPosition="0">
        <references count="1">
          <reference field="12" count="0" defaultSubtotal="1"/>
        </references>
      </pivotArea>
    </format>
    <format dxfId="0">
      <pivotArea dataOnly="0" grandRow="1" outline="0" fieldPosition="0"/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AD38"/>
  <sheetViews>
    <sheetView tabSelected="1" workbookViewId="0">
      <selection activeCell="O2" sqref="O2"/>
    </sheetView>
  </sheetViews>
  <sheetFormatPr defaultColWidth="9.140625" defaultRowHeight="21.75"/>
  <cols>
    <col min="1" max="1" width="29" style="166" customWidth="1"/>
    <col min="2" max="2" width="7" style="166" customWidth="1"/>
    <col min="3" max="3" width="7.42578125" style="166" customWidth="1"/>
    <col min="4" max="4" width="7.5703125" style="166" customWidth="1"/>
    <col min="5" max="5" width="8" style="166" customWidth="1"/>
    <col min="6" max="6" width="7.85546875" style="166" customWidth="1"/>
    <col min="7" max="7" width="8.5703125" style="166" customWidth="1"/>
    <col min="8" max="10" width="8" style="166" customWidth="1"/>
    <col min="11" max="11" width="7.85546875" style="166" customWidth="1"/>
    <col min="12" max="12" width="7.42578125" style="166" customWidth="1"/>
    <col min="13" max="13" width="7.28515625" style="166" customWidth="1"/>
    <col min="14" max="14" width="7.85546875" style="165" customWidth="1"/>
    <col min="15" max="15" width="9.140625" style="166"/>
    <col min="16" max="16" width="12.85546875" style="166" customWidth="1"/>
    <col min="17" max="16384" width="9.140625" style="166"/>
  </cols>
  <sheetData>
    <row r="1" spans="1:30" s="163" customFormat="1" ht="23.25">
      <c r="A1" s="364" t="s">
        <v>336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  <c r="N1" s="162"/>
    </row>
    <row r="2" spans="1:30" ht="23.25">
      <c r="A2" s="164"/>
      <c r="B2" s="164"/>
      <c r="C2" s="82" t="s">
        <v>493</v>
      </c>
      <c r="D2" s="164"/>
      <c r="E2" s="164"/>
      <c r="F2" s="164"/>
      <c r="G2" s="164"/>
      <c r="H2" s="164"/>
      <c r="I2" s="164"/>
      <c r="J2" s="164"/>
      <c r="K2" s="164"/>
      <c r="L2" s="164"/>
      <c r="M2" s="164"/>
    </row>
    <row r="3" spans="1:30" ht="23.25">
      <c r="A3" s="167" t="s">
        <v>72</v>
      </c>
      <c r="B3" s="167" t="s">
        <v>65</v>
      </c>
      <c r="C3" s="167" t="s">
        <v>66</v>
      </c>
      <c r="D3" s="167" t="s">
        <v>47</v>
      </c>
      <c r="E3" s="167" t="s">
        <v>48</v>
      </c>
      <c r="F3" s="167" t="s">
        <v>49</v>
      </c>
      <c r="G3" s="167" t="s">
        <v>50</v>
      </c>
      <c r="H3" s="167" t="s">
        <v>51</v>
      </c>
      <c r="I3" s="167" t="s">
        <v>52</v>
      </c>
      <c r="J3" s="167" t="s">
        <v>53</v>
      </c>
      <c r="K3" s="167" t="s">
        <v>54</v>
      </c>
      <c r="L3" s="167" t="s">
        <v>55</v>
      </c>
      <c r="M3" s="167" t="s">
        <v>56</v>
      </c>
      <c r="N3" s="168" t="s">
        <v>41</v>
      </c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</row>
    <row r="4" spans="1:30" ht="23.25">
      <c r="A4" s="169">
        <v>2559</v>
      </c>
      <c r="B4" s="272">
        <v>118</v>
      </c>
      <c r="C4" s="272">
        <v>91</v>
      </c>
      <c r="D4" s="272">
        <v>103</v>
      </c>
      <c r="E4" s="272">
        <v>44</v>
      </c>
      <c r="F4" s="272">
        <v>30</v>
      </c>
      <c r="G4" s="272">
        <v>76</v>
      </c>
      <c r="H4" s="272">
        <v>165</v>
      </c>
      <c r="I4" s="272">
        <v>221</v>
      </c>
      <c r="J4" s="272">
        <v>152</v>
      </c>
      <c r="K4" s="272">
        <v>119</v>
      </c>
      <c r="L4" s="272">
        <v>44</v>
      </c>
      <c r="M4" s="272">
        <v>21</v>
      </c>
      <c r="N4" s="121">
        <f t="shared" ref="N4:N13" si="0">SUM(B4:M4)</f>
        <v>1184</v>
      </c>
      <c r="S4" s="107"/>
      <c r="T4" s="39"/>
    </row>
    <row r="5" spans="1:30" ht="23.25">
      <c r="A5" s="169">
        <v>2560</v>
      </c>
      <c r="B5" s="272">
        <v>16</v>
      </c>
      <c r="C5" s="272">
        <v>9</v>
      </c>
      <c r="D5" s="272">
        <v>10</v>
      </c>
      <c r="E5" s="272">
        <v>24</v>
      </c>
      <c r="F5" s="272">
        <v>47</v>
      </c>
      <c r="G5" s="272">
        <v>186</v>
      </c>
      <c r="H5" s="272">
        <v>139</v>
      </c>
      <c r="I5" s="272">
        <v>115</v>
      </c>
      <c r="J5" s="272">
        <v>44</v>
      </c>
      <c r="K5" s="272">
        <v>18</v>
      </c>
      <c r="L5" s="272">
        <v>6</v>
      </c>
      <c r="M5" s="272">
        <v>3</v>
      </c>
      <c r="N5" s="121">
        <f t="shared" si="0"/>
        <v>617</v>
      </c>
      <c r="S5" s="107"/>
      <c r="T5" s="39"/>
    </row>
    <row r="6" spans="1:30" ht="23.25">
      <c r="A6" s="169">
        <v>2561</v>
      </c>
      <c r="B6" s="272">
        <v>5</v>
      </c>
      <c r="C6" s="272">
        <v>7</v>
      </c>
      <c r="D6" s="272">
        <v>6</v>
      </c>
      <c r="E6" s="272">
        <v>28</v>
      </c>
      <c r="F6" s="272">
        <v>184</v>
      </c>
      <c r="G6" s="272">
        <v>370</v>
      </c>
      <c r="H6" s="272">
        <v>269</v>
      </c>
      <c r="I6" s="272">
        <v>232</v>
      </c>
      <c r="J6" s="272">
        <v>132</v>
      </c>
      <c r="K6" s="272">
        <v>46</v>
      </c>
      <c r="L6" s="272">
        <v>52</v>
      </c>
      <c r="M6" s="272">
        <v>60</v>
      </c>
      <c r="N6" s="121">
        <f t="shared" si="0"/>
        <v>1391</v>
      </c>
      <c r="P6" s="107"/>
      <c r="S6" s="122"/>
      <c r="T6" s="39"/>
    </row>
    <row r="7" spans="1:30" ht="23.25">
      <c r="A7" s="169">
        <v>2562</v>
      </c>
      <c r="B7" s="272">
        <v>49</v>
      </c>
      <c r="C7" s="272">
        <v>77</v>
      </c>
      <c r="D7" s="272">
        <v>82</v>
      </c>
      <c r="E7" s="272">
        <v>96</v>
      </c>
      <c r="F7" s="272">
        <v>275</v>
      </c>
      <c r="G7" s="272">
        <v>822</v>
      </c>
      <c r="H7" s="272">
        <v>863</v>
      </c>
      <c r="I7" s="272">
        <v>565</v>
      </c>
      <c r="J7" s="272">
        <v>462</v>
      </c>
      <c r="K7" s="272">
        <v>308</v>
      </c>
      <c r="L7" s="272">
        <v>142</v>
      </c>
      <c r="M7" s="272">
        <v>60</v>
      </c>
      <c r="N7" s="121">
        <f t="shared" si="0"/>
        <v>3801</v>
      </c>
      <c r="P7" s="107"/>
      <c r="S7" s="122"/>
      <c r="T7" s="39"/>
    </row>
    <row r="8" spans="1:30" ht="23.25">
      <c r="A8" s="169">
        <v>2563</v>
      </c>
      <c r="B8" s="272">
        <v>59</v>
      </c>
      <c r="C8" s="272">
        <v>49</v>
      </c>
      <c r="D8" s="272">
        <v>67</v>
      </c>
      <c r="E8" s="272">
        <v>126</v>
      </c>
      <c r="F8" s="272">
        <v>207</v>
      </c>
      <c r="G8" s="272">
        <v>228</v>
      </c>
      <c r="H8" s="272">
        <v>352</v>
      </c>
      <c r="I8" s="272">
        <v>296</v>
      </c>
      <c r="J8" s="272">
        <v>171</v>
      </c>
      <c r="K8" s="272">
        <v>49</v>
      </c>
      <c r="L8" s="272">
        <v>25</v>
      </c>
      <c r="M8" s="272">
        <v>9</v>
      </c>
      <c r="N8" s="121">
        <f t="shared" si="0"/>
        <v>1638</v>
      </c>
      <c r="P8" s="122"/>
      <c r="S8" s="122"/>
      <c r="T8" s="39"/>
    </row>
    <row r="9" spans="1:30" ht="23.25">
      <c r="A9" s="273" t="s">
        <v>337</v>
      </c>
      <c r="B9" s="274">
        <f>MEDIAN(B4:B8)</f>
        <v>49</v>
      </c>
      <c r="C9" s="274">
        <f t="shared" ref="C9:M9" si="1">MEDIAN(C4:C8)</f>
        <v>49</v>
      </c>
      <c r="D9" s="274">
        <f t="shared" si="1"/>
        <v>67</v>
      </c>
      <c r="E9" s="274">
        <f t="shared" si="1"/>
        <v>44</v>
      </c>
      <c r="F9" s="274">
        <f t="shared" si="1"/>
        <v>184</v>
      </c>
      <c r="G9" s="274">
        <f t="shared" si="1"/>
        <v>228</v>
      </c>
      <c r="H9" s="274">
        <f t="shared" si="1"/>
        <v>269</v>
      </c>
      <c r="I9" s="274">
        <f t="shared" si="1"/>
        <v>232</v>
      </c>
      <c r="J9" s="274">
        <f t="shared" si="1"/>
        <v>152</v>
      </c>
      <c r="K9" s="274">
        <f t="shared" si="1"/>
        <v>49</v>
      </c>
      <c r="L9" s="274">
        <f t="shared" si="1"/>
        <v>44</v>
      </c>
      <c r="M9" s="274">
        <f t="shared" si="1"/>
        <v>21</v>
      </c>
      <c r="N9" s="275">
        <f>SUM(B9:M9)</f>
        <v>1388</v>
      </c>
      <c r="O9" s="211"/>
      <c r="P9" s="212"/>
      <c r="S9" s="107"/>
      <c r="T9" s="39"/>
    </row>
    <row r="10" spans="1:30" s="214" customFormat="1" ht="23.25">
      <c r="A10" s="170" t="s">
        <v>0</v>
      </c>
      <c r="B10" s="108">
        <f>MIN(B4:B8)</f>
        <v>5</v>
      </c>
      <c r="C10" s="108">
        <f t="shared" ref="C10:M10" si="2">MIN(C4:C8)</f>
        <v>7</v>
      </c>
      <c r="D10" s="108">
        <f t="shared" si="2"/>
        <v>6</v>
      </c>
      <c r="E10" s="108">
        <f t="shared" si="2"/>
        <v>24</v>
      </c>
      <c r="F10" s="108">
        <f t="shared" si="2"/>
        <v>30</v>
      </c>
      <c r="G10" s="108">
        <f t="shared" si="2"/>
        <v>76</v>
      </c>
      <c r="H10" s="108">
        <f t="shared" si="2"/>
        <v>139</v>
      </c>
      <c r="I10" s="108">
        <f t="shared" si="2"/>
        <v>115</v>
      </c>
      <c r="J10" s="108">
        <f t="shared" si="2"/>
        <v>44</v>
      </c>
      <c r="K10" s="108">
        <f t="shared" si="2"/>
        <v>18</v>
      </c>
      <c r="L10" s="108">
        <f t="shared" si="2"/>
        <v>6</v>
      </c>
      <c r="M10" s="108">
        <f t="shared" si="2"/>
        <v>3</v>
      </c>
      <c r="N10" s="123">
        <f>SUM(B10:M10)</f>
        <v>473</v>
      </c>
      <c r="O10" s="213"/>
      <c r="P10" s="213"/>
      <c r="S10" s="215"/>
      <c r="T10" s="213"/>
    </row>
    <row r="11" spans="1:30" ht="23.25">
      <c r="A11" s="171" t="s">
        <v>74</v>
      </c>
      <c r="B11" s="109">
        <f>(P11*B9)/N9</f>
        <v>39.200000000000003</v>
      </c>
      <c r="C11" s="109">
        <f>(P11*C9)/N9</f>
        <v>39.200000000000003</v>
      </c>
      <c r="D11" s="109">
        <f>(P11*D9)/N9</f>
        <v>53.6</v>
      </c>
      <c r="E11" s="109">
        <f>(P11*E9)/N9</f>
        <v>35.200000000000003</v>
      </c>
      <c r="F11" s="109">
        <f>(P11*F9)/N9</f>
        <v>147.20000000000002</v>
      </c>
      <c r="G11" s="109">
        <f>(P11*G9)/N9</f>
        <v>182.4</v>
      </c>
      <c r="H11" s="109">
        <f>(P11*H9)/N9</f>
        <v>215.20000000000002</v>
      </c>
      <c r="I11" s="109">
        <f>(P11*I9)/N9</f>
        <v>185.60000000000002</v>
      </c>
      <c r="J11" s="109">
        <f>(P11*J9)/N9</f>
        <v>121.60000000000001</v>
      </c>
      <c r="K11" s="109">
        <f>(P11*K9)/N9</f>
        <v>39.200000000000003</v>
      </c>
      <c r="L11" s="109">
        <f>(P11*L9)/N9</f>
        <v>35.200000000000003</v>
      </c>
      <c r="M11" s="109">
        <f>(P11*M9)/N9</f>
        <v>16.8</v>
      </c>
      <c r="N11" s="144">
        <f t="shared" si="0"/>
        <v>1110.4000000000001</v>
      </c>
      <c r="P11" s="216">
        <f>0.8*N9</f>
        <v>1110.4000000000001</v>
      </c>
      <c r="Q11" s="217">
        <f>P11*100000/1305058</f>
        <v>85.084341079093818</v>
      </c>
      <c r="S11" s="107"/>
      <c r="T11" s="39"/>
    </row>
    <row r="12" spans="1:30" ht="23.25">
      <c r="A12" s="171" t="s">
        <v>154</v>
      </c>
      <c r="B12" s="109">
        <v>69</v>
      </c>
      <c r="C12" s="109">
        <v>61</v>
      </c>
      <c r="D12" s="109">
        <v>76</v>
      </c>
      <c r="E12" s="109">
        <v>95</v>
      </c>
      <c r="F12" s="109">
        <v>265</v>
      </c>
      <c r="G12" s="109">
        <v>519</v>
      </c>
      <c r="H12" s="109">
        <v>500</v>
      </c>
      <c r="I12" s="109">
        <v>488</v>
      </c>
      <c r="J12" s="109">
        <v>291</v>
      </c>
      <c r="K12" s="109">
        <v>152</v>
      </c>
      <c r="L12" s="109">
        <v>108</v>
      </c>
      <c r="M12" s="109">
        <v>68</v>
      </c>
      <c r="N12" s="144">
        <f t="shared" si="0"/>
        <v>2692</v>
      </c>
      <c r="O12" s="107"/>
      <c r="P12" s="39"/>
      <c r="Q12" s="134"/>
      <c r="S12" s="107"/>
      <c r="T12" s="39"/>
    </row>
    <row r="13" spans="1:30" s="172" customFormat="1" ht="24">
      <c r="A13" s="118">
        <v>2564</v>
      </c>
      <c r="B13" s="135">
        <v>5</v>
      </c>
      <c r="C13" s="135">
        <v>3</v>
      </c>
      <c r="D13" s="135">
        <v>6</v>
      </c>
      <c r="E13" s="135">
        <v>4</v>
      </c>
      <c r="F13" s="135">
        <v>19</v>
      </c>
      <c r="G13" s="135">
        <v>49</v>
      </c>
      <c r="H13" s="135">
        <v>29</v>
      </c>
      <c r="I13" s="269">
        <v>45</v>
      </c>
      <c r="J13" s="269">
        <v>25</v>
      </c>
      <c r="K13" s="269"/>
      <c r="L13" s="269"/>
      <c r="M13" s="269"/>
      <c r="N13" s="135">
        <f t="shared" si="0"/>
        <v>185</v>
      </c>
      <c r="O13" s="124"/>
      <c r="P13" s="125">
        <f>N9-21</f>
        <v>1367</v>
      </c>
      <c r="S13" s="124"/>
      <c r="T13" s="125"/>
    </row>
    <row r="14" spans="1:30" s="165" customFormat="1" ht="23.25">
      <c r="A14" s="173" t="s">
        <v>338</v>
      </c>
      <c r="B14" s="218">
        <f>B13</f>
        <v>5</v>
      </c>
      <c r="C14" s="218">
        <f>B13+C13</f>
        <v>8</v>
      </c>
      <c r="D14" s="218">
        <f>B13+C13+D13</f>
        <v>14</v>
      </c>
      <c r="E14" s="136">
        <f>SUM(B13:E13)</f>
        <v>18</v>
      </c>
      <c r="F14" s="136">
        <f>SUM(B13:F13)</f>
        <v>37</v>
      </c>
      <c r="G14" s="136">
        <f>SUM(B13:G13)</f>
        <v>86</v>
      </c>
      <c r="H14" s="136">
        <f>SUM(B13:H13)</f>
        <v>115</v>
      </c>
      <c r="I14" s="136">
        <f>SUM(B13:I13)</f>
        <v>160</v>
      </c>
      <c r="J14" s="136">
        <f>SUM(B13:J13)</f>
        <v>185</v>
      </c>
      <c r="K14" s="136">
        <f>SUM(B13:K13)</f>
        <v>185</v>
      </c>
      <c r="L14" s="136">
        <f>SUM(B13:L13)</f>
        <v>185</v>
      </c>
      <c r="M14" s="136">
        <f>SUM(B13:M13)</f>
        <v>185</v>
      </c>
      <c r="N14" s="110"/>
      <c r="P14" s="219"/>
      <c r="S14" s="107"/>
    </row>
    <row r="15" spans="1:30" s="165" customFormat="1" ht="23.25">
      <c r="A15" s="174"/>
      <c r="B15" s="111"/>
      <c r="C15" s="111"/>
      <c r="D15" s="160"/>
      <c r="E15" s="160"/>
      <c r="F15" s="111"/>
      <c r="G15" s="111"/>
      <c r="H15" s="111"/>
      <c r="I15" s="111"/>
      <c r="J15" s="111"/>
      <c r="K15" s="111"/>
      <c r="L15" s="111"/>
      <c r="M15" s="111"/>
      <c r="N15" s="111"/>
      <c r="P15" s="146"/>
      <c r="S15" s="107"/>
    </row>
    <row r="16" spans="1:30">
      <c r="A16" s="175" t="s">
        <v>155</v>
      </c>
      <c r="B16" s="114"/>
      <c r="C16" s="176"/>
      <c r="D16" s="176"/>
      <c r="E16" s="176"/>
      <c r="F16" s="176"/>
      <c r="G16" s="176"/>
      <c r="H16" s="176"/>
      <c r="I16" s="176"/>
      <c r="J16" s="176"/>
      <c r="K16" s="176"/>
      <c r="L16" s="176"/>
      <c r="M16" s="176"/>
      <c r="N16" s="113"/>
      <c r="O16" s="107"/>
      <c r="P16" s="122"/>
      <c r="S16" s="107"/>
    </row>
    <row r="17" spans="1:19" ht="23.25">
      <c r="A17" s="177"/>
      <c r="C17" s="176"/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13"/>
      <c r="P17" s="39"/>
      <c r="R17" s="107"/>
      <c r="S17" s="107"/>
    </row>
    <row r="18" spans="1:19">
      <c r="A18" s="178"/>
      <c r="B18" s="176"/>
      <c r="C18" s="176"/>
      <c r="D18" s="176"/>
      <c r="E18" s="176"/>
      <c r="F18" s="176"/>
      <c r="G18" s="176"/>
      <c r="H18" s="176"/>
      <c r="I18" s="176"/>
      <c r="J18" s="176"/>
      <c r="K18" s="176"/>
      <c r="L18" s="176"/>
      <c r="M18" s="176"/>
      <c r="N18" s="113"/>
      <c r="S18" s="107"/>
    </row>
    <row r="19" spans="1:19">
      <c r="A19" s="178"/>
      <c r="B19" s="176"/>
      <c r="C19" s="176"/>
      <c r="D19" s="176"/>
      <c r="E19" s="176"/>
      <c r="F19" s="176"/>
      <c r="G19" s="176"/>
      <c r="H19" s="176"/>
      <c r="I19" s="176"/>
      <c r="J19" s="176"/>
      <c r="K19" s="176"/>
      <c r="L19" s="176"/>
      <c r="M19" s="176"/>
      <c r="N19" s="113"/>
    </row>
    <row r="20" spans="1:19">
      <c r="A20" s="178"/>
      <c r="B20" s="176"/>
      <c r="C20" s="176"/>
      <c r="D20" s="176"/>
      <c r="E20" s="176"/>
      <c r="F20" s="176"/>
      <c r="G20" s="176"/>
      <c r="H20" s="176"/>
      <c r="I20" s="176"/>
      <c r="J20" s="176"/>
      <c r="K20" s="176"/>
      <c r="L20" s="176"/>
      <c r="M20" s="176"/>
      <c r="N20" s="113"/>
    </row>
    <row r="21" spans="1:19">
      <c r="A21" s="178"/>
      <c r="B21" s="176"/>
      <c r="C21" s="176"/>
      <c r="D21" s="176"/>
      <c r="E21" s="176"/>
      <c r="F21" s="176"/>
      <c r="G21" s="176"/>
      <c r="H21" s="176"/>
      <c r="I21" s="176"/>
      <c r="J21" s="176"/>
      <c r="K21" s="176"/>
      <c r="L21" s="176"/>
      <c r="M21" s="176"/>
      <c r="N21" s="113"/>
    </row>
    <row r="22" spans="1:19">
      <c r="A22" s="178"/>
      <c r="B22" s="176"/>
      <c r="C22" s="176"/>
      <c r="D22" s="176"/>
      <c r="E22" s="176"/>
      <c r="F22" s="176"/>
      <c r="G22" s="176"/>
      <c r="H22" s="176"/>
      <c r="I22" s="176"/>
      <c r="J22" s="176"/>
      <c r="K22" s="176"/>
      <c r="L22" s="176"/>
      <c r="M22" s="176"/>
      <c r="N22" s="113"/>
    </row>
    <row r="23" spans="1:19">
      <c r="A23" s="178"/>
      <c r="B23" s="176"/>
      <c r="C23" s="176"/>
      <c r="D23" s="176"/>
      <c r="E23" s="176"/>
      <c r="F23" s="176"/>
      <c r="G23" s="176"/>
      <c r="H23" s="176"/>
      <c r="I23" s="176"/>
      <c r="J23" s="176"/>
      <c r="K23" s="176"/>
      <c r="L23" s="176"/>
      <c r="M23" s="176"/>
      <c r="N23" s="113"/>
    </row>
    <row r="24" spans="1:19">
      <c r="A24" s="178"/>
      <c r="B24" s="176"/>
      <c r="C24" s="176"/>
      <c r="D24" s="176"/>
      <c r="E24" s="176"/>
      <c r="F24" s="176"/>
      <c r="G24" s="176"/>
      <c r="H24" s="176"/>
      <c r="I24" s="176"/>
      <c r="J24" s="176"/>
      <c r="K24" s="176"/>
      <c r="L24" s="176"/>
      <c r="M24" s="176"/>
      <c r="N24" s="113"/>
    </row>
    <row r="25" spans="1:19">
      <c r="A25" s="178"/>
      <c r="B25" s="176"/>
      <c r="C25" s="176"/>
      <c r="D25" s="176"/>
      <c r="E25" s="176"/>
      <c r="F25" s="176"/>
      <c r="G25" s="176"/>
      <c r="H25" s="176"/>
      <c r="I25" s="176"/>
      <c r="J25" s="176"/>
      <c r="K25" s="176"/>
      <c r="L25" s="176"/>
      <c r="M25" s="176"/>
      <c r="N25" s="113"/>
    </row>
    <row r="26" spans="1:19">
      <c r="A26" s="178"/>
      <c r="B26" s="176"/>
      <c r="C26" s="176"/>
      <c r="D26" s="176"/>
      <c r="E26" s="176"/>
      <c r="F26" s="176"/>
      <c r="G26" s="176"/>
      <c r="H26" s="176"/>
      <c r="I26" s="176"/>
      <c r="J26" s="176"/>
      <c r="K26" s="176"/>
      <c r="L26" s="176"/>
      <c r="M26" s="176"/>
      <c r="N26" s="113"/>
    </row>
    <row r="27" spans="1:19">
      <c r="A27" s="178"/>
      <c r="B27" s="176"/>
      <c r="C27" s="176"/>
      <c r="D27" s="176"/>
      <c r="E27" s="176"/>
      <c r="F27" s="176"/>
      <c r="G27" s="176"/>
      <c r="H27" s="176"/>
      <c r="I27" s="176"/>
      <c r="J27" s="176"/>
      <c r="K27" s="176"/>
      <c r="L27" s="176"/>
      <c r="M27" s="176"/>
      <c r="N27" s="113"/>
    </row>
    <row r="28" spans="1:19">
      <c r="A28" s="178"/>
      <c r="B28" s="176"/>
      <c r="C28" s="176"/>
      <c r="D28" s="176"/>
      <c r="E28" s="176"/>
      <c r="F28" s="176"/>
      <c r="G28" s="176"/>
      <c r="H28" s="176"/>
      <c r="I28" s="176"/>
      <c r="J28" s="176"/>
      <c r="K28" s="176"/>
      <c r="L28" s="176"/>
      <c r="M28" s="176"/>
      <c r="N28" s="113"/>
    </row>
    <row r="29" spans="1:19">
      <c r="A29" s="178"/>
      <c r="B29" s="176"/>
      <c r="C29" s="176"/>
      <c r="D29" s="176"/>
      <c r="E29" s="176"/>
      <c r="F29" s="176"/>
      <c r="G29" s="176"/>
      <c r="H29" s="176"/>
      <c r="I29" s="176"/>
      <c r="J29" s="176"/>
      <c r="K29" s="176"/>
      <c r="L29" s="176"/>
      <c r="M29" s="176"/>
      <c r="N29" s="113"/>
    </row>
    <row r="30" spans="1:19">
      <c r="A30" s="178"/>
      <c r="B30" s="176"/>
      <c r="C30" s="176"/>
      <c r="D30" s="176"/>
      <c r="E30" s="176"/>
      <c r="F30" s="176"/>
      <c r="G30" s="176"/>
      <c r="H30" s="176"/>
      <c r="I30" s="176"/>
      <c r="J30" s="176"/>
      <c r="K30" s="176"/>
      <c r="L30" s="176"/>
      <c r="M30" s="176"/>
      <c r="N30" s="113"/>
    </row>
    <row r="31" spans="1:19">
      <c r="D31" s="365"/>
      <c r="E31" s="365"/>
      <c r="F31" s="365"/>
      <c r="G31" s="365"/>
      <c r="H31" s="365"/>
      <c r="I31" s="365"/>
      <c r="J31" s="365"/>
      <c r="K31" s="365"/>
    </row>
    <row r="32" spans="1:19">
      <c r="D32" s="365"/>
      <c r="E32" s="365"/>
      <c r="F32" s="365"/>
      <c r="G32" s="365"/>
      <c r="H32" s="365"/>
      <c r="I32" s="365"/>
      <c r="J32" s="365"/>
      <c r="K32" s="365"/>
    </row>
    <row r="33" spans="3:14">
      <c r="D33" s="240"/>
      <c r="E33" s="240"/>
      <c r="F33" s="240"/>
      <c r="G33" s="240"/>
      <c r="H33" s="240"/>
      <c r="I33" s="240"/>
      <c r="J33" s="240"/>
      <c r="K33" s="240"/>
    </row>
    <row r="37" spans="3:14"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220"/>
    </row>
    <row r="38" spans="3:14">
      <c r="C38" s="106"/>
      <c r="D38" s="221"/>
      <c r="E38" s="221"/>
      <c r="F38" s="221"/>
      <c r="G38" s="221"/>
      <c r="H38" s="221"/>
      <c r="I38" s="221"/>
      <c r="J38" s="221"/>
      <c r="K38" s="221"/>
      <c r="L38" s="221"/>
      <c r="M38" s="221"/>
      <c r="N38" s="222"/>
    </row>
  </sheetData>
  <mergeCells count="3">
    <mergeCell ref="A1:M1"/>
    <mergeCell ref="D31:K31"/>
    <mergeCell ref="D32:K32"/>
  </mergeCells>
  <pageMargins left="0.7" right="0.7" top="0.75" bottom="0.75" header="0.3" footer="0.3"/>
  <pageSetup paperSize="9" orientation="portrait" horizontalDpi="1200" verticalDpi="1200" r:id="rId1"/>
  <legacyDrawing r:id="rId2"/>
  <oleObjects>
    <oleObject progId="MSGraph.Chart.8" shapeId="62466" r:id="rId3"/>
    <oleObject progId="MSGraph.Chart.8" shapeId="62467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 enableFormatConditionsCalculation="0">
    <tabColor indexed="14"/>
  </sheetPr>
  <dimension ref="A1:Z1151"/>
  <sheetViews>
    <sheetView zoomScale="90" zoomScaleNormal="90" workbookViewId="0">
      <selection activeCell="V5" sqref="V5:V26"/>
    </sheetView>
  </sheetViews>
  <sheetFormatPr defaultColWidth="9.140625" defaultRowHeight="21.75"/>
  <cols>
    <col min="1" max="1" width="15.140625" style="40" customWidth="1"/>
    <col min="2" max="2" width="5.85546875" style="40" customWidth="1"/>
    <col min="3" max="4" width="5.28515625" style="40" customWidth="1"/>
    <col min="5" max="5" width="5.5703125" style="40" customWidth="1"/>
    <col min="6" max="6" width="5.28515625" style="40" customWidth="1"/>
    <col min="7" max="7" width="6.140625" style="40" customWidth="1"/>
    <col min="8" max="8" width="6" style="40" customWidth="1"/>
    <col min="9" max="9" width="6.28515625" style="40" customWidth="1"/>
    <col min="10" max="11" width="5.28515625" style="40" customWidth="1"/>
    <col min="12" max="13" width="5.7109375" style="40" customWidth="1"/>
    <col min="14" max="14" width="8" style="18" customWidth="1"/>
    <col min="15" max="15" width="9.7109375" style="40" customWidth="1"/>
    <col min="16" max="16" width="9.140625" style="40" customWidth="1"/>
    <col min="17" max="17" width="4.5703125" style="40" customWidth="1"/>
    <col min="18" max="18" width="16.140625" style="40" customWidth="1"/>
    <col min="19" max="20" width="11.42578125" style="40" customWidth="1"/>
    <col min="21" max="21" width="14.140625" style="40" customWidth="1"/>
    <col min="22" max="22" width="11.85546875" style="40" customWidth="1"/>
    <col min="23" max="23" width="14.5703125" style="40" customWidth="1"/>
    <col min="24" max="16384" width="9.140625" style="40"/>
  </cols>
  <sheetData>
    <row r="1" spans="1:26" ht="23.25">
      <c r="A1" s="83" t="s">
        <v>339</v>
      </c>
      <c r="R1" s="369" t="s">
        <v>340</v>
      </c>
      <c r="S1" s="369"/>
      <c r="T1" s="369"/>
      <c r="U1" s="369"/>
      <c r="V1" s="369"/>
      <c r="W1" s="369"/>
    </row>
    <row r="2" spans="1:26" ht="24">
      <c r="B2" s="82" t="s">
        <v>494</v>
      </c>
      <c r="R2" s="43"/>
      <c r="S2" s="43"/>
      <c r="T2" s="370" t="s">
        <v>359</v>
      </c>
      <c r="U2" s="371"/>
      <c r="V2" s="371"/>
      <c r="W2" s="372"/>
    </row>
    <row r="3" spans="1:26" ht="24">
      <c r="A3" s="19" t="s">
        <v>9</v>
      </c>
      <c r="B3" s="366" t="s">
        <v>43</v>
      </c>
      <c r="C3" s="367"/>
      <c r="D3" s="367"/>
      <c r="E3" s="367"/>
      <c r="F3" s="367"/>
      <c r="G3" s="367"/>
      <c r="H3" s="367"/>
      <c r="I3" s="367"/>
      <c r="J3" s="367"/>
      <c r="K3" s="367"/>
      <c r="L3" s="367"/>
      <c r="M3" s="368"/>
      <c r="N3" s="19" t="s">
        <v>41</v>
      </c>
      <c r="O3" s="19" t="s">
        <v>13</v>
      </c>
      <c r="R3" s="44" t="s">
        <v>9</v>
      </c>
      <c r="S3" s="44" t="s">
        <v>10</v>
      </c>
      <c r="T3" s="44" t="s">
        <v>11</v>
      </c>
      <c r="U3" s="44" t="s">
        <v>12</v>
      </c>
      <c r="V3" s="45" t="s">
        <v>13</v>
      </c>
      <c r="W3" s="45" t="s">
        <v>14</v>
      </c>
    </row>
    <row r="4" spans="1:26" ht="24">
      <c r="A4" s="20"/>
      <c r="B4" s="21" t="s">
        <v>65</v>
      </c>
      <c r="C4" s="4" t="s">
        <v>66</v>
      </c>
      <c r="D4" s="4" t="s">
        <v>47</v>
      </c>
      <c r="E4" s="4" t="s">
        <v>48</v>
      </c>
      <c r="F4" s="4" t="s">
        <v>49</v>
      </c>
      <c r="G4" s="22" t="s">
        <v>50</v>
      </c>
      <c r="H4" s="22" t="s">
        <v>51</v>
      </c>
      <c r="I4" s="22" t="s">
        <v>52</v>
      </c>
      <c r="J4" s="22" t="s">
        <v>53</v>
      </c>
      <c r="K4" s="22" t="s">
        <v>54</v>
      </c>
      <c r="L4" s="22" t="s">
        <v>55</v>
      </c>
      <c r="M4" s="23" t="s">
        <v>56</v>
      </c>
      <c r="N4" s="24"/>
      <c r="O4" s="25" t="s">
        <v>20</v>
      </c>
      <c r="R4" s="46"/>
      <c r="S4" s="46"/>
      <c r="T4" s="46" t="s">
        <v>18</v>
      </c>
      <c r="U4" s="46" t="s">
        <v>18</v>
      </c>
      <c r="V4" s="44"/>
      <c r="W4" s="46" t="s">
        <v>19</v>
      </c>
    </row>
    <row r="5" spans="1:26" ht="24">
      <c r="A5" s="147" t="s">
        <v>21</v>
      </c>
      <c r="B5" s="148">
        <f t="shared" ref="B5:L5" si="0">B6+B7</f>
        <v>1</v>
      </c>
      <c r="C5" s="148">
        <f t="shared" si="0"/>
        <v>2</v>
      </c>
      <c r="D5" s="329">
        <f t="shared" si="0"/>
        <v>0</v>
      </c>
      <c r="E5" s="148">
        <v>1</v>
      </c>
      <c r="F5" s="148">
        <f t="shared" si="0"/>
        <v>1</v>
      </c>
      <c r="G5" s="148">
        <f t="shared" si="0"/>
        <v>7</v>
      </c>
      <c r="H5" s="148">
        <f t="shared" si="0"/>
        <v>4</v>
      </c>
      <c r="I5" s="148">
        <f t="shared" si="0"/>
        <v>2</v>
      </c>
      <c r="J5" s="148">
        <v>0</v>
      </c>
      <c r="K5" s="328">
        <f t="shared" si="0"/>
        <v>0</v>
      </c>
      <c r="L5" s="328">
        <f t="shared" si="0"/>
        <v>0</v>
      </c>
      <c r="M5" s="328">
        <v>0</v>
      </c>
      <c r="N5" s="149">
        <f t="shared" ref="N5:N27" si="1">SUM(B5:M5)</f>
        <v>18</v>
      </c>
      <c r="O5" s="150">
        <f t="shared" ref="O5:O27" si="2">V5</f>
        <v>11.528632640120923</v>
      </c>
      <c r="R5" s="26" t="s">
        <v>21</v>
      </c>
      <c r="S5" s="5">
        <f>S6+S7</f>
        <v>156133</v>
      </c>
      <c r="T5" s="119">
        <f>T6+T7</f>
        <v>18</v>
      </c>
      <c r="U5" s="47">
        <v>0</v>
      </c>
      <c r="V5" s="48">
        <f>T5*100000/S5</f>
        <v>11.528632640120923</v>
      </c>
      <c r="W5" s="49">
        <v>0</v>
      </c>
      <c r="X5" s="41"/>
    </row>
    <row r="6" spans="1:26" ht="24">
      <c r="A6" s="151" t="s">
        <v>57</v>
      </c>
      <c r="B6" s="246">
        <v>1</v>
      </c>
      <c r="C6" s="246">
        <v>2</v>
      </c>
      <c r="D6" s="246">
        <v>0</v>
      </c>
      <c r="E6" s="246">
        <v>0</v>
      </c>
      <c r="F6" s="246">
        <v>1</v>
      </c>
      <c r="G6" s="246">
        <v>1</v>
      </c>
      <c r="H6" s="246">
        <v>0</v>
      </c>
      <c r="I6" s="247">
        <v>0</v>
      </c>
      <c r="J6" s="152">
        <v>0</v>
      </c>
      <c r="K6" s="152"/>
      <c r="L6" s="152"/>
      <c r="M6" s="152"/>
      <c r="N6" s="153">
        <f t="shared" si="1"/>
        <v>5</v>
      </c>
      <c r="O6" s="154">
        <f t="shared" si="2"/>
        <v>14.470104763558489</v>
      </c>
      <c r="R6" s="28" t="s">
        <v>57</v>
      </c>
      <c r="S6" s="7">
        <v>34554</v>
      </c>
      <c r="T6" s="27">
        <f>N6</f>
        <v>5</v>
      </c>
      <c r="U6" s="120">
        <v>0</v>
      </c>
      <c r="V6" s="51">
        <f>T6*100000/S6</f>
        <v>14.470104763558489</v>
      </c>
      <c r="W6" s="49">
        <v>0</v>
      </c>
      <c r="X6" s="41"/>
    </row>
    <row r="7" spans="1:26" ht="24">
      <c r="A7" s="151" t="s">
        <v>22</v>
      </c>
      <c r="B7" s="246">
        <v>0</v>
      </c>
      <c r="C7" s="246">
        <v>0</v>
      </c>
      <c r="D7" s="246">
        <v>0</v>
      </c>
      <c r="E7" s="246">
        <v>1</v>
      </c>
      <c r="F7" s="246">
        <v>0</v>
      </c>
      <c r="G7" s="246">
        <v>6</v>
      </c>
      <c r="H7" s="246">
        <v>4</v>
      </c>
      <c r="I7" s="247">
        <v>2</v>
      </c>
      <c r="J7" s="152">
        <v>0</v>
      </c>
      <c r="K7" s="152"/>
      <c r="L7" s="152"/>
      <c r="M7" s="152"/>
      <c r="N7" s="153">
        <f t="shared" si="1"/>
        <v>13</v>
      </c>
      <c r="O7" s="154">
        <f t="shared" si="2"/>
        <v>10.692636063793913</v>
      </c>
      <c r="R7" s="28" t="s">
        <v>22</v>
      </c>
      <c r="S7" s="7">
        <v>121579</v>
      </c>
      <c r="T7" s="27">
        <f t="shared" ref="T7:T26" si="3">N7</f>
        <v>13</v>
      </c>
      <c r="U7" s="50">
        <v>0</v>
      </c>
      <c r="V7" s="51">
        <f t="shared" ref="V7:V26" si="4">T7*100000/S7</f>
        <v>10.692636063793913</v>
      </c>
      <c r="W7" s="49">
        <v>0</v>
      </c>
      <c r="X7" s="41"/>
      <c r="Z7" s="251"/>
    </row>
    <row r="8" spans="1:26" ht="24">
      <c r="A8" s="151" t="s">
        <v>23</v>
      </c>
      <c r="B8" s="246">
        <v>1</v>
      </c>
      <c r="C8" s="246">
        <v>0</v>
      </c>
      <c r="D8" s="246">
        <v>1</v>
      </c>
      <c r="E8" s="246">
        <v>0</v>
      </c>
      <c r="F8" s="246">
        <v>5</v>
      </c>
      <c r="G8" s="246">
        <v>4</v>
      </c>
      <c r="H8" s="246">
        <v>1</v>
      </c>
      <c r="I8" s="247">
        <v>9</v>
      </c>
      <c r="J8" s="152">
        <v>9</v>
      </c>
      <c r="K8" s="152"/>
      <c r="L8" s="152"/>
      <c r="M8" s="152"/>
      <c r="N8" s="153">
        <f t="shared" si="1"/>
        <v>30</v>
      </c>
      <c r="O8" s="154">
        <f t="shared" si="2"/>
        <v>30.504855356144187</v>
      </c>
      <c r="R8" s="29" t="s">
        <v>23</v>
      </c>
      <c r="S8" s="12">
        <v>98345</v>
      </c>
      <c r="T8" s="27">
        <f t="shared" si="3"/>
        <v>30</v>
      </c>
      <c r="U8" s="52">
        <v>0</v>
      </c>
      <c r="V8" s="51">
        <f t="shared" si="4"/>
        <v>30.504855356144187</v>
      </c>
      <c r="W8" s="49">
        <v>0</v>
      </c>
      <c r="X8" s="41"/>
      <c r="Z8" s="251"/>
    </row>
    <row r="9" spans="1:26" ht="24">
      <c r="A9" s="151" t="s">
        <v>31</v>
      </c>
      <c r="B9" s="248">
        <v>1</v>
      </c>
      <c r="C9" s="248">
        <v>0</v>
      </c>
      <c r="D9" s="246">
        <v>2</v>
      </c>
      <c r="E9" s="248">
        <v>0</v>
      </c>
      <c r="F9" s="246">
        <v>1</v>
      </c>
      <c r="G9" s="246">
        <v>13</v>
      </c>
      <c r="H9" s="248">
        <v>10</v>
      </c>
      <c r="I9" s="247">
        <v>5</v>
      </c>
      <c r="J9" s="152">
        <v>8</v>
      </c>
      <c r="K9" s="152"/>
      <c r="L9" s="152"/>
      <c r="M9" s="152"/>
      <c r="N9" s="153">
        <f t="shared" si="1"/>
        <v>40</v>
      </c>
      <c r="O9" s="154">
        <f t="shared" si="2"/>
        <v>74.514260166539373</v>
      </c>
      <c r="R9" s="29" t="s">
        <v>31</v>
      </c>
      <c r="S9" s="12">
        <v>53681</v>
      </c>
      <c r="T9" s="27">
        <f t="shared" si="3"/>
        <v>40</v>
      </c>
      <c r="U9" s="52">
        <v>0</v>
      </c>
      <c r="V9" s="51">
        <f t="shared" si="4"/>
        <v>74.514260166539373</v>
      </c>
      <c r="W9" s="49">
        <f>U9*100/T9</f>
        <v>0</v>
      </c>
      <c r="X9" s="41"/>
      <c r="Z9" s="251"/>
    </row>
    <row r="10" spans="1:26" ht="24">
      <c r="A10" s="151" t="s">
        <v>24</v>
      </c>
      <c r="B10" s="248">
        <v>2</v>
      </c>
      <c r="C10" s="248">
        <v>0</v>
      </c>
      <c r="D10" s="246">
        <v>1</v>
      </c>
      <c r="E10" s="248">
        <v>0</v>
      </c>
      <c r="F10" s="246">
        <v>6</v>
      </c>
      <c r="G10" s="246">
        <v>16</v>
      </c>
      <c r="H10" s="248">
        <v>4</v>
      </c>
      <c r="I10" s="247">
        <v>11</v>
      </c>
      <c r="J10" s="152">
        <v>3</v>
      </c>
      <c r="K10" s="152"/>
      <c r="L10" s="152"/>
      <c r="M10" s="152"/>
      <c r="N10" s="153">
        <f t="shared" si="1"/>
        <v>43</v>
      </c>
      <c r="O10" s="154">
        <f t="shared" si="2"/>
        <v>53.324735236488998</v>
      </c>
      <c r="R10" s="29" t="s">
        <v>24</v>
      </c>
      <c r="S10" s="12">
        <v>80638</v>
      </c>
      <c r="T10" s="27">
        <f t="shared" si="3"/>
        <v>43</v>
      </c>
      <c r="U10" s="52">
        <v>0</v>
      </c>
      <c r="V10" s="51">
        <f t="shared" si="4"/>
        <v>53.324735236488998</v>
      </c>
      <c r="W10" s="49">
        <v>0</v>
      </c>
      <c r="X10" s="41"/>
      <c r="Z10" s="251"/>
    </row>
    <row r="11" spans="1:26" ht="24">
      <c r="A11" s="151" t="s">
        <v>25</v>
      </c>
      <c r="B11" s="248">
        <v>0</v>
      </c>
      <c r="C11" s="248">
        <v>0</v>
      </c>
      <c r="D11" s="246">
        <v>0</v>
      </c>
      <c r="E11" s="248">
        <v>0</v>
      </c>
      <c r="F11" s="246">
        <v>3</v>
      </c>
      <c r="G11" s="246">
        <v>3</v>
      </c>
      <c r="H11" s="248">
        <v>0</v>
      </c>
      <c r="I11" s="247">
        <v>1</v>
      </c>
      <c r="J11" s="152">
        <v>0</v>
      </c>
      <c r="K11" s="152"/>
      <c r="L11" s="152"/>
      <c r="M11" s="152"/>
      <c r="N11" s="153">
        <f t="shared" si="1"/>
        <v>7</v>
      </c>
      <c r="O11" s="154">
        <f t="shared" si="2"/>
        <v>10.237959428429351</v>
      </c>
      <c r="R11" s="29" t="s">
        <v>25</v>
      </c>
      <c r="S11" s="12">
        <v>68373</v>
      </c>
      <c r="T11" s="27">
        <f t="shared" si="3"/>
        <v>7</v>
      </c>
      <c r="U11" s="52">
        <v>0</v>
      </c>
      <c r="V11" s="51">
        <f t="shared" si="4"/>
        <v>10.237959428429351</v>
      </c>
      <c r="W11" s="49">
        <v>0</v>
      </c>
      <c r="Z11" s="251"/>
    </row>
    <row r="12" spans="1:26" ht="24">
      <c r="A12" s="151" t="s">
        <v>26</v>
      </c>
      <c r="B12" s="248">
        <v>0</v>
      </c>
      <c r="C12" s="248">
        <v>0</v>
      </c>
      <c r="D12" s="246">
        <v>0</v>
      </c>
      <c r="E12" s="248">
        <v>1</v>
      </c>
      <c r="F12" s="246">
        <v>0</v>
      </c>
      <c r="G12" s="246">
        <v>0</v>
      </c>
      <c r="H12" s="248">
        <v>0</v>
      </c>
      <c r="I12" s="247">
        <v>4</v>
      </c>
      <c r="J12" s="152">
        <v>0</v>
      </c>
      <c r="K12" s="152"/>
      <c r="L12" s="152"/>
      <c r="M12" s="152"/>
      <c r="N12" s="153">
        <f t="shared" si="1"/>
        <v>5</v>
      </c>
      <c r="O12" s="154">
        <f t="shared" si="2"/>
        <v>6.8125459846853964</v>
      </c>
      <c r="R12" s="29" t="s">
        <v>26</v>
      </c>
      <c r="S12" s="12">
        <v>73394</v>
      </c>
      <c r="T12" s="27">
        <f t="shared" si="3"/>
        <v>5</v>
      </c>
      <c r="U12" s="52">
        <v>0</v>
      </c>
      <c r="V12" s="51">
        <f t="shared" si="4"/>
        <v>6.8125459846853964</v>
      </c>
      <c r="W12" s="49">
        <v>0</v>
      </c>
      <c r="Z12" s="251"/>
    </row>
    <row r="13" spans="1:26" ht="24">
      <c r="A13" s="151" t="s">
        <v>27</v>
      </c>
      <c r="B13" s="248">
        <v>0</v>
      </c>
      <c r="C13" s="248">
        <v>0</v>
      </c>
      <c r="D13" s="246">
        <v>0</v>
      </c>
      <c r="E13" s="248">
        <v>0</v>
      </c>
      <c r="F13" s="246">
        <v>0</v>
      </c>
      <c r="G13" s="246">
        <v>0</v>
      </c>
      <c r="H13" s="248">
        <v>0</v>
      </c>
      <c r="I13" s="247">
        <v>1</v>
      </c>
      <c r="J13" s="152">
        <v>1</v>
      </c>
      <c r="K13" s="152"/>
      <c r="L13" s="152"/>
      <c r="M13" s="152"/>
      <c r="N13" s="153">
        <f t="shared" si="1"/>
        <v>2</v>
      </c>
      <c r="O13" s="154">
        <f t="shared" si="2"/>
        <v>1.8541008074609016</v>
      </c>
      <c r="R13" s="29" t="s">
        <v>27</v>
      </c>
      <c r="S13" s="12">
        <v>107869</v>
      </c>
      <c r="T13" s="27">
        <f t="shared" si="3"/>
        <v>2</v>
      </c>
      <c r="U13" s="52">
        <v>0</v>
      </c>
      <c r="V13" s="51">
        <f t="shared" si="4"/>
        <v>1.8541008074609016</v>
      </c>
      <c r="W13" s="49">
        <v>0</v>
      </c>
      <c r="Z13" s="251"/>
    </row>
    <row r="14" spans="1:26" ht="24">
      <c r="A14" s="151" t="s">
        <v>34</v>
      </c>
      <c r="B14" s="248">
        <v>0</v>
      </c>
      <c r="C14" s="248">
        <v>0</v>
      </c>
      <c r="D14" s="246">
        <v>0</v>
      </c>
      <c r="E14" s="248">
        <v>0</v>
      </c>
      <c r="F14" s="246">
        <v>0</v>
      </c>
      <c r="G14" s="246">
        <v>0</v>
      </c>
      <c r="H14" s="248">
        <v>1</v>
      </c>
      <c r="I14" s="247">
        <v>0</v>
      </c>
      <c r="J14" s="152">
        <v>2</v>
      </c>
      <c r="K14" s="152"/>
      <c r="L14" s="152"/>
      <c r="M14" s="152"/>
      <c r="N14" s="153">
        <f t="shared" si="1"/>
        <v>3</v>
      </c>
      <c r="O14" s="154">
        <f t="shared" si="2"/>
        <v>5.1903114186851207</v>
      </c>
      <c r="R14" s="29" t="s">
        <v>34</v>
      </c>
      <c r="S14" s="12">
        <v>57800</v>
      </c>
      <c r="T14" s="27">
        <f t="shared" si="3"/>
        <v>3</v>
      </c>
      <c r="U14" s="52">
        <v>0</v>
      </c>
      <c r="V14" s="51">
        <f t="shared" si="4"/>
        <v>5.1903114186851207</v>
      </c>
      <c r="W14" s="49">
        <v>0</v>
      </c>
      <c r="Z14" s="251"/>
    </row>
    <row r="15" spans="1:26" ht="24">
      <c r="A15" s="151" t="s">
        <v>32</v>
      </c>
      <c r="B15" s="248">
        <v>0</v>
      </c>
      <c r="C15" s="248">
        <v>0</v>
      </c>
      <c r="D15" s="246">
        <v>0</v>
      </c>
      <c r="E15" s="248">
        <v>0</v>
      </c>
      <c r="F15" s="246">
        <v>0</v>
      </c>
      <c r="G15" s="246">
        <v>0</v>
      </c>
      <c r="H15" s="248">
        <v>0</v>
      </c>
      <c r="I15" s="247">
        <v>0</v>
      </c>
      <c r="J15" s="152">
        <v>0</v>
      </c>
      <c r="K15" s="152"/>
      <c r="L15" s="152"/>
      <c r="M15" s="152"/>
      <c r="N15" s="153">
        <f t="shared" si="1"/>
        <v>0</v>
      </c>
      <c r="O15" s="154">
        <f t="shared" si="2"/>
        <v>0</v>
      </c>
      <c r="R15" s="29" t="s">
        <v>32</v>
      </c>
      <c r="S15" s="12">
        <v>65683</v>
      </c>
      <c r="T15" s="27">
        <f t="shared" si="3"/>
        <v>0</v>
      </c>
      <c r="U15" s="52">
        <v>0</v>
      </c>
      <c r="V15" s="51">
        <f t="shared" si="4"/>
        <v>0</v>
      </c>
      <c r="W15" s="49">
        <v>0</v>
      </c>
      <c r="Z15" s="251"/>
    </row>
    <row r="16" spans="1:26" ht="24">
      <c r="A16" s="151" t="s">
        <v>28</v>
      </c>
      <c r="B16" s="248">
        <v>0</v>
      </c>
      <c r="C16" s="248">
        <v>0</v>
      </c>
      <c r="D16" s="246">
        <v>0</v>
      </c>
      <c r="E16" s="248">
        <v>2</v>
      </c>
      <c r="F16" s="246">
        <v>1</v>
      </c>
      <c r="G16" s="246">
        <v>0</v>
      </c>
      <c r="H16" s="248">
        <v>0</v>
      </c>
      <c r="I16" s="247">
        <v>1</v>
      </c>
      <c r="J16" s="152">
        <v>0</v>
      </c>
      <c r="K16" s="152"/>
      <c r="L16" s="152"/>
      <c r="M16" s="152"/>
      <c r="N16" s="153">
        <f t="shared" si="1"/>
        <v>4</v>
      </c>
      <c r="O16" s="154">
        <f t="shared" si="2"/>
        <v>3.2917746780232893</v>
      </c>
      <c r="R16" s="29" t="s">
        <v>28</v>
      </c>
      <c r="S16" s="12">
        <v>121515</v>
      </c>
      <c r="T16" s="27">
        <f t="shared" si="3"/>
        <v>4</v>
      </c>
      <c r="U16" s="52">
        <v>0</v>
      </c>
      <c r="V16" s="51">
        <f t="shared" si="4"/>
        <v>3.2917746780232893</v>
      </c>
      <c r="W16" s="49">
        <v>0</v>
      </c>
      <c r="Z16" s="251"/>
    </row>
    <row r="17" spans="1:26" ht="24">
      <c r="A17" s="151" t="s">
        <v>29</v>
      </c>
      <c r="B17" s="248">
        <v>0</v>
      </c>
      <c r="C17" s="248">
        <v>0</v>
      </c>
      <c r="D17" s="246">
        <v>2</v>
      </c>
      <c r="E17" s="248">
        <v>0</v>
      </c>
      <c r="F17" s="246">
        <v>1</v>
      </c>
      <c r="G17" s="246">
        <v>6</v>
      </c>
      <c r="H17" s="248">
        <v>8</v>
      </c>
      <c r="I17" s="247">
        <v>8</v>
      </c>
      <c r="J17" s="152">
        <v>0</v>
      </c>
      <c r="K17" s="152"/>
      <c r="L17" s="152"/>
      <c r="M17" s="152"/>
      <c r="N17" s="153">
        <f t="shared" si="1"/>
        <v>25</v>
      </c>
      <c r="O17" s="154">
        <f t="shared" si="2"/>
        <v>21.473051320592656</v>
      </c>
      <c r="R17" s="29" t="s">
        <v>29</v>
      </c>
      <c r="S17" s="12">
        <v>116425</v>
      </c>
      <c r="T17" s="27">
        <f t="shared" si="3"/>
        <v>25</v>
      </c>
      <c r="U17" s="52">
        <v>0</v>
      </c>
      <c r="V17" s="51">
        <f t="shared" si="4"/>
        <v>21.473051320592656</v>
      </c>
      <c r="W17" s="49">
        <v>0</v>
      </c>
      <c r="Z17" s="251"/>
    </row>
    <row r="18" spans="1:26" ht="24">
      <c r="A18" s="151" t="s">
        <v>33</v>
      </c>
      <c r="B18" s="248">
        <v>0</v>
      </c>
      <c r="C18" s="248">
        <v>0</v>
      </c>
      <c r="D18" s="246">
        <v>0</v>
      </c>
      <c r="E18" s="248">
        <v>0</v>
      </c>
      <c r="F18" s="246">
        <v>0</v>
      </c>
      <c r="G18" s="246">
        <v>0</v>
      </c>
      <c r="H18" s="248">
        <v>0</v>
      </c>
      <c r="I18" s="247">
        <v>0</v>
      </c>
      <c r="J18" s="152">
        <v>0</v>
      </c>
      <c r="K18" s="152"/>
      <c r="L18" s="152"/>
      <c r="M18" s="152"/>
      <c r="N18" s="153">
        <f t="shared" si="1"/>
        <v>0</v>
      </c>
      <c r="O18" s="154">
        <f t="shared" si="2"/>
        <v>0</v>
      </c>
      <c r="R18" s="29" t="s">
        <v>33</v>
      </c>
      <c r="S18" s="12">
        <v>23197</v>
      </c>
      <c r="T18" s="27">
        <f t="shared" si="3"/>
        <v>0</v>
      </c>
      <c r="U18" s="52">
        <v>0</v>
      </c>
      <c r="V18" s="51">
        <f t="shared" si="4"/>
        <v>0</v>
      </c>
      <c r="W18" s="49">
        <v>0</v>
      </c>
      <c r="Z18" s="251"/>
    </row>
    <row r="19" spans="1:26" ht="24">
      <c r="A19" s="151" t="s">
        <v>58</v>
      </c>
      <c r="B19" s="248">
        <v>0</v>
      </c>
      <c r="C19" s="246">
        <v>0</v>
      </c>
      <c r="D19" s="246">
        <v>0</v>
      </c>
      <c r="E19" s="246">
        <v>0</v>
      </c>
      <c r="F19" s="246">
        <v>1</v>
      </c>
      <c r="G19" s="246">
        <v>0</v>
      </c>
      <c r="H19" s="246">
        <v>0</v>
      </c>
      <c r="I19" s="247">
        <v>1</v>
      </c>
      <c r="J19" s="152">
        <v>0</v>
      </c>
      <c r="K19" s="152"/>
      <c r="L19" s="152"/>
      <c r="M19" s="152"/>
      <c r="N19" s="153">
        <f t="shared" si="1"/>
        <v>2</v>
      </c>
      <c r="O19" s="154">
        <f t="shared" si="2"/>
        <v>7.1415818603820744</v>
      </c>
      <c r="R19" s="29" t="s">
        <v>58</v>
      </c>
      <c r="S19" s="12">
        <v>28005</v>
      </c>
      <c r="T19" s="27">
        <f t="shared" si="3"/>
        <v>2</v>
      </c>
      <c r="U19" s="52">
        <v>0</v>
      </c>
      <c r="V19" s="51">
        <f t="shared" si="4"/>
        <v>7.1415818603820744</v>
      </c>
      <c r="W19" s="49">
        <v>0</v>
      </c>
      <c r="Z19" s="251"/>
    </row>
    <row r="20" spans="1:26" ht="24">
      <c r="A20" s="151" t="s">
        <v>30</v>
      </c>
      <c r="B20" s="248">
        <v>0</v>
      </c>
      <c r="C20" s="248">
        <v>0</v>
      </c>
      <c r="D20" s="246">
        <v>0</v>
      </c>
      <c r="E20" s="248">
        <v>0</v>
      </c>
      <c r="F20" s="246">
        <v>0</v>
      </c>
      <c r="G20" s="246">
        <v>0</v>
      </c>
      <c r="H20" s="248">
        <v>0</v>
      </c>
      <c r="I20" s="247">
        <v>0</v>
      </c>
      <c r="J20" s="152">
        <v>0</v>
      </c>
      <c r="K20" s="152"/>
      <c r="L20" s="152"/>
      <c r="M20" s="152"/>
      <c r="N20" s="153">
        <f t="shared" si="1"/>
        <v>0</v>
      </c>
      <c r="O20" s="154">
        <f t="shared" si="2"/>
        <v>0</v>
      </c>
      <c r="R20" s="29" t="s">
        <v>30</v>
      </c>
      <c r="S20" s="12">
        <v>74504</v>
      </c>
      <c r="T20" s="27">
        <f t="shared" si="3"/>
        <v>0</v>
      </c>
      <c r="U20" s="52">
        <v>0</v>
      </c>
      <c r="V20" s="51">
        <f t="shared" si="4"/>
        <v>0</v>
      </c>
      <c r="W20" s="49">
        <v>0</v>
      </c>
      <c r="Z20" s="251"/>
    </row>
    <row r="21" spans="1:26" ht="24">
      <c r="A21" s="151" t="s">
        <v>35</v>
      </c>
      <c r="B21" s="248">
        <v>0</v>
      </c>
      <c r="C21" s="248">
        <v>0</v>
      </c>
      <c r="D21" s="246">
        <v>0</v>
      </c>
      <c r="E21" s="248">
        <v>0</v>
      </c>
      <c r="F21" s="246">
        <v>0</v>
      </c>
      <c r="G21" s="246">
        <v>0</v>
      </c>
      <c r="H21" s="248">
        <v>0</v>
      </c>
      <c r="I21" s="247">
        <v>0</v>
      </c>
      <c r="J21" s="152">
        <v>0</v>
      </c>
      <c r="K21" s="152"/>
      <c r="L21" s="152"/>
      <c r="M21" s="152"/>
      <c r="N21" s="153">
        <f t="shared" si="1"/>
        <v>0</v>
      </c>
      <c r="O21" s="154">
        <f t="shared" si="2"/>
        <v>0</v>
      </c>
      <c r="R21" s="29" t="s">
        <v>35</v>
      </c>
      <c r="S21" s="12">
        <v>22704</v>
      </c>
      <c r="T21" s="27">
        <f t="shared" si="3"/>
        <v>0</v>
      </c>
      <c r="U21" s="52">
        <v>0</v>
      </c>
      <c r="V21" s="51">
        <f t="shared" si="4"/>
        <v>0</v>
      </c>
      <c r="W21" s="49">
        <v>0</v>
      </c>
      <c r="Z21" s="251"/>
    </row>
    <row r="22" spans="1:26" ht="24">
      <c r="A22" s="151" t="s">
        <v>59</v>
      </c>
      <c r="B22" s="248">
        <v>0</v>
      </c>
      <c r="C22" s="248">
        <v>1</v>
      </c>
      <c r="D22" s="246">
        <v>0</v>
      </c>
      <c r="E22" s="248">
        <v>0</v>
      </c>
      <c r="F22" s="246">
        <v>0</v>
      </c>
      <c r="G22" s="246">
        <v>0</v>
      </c>
      <c r="H22" s="248">
        <v>0</v>
      </c>
      <c r="I22" s="247">
        <v>1</v>
      </c>
      <c r="J22" s="152">
        <v>0</v>
      </c>
      <c r="K22" s="152"/>
      <c r="L22" s="152"/>
      <c r="M22" s="152"/>
      <c r="N22" s="153">
        <f t="shared" si="1"/>
        <v>2</v>
      </c>
      <c r="O22" s="154">
        <f t="shared" si="2"/>
        <v>5.4246114622040196</v>
      </c>
      <c r="R22" s="11" t="s">
        <v>59</v>
      </c>
      <c r="S22" s="12">
        <v>36869</v>
      </c>
      <c r="T22" s="27">
        <f t="shared" si="3"/>
        <v>2</v>
      </c>
      <c r="U22" s="52">
        <v>0</v>
      </c>
      <c r="V22" s="51">
        <f t="shared" si="4"/>
        <v>5.4246114622040196</v>
      </c>
      <c r="W22" s="49">
        <v>0</v>
      </c>
      <c r="Z22" s="251"/>
    </row>
    <row r="23" spans="1:26" ht="24">
      <c r="A23" s="151" t="s">
        <v>60</v>
      </c>
      <c r="B23" s="248">
        <v>0</v>
      </c>
      <c r="C23" s="248">
        <v>0</v>
      </c>
      <c r="D23" s="246">
        <v>0</v>
      </c>
      <c r="E23" s="248">
        <v>0</v>
      </c>
      <c r="F23" s="246">
        <v>0</v>
      </c>
      <c r="G23" s="246">
        <v>0</v>
      </c>
      <c r="H23" s="248">
        <v>0</v>
      </c>
      <c r="I23" s="247">
        <v>0</v>
      </c>
      <c r="J23" s="152">
        <v>0</v>
      </c>
      <c r="K23" s="152"/>
      <c r="L23" s="152"/>
      <c r="M23" s="152"/>
      <c r="N23" s="153">
        <f t="shared" si="1"/>
        <v>0</v>
      </c>
      <c r="O23" s="154">
        <f t="shared" si="2"/>
        <v>0</v>
      </c>
      <c r="R23" s="11" t="s">
        <v>60</v>
      </c>
      <c r="S23" s="12">
        <v>47085</v>
      </c>
      <c r="T23" s="27">
        <f t="shared" si="3"/>
        <v>0</v>
      </c>
      <c r="U23" s="52">
        <v>0</v>
      </c>
      <c r="V23" s="51">
        <f t="shared" si="4"/>
        <v>0</v>
      </c>
      <c r="W23" s="49">
        <v>0</v>
      </c>
      <c r="Z23" s="251"/>
    </row>
    <row r="24" spans="1:26" ht="24">
      <c r="A24" s="151" t="s">
        <v>61</v>
      </c>
      <c r="B24" s="248">
        <v>0</v>
      </c>
      <c r="C24" s="248">
        <v>0</v>
      </c>
      <c r="D24" s="246">
        <v>0</v>
      </c>
      <c r="E24" s="248">
        <v>0</v>
      </c>
      <c r="F24" s="246">
        <v>0</v>
      </c>
      <c r="G24" s="246">
        <v>0</v>
      </c>
      <c r="H24" s="248">
        <v>0</v>
      </c>
      <c r="I24" s="247">
        <v>0</v>
      </c>
      <c r="J24" s="152">
        <v>0</v>
      </c>
      <c r="K24" s="152"/>
      <c r="L24" s="152"/>
      <c r="M24" s="152"/>
      <c r="N24" s="153">
        <f t="shared" si="1"/>
        <v>0</v>
      </c>
      <c r="O24" s="154">
        <f t="shared" si="2"/>
        <v>0</v>
      </c>
      <c r="R24" s="11" t="s">
        <v>61</v>
      </c>
      <c r="S24" s="12">
        <v>27802</v>
      </c>
      <c r="T24" s="27">
        <f t="shared" si="3"/>
        <v>0</v>
      </c>
      <c r="U24" s="52">
        <v>0</v>
      </c>
      <c r="V24" s="51">
        <f t="shared" si="4"/>
        <v>0</v>
      </c>
      <c r="W24" s="49">
        <v>0</v>
      </c>
      <c r="Z24" s="251"/>
    </row>
    <row r="25" spans="1:26" ht="24">
      <c r="A25" s="151" t="s">
        <v>62</v>
      </c>
      <c r="B25" s="248">
        <v>0</v>
      </c>
      <c r="C25" s="248">
        <v>0</v>
      </c>
      <c r="D25" s="246">
        <v>0</v>
      </c>
      <c r="E25" s="248">
        <v>0</v>
      </c>
      <c r="F25" s="246">
        <v>0</v>
      </c>
      <c r="G25" s="246">
        <v>0</v>
      </c>
      <c r="H25" s="248">
        <v>0</v>
      </c>
      <c r="I25" s="247">
        <v>1</v>
      </c>
      <c r="J25" s="152">
        <v>0</v>
      </c>
      <c r="K25" s="152"/>
      <c r="L25" s="152"/>
      <c r="M25" s="152"/>
      <c r="N25" s="153">
        <f t="shared" si="1"/>
        <v>1</v>
      </c>
      <c r="O25" s="154">
        <f t="shared" si="2"/>
        <v>4.0152579803252362</v>
      </c>
      <c r="R25" s="11" t="s">
        <v>62</v>
      </c>
      <c r="S25" s="12">
        <v>24905</v>
      </c>
      <c r="T25" s="27">
        <f t="shared" si="3"/>
        <v>1</v>
      </c>
      <c r="U25" s="52">
        <v>0</v>
      </c>
      <c r="V25" s="51">
        <f t="shared" si="4"/>
        <v>4.0152579803252362</v>
      </c>
      <c r="W25" s="49">
        <v>0</v>
      </c>
      <c r="Z25" s="251"/>
    </row>
    <row r="26" spans="1:26" ht="24">
      <c r="A26" s="155" t="s">
        <v>63</v>
      </c>
      <c r="B26" s="248">
        <v>0</v>
      </c>
      <c r="C26" s="248">
        <v>0</v>
      </c>
      <c r="D26" s="248">
        <v>0</v>
      </c>
      <c r="E26" s="248">
        <v>0</v>
      </c>
      <c r="F26" s="246">
        <v>0</v>
      </c>
      <c r="G26" s="246">
        <v>0</v>
      </c>
      <c r="H26" s="248">
        <v>1</v>
      </c>
      <c r="I26" s="247">
        <v>0</v>
      </c>
      <c r="J26" s="156">
        <v>2</v>
      </c>
      <c r="K26" s="156"/>
      <c r="L26" s="156"/>
      <c r="M26" s="156"/>
      <c r="N26" s="153">
        <f t="shared" si="1"/>
        <v>3</v>
      </c>
      <c r="O26" s="157">
        <f t="shared" si="2"/>
        <v>12.68874508311128</v>
      </c>
      <c r="R26" s="14" t="s">
        <v>63</v>
      </c>
      <c r="S26" s="12">
        <v>23643</v>
      </c>
      <c r="T26" s="27">
        <f t="shared" si="3"/>
        <v>3</v>
      </c>
      <c r="U26" s="53">
        <v>0</v>
      </c>
      <c r="V26" s="51">
        <f t="shared" si="4"/>
        <v>12.68874508311128</v>
      </c>
      <c r="W26" s="49">
        <v>0</v>
      </c>
      <c r="Z26" s="251"/>
    </row>
    <row r="27" spans="1:26" s="97" customFormat="1" ht="23.25">
      <c r="A27" s="94" t="s">
        <v>64</v>
      </c>
      <c r="B27" s="95">
        <f t="shared" ref="B27:M27" si="5">SUM(B6:B26)</f>
        <v>5</v>
      </c>
      <c r="C27" s="95">
        <f t="shared" si="5"/>
        <v>3</v>
      </c>
      <c r="D27" s="95">
        <f t="shared" si="5"/>
        <v>6</v>
      </c>
      <c r="E27" s="95">
        <f t="shared" si="5"/>
        <v>4</v>
      </c>
      <c r="F27" s="95">
        <f t="shared" si="5"/>
        <v>19</v>
      </c>
      <c r="G27" s="95">
        <f t="shared" si="5"/>
        <v>49</v>
      </c>
      <c r="H27" s="95">
        <f t="shared" si="5"/>
        <v>29</v>
      </c>
      <c r="I27" s="95">
        <f t="shared" si="5"/>
        <v>45</v>
      </c>
      <c r="J27" s="95">
        <f t="shared" si="5"/>
        <v>25</v>
      </c>
      <c r="K27" s="95">
        <f t="shared" si="5"/>
        <v>0</v>
      </c>
      <c r="L27" s="95">
        <f t="shared" si="5"/>
        <v>0</v>
      </c>
      <c r="M27" s="95">
        <f t="shared" si="5"/>
        <v>0</v>
      </c>
      <c r="N27" s="95">
        <f t="shared" si="1"/>
        <v>185</v>
      </c>
      <c r="O27" s="96">
        <f t="shared" si="2"/>
        <v>14.137570019181243</v>
      </c>
      <c r="R27" s="94" t="s">
        <v>64</v>
      </c>
      <c r="S27" s="98">
        <f>SUM(S6:S26)</f>
        <v>1308570</v>
      </c>
      <c r="T27" s="98">
        <f>SUM(T6:T26)</f>
        <v>185</v>
      </c>
      <c r="U27" s="98">
        <f>SUM(U6:U26)</f>
        <v>0</v>
      </c>
      <c r="V27" s="99">
        <f>T27*100000/S27</f>
        <v>14.137570019181243</v>
      </c>
      <c r="W27" s="99">
        <f>U27*100/T27</f>
        <v>0</v>
      </c>
    </row>
    <row r="28" spans="1:26" s="97" customFormat="1" ht="23.25">
      <c r="A28" s="102"/>
      <c r="N28" s="100"/>
      <c r="S28" s="93" t="s">
        <v>5</v>
      </c>
      <c r="T28" s="101"/>
    </row>
    <row r="29" spans="1:26" s="1" customFormat="1" ht="24">
      <c r="N29" s="15"/>
      <c r="S29" s="1" t="s">
        <v>5</v>
      </c>
    </row>
    <row r="30" spans="1:26">
      <c r="S30" s="40" t="s">
        <v>5</v>
      </c>
    </row>
    <row r="31" spans="1:26">
      <c r="S31" s="40" t="s">
        <v>5</v>
      </c>
    </row>
    <row r="32" spans="1:26">
      <c r="S32" s="40" t="s">
        <v>5</v>
      </c>
    </row>
    <row r="33" spans="19:19">
      <c r="S33" s="40" t="s">
        <v>5</v>
      </c>
    </row>
    <row r="34" spans="19:19">
      <c r="S34" s="40" t="s">
        <v>5</v>
      </c>
    </row>
    <row r="35" spans="19:19">
      <c r="S35" s="40" t="s">
        <v>5</v>
      </c>
    </row>
    <row r="36" spans="19:19">
      <c r="S36" s="40" t="s">
        <v>5</v>
      </c>
    </row>
    <row r="37" spans="19:19">
      <c r="S37" s="40" t="s">
        <v>5</v>
      </c>
    </row>
    <row r="38" spans="19:19">
      <c r="S38" s="40" t="s">
        <v>5</v>
      </c>
    </row>
    <row r="39" spans="19:19">
      <c r="S39" s="40" t="s">
        <v>5</v>
      </c>
    </row>
    <row r="40" spans="19:19">
      <c r="S40" s="40" t="s">
        <v>5</v>
      </c>
    </row>
    <row r="41" spans="19:19">
      <c r="S41" s="40" t="s">
        <v>5</v>
      </c>
    </row>
    <row r="42" spans="19:19">
      <c r="S42" s="40" t="s">
        <v>5</v>
      </c>
    </row>
    <row r="43" spans="19:19">
      <c r="S43" s="40" t="s">
        <v>5</v>
      </c>
    </row>
    <row r="44" spans="19:19">
      <c r="S44" s="40" t="s">
        <v>5</v>
      </c>
    </row>
    <row r="45" spans="19:19">
      <c r="S45" s="40" t="s">
        <v>5</v>
      </c>
    </row>
    <row r="46" spans="19:19">
      <c r="S46" s="40" t="s">
        <v>5</v>
      </c>
    </row>
    <row r="47" spans="19:19">
      <c r="S47" s="40" t="s">
        <v>5</v>
      </c>
    </row>
    <row r="48" spans="19:19">
      <c r="S48" s="40" t="s">
        <v>5</v>
      </c>
    </row>
    <row r="49" spans="19:19">
      <c r="S49" s="40" t="s">
        <v>5</v>
      </c>
    </row>
    <row r="50" spans="19:19">
      <c r="S50" s="40" t="s">
        <v>5</v>
      </c>
    </row>
    <row r="51" spans="19:19">
      <c r="S51" s="40" t="s">
        <v>5</v>
      </c>
    </row>
    <row r="52" spans="19:19">
      <c r="S52" s="40" t="s">
        <v>5</v>
      </c>
    </row>
    <row r="53" spans="19:19">
      <c r="S53" s="40" t="s">
        <v>5</v>
      </c>
    </row>
    <row r="54" spans="19:19">
      <c r="S54" s="40" t="s">
        <v>5</v>
      </c>
    </row>
    <row r="55" spans="19:19">
      <c r="S55" s="40" t="s">
        <v>5</v>
      </c>
    </row>
    <row r="56" spans="19:19">
      <c r="S56" s="40" t="s">
        <v>5</v>
      </c>
    </row>
    <row r="57" spans="19:19">
      <c r="S57" s="40" t="s">
        <v>5</v>
      </c>
    </row>
    <row r="58" spans="19:19">
      <c r="S58" s="40" t="s">
        <v>5</v>
      </c>
    </row>
    <row r="59" spans="19:19">
      <c r="S59" s="40" t="s">
        <v>5</v>
      </c>
    </row>
    <row r="60" spans="19:19">
      <c r="S60" s="40" t="s">
        <v>5</v>
      </c>
    </row>
    <row r="61" spans="19:19">
      <c r="S61" s="40" t="s">
        <v>5</v>
      </c>
    </row>
    <row r="62" spans="19:19">
      <c r="S62" s="40" t="s">
        <v>5</v>
      </c>
    </row>
    <row r="63" spans="19:19">
      <c r="S63" s="40" t="s">
        <v>5</v>
      </c>
    </row>
    <row r="64" spans="19:19">
      <c r="S64" s="40" t="s">
        <v>5</v>
      </c>
    </row>
    <row r="65" spans="19:19">
      <c r="S65" s="40" t="s">
        <v>5</v>
      </c>
    </row>
    <row r="66" spans="19:19">
      <c r="S66" s="40" t="s">
        <v>5</v>
      </c>
    </row>
    <row r="67" spans="19:19">
      <c r="S67" s="40" t="s">
        <v>5</v>
      </c>
    </row>
    <row r="68" spans="19:19">
      <c r="S68" s="40" t="s">
        <v>5</v>
      </c>
    </row>
    <row r="69" spans="19:19">
      <c r="S69" s="40" t="s">
        <v>5</v>
      </c>
    </row>
    <row r="70" spans="19:19">
      <c r="S70" s="40" t="s">
        <v>5</v>
      </c>
    </row>
    <row r="71" spans="19:19">
      <c r="S71" s="40" t="s">
        <v>5</v>
      </c>
    </row>
    <row r="72" spans="19:19">
      <c r="S72" s="40" t="s">
        <v>5</v>
      </c>
    </row>
    <row r="73" spans="19:19">
      <c r="S73" s="40" t="s">
        <v>5</v>
      </c>
    </row>
    <row r="74" spans="19:19">
      <c r="S74" s="40" t="s">
        <v>5</v>
      </c>
    </row>
    <row r="75" spans="19:19">
      <c r="S75" s="40" t="s">
        <v>5</v>
      </c>
    </row>
    <row r="76" spans="19:19">
      <c r="S76" s="40" t="s">
        <v>5</v>
      </c>
    </row>
    <row r="77" spans="19:19">
      <c r="S77" s="40" t="s">
        <v>5</v>
      </c>
    </row>
    <row r="78" spans="19:19">
      <c r="S78" s="40" t="s">
        <v>5</v>
      </c>
    </row>
    <row r="79" spans="19:19">
      <c r="S79" s="40" t="s">
        <v>5</v>
      </c>
    </row>
    <row r="80" spans="19:19">
      <c r="S80" s="40" t="s">
        <v>5</v>
      </c>
    </row>
    <row r="81" spans="19:19">
      <c r="S81" s="40" t="s">
        <v>5</v>
      </c>
    </row>
    <row r="82" spans="19:19">
      <c r="S82" s="40" t="s">
        <v>5</v>
      </c>
    </row>
    <row r="83" spans="19:19">
      <c r="S83" s="40" t="s">
        <v>5</v>
      </c>
    </row>
    <row r="84" spans="19:19">
      <c r="S84" s="40" t="s">
        <v>5</v>
      </c>
    </row>
    <row r="85" spans="19:19">
      <c r="S85" s="40" t="s">
        <v>5</v>
      </c>
    </row>
    <row r="86" spans="19:19">
      <c r="S86" s="40" t="s">
        <v>5</v>
      </c>
    </row>
    <row r="87" spans="19:19">
      <c r="S87" s="40" t="s">
        <v>5</v>
      </c>
    </row>
    <row r="88" spans="19:19">
      <c r="S88" s="40" t="s">
        <v>5</v>
      </c>
    </row>
    <row r="89" spans="19:19">
      <c r="S89" s="40" t="s">
        <v>5</v>
      </c>
    </row>
    <row r="90" spans="19:19">
      <c r="S90" s="40" t="s">
        <v>5</v>
      </c>
    </row>
    <row r="91" spans="19:19">
      <c r="S91" s="40" t="s">
        <v>5</v>
      </c>
    </row>
    <row r="92" spans="19:19">
      <c r="S92" s="40" t="s">
        <v>5</v>
      </c>
    </row>
    <row r="93" spans="19:19">
      <c r="S93" s="40" t="s">
        <v>5</v>
      </c>
    </row>
    <row r="94" spans="19:19">
      <c r="S94" s="40" t="s">
        <v>5</v>
      </c>
    </row>
    <row r="95" spans="19:19">
      <c r="S95" s="40" t="s">
        <v>5</v>
      </c>
    </row>
    <row r="96" spans="19:19">
      <c r="S96" s="40" t="s">
        <v>5</v>
      </c>
    </row>
    <row r="97" spans="19:19">
      <c r="S97" s="40" t="s">
        <v>5</v>
      </c>
    </row>
    <row r="98" spans="19:19">
      <c r="S98" s="40" t="s">
        <v>5</v>
      </c>
    </row>
    <row r="99" spans="19:19">
      <c r="S99" s="40" t="s">
        <v>5</v>
      </c>
    </row>
    <row r="100" spans="19:19">
      <c r="S100" s="40" t="s">
        <v>5</v>
      </c>
    </row>
    <row r="101" spans="19:19">
      <c r="S101" s="40" t="s">
        <v>5</v>
      </c>
    </row>
    <row r="102" spans="19:19">
      <c r="S102" s="40" t="s">
        <v>5</v>
      </c>
    </row>
    <row r="103" spans="19:19">
      <c r="S103" s="40" t="s">
        <v>5</v>
      </c>
    </row>
    <row r="104" spans="19:19">
      <c r="S104" s="40" t="s">
        <v>5</v>
      </c>
    </row>
    <row r="105" spans="19:19">
      <c r="S105" s="40" t="s">
        <v>5</v>
      </c>
    </row>
    <row r="106" spans="19:19">
      <c r="S106" s="40" t="s">
        <v>5</v>
      </c>
    </row>
    <row r="107" spans="19:19">
      <c r="S107" s="40" t="s">
        <v>5</v>
      </c>
    </row>
    <row r="108" spans="19:19">
      <c r="S108" s="40" t="s">
        <v>5</v>
      </c>
    </row>
    <row r="109" spans="19:19">
      <c r="S109" s="40" t="s">
        <v>5</v>
      </c>
    </row>
    <row r="110" spans="19:19">
      <c r="S110" s="40" t="s">
        <v>5</v>
      </c>
    </row>
    <row r="111" spans="19:19">
      <c r="S111" s="40" t="s">
        <v>5</v>
      </c>
    </row>
    <row r="112" spans="19:19">
      <c r="S112" s="40" t="s">
        <v>5</v>
      </c>
    </row>
    <row r="113" spans="19:19">
      <c r="S113" s="40" t="s">
        <v>5</v>
      </c>
    </row>
    <row r="114" spans="19:19">
      <c r="S114" s="40" t="s">
        <v>5</v>
      </c>
    </row>
    <row r="115" spans="19:19">
      <c r="S115" s="40" t="s">
        <v>5</v>
      </c>
    </row>
    <row r="116" spans="19:19">
      <c r="S116" s="40" t="s">
        <v>5</v>
      </c>
    </row>
    <row r="117" spans="19:19">
      <c r="S117" s="40" t="s">
        <v>5</v>
      </c>
    </row>
    <row r="118" spans="19:19">
      <c r="S118" s="40" t="s">
        <v>5</v>
      </c>
    </row>
    <row r="119" spans="19:19">
      <c r="S119" s="40" t="s">
        <v>5</v>
      </c>
    </row>
    <row r="120" spans="19:19">
      <c r="S120" s="40" t="s">
        <v>5</v>
      </c>
    </row>
    <row r="121" spans="19:19">
      <c r="S121" s="40" t="s">
        <v>5</v>
      </c>
    </row>
    <row r="122" spans="19:19">
      <c r="S122" s="40" t="s">
        <v>5</v>
      </c>
    </row>
    <row r="123" spans="19:19">
      <c r="S123" s="40" t="s">
        <v>5</v>
      </c>
    </row>
    <row r="124" spans="19:19">
      <c r="S124" s="40" t="s">
        <v>5</v>
      </c>
    </row>
    <row r="125" spans="19:19">
      <c r="S125" s="40" t="s">
        <v>5</v>
      </c>
    </row>
    <row r="126" spans="19:19">
      <c r="S126" s="40" t="s">
        <v>5</v>
      </c>
    </row>
    <row r="127" spans="19:19">
      <c r="S127" s="40" t="s">
        <v>5</v>
      </c>
    </row>
    <row r="128" spans="19:19">
      <c r="S128" s="40" t="s">
        <v>5</v>
      </c>
    </row>
    <row r="129" spans="19:19">
      <c r="S129" s="40" t="s">
        <v>5</v>
      </c>
    </row>
    <row r="130" spans="19:19">
      <c r="S130" s="40" t="s">
        <v>5</v>
      </c>
    </row>
    <row r="131" spans="19:19">
      <c r="S131" s="40" t="s">
        <v>5</v>
      </c>
    </row>
    <row r="132" spans="19:19">
      <c r="S132" s="40" t="s">
        <v>5</v>
      </c>
    </row>
    <row r="133" spans="19:19">
      <c r="S133" s="40" t="s">
        <v>5</v>
      </c>
    </row>
    <row r="134" spans="19:19">
      <c r="S134" s="40" t="s">
        <v>5</v>
      </c>
    </row>
    <row r="135" spans="19:19">
      <c r="S135" s="40" t="s">
        <v>5</v>
      </c>
    </row>
    <row r="136" spans="19:19">
      <c r="S136" s="40" t="s">
        <v>5</v>
      </c>
    </row>
    <row r="137" spans="19:19">
      <c r="S137" s="40" t="s">
        <v>5</v>
      </c>
    </row>
    <row r="138" spans="19:19">
      <c r="S138" s="40" t="s">
        <v>5</v>
      </c>
    </row>
    <row r="139" spans="19:19">
      <c r="S139" s="40" t="s">
        <v>5</v>
      </c>
    </row>
    <row r="140" spans="19:19">
      <c r="S140" s="40" t="s">
        <v>5</v>
      </c>
    </row>
    <row r="141" spans="19:19">
      <c r="S141" s="40" t="s">
        <v>5</v>
      </c>
    </row>
    <row r="142" spans="19:19">
      <c r="S142" s="40" t="s">
        <v>5</v>
      </c>
    </row>
    <row r="143" spans="19:19">
      <c r="S143" s="40" t="s">
        <v>5</v>
      </c>
    </row>
    <row r="144" spans="19:19">
      <c r="S144" s="40" t="s">
        <v>5</v>
      </c>
    </row>
    <row r="145" spans="19:19">
      <c r="S145" s="40" t="s">
        <v>5</v>
      </c>
    </row>
    <row r="146" spans="19:19">
      <c r="S146" s="40" t="s">
        <v>5</v>
      </c>
    </row>
    <row r="147" spans="19:19">
      <c r="S147" s="40" t="s">
        <v>5</v>
      </c>
    </row>
    <row r="148" spans="19:19">
      <c r="S148" s="40" t="s">
        <v>5</v>
      </c>
    </row>
    <row r="149" spans="19:19">
      <c r="S149" s="40" t="s">
        <v>5</v>
      </c>
    </row>
    <row r="150" spans="19:19">
      <c r="S150" s="40" t="s">
        <v>5</v>
      </c>
    </row>
    <row r="151" spans="19:19">
      <c r="S151" s="40" t="s">
        <v>5</v>
      </c>
    </row>
    <row r="152" spans="19:19">
      <c r="S152" s="40" t="s">
        <v>5</v>
      </c>
    </row>
    <row r="153" spans="19:19">
      <c r="S153" s="40" t="s">
        <v>5</v>
      </c>
    </row>
    <row r="154" spans="19:19">
      <c r="S154" s="40" t="s">
        <v>5</v>
      </c>
    </row>
    <row r="155" spans="19:19">
      <c r="S155" s="40" t="s">
        <v>5</v>
      </c>
    </row>
    <row r="156" spans="19:19">
      <c r="S156" s="40" t="s">
        <v>5</v>
      </c>
    </row>
    <row r="157" spans="19:19">
      <c r="S157" s="40" t="s">
        <v>5</v>
      </c>
    </row>
    <row r="158" spans="19:19">
      <c r="S158" s="40" t="s">
        <v>5</v>
      </c>
    </row>
    <row r="159" spans="19:19">
      <c r="S159" s="40" t="s">
        <v>5</v>
      </c>
    </row>
    <row r="160" spans="19:19">
      <c r="S160" s="40" t="s">
        <v>5</v>
      </c>
    </row>
    <row r="161" spans="19:19">
      <c r="S161" s="40" t="s">
        <v>5</v>
      </c>
    </row>
    <row r="162" spans="19:19">
      <c r="S162" s="40" t="s">
        <v>5</v>
      </c>
    </row>
    <row r="163" spans="19:19">
      <c r="S163" s="40" t="s">
        <v>5</v>
      </c>
    </row>
    <row r="164" spans="19:19">
      <c r="S164" s="40" t="s">
        <v>5</v>
      </c>
    </row>
    <row r="165" spans="19:19">
      <c r="S165" s="40" t="s">
        <v>5</v>
      </c>
    </row>
    <row r="166" spans="19:19">
      <c r="S166" s="40" t="s">
        <v>5</v>
      </c>
    </row>
    <row r="167" spans="19:19">
      <c r="S167" s="40" t="s">
        <v>5</v>
      </c>
    </row>
    <row r="168" spans="19:19">
      <c r="S168" s="40" t="s">
        <v>5</v>
      </c>
    </row>
    <row r="169" spans="19:19">
      <c r="S169" s="40" t="s">
        <v>5</v>
      </c>
    </row>
    <row r="170" spans="19:19">
      <c r="S170" s="40" t="s">
        <v>5</v>
      </c>
    </row>
    <row r="171" spans="19:19">
      <c r="S171" s="40" t="s">
        <v>5</v>
      </c>
    </row>
    <row r="172" spans="19:19">
      <c r="S172" s="40" t="s">
        <v>5</v>
      </c>
    </row>
    <row r="173" spans="19:19">
      <c r="S173" s="40" t="s">
        <v>5</v>
      </c>
    </row>
    <row r="174" spans="19:19">
      <c r="S174" s="40" t="s">
        <v>5</v>
      </c>
    </row>
    <row r="175" spans="19:19">
      <c r="S175" s="40" t="s">
        <v>5</v>
      </c>
    </row>
    <row r="176" spans="19:19">
      <c r="S176" s="40" t="s">
        <v>5</v>
      </c>
    </row>
    <row r="177" spans="19:19">
      <c r="S177" s="40" t="s">
        <v>5</v>
      </c>
    </row>
    <row r="178" spans="19:19">
      <c r="S178" s="40" t="s">
        <v>5</v>
      </c>
    </row>
    <row r="179" spans="19:19">
      <c r="S179" s="40" t="s">
        <v>5</v>
      </c>
    </row>
    <row r="180" spans="19:19">
      <c r="S180" s="40" t="s">
        <v>5</v>
      </c>
    </row>
    <row r="181" spans="19:19">
      <c r="S181" s="40" t="s">
        <v>5</v>
      </c>
    </row>
    <row r="182" spans="19:19">
      <c r="S182" s="40" t="s">
        <v>5</v>
      </c>
    </row>
    <row r="183" spans="19:19">
      <c r="S183" s="40" t="s">
        <v>5</v>
      </c>
    </row>
    <row r="184" spans="19:19">
      <c r="S184" s="40" t="s">
        <v>5</v>
      </c>
    </row>
    <row r="185" spans="19:19">
      <c r="S185" s="40" t="s">
        <v>5</v>
      </c>
    </row>
    <row r="186" spans="19:19">
      <c r="S186" s="40" t="s">
        <v>5</v>
      </c>
    </row>
    <row r="187" spans="19:19">
      <c r="S187" s="40" t="s">
        <v>5</v>
      </c>
    </row>
    <row r="188" spans="19:19">
      <c r="S188" s="40" t="s">
        <v>5</v>
      </c>
    </row>
    <row r="189" spans="19:19">
      <c r="S189" s="40" t="s">
        <v>5</v>
      </c>
    </row>
    <row r="190" spans="19:19">
      <c r="S190" s="40" t="s">
        <v>5</v>
      </c>
    </row>
    <row r="191" spans="19:19">
      <c r="S191" s="40" t="s">
        <v>5</v>
      </c>
    </row>
    <row r="192" spans="19:19">
      <c r="S192" s="40" t="s">
        <v>5</v>
      </c>
    </row>
    <row r="193" spans="19:19">
      <c r="S193" s="40" t="s">
        <v>5</v>
      </c>
    </row>
    <row r="194" spans="19:19">
      <c r="S194" s="40" t="s">
        <v>5</v>
      </c>
    </row>
    <row r="195" spans="19:19">
      <c r="S195" s="40" t="s">
        <v>5</v>
      </c>
    </row>
    <row r="196" spans="19:19">
      <c r="S196" s="40" t="s">
        <v>5</v>
      </c>
    </row>
    <row r="197" spans="19:19">
      <c r="S197" s="40" t="s">
        <v>5</v>
      </c>
    </row>
    <row r="198" spans="19:19">
      <c r="S198" s="40" t="s">
        <v>5</v>
      </c>
    </row>
    <row r="199" spans="19:19">
      <c r="S199" s="40" t="s">
        <v>5</v>
      </c>
    </row>
    <row r="200" spans="19:19">
      <c r="S200" s="40" t="s">
        <v>5</v>
      </c>
    </row>
    <row r="201" spans="19:19">
      <c r="S201" s="40" t="s">
        <v>5</v>
      </c>
    </row>
    <row r="202" spans="19:19">
      <c r="S202" s="40" t="s">
        <v>5</v>
      </c>
    </row>
    <row r="203" spans="19:19">
      <c r="S203" s="40" t="s">
        <v>5</v>
      </c>
    </row>
    <row r="204" spans="19:19">
      <c r="S204" s="40" t="s">
        <v>5</v>
      </c>
    </row>
    <row r="205" spans="19:19">
      <c r="S205" s="40" t="s">
        <v>5</v>
      </c>
    </row>
    <row r="206" spans="19:19">
      <c r="S206" s="40" t="s">
        <v>5</v>
      </c>
    </row>
    <row r="207" spans="19:19">
      <c r="S207" s="40" t="s">
        <v>5</v>
      </c>
    </row>
    <row r="208" spans="19:19">
      <c r="S208" s="40" t="s">
        <v>5</v>
      </c>
    </row>
    <row r="209" spans="19:19">
      <c r="S209" s="40" t="s">
        <v>5</v>
      </c>
    </row>
    <row r="210" spans="19:19">
      <c r="S210" s="40" t="s">
        <v>5</v>
      </c>
    </row>
    <row r="211" spans="19:19">
      <c r="S211" s="40" t="s">
        <v>5</v>
      </c>
    </row>
    <row r="212" spans="19:19">
      <c r="S212" s="40" t="s">
        <v>5</v>
      </c>
    </row>
    <row r="213" spans="19:19">
      <c r="S213" s="40" t="s">
        <v>5</v>
      </c>
    </row>
    <row r="214" spans="19:19">
      <c r="S214" s="40" t="s">
        <v>5</v>
      </c>
    </row>
    <row r="215" spans="19:19">
      <c r="S215" s="40" t="s">
        <v>5</v>
      </c>
    </row>
    <row r="216" spans="19:19">
      <c r="S216" s="40" t="s">
        <v>5</v>
      </c>
    </row>
    <row r="217" spans="19:19">
      <c r="S217" s="40" t="s">
        <v>5</v>
      </c>
    </row>
    <row r="218" spans="19:19">
      <c r="S218" s="40" t="s">
        <v>5</v>
      </c>
    </row>
    <row r="219" spans="19:19">
      <c r="S219" s="40" t="s">
        <v>5</v>
      </c>
    </row>
    <row r="220" spans="19:19">
      <c r="S220" s="40" t="s">
        <v>5</v>
      </c>
    </row>
    <row r="221" spans="19:19">
      <c r="S221" s="40" t="s">
        <v>5</v>
      </c>
    </row>
    <row r="222" spans="19:19">
      <c r="S222" s="40" t="s">
        <v>5</v>
      </c>
    </row>
    <row r="223" spans="19:19">
      <c r="S223" s="40" t="s">
        <v>5</v>
      </c>
    </row>
    <row r="224" spans="19:19">
      <c r="S224" s="40" t="s">
        <v>5</v>
      </c>
    </row>
    <row r="225" spans="19:19">
      <c r="S225" s="40" t="s">
        <v>5</v>
      </c>
    </row>
    <row r="226" spans="19:19">
      <c r="S226" s="40" t="s">
        <v>5</v>
      </c>
    </row>
    <row r="227" spans="19:19">
      <c r="S227" s="40" t="s">
        <v>5</v>
      </c>
    </row>
    <row r="228" spans="19:19">
      <c r="S228" s="40" t="s">
        <v>5</v>
      </c>
    </row>
    <row r="229" spans="19:19">
      <c r="S229" s="40" t="s">
        <v>5</v>
      </c>
    </row>
    <row r="230" spans="19:19">
      <c r="S230" s="40" t="s">
        <v>5</v>
      </c>
    </row>
    <row r="231" spans="19:19">
      <c r="S231" s="40" t="s">
        <v>5</v>
      </c>
    </row>
    <row r="232" spans="19:19">
      <c r="S232" s="40" t="s">
        <v>5</v>
      </c>
    </row>
    <row r="233" spans="19:19">
      <c r="S233" s="40" t="s">
        <v>5</v>
      </c>
    </row>
    <row r="234" spans="19:19">
      <c r="S234" s="40" t="s">
        <v>5</v>
      </c>
    </row>
    <row r="235" spans="19:19">
      <c r="S235" s="40" t="s">
        <v>5</v>
      </c>
    </row>
    <row r="236" spans="19:19">
      <c r="S236" s="40" t="s">
        <v>5</v>
      </c>
    </row>
    <row r="237" spans="19:19">
      <c r="S237" s="40" t="s">
        <v>5</v>
      </c>
    </row>
    <row r="238" spans="19:19">
      <c r="S238" s="40" t="s">
        <v>5</v>
      </c>
    </row>
    <row r="239" spans="19:19">
      <c r="S239" s="40" t="s">
        <v>5</v>
      </c>
    </row>
    <row r="240" spans="19:19">
      <c r="S240" s="40" t="s">
        <v>5</v>
      </c>
    </row>
    <row r="241" spans="19:19">
      <c r="S241" s="40" t="s">
        <v>5</v>
      </c>
    </row>
    <row r="242" spans="19:19">
      <c r="S242" s="40" t="s">
        <v>5</v>
      </c>
    </row>
    <row r="243" spans="19:19">
      <c r="S243" s="40" t="s">
        <v>5</v>
      </c>
    </row>
    <row r="244" spans="19:19">
      <c r="S244" s="40" t="s">
        <v>5</v>
      </c>
    </row>
    <row r="245" spans="19:19">
      <c r="S245" s="40" t="s">
        <v>5</v>
      </c>
    </row>
    <row r="246" spans="19:19">
      <c r="S246" s="40" t="s">
        <v>5</v>
      </c>
    </row>
    <row r="247" spans="19:19">
      <c r="S247" s="40" t="s">
        <v>5</v>
      </c>
    </row>
    <row r="248" spans="19:19">
      <c r="S248" s="40" t="s">
        <v>5</v>
      </c>
    </row>
    <row r="249" spans="19:19">
      <c r="S249" s="40" t="s">
        <v>5</v>
      </c>
    </row>
    <row r="250" spans="19:19">
      <c r="S250" s="40" t="s">
        <v>5</v>
      </c>
    </row>
    <row r="251" spans="19:19">
      <c r="S251" s="40" t="s">
        <v>5</v>
      </c>
    </row>
    <row r="252" spans="19:19">
      <c r="S252" s="40" t="s">
        <v>5</v>
      </c>
    </row>
    <row r="253" spans="19:19">
      <c r="S253" s="40" t="s">
        <v>5</v>
      </c>
    </row>
    <row r="254" spans="19:19">
      <c r="S254" s="40" t="s">
        <v>5</v>
      </c>
    </row>
    <row r="255" spans="19:19">
      <c r="S255" s="40" t="s">
        <v>5</v>
      </c>
    </row>
    <row r="256" spans="19:19">
      <c r="S256" s="40" t="s">
        <v>5</v>
      </c>
    </row>
    <row r="257" spans="19:19">
      <c r="S257" s="40" t="s">
        <v>5</v>
      </c>
    </row>
    <row r="258" spans="19:19">
      <c r="S258" s="40" t="s">
        <v>5</v>
      </c>
    </row>
    <row r="259" spans="19:19">
      <c r="S259" s="40" t="s">
        <v>5</v>
      </c>
    </row>
    <row r="260" spans="19:19">
      <c r="S260" s="40" t="s">
        <v>5</v>
      </c>
    </row>
    <row r="261" spans="19:19">
      <c r="S261" s="40" t="s">
        <v>5</v>
      </c>
    </row>
    <row r="262" spans="19:19">
      <c r="S262" s="40" t="s">
        <v>5</v>
      </c>
    </row>
    <row r="263" spans="19:19">
      <c r="S263" s="40" t="s">
        <v>5</v>
      </c>
    </row>
    <row r="264" spans="19:19">
      <c r="S264" s="40" t="s">
        <v>5</v>
      </c>
    </row>
    <row r="265" spans="19:19">
      <c r="S265" s="40" t="s">
        <v>5</v>
      </c>
    </row>
    <row r="266" spans="19:19">
      <c r="S266" s="40" t="s">
        <v>5</v>
      </c>
    </row>
    <row r="267" spans="19:19">
      <c r="S267" s="40" t="s">
        <v>5</v>
      </c>
    </row>
    <row r="268" spans="19:19">
      <c r="S268" s="40" t="s">
        <v>5</v>
      </c>
    </row>
    <row r="269" spans="19:19">
      <c r="S269" s="40" t="s">
        <v>5</v>
      </c>
    </row>
    <row r="270" spans="19:19">
      <c r="S270" s="40" t="s">
        <v>5</v>
      </c>
    </row>
    <row r="271" spans="19:19">
      <c r="S271" s="40" t="s">
        <v>5</v>
      </c>
    </row>
    <row r="272" spans="19:19">
      <c r="S272" s="40" t="s">
        <v>5</v>
      </c>
    </row>
    <row r="273" spans="19:19">
      <c r="S273" s="40" t="s">
        <v>5</v>
      </c>
    </row>
    <row r="274" spans="19:19">
      <c r="S274" s="40" t="s">
        <v>5</v>
      </c>
    </row>
    <row r="275" spans="19:19">
      <c r="S275" s="40" t="s">
        <v>5</v>
      </c>
    </row>
    <row r="276" spans="19:19">
      <c r="S276" s="40" t="s">
        <v>5</v>
      </c>
    </row>
    <row r="277" spans="19:19">
      <c r="S277" s="40" t="s">
        <v>5</v>
      </c>
    </row>
    <row r="278" spans="19:19">
      <c r="S278" s="40" t="s">
        <v>5</v>
      </c>
    </row>
    <row r="279" spans="19:19">
      <c r="S279" s="40" t="s">
        <v>5</v>
      </c>
    </row>
    <row r="280" spans="19:19">
      <c r="S280" s="40" t="s">
        <v>5</v>
      </c>
    </row>
    <row r="281" spans="19:19">
      <c r="S281" s="40" t="s">
        <v>5</v>
      </c>
    </row>
    <row r="282" spans="19:19">
      <c r="S282" s="40" t="s">
        <v>5</v>
      </c>
    </row>
    <row r="283" spans="19:19">
      <c r="S283" s="40" t="s">
        <v>5</v>
      </c>
    </row>
    <row r="284" spans="19:19">
      <c r="S284" s="40" t="s">
        <v>5</v>
      </c>
    </row>
    <row r="285" spans="19:19">
      <c r="S285" s="40" t="s">
        <v>5</v>
      </c>
    </row>
    <row r="286" spans="19:19">
      <c r="S286" s="40" t="s">
        <v>5</v>
      </c>
    </row>
    <row r="287" spans="19:19">
      <c r="S287" s="40" t="s">
        <v>5</v>
      </c>
    </row>
    <row r="288" spans="19:19">
      <c r="S288" s="40" t="s">
        <v>5</v>
      </c>
    </row>
    <row r="289" spans="19:19">
      <c r="S289" s="40" t="s">
        <v>5</v>
      </c>
    </row>
    <row r="290" spans="19:19">
      <c r="S290" s="40" t="s">
        <v>5</v>
      </c>
    </row>
    <row r="291" spans="19:19">
      <c r="S291" s="40" t="s">
        <v>5</v>
      </c>
    </row>
    <row r="292" spans="19:19">
      <c r="S292" s="40" t="s">
        <v>5</v>
      </c>
    </row>
    <row r="293" spans="19:19">
      <c r="S293" s="40" t="s">
        <v>5</v>
      </c>
    </row>
    <row r="294" spans="19:19">
      <c r="S294" s="40" t="s">
        <v>5</v>
      </c>
    </row>
    <row r="295" spans="19:19">
      <c r="S295" s="40" t="s">
        <v>5</v>
      </c>
    </row>
    <row r="296" spans="19:19">
      <c r="S296" s="40" t="s">
        <v>5</v>
      </c>
    </row>
    <row r="297" spans="19:19">
      <c r="S297" s="40" t="s">
        <v>5</v>
      </c>
    </row>
    <row r="298" spans="19:19">
      <c r="S298" s="40" t="s">
        <v>5</v>
      </c>
    </row>
    <row r="299" spans="19:19">
      <c r="S299" s="40" t="s">
        <v>5</v>
      </c>
    </row>
    <row r="300" spans="19:19">
      <c r="S300" s="40" t="s">
        <v>5</v>
      </c>
    </row>
    <row r="301" spans="19:19">
      <c r="S301" s="40" t="s">
        <v>5</v>
      </c>
    </row>
    <row r="302" spans="19:19">
      <c r="S302" s="40" t="s">
        <v>5</v>
      </c>
    </row>
    <row r="303" spans="19:19">
      <c r="S303" s="40" t="s">
        <v>5</v>
      </c>
    </row>
    <row r="304" spans="19:19">
      <c r="S304" s="40" t="s">
        <v>5</v>
      </c>
    </row>
    <row r="305" spans="19:19">
      <c r="S305" s="40" t="s">
        <v>5</v>
      </c>
    </row>
    <row r="306" spans="19:19">
      <c r="S306" s="40" t="s">
        <v>5</v>
      </c>
    </row>
    <row r="307" spans="19:19">
      <c r="S307" s="40" t="s">
        <v>5</v>
      </c>
    </row>
    <row r="308" spans="19:19">
      <c r="S308" s="40" t="s">
        <v>5</v>
      </c>
    </row>
    <row r="309" spans="19:19">
      <c r="S309" s="40" t="s">
        <v>5</v>
      </c>
    </row>
    <row r="310" spans="19:19">
      <c r="S310" s="40" t="s">
        <v>5</v>
      </c>
    </row>
    <row r="311" spans="19:19">
      <c r="S311" s="40" t="s">
        <v>5</v>
      </c>
    </row>
    <row r="312" spans="19:19">
      <c r="S312" s="40" t="s">
        <v>5</v>
      </c>
    </row>
    <row r="313" spans="19:19">
      <c r="S313" s="40" t="s">
        <v>5</v>
      </c>
    </row>
    <row r="314" spans="19:19">
      <c r="S314" s="40" t="s">
        <v>5</v>
      </c>
    </row>
    <row r="315" spans="19:19">
      <c r="S315" s="40" t="s">
        <v>5</v>
      </c>
    </row>
    <row r="316" spans="19:19">
      <c r="S316" s="40" t="s">
        <v>5</v>
      </c>
    </row>
    <row r="317" spans="19:19">
      <c r="S317" s="40" t="s">
        <v>5</v>
      </c>
    </row>
    <row r="318" spans="19:19">
      <c r="S318" s="40" t="s">
        <v>5</v>
      </c>
    </row>
    <row r="319" spans="19:19">
      <c r="S319" s="40" t="s">
        <v>5</v>
      </c>
    </row>
    <row r="320" spans="19:19">
      <c r="S320" s="40" t="s">
        <v>5</v>
      </c>
    </row>
    <row r="321" spans="19:19">
      <c r="S321" s="40" t="s">
        <v>5</v>
      </c>
    </row>
    <row r="322" spans="19:19">
      <c r="S322" s="40" t="s">
        <v>5</v>
      </c>
    </row>
    <row r="323" spans="19:19">
      <c r="S323" s="40" t="s">
        <v>5</v>
      </c>
    </row>
    <row r="324" spans="19:19">
      <c r="S324" s="40" t="s">
        <v>5</v>
      </c>
    </row>
    <row r="325" spans="19:19">
      <c r="S325" s="40" t="s">
        <v>5</v>
      </c>
    </row>
    <row r="326" spans="19:19">
      <c r="S326" s="40" t="s">
        <v>5</v>
      </c>
    </row>
    <row r="327" spans="19:19">
      <c r="S327" s="40" t="s">
        <v>5</v>
      </c>
    </row>
    <row r="328" spans="19:19">
      <c r="S328" s="40" t="s">
        <v>5</v>
      </c>
    </row>
    <row r="329" spans="19:19">
      <c r="S329" s="40" t="s">
        <v>5</v>
      </c>
    </row>
    <row r="330" spans="19:19">
      <c r="S330" s="40" t="s">
        <v>5</v>
      </c>
    </row>
    <row r="331" spans="19:19">
      <c r="S331" s="40" t="s">
        <v>5</v>
      </c>
    </row>
    <row r="332" spans="19:19">
      <c r="S332" s="40" t="s">
        <v>5</v>
      </c>
    </row>
    <row r="333" spans="19:19">
      <c r="S333" s="40" t="s">
        <v>5</v>
      </c>
    </row>
    <row r="334" spans="19:19">
      <c r="S334" s="40" t="s">
        <v>5</v>
      </c>
    </row>
    <row r="335" spans="19:19">
      <c r="S335" s="40" t="s">
        <v>5</v>
      </c>
    </row>
    <row r="336" spans="19:19">
      <c r="S336" s="40" t="s">
        <v>5</v>
      </c>
    </row>
    <row r="337" spans="19:19">
      <c r="S337" s="40" t="s">
        <v>5</v>
      </c>
    </row>
    <row r="338" spans="19:19">
      <c r="S338" s="40" t="s">
        <v>5</v>
      </c>
    </row>
    <row r="339" spans="19:19">
      <c r="S339" s="40" t="s">
        <v>5</v>
      </c>
    </row>
    <row r="340" spans="19:19">
      <c r="S340" s="40" t="s">
        <v>5</v>
      </c>
    </row>
    <row r="341" spans="19:19">
      <c r="S341" s="40" t="s">
        <v>5</v>
      </c>
    </row>
    <row r="342" spans="19:19">
      <c r="S342" s="40" t="s">
        <v>5</v>
      </c>
    </row>
    <row r="343" spans="19:19">
      <c r="S343" s="40" t="s">
        <v>5</v>
      </c>
    </row>
    <row r="344" spans="19:19">
      <c r="S344" s="40" t="s">
        <v>5</v>
      </c>
    </row>
    <row r="345" spans="19:19">
      <c r="S345" s="40" t="s">
        <v>5</v>
      </c>
    </row>
    <row r="346" spans="19:19">
      <c r="S346" s="40" t="s">
        <v>5</v>
      </c>
    </row>
    <row r="347" spans="19:19">
      <c r="S347" s="40" t="s">
        <v>5</v>
      </c>
    </row>
    <row r="348" spans="19:19">
      <c r="S348" s="40" t="s">
        <v>5</v>
      </c>
    </row>
    <row r="349" spans="19:19">
      <c r="S349" s="40" t="s">
        <v>5</v>
      </c>
    </row>
    <row r="350" spans="19:19">
      <c r="S350" s="40" t="s">
        <v>5</v>
      </c>
    </row>
    <row r="351" spans="19:19">
      <c r="S351" s="40" t="s">
        <v>5</v>
      </c>
    </row>
    <row r="352" spans="19:19">
      <c r="S352" s="40" t="s">
        <v>5</v>
      </c>
    </row>
    <row r="353" spans="19:19">
      <c r="S353" s="40" t="s">
        <v>5</v>
      </c>
    </row>
    <row r="354" spans="19:19">
      <c r="S354" s="40" t="s">
        <v>5</v>
      </c>
    </row>
    <row r="355" spans="19:19">
      <c r="S355" s="40" t="s">
        <v>5</v>
      </c>
    </row>
    <row r="356" spans="19:19">
      <c r="S356" s="40" t="s">
        <v>5</v>
      </c>
    </row>
    <row r="357" spans="19:19">
      <c r="S357" s="40" t="s">
        <v>5</v>
      </c>
    </row>
    <row r="358" spans="19:19">
      <c r="S358" s="40" t="s">
        <v>5</v>
      </c>
    </row>
    <row r="359" spans="19:19">
      <c r="S359" s="40" t="s">
        <v>5</v>
      </c>
    </row>
    <row r="360" spans="19:19">
      <c r="S360" s="40" t="s">
        <v>5</v>
      </c>
    </row>
    <row r="361" spans="19:19">
      <c r="S361" s="40" t="s">
        <v>5</v>
      </c>
    </row>
    <row r="362" spans="19:19">
      <c r="S362" s="40" t="s">
        <v>5</v>
      </c>
    </row>
    <row r="363" spans="19:19">
      <c r="S363" s="40" t="s">
        <v>5</v>
      </c>
    </row>
    <row r="364" spans="19:19">
      <c r="S364" s="40" t="s">
        <v>5</v>
      </c>
    </row>
    <row r="365" spans="19:19">
      <c r="S365" s="40" t="s">
        <v>5</v>
      </c>
    </row>
    <row r="366" spans="19:19">
      <c r="S366" s="40" t="s">
        <v>5</v>
      </c>
    </row>
    <row r="367" spans="19:19">
      <c r="S367" s="40" t="s">
        <v>5</v>
      </c>
    </row>
    <row r="368" spans="19:19">
      <c r="S368" s="40" t="s">
        <v>5</v>
      </c>
    </row>
    <row r="369" spans="19:19">
      <c r="S369" s="40" t="s">
        <v>5</v>
      </c>
    </row>
    <row r="370" spans="19:19">
      <c r="S370" s="40" t="s">
        <v>5</v>
      </c>
    </row>
    <row r="371" spans="19:19">
      <c r="S371" s="40" t="s">
        <v>5</v>
      </c>
    </row>
    <row r="372" spans="19:19">
      <c r="S372" s="40" t="s">
        <v>5</v>
      </c>
    </row>
    <row r="373" spans="19:19">
      <c r="S373" s="40" t="s">
        <v>5</v>
      </c>
    </row>
    <row r="374" spans="19:19">
      <c r="S374" s="40" t="s">
        <v>5</v>
      </c>
    </row>
    <row r="375" spans="19:19">
      <c r="S375" s="40" t="s">
        <v>5</v>
      </c>
    </row>
    <row r="376" spans="19:19">
      <c r="S376" s="40" t="s">
        <v>5</v>
      </c>
    </row>
    <row r="377" spans="19:19">
      <c r="S377" s="40" t="s">
        <v>5</v>
      </c>
    </row>
    <row r="378" spans="19:19">
      <c r="S378" s="40" t="s">
        <v>5</v>
      </c>
    </row>
    <row r="379" spans="19:19">
      <c r="S379" s="40" t="s">
        <v>5</v>
      </c>
    </row>
    <row r="380" spans="19:19">
      <c r="S380" s="40" t="s">
        <v>5</v>
      </c>
    </row>
    <row r="381" spans="19:19">
      <c r="S381" s="40" t="s">
        <v>5</v>
      </c>
    </row>
    <row r="382" spans="19:19">
      <c r="S382" s="40" t="s">
        <v>5</v>
      </c>
    </row>
    <row r="383" spans="19:19">
      <c r="S383" s="40" t="s">
        <v>5</v>
      </c>
    </row>
    <row r="384" spans="19:19">
      <c r="S384" s="40" t="s">
        <v>5</v>
      </c>
    </row>
    <row r="385" spans="19:19">
      <c r="S385" s="40" t="s">
        <v>5</v>
      </c>
    </row>
    <row r="386" spans="19:19">
      <c r="S386" s="40" t="s">
        <v>5</v>
      </c>
    </row>
    <row r="387" spans="19:19">
      <c r="S387" s="40" t="s">
        <v>5</v>
      </c>
    </row>
    <row r="388" spans="19:19">
      <c r="S388" s="40" t="s">
        <v>5</v>
      </c>
    </row>
    <row r="389" spans="19:19">
      <c r="S389" s="40" t="s">
        <v>5</v>
      </c>
    </row>
    <row r="390" spans="19:19">
      <c r="S390" s="40" t="s">
        <v>5</v>
      </c>
    </row>
    <row r="391" spans="19:19">
      <c r="S391" s="40" t="s">
        <v>5</v>
      </c>
    </row>
    <row r="392" spans="19:19">
      <c r="S392" s="40" t="s">
        <v>5</v>
      </c>
    </row>
    <row r="393" spans="19:19">
      <c r="S393" s="40" t="s">
        <v>5</v>
      </c>
    </row>
    <row r="394" spans="19:19">
      <c r="S394" s="40" t="s">
        <v>5</v>
      </c>
    </row>
    <row r="395" spans="19:19">
      <c r="S395" s="40" t="s">
        <v>5</v>
      </c>
    </row>
    <row r="396" spans="19:19">
      <c r="S396" s="40" t="s">
        <v>5</v>
      </c>
    </row>
    <row r="397" spans="19:19">
      <c r="S397" s="40" t="s">
        <v>5</v>
      </c>
    </row>
    <row r="398" spans="19:19">
      <c r="S398" s="40" t="s">
        <v>5</v>
      </c>
    </row>
    <row r="399" spans="19:19">
      <c r="S399" s="40" t="s">
        <v>5</v>
      </c>
    </row>
    <row r="400" spans="19:19">
      <c r="S400" s="40" t="s">
        <v>5</v>
      </c>
    </row>
    <row r="401" spans="19:19">
      <c r="S401" s="40" t="s">
        <v>5</v>
      </c>
    </row>
    <row r="402" spans="19:19">
      <c r="S402" s="40" t="s">
        <v>5</v>
      </c>
    </row>
    <row r="403" spans="19:19">
      <c r="S403" s="40" t="s">
        <v>5</v>
      </c>
    </row>
    <row r="404" spans="19:19">
      <c r="S404" s="40" t="s">
        <v>5</v>
      </c>
    </row>
    <row r="405" spans="19:19">
      <c r="S405" s="40" t="s">
        <v>5</v>
      </c>
    </row>
    <row r="406" spans="19:19">
      <c r="S406" s="40" t="s">
        <v>5</v>
      </c>
    </row>
    <row r="407" spans="19:19">
      <c r="S407" s="40" t="s">
        <v>5</v>
      </c>
    </row>
    <row r="408" spans="19:19">
      <c r="S408" s="40" t="s">
        <v>5</v>
      </c>
    </row>
    <row r="409" spans="19:19">
      <c r="S409" s="40" t="s">
        <v>5</v>
      </c>
    </row>
    <row r="410" spans="19:19">
      <c r="S410" s="40" t="s">
        <v>5</v>
      </c>
    </row>
    <row r="411" spans="19:19">
      <c r="S411" s="40" t="s">
        <v>5</v>
      </c>
    </row>
    <row r="412" spans="19:19">
      <c r="S412" s="40" t="s">
        <v>5</v>
      </c>
    </row>
    <row r="413" spans="19:19">
      <c r="S413" s="40" t="s">
        <v>5</v>
      </c>
    </row>
    <row r="414" spans="19:19">
      <c r="S414" s="40" t="s">
        <v>5</v>
      </c>
    </row>
    <row r="415" spans="19:19">
      <c r="S415" s="40" t="s">
        <v>5</v>
      </c>
    </row>
    <row r="416" spans="19:19">
      <c r="S416" s="40" t="s">
        <v>5</v>
      </c>
    </row>
    <row r="417" spans="19:19">
      <c r="S417" s="40" t="s">
        <v>5</v>
      </c>
    </row>
    <row r="418" spans="19:19">
      <c r="S418" s="40" t="s">
        <v>5</v>
      </c>
    </row>
    <row r="419" spans="19:19">
      <c r="S419" s="40" t="s">
        <v>5</v>
      </c>
    </row>
    <row r="420" spans="19:19">
      <c r="S420" s="40" t="s">
        <v>5</v>
      </c>
    </row>
    <row r="421" spans="19:19">
      <c r="S421" s="40" t="s">
        <v>5</v>
      </c>
    </row>
    <row r="422" spans="19:19">
      <c r="S422" s="40" t="s">
        <v>5</v>
      </c>
    </row>
    <row r="423" spans="19:19">
      <c r="S423" s="40" t="s">
        <v>5</v>
      </c>
    </row>
    <row r="424" spans="19:19">
      <c r="S424" s="40" t="s">
        <v>5</v>
      </c>
    </row>
    <row r="425" spans="19:19">
      <c r="S425" s="40" t="s">
        <v>5</v>
      </c>
    </row>
    <row r="426" spans="19:19">
      <c r="S426" s="40" t="s">
        <v>5</v>
      </c>
    </row>
    <row r="427" spans="19:19">
      <c r="S427" s="40" t="s">
        <v>5</v>
      </c>
    </row>
    <row r="428" spans="19:19">
      <c r="S428" s="40" t="s">
        <v>5</v>
      </c>
    </row>
    <row r="429" spans="19:19">
      <c r="S429" s="40" t="s">
        <v>5</v>
      </c>
    </row>
    <row r="430" spans="19:19">
      <c r="S430" s="40" t="s">
        <v>5</v>
      </c>
    </row>
    <row r="431" spans="19:19">
      <c r="S431" s="40" t="s">
        <v>5</v>
      </c>
    </row>
    <row r="432" spans="19:19">
      <c r="S432" s="40" t="s">
        <v>5</v>
      </c>
    </row>
    <row r="433" spans="19:19">
      <c r="S433" s="40" t="s">
        <v>5</v>
      </c>
    </row>
    <row r="434" spans="19:19">
      <c r="S434" s="40" t="s">
        <v>5</v>
      </c>
    </row>
    <row r="435" spans="19:19">
      <c r="S435" s="40" t="s">
        <v>5</v>
      </c>
    </row>
    <row r="436" spans="19:19">
      <c r="S436" s="40" t="s">
        <v>5</v>
      </c>
    </row>
    <row r="437" spans="19:19">
      <c r="S437" s="40" t="s">
        <v>5</v>
      </c>
    </row>
    <row r="438" spans="19:19">
      <c r="S438" s="40" t="s">
        <v>5</v>
      </c>
    </row>
    <row r="439" spans="19:19">
      <c r="S439" s="40" t="s">
        <v>5</v>
      </c>
    </row>
    <row r="440" spans="19:19">
      <c r="S440" s="40" t="s">
        <v>5</v>
      </c>
    </row>
    <row r="441" spans="19:19">
      <c r="S441" s="40" t="s">
        <v>5</v>
      </c>
    </row>
    <row r="442" spans="19:19">
      <c r="S442" s="40" t="s">
        <v>5</v>
      </c>
    </row>
    <row r="443" spans="19:19">
      <c r="S443" s="40" t="s">
        <v>5</v>
      </c>
    </row>
    <row r="444" spans="19:19">
      <c r="S444" s="40" t="s">
        <v>5</v>
      </c>
    </row>
    <row r="445" spans="19:19">
      <c r="S445" s="40" t="s">
        <v>5</v>
      </c>
    </row>
    <row r="446" spans="19:19">
      <c r="S446" s="40" t="s">
        <v>5</v>
      </c>
    </row>
    <row r="447" spans="19:19">
      <c r="S447" s="40" t="s">
        <v>5</v>
      </c>
    </row>
    <row r="448" spans="19:19">
      <c r="S448" s="40" t="s">
        <v>5</v>
      </c>
    </row>
    <row r="449" spans="19:19">
      <c r="S449" s="40" t="s">
        <v>5</v>
      </c>
    </row>
    <row r="450" spans="19:19">
      <c r="S450" s="40" t="s">
        <v>5</v>
      </c>
    </row>
    <row r="451" spans="19:19">
      <c r="S451" s="40" t="s">
        <v>5</v>
      </c>
    </row>
    <row r="452" spans="19:19">
      <c r="S452" s="40" t="s">
        <v>5</v>
      </c>
    </row>
    <row r="453" spans="19:19">
      <c r="S453" s="40" t="s">
        <v>5</v>
      </c>
    </row>
    <row r="454" spans="19:19">
      <c r="S454" s="40" t="s">
        <v>5</v>
      </c>
    </row>
    <row r="455" spans="19:19">
      <c r="S455" s="40" t="s">
        <v>5</v>
      </c>
    </row>
    <row r="456" spans="19:19">
      <c r="S456" s="40" t="s">
        <v>5</v>
      </c>
    </row>
    <row r="457" spans="19:19">
      <c r="S457" s="40" t="s">
        <v>5</v>
      </c>
    </row>
    <row r="458" spans="19:19">
      <c r="S458" s="40" t="s">
        <v>5</v>
      </c>
    </row>
    <row r="459" spans="19:19">
      <c r="S459" s="40" t="s">
        <v>5</v>
      </c>
    </row>
    <row r="460" spans="19:19">
      <c r="S460" s="40" t="s">
        <v>5</v>
      </c>
    </row>
    <row r="461" spans="19:19">
      <c r="S461" s="40" t="s">
        <v>5</v>
      </c>
    </row>
    <row r="462" spans="19:19">
      <c r="S462" s="40" t="s">
        <v>5</v>
      </c>
    </row>
    <row r="463" spans="19:19">
      <c r="S463" s="40" t="s">
        <v>5</v>
      </c>
    </row>
    <row r="464" spans="19:19">
      <c r="S464" s="40" t="s">
        <v>5</v>
      </c>
    </row>
    <row r="465" spans="19:19">
      <c r="S465" s="40" t="s">
        <v>5</v>
      </c>
    </row>
    <row r="466" spans="19:19">
      <c r="S466" s="40" t="s">
        <v>5</v>
      </c>
    </row>
    <row r="467" spans="19:19">
      <c r="S467" s="40" t="s">
        <v>5</v>
      </c>
    </row>
    <row r="468" spans="19:19">
      <c r="S468" s="40" t="s">
        <v>5</v>
      </c>
    </row>
    <row r="469" spans="19:19">
      <c r="S469" s="40" t="s">
        <v>5</v>
      </c>
    </row>
    <row r="470" spans="19:19">
      <c r="S470" s="40" t="s">
        <v>5</v>
      </c>
    </row>
    <row r="471" spans="19:19">
      <c r="S471" s="40" t="s">
        <v>5</v>
      </c>
    </row>
    <row r="472" spans="19:19">
      <c r="S472" s="40" t="s">
        <v>5</v>
      </c>
    </row>
    <row r="473" spans="19:19">
      <c r="S473" s="40" t="s">
        <v>5</v>
      </c>
    </row>
    <row r="474" spans="19:19">
      <c r="S474" s="40" t="s">
        <v>5</v>
      </c>
    </row>
    <row r="475" spans="19:19">
      <c r="S475" s="40" t="s">
        <v>5</v>
      </c>
    </row>
    <row r="476" spans="19:19">
      <c r="S476" s="40" t="s">
        <v>5</v>
      </c>
    </row>
    <row r="477" spans="19:19">
      <c r="S477" s="40" t="s">
        <v>5</v>
      </c>
    </row>
    <row r="478" spans="19:19">
      <c r="S478" s="40" t="s">
        <v>5</v>
      </c>
    </row>
    <row r="479" spans="19:19">
      <c r="S479" s="40" t="s">
        <v>5</v>
      </c>
    </row>
    <row r="480" spans="19:19">
      <c r="S480" s="40" t="s">
        <v>5</v>
      </c>
    </row>
    <row r="481" spans="19:19">
      <c r="S481" s="40" t="s">
        <v>5</v>
      </c>
    </row>
    <row r="482" spans="19:19">
      <c r="S482" s="40" t="s">
        <v>5</v>
      </c>
    </row>
    <row r="483" spans="19:19">
      <c r="S483" s="40" t="s">
        <v>5</v>
      </c>
    </row>
    <row r="484" spans="19:19">
      <c r="S484" s="40" t="s">
        <v>5</v>
      </c>
    </row>
    <row r="485" spans="19:19">
      <c r="S485" s="40" t="s">
        <v>5</v>
      </c>
    </row>
    <row r="486" spans="19:19">
      <c r="S486" s="40" t="s">
        <v>5</v>
      </c>
    </row>
    <row r="487" spans="19:19">
      <c r="S487" s="40" t="s">
        <v>5</v>
      </c>
    </row>
    <row r="488" spans="19:19">
      <c r="S488" s="40" t="s">
        <v>5</v>
      </c>
    </row>
    <row r="489" spans="19:19">
      <c r="S489" s="40" t="s">
        <v>5</v>
      </c>
    </row>
    <row r="490" spans="19:19">
      <c r="S490" s="40" t="s">
        <v>5</v>
      </c>
    </row>
    <row r="491" spans="19:19">
      <c r="S491" s="40" t="s">
        <v>5</v>
      </c>
    </row>
    <row r="492" spans="19:19">
      <c r="S492" s="40" t="s">
        <v>5</v>
      </c>
    </row>
    <row r="493" spans="19:19">
      <c r="S493" s="40" t="s">
        <v>5</v>
      </c>
    </row>
    <row r="494" spans="19:19">
      <c r="S494" s="40" t="s">
        <v>5</v>
      </c>
    </row>
    <row r="495" spans="19:19">
      <c r="S495" s="40" t="s">
        <v>5</v>
      </c>
    </row>
    <row r="496" spans="19:19">
      <c r="S496" s="40" t="s">
        <v>5</v>
      </c>
    </row>
    <row r="497" spans="19:19">
      <c r="S497" s="40" t="s">
        <v>5</v>
      </c>
    </row>
    <row r="498" spans="19:19">
      <c r="S498" s="40" t="s">
        <v>5</v>
      </c>
    </row>
    <row r="499" spans="19:19">
      <c r="S499" s="40" t="s">
        <v>5</v>
      </c>
    </row>
    <row r="500" spans="19:19">
      <c r="S500" s="40" t="s">
        <v>5</v>
      </c>
    </row>
    <row r="501" spans="19:19">
      <c r="S501" s="40" t="s">
        <v>5</v>
      </c>
    </row>
    <row r="502" spans="19:19">
      <c r="S502" s="40" t="s">
        <v>5</v>
      </c>
    </row>
    <row r="503" spans="19:19">
      <c r="S503" s="40" t="s">
        <v>5</v>
      </c>
    </row>
    <row r="504" spans="19:19">
      <c r="S504" s="40" t="s">
        <v>5</v>
      </c>
    </row>
    <row r="505" spans="19:19">
      <c r="S505" s="40" t="s">
        <v>5</v>
      </c>
    </row>
    <row r="506" spans="19:19">
      <c r="S506" s="40" t="s">
        <v>5</v>
      </c>
    </row>
    <row r="507" spans="19:19">
      <c r="S507" s="40" t="s">
        <v>5</v>
      </c>
    </row>
    <row r="508" spans="19:19">
      <c r="S508" s="40" t="s">
        <v>5</v>
      </c>
    </row>
    <row r="509" spans="19:19">
      <c r="S509" s="40" t="s">
        <v>5</v>
      </c>
    </row>
    <row r="510" spans="19:19">
      <c r="S510" s="40" t="s">
        <v>5</v>
      </c>
    </row>
    <row r="511" spans="19:19">
      <c r="S511" s="40" t="s">
        <v>5</v>
      </c>
    </row>
    <row r="512" spans="19:19">
      <c r="S512" s="40" t="s">
        <v>5</v>
      </c>
    </row>
    <row r="513" spans="19:19">
      <c r="S513" s="40" t="s">
        <v>5</v>
      </c>
    </row>
    <row r="514" spans="19:19">
      <c r="S514" s="40" t="s">
        <v>5</v>
      </c>
    </row>
    <row r="515" spans="19:19">
      <c r="S515" s="40" t="s">
        <v>5</v>
      </c>
    </row>
    <row r="516" spans="19:19">
      <c r="S516" s="40" t="s">
        <v>5</v>
      </c>
    </row>
    <row r="517" spans="19:19">
      <c r="S517" s="40" t="s">
        <v>5</v>
      </c>
    </row>
    <row r="518" spans="19:19">
      <c r="S518" s="40" t="s">
        <v>5</v>
      </c>
    </row>
    <row r="519" spans="19:19">
      <c r="S519" s="40" t="s">
        <v>5</v>
      </c>
    </row>
    <row r="520" spans="19:19">
      <c r="S520" s="40" t="s">
        <v>5</v>
      </c>
    </row>
    <row r="521" spans="19:19">
      <c r="S521" s="40" t="s">
        <v>5</v>
      </c>
    </row>
    <row r="522" spans="19:19">
      <c r="S522" s="40" t="s">
        <v>5</v>
      </c>
    </row>
    <row r="523" spans="19:19">
      <c r="S523" s="40" t="s">
        <v>5</v>
      </c>
    </row>
    <row r="524" spans="19:19">
      <c r="S524" s="40" t="s">
        <v>5</v>
      </c>
    </row>
    <row r="525" spans="19:19">
      <c r="S525" s="40" t="s">
        <v>5</v>
      </c>
    </row>
    <row r="526" spans="19:19">
      <c r="S526" s="40" t="s">
        <v>5</v>
      </c>
    </row>
    <row r="527" spans="19:19">
      <c r="S527" s="40" t="s">
        <v>5</v>
      </c>
    </row>
    <row r="528" spans="19:19">
      <c r="S528" s="40" t="s">
        <v>5</v>
      </c>
    </row>
    <row r="529" spans="19:19">
      <c r="S529" s="40" t="s">
        <v>5</v>
      </c>
    </row>
    <row r="530" spans="19:19">
      <c r="S530" s="40" t="s">
        <v>5</v>
      </c>
    </row>
    <row r="531" spans="19:19">
      <c r="S531" s="40" t="s">
        <v>5</v>
      </c>
    </row>
    <row r="532" spans="19:19">
      <c r="S532" s="40" t="s">
        <v>5</v>
      </c>
    </row>
    <row r="533" spans="19:19">
      <c r="S533" s="40" t="s">
        <v>5</v>
      </c>
    </row>
    <row r="534" spans="19:19">
      <c r="S534" s="40" t="s">
        <v>5</v>
      </c>
    </row>
    <row r="535" spans="19:19">
      <c r="S535" s="40" t="s">
        <v>5</v>
      </c>
    </row>
    <row r="536" spans="19:19">
      <c r="S536" s="40" t="s">
        <v>5</v>
      </c>
    </row>
    <row r="537" spans="19:19">
      <c r="S537" s="40" t="s">
        <v>5</v>
      </c>
    </row>
    <row r="538" spans="19:19">
      <c r="S538" s="40" t="s">
        <v>5</v>
      </c>
    </row>
    <row r="539" spans="19:19">
      <c r="S539" s="40" t="s">
        <v>5</v>
      </c>
    </row>
    <row r="540" spans="19:19">
      <c r="S540" s="40" t="s">
        <v>5</v>
      </c>
    </row>
    <row r="541" spans="19:19">
      <c r="S541" s="40" t="s">
        <v>5</v>
      </c>
    </row>
    <row r="542" spans="19:19">
      <c r="S542" s="40" t="s">
        <v>5</v>
      </c>
    </row>
    <row r="543" spans="19:19">
      <c r="S543" s="40" t="s">
        <v>5</v>
      </c>
    </row>
    <row r="544" spans="19:19">
      <c r="S544" s="40" t="s">
        <v>5</v>
      </c>
    </row>
    <row r="545" spans="19:19">
      <c r="S545" s="40" t="s">
        <v>5</v>
      </c>
    </row>
    <row r="546" spans="19:19">
      <c r="S546" s="40" t="s">
        <v>5</v>
      </c>
    </row>
    <row r="547" spans="19:19">
      <c r="S547" s="40" t="s">
        <v>5</v>
      </c>
    </row>
    <row r="548" spans="19:19">
      <c r="S548" s="40" t="s">
        <v>5</v>
      </c>
    </row>
    <row r="549" spans="19:19">
      <c r="S549" s="40" t="s">
        <v>5</v>
      </c>
    </row>
    <row r="550" spans="19:19">
      <c r="S550" s="40" t="s">
        <v>5</v>
      </c>
    </row>
    <row r="551" spans="19:19">
      <c r="S551" s="40" t="s">
        <v>5</v>
      </c>
    </row>
    <row r="552" spans="19:19">
      <c r="S552" s="40" t="s">
        <v>5</v>
      </c>
    </row>
    <row r="553" spans="19:19">
      <c r="S553" s="40" t="s">
        <v>5</v>
      </c>
    </row>
    <row r="554" spans="19:19">
      <c r="S554" s="40" t="s">
        <v>5</v>
      </c>
    </row>
    <row r="555" spans="19:19">
      <c r="S555" s="40" t="s">
        <v>5</v>
      </c>
    </row>
    <row r="556" spans="19:19">
      <c r="S556" s="40" t="s">
        <v>5</v>
      </c>
    </row>
    <row r="557" spans="19:19">
      <c r="S557" s="40" t="s">
        <v>5</v>
      </c>
    </row>
    <row r="558" spans="19:19">
      <c r="S558" s="40" t="s">
        <v>5</v>
      </c>
    </row>
    <row r="559" spans="19:19">
      <c r="S559" s="40" t="s">
        <v>5</v>
      </c>
    </row>
    <row r="560" spans="19:19">
      <c r="S560" s="40" t="s">
        <v>5</v>
      </c>
    </row>
    <row r="561" spans="19:19">
      <c r="S561" s="40" t="s">
        <v>5</v>
      </c>
    </row>
    <row r="562" spans="19:19">
      <c r="S562" s="40" t="s">
        <v>5</v>
      </c>
    </row>
    <row r="563" spans="19:19">
      <c r="S563" s="40" t="s">
        <v>5</v>
      </c>
    </row>
    <row r="564" spans="19:19">
      <c r="S564" s="40" t="s">
        <v>5</v>
      </c>
    </row>
    <row r="565" spans="19:19">
      <c r="S565" s="40" t="s">
        <v>5</v>
      </c>
    </row>
    <row r="566" spans="19:19">
      <c r="S566" s="40" t="s">
        <v>5</v>
      </c>
    </row>
    <row r="567" spans="19:19">
      <c r="S567" s="40" t="s">
        <v>5</v>
      </c>
    </row>
    <row r="568" spans="19:19">
      <c r="S568" s="40" t="s">
        <v>5</v>
      </c>
    </row>
    <row r="569" spans="19:19">
      <c r="S569" s="40" t="s">
        <v>5</v>
      </c>
    </row>
    <row r="570" spans="19:19">
      <c r="S570" s="40" t="s">
        <v>5</v>
      </c>
    </row>
    <row r="571" spans="19:19">
      <c r="S571" s="40" t="s">
        <v>5</v>
      </c>
    </row>
    <row r="572" spans="19:19">
      <c r="S572" s="40" t="s">
        <v>5</v>
      </c>
    </row>
    <row r="573" spans="19:19">
      <c r="S573" s="40" t="s">
        <v>5</v>
      </c>
    </row>
    <row r="574" spans="19:19">
      <c r="S574" s="40" t="s">
        <v>5</v>
      </c>
    </row>
    <row r="575" spans="19:19">
      <c r="S575" s="40" t="s">
        <v>5</v>
      </c>
    </row>
    <row r="576" spans="19:19">
      <c r="S576" s="40" t="s">
        <v>5</v>
      </c>
    </row>
    <row r="577" spans="19:19">
      <c r="S577" s="40" t="s">
        <v>5</v>
      </c>
    </row>
    <row r="578" spans="19:19">
      <c r="S578" s="40" t="s">
        <v>5</v>
      </c>
    </row>
    <row r="579" spans="19:19">
      <c r="S579" s="40" t="s">
        <v>5</v>
      </c>
    </row>
    <row r="580" spans="19:19">
      <c r="S580" s="40" t="s">
        <v>5</v>
      </c>
    </row>
    <row r="581" spans="19:19">
      <c r="S581" s="40" t="s">
        <v>5</v>
      </c>
    </row>
    <row r="582" spans="19:19">
      <c r="S582" s="40" t="s">
        <v>5</v>
      </c>
    </row>
    <row r="583" spans="19:19">
      <c r="S583" s="40" t="s">
        <v>5</v>
      </c>
    </row>
    <row r="584" spans="19:19">
      <c r="S584" s="40" t="s">
        <v>5</v>
      </c>
    </row>
    <row r="585" spans="19:19">
      <c r="S585" s="40" t="s">
        <v>5</v>
      </c>
    </row>
    <row r="586" spans="19:19">
      <c r="S586" s="40" t="s">
        <v>5</v>
      </c>
    </row>
    <row r="587" spans="19:19">
      <c r="S587" s="40" t="s">
        <v>5</v>
      </c>
    </row>
    <row r="588" spans="19:19">
      <c r="S588" s="40" t="s">
        <v>5</v>
      </c>
    </row>
    <row r="589" spans="19:19">
      <c r="S589" s="40" t="s">
        <v>5</v>
      </c>
    </row>
    <row r="590" spans="19:19">
      <c r="S590" s="40" t="s">
        <v>5</v>
      </c>
    </row>
    <row r="591" spans="19:19">
      <c r="S591" s="40" t="s">
        <v>5</v>
      </c>
    </row>
    <row r="592" spans="19:19">
      <c r="S592" s="40" t="s">
        <v>5</v>
      </c>
    </row>
    <row r="593" spans="19:19">
      <c r="S593" s="40" t="s">
        <v>5</v>
      </c>
    </row>
    <row r="594" spans="19:19">
      <c r="S594" s="40" t="s">
        <v>5</v>
      </c>
    </row>
    <row r="595" spans="19:19">
      <c r="S595" s="40" t="s">
        <v>5</v>
      </c>
    </row>
    <row r="596" spans="19:19">
      <c r="S596" s="40" t="s">
        <v>5</v>
      </c>
    </row>
    <row r="597" spans="19:19">
      <c r="S597" s="40" t="s">
        <v>5</v>
      </c>
    </row>
    <row r="598" spans="19:19">
      <c r="S598" s="40" t="s">
        <v>5</v>
      </c>
    </row>
    <row r="599" spans="19:19">
      <c r="S599" s="40" t="s">
        <v>5</v>
      </c>
    </row>
    <row r="600" spans="19:19">
      <c r="S600" s="40" t="s">
        <v>5</v>
      </c>
    </row>
    <row r="601" spans="19:19">
      <c r="S601" s="40" t="s">
        <v>5</v>
      </c>
    </row>
    <row r="602" spans="19:19">
      <c r="S602" s="40" t="s">
        <v>5</v>
      </c>
    </row>
    <row r="603" spans="19:19">
      <c r="S603" s="40" t="s">
        <v>5</v>
      </c>
    </row>
    <row r="604" spans="19:19">
      <c r="S604" s="40" t="s">
        <v>5</v>
      </c>
    </row>
    <row r="605" spans="19:19">
      <c r="S605" s="40" t="s">
        <v>5</v>
      </c>
    </row>
    <row r="606" spans="19:19">
      <c r="S606" s="40" t="s">
        <v>5</v>
      </c>
    </row>
    <row r="607" spans="19:19">
      <c r="S607" s="40" t="s">
        <v>5</v>
      </c>
    </row>
    <row r="608" spans="19:19">
      <c r="S608" s="40" t="s">
        <v>5</v>
      </c>
    </row>
    <row r="609" spans="19:19">
      <c r="S609" s="40" t="s">
        <v>5</v>
      </c>
    </row>
    <row r="610" spans="19:19">
      <c r="S610" s="40" t="s">
        <v>5</v>
      </c>
    </row>
    <row r="611" spans="19:19">
      <c r="S611" s="40" t="s">
        <v>5</v>
      </c>
    </row>
    <row r="612" spans="19:19">
      <c r="S612" s="40" t="s">
        <v>5</v>
      </c>
    </row>
    <row r="613" spans="19:19">
      <c r="S613" s="40" t="s">
        <v>5</v>
      </c>
    </row>
    <row r="614" spans="19:19">
      <c r="S614" s="40" t="s">
        <v>5</v>
      </c>
    </row>
    <row r="615" spans="19:19">
      <c r="S615" s="40" t="s">
        <v>5</v>
      </c>
    </row>
    <row r="616" spans="19:19">
      <c r="S616" s="40" t="s">
        <v>5</v>
      </c>
    </row>
    <row r="617" spans="19:19">
      <c r="S617" s="40" t="s">
        <v>5</v>
      </c>
    </row>
    <row r="618" spans="19:19">
      <c r="S618" s="40" t="s">
        <v>5</v>
      </c>
    </row>
    <row r="619" spans="19:19">
      <c r="S619" s="40" t="s">
        <v>5</v>
      </c>
    </row>
    <row r="620" spans="19:19">
      <c r="S620" s="40" t="s">
        <v>5</v>
      </c>
    </row>
    <row r="621" spans="19:19">
      <c r="S621" s="40" t="s">
        <v>5</v>
      </c>
    </row>
    <row r="622" spans="19:19">
      <c r="S622" s="40" t="s">
        <v>5</v>
      </c>
    </row>
    <row r="623" spans="19:19">
      <c r="S623" s="40" t="s">
        <v>5</v>
      </c>
    </row>
    <row r="624" spans="19:19">
      <c r="S624" s="40" t="s">
        <v>5</v>
      </c>
    </row>
    <row r="625" spans="19:19">
      <c r="S625" s="40" t="s">
        <v>5</v>
      </c>
    </row>
    <row r="626" spans="19:19">
      <c r="S626" s="40" t="s">
        <v>5</v>
      </c>
    </row>
    <row r="627" spans="19:19">
      <c r="S627" s="40" t="s">
        <v>5</v>
      </c>
    </row>
    <row r="628" spans="19:19">
      <c r="S628" s="40" t="s">
        <v>5</v>
      </c>
    </row>
    <row r="629" spans="19:19">
      <c r="S629" s="40" t="s">
        <v>5</v>
      </c>
    </row>
    <row r="630" spans="19:19">
      <c r="S630" s="40" t="s">
        <v>5</v>
      </c>
    </row>
    <row r="631" spans="19:19">
      <c r="S631" s="40" t="s">
        <v>5</v>
      </c>
    </row>
    <row r="632" spans="19:19">
      <c r="S632" s="40" t="s">
        <v>5</v>
      </c>
    </row>
    <row r="633" spans="19:19">
      <c r="S633" s="40" t="s">
        <v>5</v>
      </c>
    </row>
    <row r="634" spans="19:19">
      <c r="S634" s="40" t="s">
        <v>5</v>
      </c>
    </row>
    <row r="635" spans="19:19">
      <c r="S635" s="40" t="s">
        <v>5</v>
      </c>
    </row>
    <row r="636" spans="19:19">
      <c r="S636" s="40" t="s">
        <v>5</v>
      </c>
    </row>
    <row r="637" spans="19:19">
      <c r="S637" s="40" t="s">
        <v>5</v>
      </c>
    </row>
    <row r="638" spans="19:19">
      <c r="S638" s="40" t="s">
        <v>5</v>
      </c>
    </row>
    <row r="639" spans="19:19">
      <c r="S639" s="40" t="s">
        <v>5</v>
      </c>
    </row>
    <row r="640" spans="19:19">
      <c r="S640" s="40" t="s">
        <v>5</v>
      </c>
    </row>
    <row r="641" spans="19:19">
      <c r="S641" s="40" t="s">
        <v>5</v>
      </c>
    </row>
    <row r="642" spans="19:19">
      <c r="S642" s="40" t="s">
        <v>5</v>
      </c>
    </row>
    <row r="643" spans="19:19">
      <c r="S643" s="40" t="s">
        <v>5</v>
      </c>
    </row>
    <row r="644" spans="19:19">
      <c r="S644" s="40" t="s">
        <v>5</v>
      </c>
    </row>
    <row r="645" spans="19:19">
      <c r="S645" s="40" t="s">
        <v>5</v>
      </c>
    </row>
    <row r="646" spans="19:19">
      <c r="S646" s="40" t="s">
        <v>5</v>
      </c>
    </row>
    <row r="647" spans="19:19">
      <c r="S647" s="40" t="s">
        <v>5</v>
      </c>
    </row>
    <row r="648" spans="19:19">
      <c r="S648" s="40" t="s">
        <v>5</v>
      </c>
    </row>
    <row r="649" spans="19:19">
      <c r="S649" s="40" t="s">
        <v>5</v>
      </c>
    </row>
    <row r="650" spans="19:19">
      <c r="S650" s="40" t="s">
        <v>5</v>
      </c>
    </row>
    <row r="651" spans="19:19">
      <c r="S651" s="40" t="s">
        <v>5</v>
      </c>
    </row>
    <row r="652" spans="19:19">
      <c r="S652" s="40" t="s">
        <v>5</v>
      </c>
    </row>
    <row r="653" spans="19:19">
      <c r="S653" s="40" t="s">
        <v>5</v>
      </c>
    </row>
    <row r="654" spans="19:19">
      <c r="S654" s="40" t="s">
        <v>5</v>
      </c>
    </row>
    <row r="655" spans="19:19">
      <c r="S655" s="40" t="s">
        <v>5</v>
      </c>
    </row>
    <row r="656" spans="19:19">
      <c r="S656" s="40" t="s">
        <v>5</v>
      </c>
    </row>
    <row r="657" spans="19:19">
      <c r="S657" s="40" t="s">
        <v>5</v>
      </c>
    </row>
    <row r="658" spans="19:19">
      <c r="S658" s="40" t="s">
        <v>5</v>
      </c>
    </row>
    <row r="659" spans="19:19">
      <c r="S659" s="40" t="s">
        <v>5</v>
      </c>
    </row>
    <row r="660" spans="19:19">
      <c r="S660" s="40" t="s">
        <v>5</v>
      </c>
    </row>
    <row r="661" spans="19:19">
      <c r="S661" s="40" t="s">
        <v>5</v>
      </c>
    </row>
    <row r="662" spans="19:19">
      <c r="S662" s="40" t="s">
        <v>5</v>
      </c>
    </row>
    <row r="663" spans="19:19">
      <c r="S663" s="40" t="s">
        <v>5</v>
      </c>
    </row>
    <row r="664" spans="19:19">
      <c r="S664" s="40" t="s">
        <v>5</v>
      </c>
    </row>
    <row r="665" spans="19:19">
      <c r="S665" s="40" t="s">
        <v>5</v>
      </c>
    </row>
    <row r="666" spans="19:19">
      <c r="S666" s="40" t="s">
        <v>5</v>
      </c>
    </row>
    <row r="667" spans="19:19">
      <c r="S667" s="40" t="s">
        <v>5</v>
      </c>
    </row>
    <row r="668" spans="19:19">
      <c r="S668" s="40" t="s">
        <v>5</v>
      </c>
    </row>
    <row r="669" spans="19:19">
      <c r="S669" s="40" t="s">
        <v>5</v>
      </c>
    </row>
    <row r="670" spans="19:19">
      <c r="S670" s="40" t="s">
        <v>5</v>
      </c>
    </row>
    <row r="671" spans="19:19">
      <c r="S671" s="40" t="s">
        <v>5</v>
      </c>
    </row>
    <row r="672" spans="19:19">
      <c r="S672" s="40" t="s">
        <v>5</v>
      </c>
    </row>
    <row r="673" spans="19:19">
      <c r="S673" s="40" t="s">
        <v>5</v>
      </c>
    </row>
    <row r="674" spans="19:19">
      <c r="S674" s="40" t="s">
        <v>5</v>
      </c>
    </row>
    <row r="675" spans="19:19">
      <c r="S675" s="40" t="s">
        <v>5</v>
      </c>
    </row>
    <row r="676" spans="19:19">
      <c r="S676" s="40" t="s">
        <v>5</v>
      </c>
    </row>
    <row r="677" spans="19:19">
      <c r="S677" s="40" t="s">
        <v>5</v>
      </c>
    </row>
    <row r="678" spans="19:19">
      <c r="S678" s="40" t="s">
        <v>5</v>
      </c>
    </row>
    <row r="679" spans="19:19">
      <c r="S679" s="40" t="s">
        <v>5</v>
      </c>
    </row>
    <row r="680" spans="19:19">
      <c r="S680" s="40" t="s">
        <v>5</v>
      </c>
    </row>
    <row r="681" spans="19:19">
      <c r="S681" s="40" t="s">
        <v>5</v>
      </c>
    </row>
    <row r="682" spans="19:19">
      <c r="S682" s="40" t="s">
        <v>5</v>
      </c>
    </row>
    <row r="683" spans="19:19">
      <c r="S683" s="40" t="s">
        <v>5</v>
      </c>
    </row>
    <row r="684" spans="19:19">
      <c r="S684" s="40" t="s">
        <v>5</v>
      </c>
    </row>
    <row r="685" spans="19:19">
      <c r="S685" s="40" t="s">
        <v>5</v>
      </c>
    </row>
    <row r="686" spans="19:19">
      <c r="S686" s="40" t="s">
        <v>5</v>
      </c>
    </row>
    <row r="687" spans="19:19">
      <c r="S687" s="40" t="s">
        <v>5</v>
      </c>
    </row>
    <row r="688" spans="19:19">
      <c r="S688" s="40" t="s">
        <v>5</v>
      </c>
    </row>
    <row r="689" spans="19:19">
      <c r="S689" s="40" t="s">
        <v>5</v>
      </c>
    </row>
    <row r="690" spans="19:19">
      <c r="S690" s="40" t="s">
        <v>5</v>
      </c>
    </row>
    <row r="691" spans="19:19">
      <c r="S691" s="40" t="s">
        <v>5</v>
      </c>
    </row>
    <row r="692" spans="19:19">
      <c r="S692" s="40" t="s">
        <v>5</v>
      </c>
    </row>
    <row r="693" spans="19:19">
      <c r="S693" s="40" t="s">
        <v>5</v>
      </c>
    </row>
    <row r="694" spans="19:19">
      <c r="S694" s="40" t="s">
        <v>5</v>
      </c>
    </row>
    <row r="695" spans="19:19">
      <c r="S695" s="40" t="s">
        <v>5</v>
      </c>
    </row>
    <row r="696" spans="19:19">
      <c r="S696" s="40" t="s">
        <v>5</v>
      </c>
    </row>
    <row r="697" spans="19:19">
      <c r="S697" s="40" t="s">
        <v>5</v>
      </c>
    </row>
    <row r="698" spans="19:19">
      <c r="S698" s="40" t="s">
        <v>5</v>
      </c>
    </row>
    <row r="699" spans="19:19">
      <c r="S699" s="40" t="s">
        <v>5</v>
      </c>
    </row>
    <row r="700" spans="19:19">
      <c r="S700" s="40" t="s">
        <v>5</v>
      </c>
    </row>
    <row r="701" spans="19:19">
      <c r="S701" s="40" t="s">
        <v>5</v>
      </c>
    </row>
    <row r="702" spans="19:19">
      <c r="S702" s="40" t="s">
        <v>5</v>
      </c>
    </row>
    <row r="703" spans="19:19">
      <c r="S703" s="40" t="s">
        <v>5</v>
      </c>
    </row>
    <row r="704" spans="19:19">
      <c r="S704" s="40" t="s">
        <v>5</v>
      </c>
    </row>
    <row r="705" spans="19:19">
      <c r="S705" s="40" t="s">
        <v>5</v>
      </c>
    </row>
    <row r="706" spans="19:19">
      <c r="S706" s="40" t="s">
        <v>5</v>
      </c>
    </row>
    <row r="707" spans="19:19">
      <c r="S707" s="40" t="s">
        <v>5</v>
      </c>
    </row>
    <row r="708" spans="19:19">
      <c r="S708" s="40" t="s">
        <v>5</v>
      </c>
    </row>
    <row r="709" spans="19:19">
      <c r="S709" s="40" t="s">
        <v>5</v>
      </c>
    </row>
    <row r="710" spans="19:19">
      <c r="S710" s="40" t="s">
        <v>5</v>
      </c>
    </row>
    <row r="711" spans="19:19">
      <c r="S711" s="40" t="s">
        <v>5</v>
      </c>
    </row>
    <row r="712" spans="19:19">
      <c r="S712" s="40" t="s">
        <v>5</v>
      </c>
    </row>
    <row r="713" spans="19:19">
      <c r="S713" s="40" t="s">
        <v>5</v>
      </c>
    </row>
    <row r="714" spans="19:19">
      <c r="S714" s="40" t="s">
        <v>5</v>
      </c>
    </row>
    <row r="715" spans="19:19">
      <c r="S715" s="40" t="s">
        <v>5</v>
      </c>
    </row>
    <row r="716" spans="19:19">
      <c r="S716" s="40" t="s">
        <v>5</v>
      </c>
    </row>
    <row r="717" spans="19:19">
      <c r="S717" s="40" t="s">
        <v>5</v>
      </c>
    </row>
    <row r="718" spans="19:19">
      <c r="S718" s="40" t="s">
        <v>5</v>
      </c>
    </row>
    <row r="719" spans="19:19">
      <c r="S719" s="40" t="s">
        <v>5</v>
      </c>
    </row>
    <row r="720" spans="19:19">
      <c r="S720" s="40" t="s">
        <v>5</v>
      </c>
    </row>
    <row r="721" spans="19:19">
      <c r="S721" s="40" t="s">
        <v>5</v>
      </c>
    </row>
    <row r="722" spans="19:19">
      <c r="S722" s="40" t="s">
        <v>5</v>
      </c>
    </row>
    <row r="723" spans="19:19">
      <c r="S723" s="40" t="s">
        <v>5</v>
      </c>
    </row>
    <row r="724" spans="19:19">
      <c r="S724" s="40" t="s">
        <v>5</v>
      </c>
    </row>
    <row r="725" spans="19:19">
      <c r="S725" s="40" t="s">
        <v>5</v>
      </c>
    </row>
    <row r="726" spans="19:19">
      <c r="S726" s="40" t="s">
        <v>5</v>
      </c>
    </row>
    <row r="727" spans="19:19">
      <c r="S727" s="40" t="s">
        <v>5</v>
      </c>
    </row>
    <row r="728" spans="19:19">
      <c r="S728" s="40" t="s">
        <v>5</v>
      </c>
    </row>
    <row r="729" spans="19:19">
      <c r="S729" s="40" t="s">
        <v>5</v>
      </c>
    </row>
    <row r="730" spans="19:19">
      <c r="S730" s="40" t="s">
        <v>5</v>
      </c>
    </row>
    <row r="731" spans="19:19">
      <c r="S731" s="40" t="s">
        <v>5</v>
      </c>
    </row>
    <row r="732" spans="19:19">
      <c r="S732" s="40" t="s">
        <v>5</v>
      </c>
    </row>
    <row r="733" spans="19:19">
      <c r="S733" s="40" t="s">
        <v>5</v>
      </c>
    </row>
    <row r="734" spans="19:19">
      <c r="S734" s="40" t="s">
        <v>5</v>
      </c>
    </row>
    <row r="735" spans="19:19">
      <c r="S735" s="40" t="s">
        <v>5</v>
      </c>
    </row>
    <row r="736" spans="19:19">
      <c r="S736" s="40" t="s">
        <v>5</v>
      </c>
    </row>
    <row r="737" spans="19:19">
      <c r="S737" s="40" t="s">
        <v>5</v>
      </c>
    </row>
    <row r="738" spans="19:19">
      <c r="S738" s="40" t="s">
        <v>5</v>
      </c>
    </row>
    <row r="739" spans="19:19">
      <c r="S739" s="40" t="s">
        <v>5</v>
      </c>
    </row>
    <row r="740" spans="19:19">
      <c r="S740" s="40" t="s">
        <v>5</v>
      </c>
    </row>
    <row r="741" spans="19:19">
      <c r="S741" s="40" t="s">
        <v>5</v>
      </c>
    </row>
    <row r="742" spans="19:19">
      <c r="S742" s="40" t="s">
        <v>5</v>
      </c>
    </row>
    <row r="743" spans="19:19">
      <c r="S743" s="40" t="s">
        <v>5</v>
      </c>
    </row>
    <row r="744" spans="19:19">
      <c r="S744" s="40" t="s">
        <v>5</v>
      </c>
    </row>
    <row r="745" spans="19:19">
      <c r="S745" s="40" t="s">
        <v>5</v>
      </c>
    </row>
    <row r="746" spans="19:19">
      <c r="S746" s="40" t="s">
        <v>5</v>
      </c>
    </row>
    <row r="747" spans="19:19">
      <c r="S747" s="40" t="s">
        <v>5</v>
      </c>
    </row>
    <row r="748" spans="19:19">
      <c r="S748" s="40" t="s">
        <v>5</v>
      </c>
    </row>
    <row r="749" spans="19:19">
      <c r="S749" s="40" t="s">
        <v>5</v>
      </c>
    </row>
    <row r="750" spans="19:19">
      <c r="S750" s="40" t="s">
        <v>5</v>
      </c>
    </row>
    <row r="751" spans="19:19">
      <c r="S751" s="40" t="s">
        <v>5</v>
      </c>
    </row>
    <row r="752" spans="19:19">
      <c r="S752" s="40" t="s">
        <v>5</v>
      </c>
    </row>
    <row r="753" spans="19:19">
      <c r="S753" s="40" t="s">
        <v>5</v>
      </c>
    </row>
    <row r="754" spans="19:19">
      <c r="S754" s="40" t="s">
        <v>5</v>
      </c>
    </row>
    <row r="755" spans="19:19">
      <c r="S755" s="40" t="s">
        <v>5</v>
      </c>
    </row>
    <row r="756" spans="19:19">
      <c r="S756" s="40" t="s">
        <v>5</v>
      </c>
    </row>
    <row r="757" spans="19:19">
      <c r="S757" s="40" t="s">
        <v>5</v>
      </c>
    </row>
    <row r="758" spans="19:19">
      <c r="S758" s="40" t="s">
        <v>5</v>
      </c>
    </row>
    <row r="759" spans="19:19">
      <c r="S759" s="40" t="s">
        <v>5</v>
      </c>
    </row>
    <row r="760" spans="19:19">
      <c r="S760" s="40" t="s">
        <v>5</v>
      </c>
    </row>
    <row r="761" spans="19:19">
      <c r="S761" s="40" t="s">
        <v>5</v>
      </c>
    </row>
    <row r="762" spans="19:19">
      <c r="S762" s="40" t="s">
        <v>5</v>
      </c>
    </row>
    <row r="763" spans="19:19">
      <c r="S763" s="40" t="s">
        <v>5</v>
      </c>
    </row>
    <row r="764" spans="19:19">
      <c r="S764" s="40" t="s">
        <v>5</v>
      </c>
    </row>
    <row r="765" spans="19:19">
      <c r="S765" s="40" t="s">
        <v>5</v>
      </c>
    </row>
    <row r="766" spans="19:19">
      <c r="S766" s="40" t="s">
        <v>5</v>
      </c>
    </row>
    <row r="767" spans="19:19">
      <c r="S767" s="40" t="s">
        <v>5</v>
      </c>
    </row>
    <row r="768" spans="19:19">
      <c r="S768" s="40" t="s">
        <v>5</v>
      </c>
    </row>
    <row r="769" spans="19:19">
      <c r="S769" s="40" t="s">
        <v>5</v>
      </c>
    </row>
    <row r="770" spans="19:19">
      <c r="S770" s="40" t="s">
        <v>5</v>
      </c>
    </row>
    <row r="771" spans="19:19">
      <c r="S771" s="40" t="s">
        <v>5</v>
      </c>
    </row>
    <row r="772" spans="19:19">
      <c r="S772" s="40" t="s">
        <v>5</v>
      </c>
    </row>
    <row r="773" spans="19:19">
      <c r="S773" s="40" t="s">
        <v>5</v>
      </c>
    </row>
    <row r="774" spans="19:19">
      <c r="S774" s="40" t="s">
        <v>5</v>
      </c>
    </row>
    <row r="775" spans="19:19">
      <c r="S775" s="40" t="s">
        <v>5</v>
      </c>
    </row>
    <row r="776" spans="19:19">
      <c r="S776" s="40" t="s">
        <v>5</v>
      </c>
    </row>
    <row r="777" spans="19:19">
      <c r="S777" s="40" t="s">
        <v>5</v>
      </c>
    </row>
    <row r="778" spans="19:19">
      <c r="S778" s="40" t="s">
        <v>5</v>
      </c>
    </row>
    <row r="779" spans="19:19">
      <c r="S779" s="40" t="s">
        <v>5</v>
      </c>
    </row>
    <row r="780" spans="19:19">
      <c r="S780" s="40" t="s">
        <v>5</v>
      </c>
    </row>
    <row r="781" spans="19:19">
      <c r="S781" s="40" t="s">
        <v>5</v>
      </c>
    </row>
    <row r="782" spans="19:19">
      <c r="S782" s="40" t="s">
        <v>5</v>
      </c>
    </row>
    <row r="783" spans="19:19">
      <c r="S783" s="40" t="s">
        <v>5</v>
      </c>
    </row>
    <row r="784" spans="19:19">
      <c r="S784" s="40" t="s">
        <v>5</v>
      </c>
    </row>
    <row r="785" spans="19:19">
      <c r="S785" s="40" t="s">
        <v>5</v>
      </c>
    </row>
    <row r="786" spans="19:19">
      <c r="S786" s="40" t="s">
        <v>5</v>
      </c>
    </row>
    <row r="787" spans="19:19">
      <c r="S787" s="40" t="s">
        <v>5</v>
      </c>
    </row>
    <row r="788" spans="19:19">
      <c r="S788" s="40" t="s">
        <v>5</v>
      </c>
    </row>
    <row r="789" spans="19:19">
      <c r="S789" s="40" t="s">
        <v>5</v>
      </c>
    </row>
    <row r="790" spans="19:19">
      <c r="S790" s="40" t="s">
        <v>5</v>
      </c>
    </row>
    <row r="791" spans="19:19">
      <c r="S791" s="40" t="s">
        <v>5</v>
      </c>
    </row>
    <row r="792" spans="19:19">
      <c r="S792" s="40" t="s">
        <v>5</v>
      </c>
    </row>
    <row r="793" spans="19:19">
      <c r="S793" s="40" t="s">
        <v>5</v>
      </c>
    </row>
    <row r="794" spans="19:19">
      <c r="S794" s="40" t="s">
        <v>5</v>
      </c>
    </row>
    <row r="795" spans="19:19">
      <c r="S795" s="40" t="s">
        <v>5</v>
      </c>
    </row>
    <row r="796" spans="19:19">
      <c r="S796" s="40" t="s">
        <v>5</v>
      </c>
    </row>
    <row r="797" spans="19:19">
      <c r="S797" s="40" t="s">
        <v>5</v>
      </c>
    </row>
    <row r="798" spans="19:19">
      <c r="S798" s="40" t="s">
        <v>5</v>
      </c>
    </row>
    <row r="799" spans="19:19">
      <c r="S799" s="40" t="s">
        <v>5</v>
      </c>
    </row>
    <row r="800" spans="19:19">
      <c r="S800" s="40" t="s">
        <v>5</v>
      </c>
    </row>
    <row r="801" spans="19:19">
      <c r="S801" s="40" t="s">
        <v>5</v>
      </c>
    </row>
    <row r="802" spans="19:19">
      <c r="S802" s="40" t="s">
        <v>5</v>
      </c>
    </row>
    <row r="803" spans="19:19">
      <c r="S803" s="40" t="s">
        <v>5</v>
      </c>
    </row>
    <row r="804" spans="19:19">
      <c r="S804" s="40" t="s">
        <v>5</v>
      </c>
    </row>
    <row r="805" spans="19:19">
      <c r="S805" s="40" t="s">
        <v>5</v>
      </c>
    </row>
    <row r="806" spans="19:19">
      <c r="S806" s="40" t="s">
        <v>5</v>
      </c>
    </row>
    <row r="807" spans="19:19">
      <c r="S807" s="40" t="s">
        <v>5</v>
      </c>
    </row>
    <row r="808" spans="19:19">
      <c r="S808" s="40" t="s">
        <v>5</v>
      </c>
    </row>
    <row r="809" spans="19:19">
      <c r="S809" s="40" t="s">
        <v>5</v>
      </c>
    </row>
    <row r="810" spans="19:19">
      <c r="S810" s="40" t="s">
        <v>5</v>
      </c>
    </row>
    <row r="811" spans="19:19">
      <c r="S811" s="40" t="s">
        <v>5</v>
      </c>
    </row>
    <row r="812" spans="19:19">
      <c r="S812" s="40" t="s">
        <v>5</v>
      </c>
    </row>
    <row r="813" spans="19:19">
      <c r="S813" s="40" t="s">
        <v>5</v>
      </c>
    </row>
    <row r="814" spans="19:19">
      <c r="S814" s="40" t="s">
        <v>5</v>
      </c>
    </row>
    <row r="815" spans="19:19">
      <c r="S815" s="40" t="s">
        <v>5</v>
      </c>
    </row>
    <row r="816" spans="19:19">
      <c r="S816" s="40" t="s">
        <v>5</v>
      </c>
    </row>
    <row r="817" spans="19:19">
      <c r="S817" s="40" t="s">
        <v>5</v>
      </c>
    </row>
    <row r="818" spans="19:19">
      <c r="S818" s="40" t="s">
        <v>5</v>
      </c>
    </row>
    <row r="819" spans="19:19">
      <c r="S819" s="40" t="s">
        <v>5</v>
      </c>
    </row>
    <row r="820" spans="19:19">
      <c r="S820" s="40" t="s">
        <v>5</v>
      </c>
    </row>
    <row r="821" spans="19:19">
      <c r="S821" s="40" t="s">
        <v>5</v>
      </c>
    </row>
    <row r="822" spans="19:19">
      <c r="S822" s="40" t="s">
        <v>5</v>
      </c>
    </row>
    <row r="823" spans="19:19">
      <c r="S823" s="40" t="s">
        <v>5</v>
      </c>
    </row>
    <row r="824" spans="19:19">
      <c r="S824" s="40" t="s">
        <v>5</v>
      </c>
    </row>
    <row r="825" spans="19:19">
      <c r="S825" s="40" t="s">
        <v>5</v>
      </c>
    </row>
    <row r="826" spans="19:19">
      <c r="S826" s="40" t="s">
        <v>5</v>
      </c>
    </row>
    <row r="827" spans="19:19">
      <c r="S827" s="40" t="s">
        <v>5</v>
      </c>
    </row>
    <row r="828" spans="19:19">
      <c r="S828" s="40" t="s">
        <v>5</v>
      </c>
    </row>
    <row r="829" spans="19:19">
      <c r="S829" s="40" t="s">
        <v>5</v>
      </c>
    </row>
    <row r="830" spans="19:19">
      <c r="S830" s="40" t="s">
        <v>5</v>
      </c>
    </row>
    <row r="831" spans="19:19">
      <c r="S831" s="40" t="s">
        <v>5</v>
      </c>
    </row>
    <row r="832" spans="19:19">
      <c r="S832" s="40" t="s">
        <v>5</v>
      </c>
    </row>
    <row r="833" spans="19:19">
      <c r="S833" s="40" t="s">
        <v>5</v>
      </c>
    </row>
    <row r="834" spans="19:19">
      <c r="S834" s="40" t="s">
        <v>5</v>
      </c>
    </row>
    <row r="835" spans="19:19">
      <c r="S835" s="40" t="s">
        <v>5</v>
      </c>
    </row>
    <row r="836" spans="19:19">
      <c r="S836" s="40" t="s">
        <v>5</v>
      </c>
    </row>
    <row r="837" spans="19:19">
      <c r="S837" s="40" t="s">
        <v>5</v>
      </c>
    </row>
    <row r="838" spans="19:19">
      <c r="S838" s="40" t="s">
        <v>5</v>
      </c>
    </row>
    <row r="839" spans="19:19">
      <c r="S839" s="40" t="s">
        <v>5</v>
      </c>
    </row>
    <row r="840" spans="19:19">
      <c r="S840" s="40" t="s">
        <v>5</v>
      </c>
    </row>
    <row r="841" spans="19:19">
      <c r="S841" s="40" t="s">
        <v>5</v>
      </c>
    </row>
    <row r="842" spans="19:19">
      <c r="S842" s="40" t="s">
        <v>5</v>
      </c>
    </row>
    <row r="843" spans="19:19">
      <c r="S843" s="40" t="s">
        <v>5</v>
      </c>
    </row>
    <row r="844" spans="19:19">
      <c r="S844" s="40" t="s">
        <v>5</v>
      </c>
    </row>
    <row r="845" spans="19:19">
      <c r="S845" s="40" t="s">
        <v>5</v>
      </c>
    </row>
    <row r="846" spans="19:19">
      <c r="S846" s="40" t="s">
        <v>5</v>
      </c>
    </row>
    <row r="847" spans="19:19">
      <c r="S847" s="40" t="s">
        <v>5</v>
      </c>
    </row>
    <row r="848" spans="19:19">
      <c r="S848" s="40" t="s">
        <v>5</v>
      </c>
    </row>
    <row r="849" spans="19:19">
      <c r="S849" s="40" t="s">
        <v>5</v>
      </c>
    </row>
    <row r="850" spans="19:19">
      <c r="S850" s="40" t="s">
        <v>5</v>
      </c>
    </row>
    <row r="851" spans="19:19">
      <c r="S851" s="40" t="s">
        <v>5</v>
      </c>
    </row>
    <row r="852" spans="19:19">
      <c r="S852" s="40" t="s">
        <v>5</v>
      </c>
    </row>
    <row r="853" spans="19:19">
      <c r="S853" s="40" t="s">
        <v>5</v>
      </c>
    </row>
    <row r="854" spans="19:19">
      <c r="S854" s="40" t="s">
        <v>5</v>
      </c>
    </row>
    <row r="855" spans="19:19">
      <c r="S855" s="40" t="s">
        <v>5</v>
      </c>
    </row>
    <row r="856" spans="19:19">
      <c r="S856" s="40" t="s">
        <v>5</v>
      </c>
    </row>
    <row r="857" spans="19:19">
      <c r="S857" s="40" t="s">
        <v>5</v>
      </c>
    </row>
    <row r="858" spans="19:19">
      <c r="S858" s="40" t="s">
        <v>5</v>
      </c>
    </row>
    <row r="859" spans="19:19">
      <c r="S859" s="40" t="s">
        <v>5</v>
      </c>
    </row>
    <row r="860" spans="19:19">
      <c r="S860" s="40" t="s">
        <v>5</v>
      </c>
    </row>
    <row r="861" spans="19:19">
      <c r="S861" s="40" t="s">
        <v>5</v>
      </c>
    </row>
    <row r="862" spans="19:19">
      <c r="S862" s="40" t="s">
        <v>5</v>
      </c>
    </row>
    <row r="863" spans="19:19">
      <c r="S863" s="40" t="s">
        <v>5</v>
      </c>
    </row>
    <row r="864" spans="19:19">
      <c r="S864" s="40" t="s">
        <v>5</v>
      </c>
    </row>
    <row r="865" spans="19:19">
      <c r="S865" s="40" t="s">
        <v>5</v>
      </c>
    </row>
    <row r="866" spans="19:19">
      <c r="S866" s="40" t="s">
        <v>5</v>
      </c>
    </row>
    <row r="867" spans="19:19">
      <c r="S867" s="40" t="s">
        <v>5</v>
      </c>
    </row>
    <row r="868" spans="19:19">
      <c r="S868" s="40" t="s">
        <v>5</v>
      </c>
    </row>
    <row r="869" spans="19:19">
      <c r="S869" s="40" t="s">
        <v>5</v>
      </c>
    </row>
    <row r="870" spans="19:19">
      <c r="S870" s="40" t="s">
        <v>5</v>
      </c>
    </row>
    <row r="871" spans="19:19">
      <c r="S871" s="40" t="s">
        <v>5</v>
      </c>
    </row>
    <row r="872" spans="19:19">
      <c r="S872" s="40" t="s">
        <v>5</v>
      </c>
    </row>
    <row r="873" spans="19:19">
      <c r="S873" s="40" t="s">
        <v>5</v>
      </c>
    </row>
    <row r="874" spans="19:19">
      <c r="S874" s="40" t="s">
        <v>5</v>
      </c>
    </row>
    <row r="875" spans="19:19">
      <c r="S875" s="40" t="s">
        <v>5</v>
      </c>
    </row>
    <row r="876" spans="19:19">
      <c r="S876" s="40" t="s">
        <v>5</v>
      </c>
    </row>
    <row r="877" spans="19:19">
      <c r="S877" s="40" t="s">
        <v>5</v>
      </c>
    </row>
    <row r="878" spans="19:19">
      <c r="S878" s="40" t="s">
        <v>5</v>
      </c>
    </row>
    <row r="879" spans="19:19">
      <c r="S879" s="40" t="s">
        <v>5</v>
      </c>
    </row>
    <row r="880" spans="19:19">
      <c r="S880" s="40" t="s">
        <v>5</v>
      </c>
    </row>
    <row r="881" spans="19:19">
      <c r="S881" s="40" t="s">
        <v>5</v>
      </c>
    </row>
    <row r="882" spans="19:19">
      <c r="S882" s="40" t="s">
        <v>5</v>
      </c>
    </row>
    <row r="883" spans="19:19">
      <c r="S883" s="40" t="s">
        <v>5</v>
      </c>
    </row>
    <row r="884" spans="19:19">
      <c r="S884" s="40" t="s">
        <v>5</v>
      </c>
    </row>
    <row r="885" spans="19:19">
      <c r="S885" s="40" t="s">
        <v>5</v>
      </c>
    </row>
    <row r="886" spans="19:19">
      <c r="S886" s="40" t="s">
        <v>5</v>
      </c>
    </row>
    <row r="887" spans="19:19">
      <c r="S887" s="40" t="s">
        <v>5</v>
      </c>
    </row>
    <row r="888" spans="19:19">
      <c r="S888" s="40" t="s">
        <v>5</v>
      </c>
    </row>
    <row r="889" spans="19:19">
      <c r="S889" s="40" t="s">
        <v>5</v>
      </c>
    </row>
    <row r="890" spans="19:19">
      <c r="S890" s="40" t="s">
        <v>5</v>
      </c>
    </row>
    <row r="891" spans="19:19">
      <c r="S891" s="40" t="s">
        <v>5</v>
      </c>
    </row>
    <row r="892" spans="19:19">
      <c r="S892" s="40" t="s">
        <v>5</v>
      </c>
    </row>
    <row r="893" spans="19:19">
      <c r="S893" s="40" t="s">
        <v>5</v>
      </c>
    </row>
    <row r="894" spans="19:19">
      <c r="S894" s="40" t="s">
        <v>5</v>
      </c>
    </row>
    <row r="895" spans="19:19">
      <c r="S895" s="40" t="s">
        <v>5</v>
      </c>
    </row>
    <row r="896" spans="19:19">
      <c r="S896" s="40" t="s">
        <v>5</v>
      </c>
    </row>
    <row r="897" spans="19:19">
      <c r="S897" s="40" t="s">
        <v>5</v>
      </c>
    </row>
    <row r="898" spans="19:19">
      <c r="S898" s="40" t="s">
        <v>5</v>
      </c>
    </row>
    <row r="899" spans="19:19">
      <c r="S899" s="40" t="s">
        <v>5</v>
      </c>
    </row>
    <row r="900" spans="19:19">
      <c r="S900" s="40" t="s">
        <v>5</v>
      </c>
    </row>
    <row r="901" spans="19:19">
      <c r="S901" s="40" t="s">
        <v>5</v>
      </c>
    </row>
    <row r="902" spans="19:19">
      <c r="S902" s="40" t="s">
        <v>5</v>
      </c>
    </row>
    <row r="903" spans="19:19">
      <c r="S903" s="40" t="s">
        <v>5</v>
      </c>
    </row>
    <row r="904" spans="19:19">
      <c r="S904" s="40" t="s">
        <v>5</v>
      </c>
    </row>
    <row r="905" spans="19:19">
      <c r="S905" s="40" t="s">
        <v>5</v>
      </c>
    </row>
    <row r="906" spans="19:19">
      <c r="S906" s="40" t="s">
        <v>5</v>
      </c>
    </row>
    <row r="907" spans="19:19">
      <c r="S907" s="40" t="s">
        <v>5</v>
      </c>
    </row>
    <row r="908" spans="19:19">
      <c r="S908" s="40" t="s">
        <v>5</v>
      </c>
    </row>
    <row r="909" spans="19:19">
      <c r="S909" s="40" t="s">
        <v>5</v>
      </c>
    </row>
    <row r="910" spans="19:19">
      <c r="S910" s="40" t="s">
        <v>5</v>
      </c>
    </row>
    <row r="911" spans="19:19">
      <c r="S911" s="40" t="s">
        <v>5</v>
      </c>
    </row>
    <row r="912" spans="19:19">
      <c r="S912" s="40" t="s">
        <v>5</v>
      </c>
    </row>
    <row r="913" spans="19:19">
      <c r="S913" s="40" t="s">
        <v>5</v>
      </c>
    </row>
    <row r="914" spans="19:19">
      <c r="S914" s="40" t="s">
        <v>5</v>
      </c>
    </row>
    <row r="915" spans="19:19">
      <c r="S915" s="40" t="s">
        <v>5</v>
      </c>
    </row>
    <row r="916" spans="19:19">
      <c r="S916" s="40" t="s">
        <v>5</v>
      </c>
    </row>
    <row r="917" spans="19:19">
      <c r="S917" s="40" t="s">
        <v>5</v>
      </c>
    </row>
    <row r="918" spans="19:19">
      <c r="S918" s="40" t="s">
        <v>5</v>
      </c>
    </row>
    <row r="919" spans="19:19">
      <c r="S919" s="40" t="s">
        <v>5</v>
      </c>
    </row>
    <row r="920" spans="19:19">
      <c r="S920" s="40" t="s">
        <v>5</v>
      </c>
    </row>
    <row r="921" spans="19:19">
      <c r="S921" s="40" t="s">
        <v>5</v>
      </c>
    </row>
    <row r="922" spans="19:19">
      <c r="S922" s="40" t="s">
        <v>5</v>
      </c>
    </row>
    <row r="923" spans="19:19">
      <c r="S923" s="40" t="s">
        <v>5</v>
      </c>
    </row>
    <row r="924" spans="19:19">
      <c r="S924" s="40" t="s">
        <v>5</v>
      </c>
    </row>
    <row r="925" spans="19:19">
      <c r="S925" s="40" t="s">
        <v>5</v>
      </c>
    </row>
    <row r="926" spans="19:19">
      <c r="S926" s="40" t="s">
        <v>5</v>
      </c>
    </row>
    <row r="927" spans="19:19">
      <c r="S927" s="40" t="s">
        <v>5</v>
      </c>
    </row>
    <row r="928" spans="19:19">
      <c r="S928" s="40" t="s">
        <v>5</v>
      </c>
    </row>
    <row r="929" spans="19:19">
      <c r="S929" s="40" t="s">
        <v>5</v>
      </c>
    </row>
    <row r="930" spans="19:19">
      <c r="S930" s="40" t="s">
        <v>5</v>
      </c>
    </row>
    <row r="931" spans="19:19">
      <c r="S931" s="40" t="s">
        <v>5</v>
      </c>
    </row>
    <row r="932" spans="19:19">
      <c r="S932" s="40" t="s">
        <v>5</v>
      </c>
    </row>
    <row r="933" spans="19:19">
      <c r="S933" s="40" t="s">
        <v>5</v>
      </c>
    </row>
    <row r="934" spans="19:19">
      <c r="S934" s="40" t="s">
        <v>5</v>
      </c>
    </row>
    <row r="935" spans="19:19">
      <c r="S935" s="40" t="s">
        <v>5</v>
      </c>
    </row>
    <row r="936" spans="19:19">
      <c r="S936" s="40" t="s">
        <v>5</v>
      </c>
    </row>
    <row r="937" spans="19:19">
      <c r="S937" s="40" t="s">
        <v>5</v>
      </c>
    </row>
    <row r="938" spans="19:19">
      <c r="S938" s="40" t="s">
        <v>5</v>
      </c>
    </row>
    <row r="939" spans="19:19">
      <c r="S939" s="40" t="s">
        <v>5</v>
      </c>
    </row>
    <row r="940" spans="19:19">
      <c r="S940" s="40" t="s">
        <v>5</v>
      </c>
    </row>
    <row r="941" spans="19:19">
      <c r="S941" s="40" t="s">
        <v>5</v>
      </c>
    </row>
    <row r="942" spans="19:19">
      <c r="S942" s="40" t="s">
        <v>5</v>
      </c>
    </row>
    <row r="943" spans="19:19">
      <c r="S943" s="40" t="s">
        <v>5</v>
      </c>
    </row>
    <row r="944" spans="19:19">
      <c r="S944" s="40" t="s">
        <v>5</v>
      </c>
    </row>
    <row r="945" spans="19:19">
      <c r="S945" s="40" t="s">
        <v>5</v>
      </c>
    </row>
    <row r="946" spans="19:19">
      <c r="S946" s="40" t="s">
        <v>5</v>
      </c>
    </row>
    <row r="947" spans="19:19">
      <c r="S947" s="40" t="s">
        <v>5</v>
      </c>
    </row>
    <row r="948" spans="19:19">
      <c r="S948" s="40" t="s">
        <v>5</v>
      </c>
    </row>
    <row r="949" spans="19:19">
      <c r="S949" s="40" t="s">
        <v>5</v>
      </c>
    </row>
    <row r="950" spans="19:19">
      <c r="S950" s="40" t="s">
        <v>5</v>
      </c>
    </row>
    <row r="951" spans="19:19">
      <c r="S951" s="40" t="s">
        <v>5</v>
      </c>
    </row>
    <row r="952" spans="19:19">
      <c r="S952" s="40" t="s">
        <v>5</v>
      </c>
    </row>
    <row r="953" spans="19:19">
      <c r="S953" s="40" t="s">
        <v>5</v>
      </c>
    </row>
    <row r="954" spans="19:19">
      <c r="S954" s="40" t="s">
        <v>5</v>
      </c>
    </row>
    <row r="955" spans="19:19">
      <c r="S955" s="40" t="s">
        <v>5</v>
      </c>
    </row>
    <row r="956" spans="19:19">
      <c r="S956" s="40" t="s">
        <v>5</v>
      </c>
    </row>
    <row r="957" spans="19:19">
      <c r="S957" s="40" t="s">
        <v>5</v>
      </c>
    </row>
    <row r="958" spans="19:19">
      <c r="S958" s="40" t="s">
        <v>5</v>
      </c>
    </row>
    <row r="959" spans="19:19">
      <c r="S959" s="40" t="s">
        <v>5</v>
      </c>
    </row>
    <row r="960" spans="19:19">
      <c r="S960" s="40" t="s">
        <v>5</v>
      </c>
    </row>
    <row r="961" spans="19:19">
      <c r="S961" s="40" t="s">
        <v>5</v>
      </c>
    </row>
    <row r="962" spans="19:19">
      <c r="S962" s="40" t="s">
        <v>5</v>
      </c>
    </row>
    <row r="963" spans="19:19">
      <c r="S963" s="40" t="s">
        <v>5</v>
      </c>
    </row>
    <row r="964" spans="19:19">
      <c r="S964" s="40" t="s">
        <v>5</v>
      </c>
    </row>
    <row r="965" spans="19:19">
      <c r="S965" s="40" t="s">
        <v>5</v>
      </c>
    </row>
    <row r="966" spans="19:19">
      <c r="S966" s="40" t="s">
        <v>5</v>
      </c>
    </row>
    <row r="967" spans="19:19">
      <c r="S967" s="40" t="s">
        <v>5</v>
      </c>
    </row>
    <row r="968" spans="19:19">
      <c r="S968" s="40" t="s">
        <v>5</v>
      </c>
    </row>
    <row r="969" spans="19:19">
      <c r="S969" s="40" t="s">
        <v>5</v>
      </c>
    </row>
    <row r="970" spans="19:19">
      <c r="S970" s="40" t="s">
        <v>5</v>
      </c>
    </row>
    <row r="971" spans="19:19">
      <c r="S971" s="40" t="s">
        <v>5</v>
      </c>
    </row>
    <row r="972" spans="19:19">
      <c r="S972" s="40" t="s">
        <v>5</v>
      </c>
    </row>
    <row r="973" spans="19:19">
      <c r="S973" s="40" t="s">
        <v>5</v>
      </c>
    </row>
    <row r="974" spans="19:19">
      <c r="S974" s="40" t="s">
        <v>5</v>
      </c>
    </row>
    <row r="975" spans="19:19">
      <c r="S975" s="40" t="s">
        <v>5</v>
      </c>
    </row>
    <row r="976" spans="19:19">
      <c r="S976" s="40" t="s">
        <v>5</v>
      </c>
    </row>
    <row r="977" spans="19:19">
      <c r="S977" s="40" t="s">
        <v>5</v>
      </c>
    </row>
    <row r="978" spans="19:19">
      <c r="S978" s="40" t="s">
        <v>5</v>
      </c>
    </row>
    <row r="979" spans="19:19">
      <c r="S979" s="40" t="s">
        <v>5</v>
      </c>
    </row>
    <row r="980" spans="19:19">
      <c r="S980" s="40" t="s">
        <v>5</v>
      </c>
    </row>
    <row r="981" spans="19:19">
      <c r="S981" s="40" t="s">
        <v>5</v>
      </c>
    </row>
    <row r="982" spans="19:19">
      <c r="S982" s="40" t="s">
        <v>5</v>
      </c>
    </row>
    <row r="983" spans="19:19">
      <c r="S983" s="40" t="s">
        <v>5</v>
      </c>
    </row>
    <row r="984" spans="19:19">
      <c r="S984" s="40" t="s">
        <v>5</v>
      </c>
    </row>
    <row r="985" spans="19:19">
      <c r="S985" s="40" t="s">
        <v>5</v>
      </c>
    </row>
    <row r="986" spans="19:19">
      <c r="S986" s="40" t="s">
        <v>5</v>
      </c>
    </row>
    <row r="987" spans="19:19">
      <c r="S987" s="40" t="s">
        <v>5</v>
      </c>
    </row>
    <row r="988" spans="19:19">
      <c r="S988" s="40" t="s">
        <v>5</v>
      </c>
    </row>
    <row r="989" spans="19:19">
      <c r="S989" s="40" t="s">
        <v>5</v>
      </c>
    </row>
    <row r="990" spans="19:19">
      <c r="S990" s="40" t="s">
        <v>5</v>
      </c>
    </row>
    <row r="991" spans="19:19">
      <c r="S991" s="40" t="s">
        <v>5</v>
      </c>
    </row>
    <row r="992" spans="19:19">
      <c r="S992" s="40" t="s">
        <v>5</v>
      </c>
    </row>
    <row r="993" spans="19:19">
      <c r="S993" s="40" t="s">
        <v>5</v>
      </c>
    </row>
    <row r="994" spans="19:19">
      <c r="S994" s="40" t="s">
        <v>5</v>
      </c>
    </row>
    <row r="995" spans="19:19">
      <c r="S995" s="40" t="s">
        <v>5</v>
      </c>
    </row>
    <row r="996" spans="19:19">
      <c r="S996" s="40" t="s">
        <v>5</v>
      </c>
    </row>
    <row r="997" spans="19:19">
      <c r="S997" s="40" t="s">
        <v>5</v>
      </c>
    </row>
    <row r="998" spans="19:19">
      <c r="S998" s="40" t="s">
        <v>5</v>
      </c>
    </row>
    <row r="999" spans="19:19">
      <c r="S999" s="40" t="s">
        <v>5</v>
      </c>
    </row>
    <row r="1000" spans="19:19">
      <c r="S1000" s="40" t="s">
        <v>5</v>
      </c>
    </row>
    <row r="1001" spans="19:19">
      <c r="S1001" s="40" t="s">
        <v>5</v>
      </c>
    </row>
    <row r="1002" spans="19:19">
      <c r="S1002" s="40" t="s">
        <v>5</v>
      </c>
    </row>
    <row r="1003" spans="19:19">
      <c r="S1003" s="40" t="s">
        <v>5</v>
      </c>
    </row>
    <row r="1004" spans="19:19">
      <c r="S1004" s="40" t="s">
        <v>5</v>
      </c>
    </row>
    <row r="1005" spans="19:19">
      <c r="S1005" s="40" t="s">
        <v>5</v>
      </c>
    </row>
    <row r="1006" spans="19:19">
      <c r="S1006" s="40" t="s">
        <v>5</v>
      </c>
    </row>
    <row r="1007" spans="19:19">
      <c r="S1007" s="40" t="s">
        <v>5</v>
      </c>
    </row>
    <row r="1008" spans="19:19">
      <c r="S1008" s="40" t="s">
        <v>5</v>
      </c>
    </row>
    <row r="1009" spans="19:19">
      <c r="S1009" s="40" t="s">
        <v>5</v>
      </c>
    </row>
    <row r="1010" spans="19:19">
      <c r="S1010" s="40" t="s">
        <v>5</v>
      </c>
    </row>
    <row r="1011" spans="19:19">
      <c r="S1011" s="40" t="s">
        <v>5</v>
      </c>
    </row>
    <row r="1012" spans="19:19">
      <c r="S1012" s="40" t="s">
        <v>5</v>
      </c>
    </row>
    <row r="1013" spans="19:19">
      <c r="S1013" s="40" t="s">
        <v>5</v>
      </c>
    </row>
    <row r="1014" spans="19:19">
      <c r="S1014" s="40" t="s">
        <v>5</v>
      </c>
    </row>
    <row r="1015" spans="19:19">
      <c r="S1015" s="40" t="s">
        <v>5</v>
      </c>
    </row>
    <row r="1016" spans="19:19">
      <c r="S1016" s="40" t="s">
        <v>5</v>
      </c>
    </row>
    <row r="1017" spans="19:19">
      <c r="S1017" s="40" t="s">
        <v>5</v>
      </c>
    </row>
    <row r="1018" spans="19:19">
      <c r="S1018" s="40" t="s">
        <v>5</v>
      </c>
    </row>
    <row r="1019" spans="19:19">
      <c r="S1019" s="40" t="s">
        <v>5</v>
      </c>
    </row>
    <row r="1020" spans="19:19">
      <c r="S1020" s="40" t="s">
        <v>5</v>
      </c>
    </row>
    <row r="1021" spans="19:19">
      <c r="S1021" s="40" t="s">
        <v>5</v>
      </c>
    </row>
    <row r="1022" spans="19:19">
      <c r="S1022" s="40" t="s">
        <v>5</v>
      </c>
    </row>
    <row r="1023" spans="19:19">
      <c r="S1023" s="40" t="s">
        <v>5</v>
      </c>
    </row>
    <row r="1024" spans="19:19">
      <c r="S1024" s="40" t="s">
        <v>5</v>
      </c>
    </row>
    <row r="1025" spans="19:19">
      <c r="S1025" s="40" t="s">
        <v>5</v>
      </c>
    </row>
    <row r="1026" spans="19:19">
      <c r="S1026" s="40" t="s">
        <v>5</v>
      </c>
    </row>
    <row r="1027" spans="19:19">
      <c r="S1027" s="40" t="s">
        <v>5</v>
      </c>
    </row>
    <row r="1028" spans="19:19">
      <c r="S1028" s="40" t="s">
        <v>5</v>
      </c>
    </row>
    <row r="1029" spans="19:19">
      <c r="S1029" s="40" t="s">
        <v>5</v>
      </c>
    </row>
    <row r="1030" spans="19:19">
      <c r="S1030" s="40" t="s">
        <v>5</v>
      </c>
    </row>
    <row r="1031" spans="19:19">
      <c r="S1031" s="40" t="s">
        <v>5</v>
      </c>
    </row>
    <row r="1032" spans="19:19">
      <c r="S1032" s="40" t="s">
        <v>5</v>
      </c>
    </row>
    <row r="1033" spans="19:19">
      <c r="S1033" s="40" t="s">
        <v>5</v>
      </c>
    </row>
    <row r="1034" spans="19:19">
      <c r="S1034" s="40" t="s">
        <v>5</v>
      </c>
    </row>
    <row r="1035" spans="19:19">
      <c r="S1035" s="40" t="s">
        <v>5</v>
      </c>
    </row>
    <row r="1036" spans="19:19">
      <c r="S1036" s="40" t="s">
        <v>5</v>
      </c>
    </row>
    <row r="1037" spans="19:19">
      <c r="S1037" s="40" t="s">
        <v>5</v>
      </c>
    </row>
    <row r="1038" spans="19:19">
      <c r="S1038" s="40" t="s">
        <v>5</v>
      </c>
    </row>
    <row r="1039" spans="19:19">
      <c r="S1039" s="40" t="s">
        <v>5</v>
      </c>
    </row>
    <row r="1040" spans="19:19">
      <c r="S1040" s="40" t="s">
        <v>5</v>
      </c>
    </row>
    <row r="1041" spans="19:19">
      <c r="S1041" s="40" t="s">
        <v>5</v>
      </c>
    </row>
    <row r="1042" spans="19:19">
      <c r="S1042" s="40" t="s">
        <v>5</v>
      </c>
    </row>
    <row r="1043" spans="19:19">
      <c r="S1043" s="40" t="s">
        <v>5</v>
      </c>
    </row>
    <row r="1044" spans="19:19">
      <c r="S1044" s="40" t="s">
        <v>5</v>
      </c>
    </row>
    <row r="1045" spans="19:19">
      <c r="S1045" s="40" t="s">
        <v>5</v>
      </c>
    </row>
    <row r="1046" spans="19:19">
      <c r="S1046" s="40" t="s">
        <v>5</v>
      </c>
    </row>
    <row r="1047" spans="19:19">
      <c r="S1047" s="40" t="s">
        <v>5</v>
      </c>
    </row>
    <row r="1048" spans="19:19">
      <c r="S1048" s="40" t="s">
        <v>5</v>
      </c>
    </row>
    <row r="1049" spans="19:19">
      <c r="S1049" s="40" t="s">
        <v>5</v>
      </c>
    </row>
    <row r="1050" spans="19:19">
      <c r="S1050" s="40" t="s">
        <v>5</v>
      </c>
    </row>
    <row r="1051" spans="19:19">
      <c r="S1051" s="40" t="s">
        <v>5</v>
      </c>
    </row>
    <row r="1052" spans="19:19">
      <c r="S1052" s="40" t="s">
        <v>5</v>
      </c>
    </row>
    <row r="1053" spans="19:19">
      <c r="S1053" s="40" t="s">
        <v>5</v>
      </c>
    </row>
    <row r="1054" spans="19:19">
      <c r="S1054" s="40" t="s">
        <v>5</v>
      </c>
    </row>
    <row r="1055" spans="19:19">
      <c r="S1055" s="40" t="s">
        <v>5</v>
      </c>
    </row>
    <row r="1056" spans="19:19">
      <c r="S1056" s="40" t="s">
        <v>5</v>
      </c>
    </row>
    <row r="1057" spans="19:19">
      <c r="S1057" s="40" t="s">
        <v>5</v>
      </c>
    </row>
    <row r="1058" spans="19:19">
      <c r="S1058" s="40" t="s">
        <v>5</v>
      </c>
    </row>
    <row r="1059" spans="19:19">
      <c r="S1059" s="40" t="s">
        <v>5</v>
      </c>
    </row>
    <row r="1060" spans="19:19">
      <c r="S1060" s="40" t="s">
        <v>5</v>
      </c>
    </row>
    <row r="1061" spans="19:19">
      <c r="S1061" s="40" t="s">
        <v>5</v>
      </c>
    </row>
    <row r="1062" spans="19:19">
      <c r="S1062" s="40" t="s">
        <v>5</v>
      </c>
    </row>
    <row r="1063" spans="19:19">
      <c r="S1063" s="40" t="s">
        <v>5</v>
      </c>
    </row>
    <row r="1064" spans="19:19">
      <c r="S1064" s="40" t="s">
        <v>5</v>
      </c>
    </row>
    <row r="1065" spans="19:19">
      <c r="S1065" s="40" t="s">
        <v>5</v>
      </c>
    </row>
    <row r="1066" spans="19:19">
      <c r="S1066" s="40" t="s">
        <v>5</v>
      </c>
    </row>
    <row r="1067" spans="19:19">
      <c r="S1067" s="40" t="s">
        <v>5</v>
      </c>
    </row>
    <row r="1068" spans="19:19">
      <c r="S1068" s="40" t="s">
        <v>5</v>
      </c>
    </row>
    <row r="1069" spans="19:19">
      <c r="S1069" s="40" t="s">
        <v>5</v>
      </c>
    </row>
    <row r="1070" spans="19:19">
      <c r="S1070" s="40" t="s">
        <v>5</v>
      </c>
    </row>
    <row r="1071" spans="19:19">
      <c r="S1071" s="40" t="s">
        <v>5</v>
      </c>
    </row>
    <row r="1072" spans="19:19">
      <c r="S1072" s="40" t="s">
        <v>5</v>
      </c>
    </row>
    <row r="1073" spans="19:19">
      <c r="S1073" s="40" t="s">
        <v>5</v>
      </c>
    </row>
    <row r="1074" spans="19:19">
      <c r="S1074" s="40" t="s">
        <v>5</v>
      </c>
    </row>
    <row r="1075" spans="19:19">
      <c r="S1075" s="40" t="s">
        <v>5</v>
      </c>
    </row>
    <row r="1076" spans="19:19">
      <c r="S1076" s="40" t="s">
        <v>5</v>
      </c>
    </row>
    <row r="1077" spans="19:19">
      <c r="S1077" s="40" t="s">
        <v>5</v>
      </c>
    </row>
    <row r="1078" spans="19:19">
      <c r="S1078" s="40" t="s">
        <v>5</v>
      </c>
    </row>
    <row r="1079" spans="19:19">
      <c r="S1079" s="40" t="s">
        <v>5</v>
      </c>
    </row>
    <row r="1080" spans="19:19">
      <c r="S1080" s="40" t="s">
        <v>5</v>
      </c>
    </row>
    <row r="1081" spans="19:19">
      <c r="S1081" s="40" t="s">
        <v>5</v>
      </c>
    </row>
    <row r="1082" spans="19:19">
      <c r="S1082" s="40" t="s">
        <v>5</v>
      </c>
    </row>
    <row r="1083" spans="19:19">
      <c r="S1083" s="40" t="s">
        <v>5</v>
      </c>
    </row>
    <row r="1084" spans="19:19">
      <c r="S1084" s="40" t="s">
        <v>5</v>
      </c>
    </row>
    <row r="1085" spans="19:19">
      <c r="S1085" s="40" t="s">
        <v>5</v>
      </c>
    </row>
    <row r="1086" spans="19:19">
      <c r="S1086" s="40" t="s">
        <v>5</v>
      </c>
    </row>
    <row r="1087" spans="19:19">
      <c r="S1087" s="40" t="s">
        <v>5</v>
      </c>
    </row>
    <row r="1088" spans="19:19">
      <c r="S1088" s="40" t="s">
        <v>5</v>
      </c>
    </row>
    <row r="1089" spans="19:19">
      <c r="S1089" s="40" t="s">
        <v>5</v>
      </c>
    </row>
    <row r="1090" spans="19:19">
      <c r="S1090" s="40" t="s">
        <v>5</v>
      </c>
    </row>
    <row r="1091" spans="19:19">
      <c r="S1091" s="40" t="s">
        <v>5</v>
      </c>
    </row>
    <row r="1092" spans="19:19">
      <c r="S1092" s="40" t="s">
        <v>5</v>
      </c>
    </row>
    <row r="1093" spans="19:19">
      <c r="S1093" s="40" t="s">
        <v>5</v>
      </c>
    </row>
    <row r="1094" spans="19:19">
      <c r="S1094" s="40" t="s">
        <v>5</v>
      </c>
    </row>
    <row r="1095" spans="19:19">
      <c r="S1095" s="40" t="s">
        <v>5</v>
      </c>
    </row>
    <row r="1096" spans="19:19">
      <c r="S1096" s="40" t="s">
        <v>5</v>
      </c>
    </row>
    <row r="1097" spans="19:19">
      <c r="S1097" s="40" t="s">
        <v>5</v>
      </c>
    </row>
    <row r="1098" spans="19:19">
      <c r="S1098" s="40" t="s">
        <v>5</v>
      </c>
    </row>
    <row r="1099" spans="19:19">
      <c r="S1099" s="40" t="s">
        <v>5</v>
      </c>
    </row>
    <row r="1100" spans="19:19">
      <c r="S1100" s="40" t="s">
        <v>5</v>
      </c>
    </row>
    <row r="1101" spans="19:19">
      <c r="S1101" s="40" t="s">
        <v>5</v>
      </c>
    </row>
    <row r="1102" spans="19:19">
      <c r="S1102" s="40" t="s">
        <v>5</v>
      </c>
    </row>
    <row r="1103" spans="19:19">
      <c r="S1103" s="40" t="s">
        <v>5</v>
      </c>
    </row>
    <row r="1104" spans="19:19">
      <c r="S1104" s="40" t="s">
        <v>5</v>
      </c>
    </row>
    <row r="1105" spans="19:19">
      <c r="S1105" s="40" t="s">
        <v>5</v>
      </c>
    </row>
    <row r="1106" spans="19:19">
      <c r="S1106" s="40" t="s">
        <v>5</v>
      </c>
    </row>
    <row r="1107" spans="19:19">
      <c r="S1107" s="40" t="s">
        <v>5</v>
      </c>
    </row>
    <row r="1108" spans="19:19">
      <c r="S1108" s="40" t="s">
        <v>5</v>
      </c>
    </row>
    <row r="1109" spans="19:19">
      <c r="S1109" s="40" t="s">
        <v>5</v>
      </c>
    </row>
    <row r="1110" spans="19:19">
      <c r="S1110" s="40" t="s">
        <v>5</v>
      </c>
    </row>
    <row r="1111" spans="19:19">
      <c r="S1111" s="40" t="s">
        <v>5</v>
      </c>
    </row>
    <row r="1112" spans="19:19">
      <c r="S1112" s="40" t="s">
        <v>5</v>
      </c>
    </row>
    <row r="1113" spans="19:19">
      <c r="S1113" s="40" t="s">
        <v>5</v>
      </c>
    </row>
    <row r="1114" spans="19:19">
      <c r="S1114" s="40" t="s">
        <v>5</v>
      </c>
    </row>
    <row r="1115" spans="19:19">
      <c r="S1115" s="40" t="s">
        <v>5</v>
      </c>
    </row>
    <row r="1116" spans="19:19">
      <c r="S1116" s="40" t="s">
        <v>5</v>
      </c>
    </row>
    <row r="1117" spans="19:19">
      <c r="S1117" s="40" t="s">
        <v>5</v>
      </c>
    </row>
    <row r="1118" spans="19:19">
      <c r="S1118" s="40" t="s">
        <v>5</v>
      </c>
    </row>
    <row r="1119" spans="19:19">
      <c r="S1119" s="40" t="s">
        <v>5</v>
      </c>
    </row>
    <row r="1120" spans="19:19">
      <c r="S1120" s="40" t="s">
        <v>5</v>
      </c>
    </row>
    <row r="1121" spans="19:19">
      <c r="S1121" s="40" t="s">
        <v>5</v>
      </c>
    </row>
    <row r="1122" spans="19:19">
      <c r="S1122" s="40" t="s">
        <v>5</v>
      </c>
    </row>
    <row r="1123" spans="19:19">
      <c r="S1123" s="40" t="s">
        <v>5</v>
      </c>
    </row>
    <row r="1124" spans="19:19">
      <c r="S1124" s="40" t="s">
        <v>5</v>
      </c>
    </row>
    <row r="1125" spans="19:19">
      <c r="S1125" s="40" t="s">
        <v>5</v>
      </c>
    </row>
    <row r="1126" spans="19:19">
      <c r="S1126" s="40" t="s">
        <v>5</v>
      </c>
    </row>
    <row r="1127" spans="19:19">
      <c r="S1127" s="40" t="s">
        <v>5</v>
      </c>
    </row>
    <row r="1128" spans="19:19">
      <c r="S1128" s="40" t="s">
        <v>5</v>
      </c>
    </row>
    <row r="1129" spans="19:19">
      <c r="S1129" s="40" t="s">
        <v>5</v>
      </c>
    </row>
    <row r="1130" spans="19:19">
      <c r="S1130" s="40" t="s">
        <v>5</v>
      </c>
    </row>
    <row r="1131" spans="19:19">
      <c r="S1131" s="40" t="s">
        <v>5</v>
      </c>
    </row>
    <row r="1132" spans="19:19">
      <c r="S1132" s="40" t="s">
        <v>5</v>
      </c>
    </row>
    <row r="1133" spans="19:19">
      <c r="S1133" s="40" t="s">
        <v>5</v>
      </c>
    </row>
    <row r="1134" spans="19:19">
      <c r="S1134" s="40" t="s">
        <v>5</v>
      </c>
    </row>
    <row r="1135" spans="19:19">
      <c r="S1135" s="40" t="s">
        <v>5</v>
      </c>
    </row>
    <row r="1136" spans="19:19">
      <c r="S1136" s="40" t="s">
        <v>5</v>
      </c>
    </row>
    <row r="1137" spans="19:19">
      <c r="S1137" s="40" t="s">
        <v>5</v>
      </c>
    </row>
    <row r="1138" spans="19:19">
      <c r="S1138" s="40" t="s">
        <v>5</v>
      </c>
    </row>
    <row r="1139" spans="19:19">
      <c r="S1139" s="40" t="s">
        <v>5</v>
      </c>
    </row>
    <row r="1140" spans="19:19">
      <c r="S1140" s="40" t="s">
        <v>5</v>
      </c>
    </row>
    <row r="1141" spans="19:19">
      <c r="S1141" s="40" t="s">
        <v>5</v>
      </c>
    </row>
    <row r="1142" spans="19:19">
      <c r="S1142" s="40" t="s">
        <v>5</v>
      </c>
    </row>
    <row r="1143" spans="19:19">
      <c r="S1143" s="40" t="s">
        <v>5</v>
      </c>
    </row>
    <row r="1144" spans="19:19">
      <c r="S1144" s="40" t="s">
        <v>5</v>
      </c>
    </row>
    <row r="1145" spans="19:19">
      <c r="S1145" s="40" t="s">
        <v>5</v>
      </c>
    </row>
    <row r="1146" spans="19:19">
      <c r="S1146" s="40" t="s">
        <v>5</v>
      </c>
    </row>
    <row r="1147" spans="19:19">
      <c r="S1147" s="40" t="s">
        <v>5</v>
      </c>
    </row>
    <row r="1148" spans="19:19">
      <c r="S1148" s="40" t="s">
        <v>5</v>
      </c>
    </row>
    <row r="1149" spans="19:19">
      <c r="S1149" s="40" t="s">
        <v>5</v>
      </c>
    </row>
    <row r="1150" spans="19:19">
      <c r="S1150" s="40" t="s">
        <v>5</v>
      </c>
    </row>
    <row r="1151" spans="19:19">
      <c r="S1151" s="40" t="s">
        <v>5</v>
      </c>
    </row>
  </sheetData>
  <mergeCells count="3">
    <mergeCell ref="B3:M3"/>
    <mergeCell ref="R1:W1"/>
    <mergeCell ref="T2:W2"/>
  </mergeCells>
  <phoneticPr fontId="11" type="noConversion"/>
  <pageMargins left="0.35433070866141736" right="0.35433070866141736" top="0.98425196850393704" bottom="0.78740157480314965" header="0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 enableFormatConditionsCalculation="0">
    <tabColor indexed="11"/>
  </sheetPr>
  <dimension ref="A1:X37"/>
  <sheetViews>
    <sheetView workbookViewId="0">
      <selection activeCell="O15" sqref="O15"/>
    </sheetView>
  </sheetViews>
  <sheetFormatPr defaultRowHeight="24"/>
  <cols>
    <col min="1" max="1" width="17.140625" style="1" customWidth="1"/>
    <col min="2" max="2" width="12" style="1" customWidth="1"/>
    <col min="3" max="3" width="6.5703125" style="1" customWidth="1"/>
    <col min="4" max="4" width="7.42578125" style="1" customWidth="1"/>
    <col min="5" max="6" width="11.140625" style="1" customWidth="1"/>
    <col min="7" max="7" width="8.140625" style="1" customWidth="1"/>
    <col min="8" max="8" width="13.85546875" style="1" customWidth="1"/>
    <col min="9" max="9" width="13.28515625" style="1" customWidth="1"/>
    <col min="13" max="13" width="16.140625" style="2" customWidth="1"/>
    <col min="14" max="14" width="15.85546875" style="2" customWidth="1"/>
    <col min="15" max="15" width="15.42578125" style="1" customWidth="1"/>
    <col min="16" max="16" width="16.28515625" style="1" customWidth="1"/>
    <col min="17" max="17" width="9.140625" style="1" customWidth="1"/>
    <col min="18" max="18" width="11" style="1" bestFit="1" customWidth="1"/>
    <col min="19" max="20" width="9.140625" style="1" customWidth="1"/>
  </cols>
  <sheetData>
    <row r="1" spans="1:24">
      <c r="B1" s="83" t="s">
        <v>341</v>
      </c>
      <c r="M1" s="83"/>
      <c r="N1" s="271" t="s">
        <v>342</v>
      </c>
    </row>
    <row r="2" spans="1:24">
      <c r="A2" s="42"/>
      <c r="B2" s="82" t="s">
        <v>494</v>
      </c>
      <c r="C2" s="42"/>
      <c r="D2" s="42"/>
      <c r="E2" s="42"/>
      <c r="F2" s="42"/>
      <c r="G2" s="42"/>
      <c r="H2" s="42"/>
      <c r="I2" s="42"/>
      <c r="M2" s="3" t="s">
        <v>44</v>
      </c>
      <c r="N2" s="3" t="s">
        <v>10</v>
      </c>
      <c r="O2" s="3" t="s">
        <v>40</v>
      </c>
      <c r="P2" s="3" t="s">
        <v>13</v>
      </c>
      <c r="R2" s="34" t="s">
        <v>68</v>
      </c>
    </row>
    <row r="3" spans="1:24">
      <c r="A3" s="42"/>
      <c r="B3" s="15"/>
      <c r="C3" s="42"/>
      <c r="D3" s="42"/>
      <c r="E3" s="42"/>
      <c r="F3" s="42"/>
      <c r="G3" s="42"/>
      <c r="H3" s="42"/>
      <c r="I3" s="42"/>
      <c r="M3" s="4"/>
      <c r="N3" s="4"/>
      <c r="O3" s="4" t="s">
        <v>18</v>
      </c>
      <c r="P3" s="4"/>
      <c r="Q3" s="2"/>
      <c r="R3" s="2"/>
      <c r="S3" s="2"/>
      <c r="T3" s="2"/>
    </row>
    <row r="4" spans="1:24">
      <c r="A4" s="3" t="s">
        <v>9</v>
      </c>
      <c r="B4" s="3" t="s">
        <v>10</v>
      </c>
      <c r="C4" s="3" t="s">
        <v>15</v>
      </c>
      <c r="D4" s="3" t="s">
        <v>16</v>
      </c>
      <c r="E4" s="54" t="s">
        <v>41</v>
      </c>
      <c r="F4" s="54" t="s">
        <v>13</v>
      </c>
      <c r="G4" s="3" t="s">
        <v>17</v>
      </c>
      <c r="H4" s="55" t="s">
        <v>6</v>
      </c>
      <c r="I4" s="55" t="s">
        <v>13</v>
      </c>
      <c r="M4" s="17" t="s">
        <v>45</v>
      </c>
      <c r="N4" s="35">
        <v>70402.378235510812</v>
      </c>
      <c r="O4" s="17">
        <v>10</v>
      </c>
      <c r="P4" s="36">
        <f t="shared" ref="P4:P10" si="0">O4*100000/N4</f>
        <v>14.204065616289112</v>
      </c>
      <c r="Q4" s="2"/>
      <c r="R4" s="70">
        <f>O4*100/O10</f>
        <v>5.4054054054054053</v>
      </c>
      <c r="S4" s="71"/>
      <c r="T4" s="72"/>
    </row>
    <row r="5" spans="1:24">
      <c r="A5" s="4"/>
      <c r="B5" s="4"/>
      <c r="C5" s="4" t="s">
        <v>18</v>
      </c>
      <c r="D5" s="4" t="s">
        <v>18</v>
      </c>
      <c r="E5" s="56" t="s">
        <v>7</v>
      </c>
      <c r="F5" s="56" t="s">
        <v>7</v>
      </c>
      <c r="G5" s="4" t="s">
        <v>18</v>
      </c>
      <c r="H5" s="57" t="s">
        <v>18</v>
      </c>
      <c r="I5" s="57" t="s">
        <v>8</v>
      </c>
      <c r="L5" s="107"/>
      <c r="M5" s="17" t="s">
        <v>46</v>
      </c>
      <c r="N5" s="35">
        <v>75042.440353473663</v>
      </c>
      <c r="O5" s="17">
        <v>32</v>
      </c>
      <c r="P5" s="36">
        <f t="shared" si="0"/>
        <v>42.642536475719425</v>
      </c>
      <c r="R5" s="70">
        <f>O5*100/O10</f>
        <v>17.297297297297298</v>
      </c>
      <c r="S5" s="71"/>
      <c r="T5" s="72"/>
      <c r="V5" s="255"/>
    </row>
    <row r="6" spans="1:24">
      <c r="A6" s="26" t="s">
        <v>21</v>
      </c>
      <c r="B6" s="5">
        <f>B7+B8</f>
        <v>156133</v>
      </c>
      <c r="C6" s="6">
        <v>7</v>
      </c>
      <c r="D6" s="6">
        <f>D7+D8</f>
        <v>0</v>
      </c>
      <c r="E6" s="58">
        <f>C6+D6</f>
        <v>7</v>
      </c>
      <c r="F6" s="59">
        <f>E6*100000/B6</f>
        <v>4.4833571378248029</v>
      </c>
      <c r="G6" s="6">
        <f>G7+G8</f>
        <v>11</v>
      </c>
      <c r="H6" s="60">
        <f>C6+D6+G6</f>
        <v>18</v>
      </c>
      <c r="I6" s="61">
        <f>H6*100000/B6</f>
        <v>11.528632640120923</v>
      </c>
      <c r="L6" s="107"/>
      <c r="M6" s="17" t="s">
        <v>36</v>
      </c>
      <c r="N6" s="35">
        <v>84248.338076132117</v>
      </c>
      <c r="O6" s="17">
        <v>48</v>
      </c>
      <c r="P6" s="36">
        <f t="shared" si="0"/>
        <v>56.974417651567407</v>
      </c>
      <c r="R6" s="70">
        <f>O6*100/O10</f>
        <v>25.945945945945947</v>
      </c>
      <c r="S6" s="73"/>
      <c r="T6" s="38"/>
      <c r="V6" s="255"/>
    </row>
    <row r="7" spans="1:24">
      <c r="A7" s="28" t="s">
        <v>57</v>
      </c>
      <c r="B7" s="7">
        <v>34554</v>
      </c>
      <c r="C7" s="8">
        <v>2</v>
      </c>
      <c r="D7" s="9">
        <v>0</v>
      </c>
      <c r="E7" s="62">
        <f>C7+D7</f>
        <v>2</v>
      </c>
      <c r="F7" s="63">
        <f>E7*100000/B7</f>
        <v>5.7880419054233956</v>
      </c>
      <c r="G7" s="10">
        <v>3</v>
      </c>
      <c r="H7" s="64">
        <f>C7+D7+G7</f>
        <v>5</v>
      </c>
      <c r="I7" s="65">
        <f>H7*100000/B7</f>
        <v>14.470104763558489</v>
      </c>
      <c r="M7" s="17" t="s">
        <v>37</v>
      </c>
      <c r="N7" s="35">
        <v>199998.93546853634</v>
      </c>
      <c r="O7" s="17">
        <v>50</v>
      </c>
      <c r="P7" s="36">
        <f t="shared" si="0"/>
        <v>25.000133067141228</v>
      </c>
      <c r="R7" s="70">
        <f>O7*100/O10</f>
        <v>27.027027027027028</v>
      </c>
      <c r="S7" s="71"/>
      <c r="T7" s="72"/>
      <c r="V7" s="255"/>
    </row>
    <row r="8" spans="1:24">
      <c r="A8" s="28" t="s">
        <v>22</v>
      </c>
      <c r="B8" s="7">
        <v>121579</v>
      </c>
      <c r="C8" s="8">
        <v>5</v>
      </c>
      <c r="D8" s="9">
        <v>0</v>
      </c>
      <c r="E8" s="62">
        <f t="shared" ref="E8:E27" si="1">C8+D8</f>
        <v>5</v>
      </c>
      <c r="F8" s="63">
        <f t="shared" ref="F8:F27" si="2">E8*100000/B8</f>
        <v>4.1125523322284279</v>
      </c>
      <c r="G8" s="10">
        <v>8</v>
      </c>
      <c r="H8" s="64">
        <f t="shared" ref="H8:H27" si="3">C8+D8+G8</f>
        <v>13</v>
      </c>
      <c r="I8" s="65">
        <f t="shared" ref="I8:I27" si="4">H8*100000/B8</f>
        <v>10.692636063793913</v>
      </c>
      <c r="M8" s="17" t="s">
        <v>38</v>
      </c>
      <c r="N8" s="35">
        <v>444932</v>
      </c>
      <c r="O8" s="17">
        <v>34</v>
      </c>
      <c r="P8" s="36">
        <f t="shared" si="0"/>
        <v>7.641617145990848</v>
      </c>
      <c r="R8" s="70">
        <f>O8*100/O10</f>
        <v>18.378378378378379</v>
      </c>
      <c r="S8" s="71"/>
      <c r="T8" s="72"/>
      <c r="V8" s="255"/>
    </row>
    <row r="9" spans="1:24">
      <c r="A9" s="29" t="s">
        <v>23</v>
      </c>
      <c r="B9" s="12">
        <v>98345</v>
      </c>
      <c r="C9" s="8">
        <v>11</v>
      </c>
      <c r="D9" s="9">
        <v>0</v>
      </c>
      <c r="E9" s="62">
        <f t="shared" si="1"/>
        <v>11</v>
      </c>
      <c r="F9" s="63">
        <f t="shared" si="2"/>
        <v>11.185113630586201</v>
      </c>
      <c r="G9" s="10">
        <v>19</v>
      </c>
      <c r="H9" s="64">
        <f t="shared" si="3"/>
        <v>30</v>
      </c>
      <c r="I9" s="65">
        <f t="shared" si="4"/>
        <v>30.504855356144187</v>
      </c>
      <c r="M9" s="17" t="s">
        <v>39</v>
      </c>
      <c r="N9" s="35">
        <v>433946</v>
      </c>
      <c r="O9" s="17">
        <v>11</v>
      </c>
      <c r="P9" s="36">
        <f t="shared" si="0"/>
        <v>2.5348776115000482</v>
      </c>
      <c r="R9" s="70">
        <f>O9*100/O10</f>
        <v>5.9459459459459456</v>
      </c>
      <c r="T9" s="72"/>
      <c r="V9" s="255"/>
    </row>
    <row r="10" spans="1:24">
      <c r="A10" s="29" t="s">
        <v>31</v>
      </c>
      <c r="B10" s="12">
        <v>53681</v>
      </c>
      <c r="C10" s="8">
        <v>16</v>
      </c>
      <c r="D10" s="9">
        <v>0</v>
      </c>
      <c r="E10" s="62">
        <f t="shared" si="1"/>
        <v>16</v>
      </c>
      <c r="F10" s="63">
        <f t="shared" si="2"/>
        <v>29.80570406661575</v>
      </c>
      <c r="G10" s="10">
        <v>24</v>
      </c>
      <c r="H10" s="64">
        <f t="shared" si="3"/>
        <v>40</v>
      </c>
      <c r="I10" s="65">
        <f t="shared" si="4"/>
        <v>74.514260166539373</v>
      </c>
      <c r="M10" s="31" t="s">
        <v>41</v>
      </c>
      <c r="N10" s="32">
        <f>SUM(N4:N9)</f>
        <v>1308570.0921336529</v>
      </c>
      <c r="O10" s="32">
        <f>SUM(O4:O9)</f>
        <v>185</v>
      </c>
      <c r="P10" s="33">
        <f t="shared" si="0"/>
        <v>14.137569023784836</v>
      </c>
      <c r="R10" s="74">
        <f>SUM(R4:R9)</f>
        <v>100.00000000000001</v>
      </c>
      <c r="T10" s="72"/>
      <c r="V10" s="255"/>
    </row>
    <row r="11" spans="1:24">
      <c r="A11" s="29" t="s">
        <v>24</v>
      </c>
      <c r="B11" s="12">
        <v>80638</v>
      </c>
      <c r="C11" s="8">
        <v>7</v>
      </c>
      <c r="D11" s="9">
        <v>3</v>
      </c>
      <c r="E11" s="62">
        <f t="shared" si="1"/>
        <v>10</v>
      </c>
      <c r="F11" s="63">
        <f t="shared" si="2"/>
        <v>12.40110121778814</v>
      </c>
      <c r="G11" s="10">
        <v>33</v>
      </c>
      <c r="H11" s="64">
        <f t="shared" si="3"/>
        <v>43</v>
      </c>
      <c r="I11" s="65">
        <f t="shared" si="4"/>
        <v>53.324735236488998</v>
      </c>
      <c r="M11" s="37"/>
      <c r="T11" s="2"/>
    </row>
    <row r="12" spans="1:24">
      <c r="A12" s="29" t="s">
        <v>25</v>
      </c>
      <c r="B12" s="12">
        <v>68373</v>
      </c>
      <c r="C12" s="8">
        <v>1</v>
      </c>
      <c r="D12" s="9">
        <v>0</v>
      </c>
      <c r="E12" s="62">
        <f t="shared" si="1"/>
        <v>1</v>
      </c>
      <c r="F12" s="63">
        <f t="shared" si="2"/>
        <v>1.4625656326327643</v>
      </c>
      <c r="G12" s="10">
        <v>6</v>
      </c>
      <c r="H12" s="64">
        <f t="shared" si="3"/>
        <v>7</v>
      </c>
      <c r="I12" s="65">
        <f t="shared" si="4"/>
        <v>10.237959428429351</v>
      </c>
    </row>
    <row r="13" spans="1:24">
      <c r="A13" s="29" t="s">
        <v>26</v>
      </c>
      <c r="B13" s="12">
        <v>73394</v>
      </c>
      <c r="C13" s="8">
        <v>1</v>
      </c>
      <c r="D13" s="9">
        <v>0</v>
      </c>
      <c r="E13" s="62">
        <f t="shared" si="1"/>
        <v>1</v>
      </c>
      <c r="F13" s="63">
        <f t="shared" si="2"/>
        <v>1.3625091969370793</v>
      </c>
      <c r="G13" s="10">
        <v>4</v>
      </c>
      <c r="H13" s="64">
        <f t="shared" si="3"/>
        <v>5</v>
      </c>
      <c r="I13" s="65">
        <f t="shared" si="4"/>
        <v>6.8125459846853964</v>
      </c>
      <c r="M13" s="75" t="s">
        <v>69</v>
      </c>
      <c r="N13" s="75" t="s">
        <v>10</v>
      </c>
      <c r="O13" s="75" t="s">
        <v>40</v>
      </c>
      <c r="P13" s="76" t="s">
        <v>13</v>
      </c>
    </row>
    <row r="14" spans="1:24">
      <c r="A14" s="29" t="s">
        <v>27</v>
      </c>
      <c r="B14" s="12">
        <v>107869</v>
      </c>
      <c r="C14" s="8">
        <v>1</v>
      </c>
      <c r="D14" s="9">
        <v>0</v>
      </c>
      <c r="E14" s="62">
        <f t="shared" si="1"/>
        <v>1</v>
      </c>
      <c r="F14" s="63">
        <f t="shared" si="2"/>
        <v>0.92705040373045078</v>
      </c>
      <c r="G14" s="10">
        <v>1</v>
      </c>
      <c r="H14" s="64">
        <f t="shared" si="3"/>
        <v>2</v>
      </c>
      <c r="I14" s="65">
        <f t="shared" si="4"/>
        <v>1.8541008074609016</v>
      </c>
      <c r="M14" s="77" t="s">
        <v>70</v>
      </c>
      <c r="N14" s="78">
        <v>652498</v>
      </c>
      <c r="O14" s="77">
        <v>91</v>
      </c>
      <c r="P14" s="36">
        <f>O14*100000/N14</f>
        <v>13.946402900851803</v>
      </c>
      <c r="R14" s="79"/>
    </row>
    <row r="15" spans="1:24">
      <c r="A15" s="29" t="s">
        <v>34</v>
      </c>
      <c r="B15" s="12">
        <v>57800</v>
      </c>
      <c r="C15" s="8">
        <v>2</v>
      </c>
      <c r="D15" s="9">
        <v>0</v>
      </c>
      <c r="E15" s="62">
        <f t="shared" si="1"/>
        <v>2</v>
      </c>
      <c r="F15" s="63">
        <f t="shared" si="2"/>
        <v>3.4602076124567476</v>
      </c>
      <c r="G15" s="10">
        <v>1</v>
      </c>
      <c r="H15" s="64">
        <f t="shared" si="3"/>
        <v>3</v>
      </c>
      <c r="I15" s="65">
        <f t="shared" si="4"/>
        <v>5.1903114186851207</v>
      </c>
      <c r="M15" s="77" t="s">
        <v>71</v>
      </c>
      <c r="N15" s="78">
        <v>656072</v>
      </c>
      <c r="O15" s="78">
        <f>O10-O14</f>
        <v>94</v>
      </c>
      <c r="P15" s="36">
        <f>O15*100000/N15</f>
        <v>14.327695740711386</v>
      </c>
      <c r="X15">
        <f>5/6</f>
        <v>0.83333333333333337</v>
      </c>
    </row>
    <row r="16" spans="1:24">
      <c r="A16" s="29" t="s">
        <v>32</v>
      </c>
      <c r="B16" s="12">
        <v>65683</v>
      </c>
      <c r="C16" s="8">
        <v>0</v>
      </c>
      <c r="D16" s="9">
        <v>0</v>
      </c>
      <c r="E16" s="62">
        <f t="shared" si="1"/>
        <v>0</v>
      </c>
      <c r="F16" s="63">
        <f t="shared" si="2"/>
        <v>0</v>
      </c>
      <c r="G16" s="10">
        <v>0</v>
      </c>
      <c r="H16" s="64">
        <f t="shared" si="3"/>
        <v>0</v>
      </c>
      <c r="I16" s="65">
        <f t="shared" si="4"/>
        <v>0</v>
      </c>
      <c r="M16" s="80" t="s">
        <v>41</v>
      </c>
      <c r="N16" s="81">
        <f>N14+N15</f>
        <v>1308570</v>
      </c>
      <c r="O16" s="245">
        <f>O14+O15</f>
        <v>185</v>
      </c>
      <c r="P16" s="69">
        <f>O16*100000/N16</f>
        <v>14.137570019181243</v>
      </c>
    </row>
    <row r="17" spans="1:22">
      <c r="A17" s="29" t="s">
        <v>28</v>
      </c>
      <c r="B17" s="12">
        <v>121515</v>
      </c>
      <c r="C17" s="8">
        <v>1</v>
      </c>
      <c r="D17" s="9">
        <v>0</v>
      </c>
      <c r="E17" s="62">
        <f t="shared" si="1"/>
        <v>1</v>
      </c>
      <c r="F17" s="63">
        <f t="shared" si="2"/>
        <v>0.82294366950582232</v>
      </c>
      <c r="G17" s="10">
        <v>3</v>
      </c>
      <c r="H17" s="64">
        <f t="shared" si="3"/>
        <v>4</v>
      </c>
      <c r="I17" s="65">
        <f t="shared" si="4"/>
        <v>3.2917746780232893</v>
      </c>
    </row>
    <row r="18" spans="1:22">
      <c r="A18" s="29" t="s">
        <v>29</v>
      </c>
      <c r="B18" s="12">
        <v>116425</v>
      </c>
      <c r="C18" s="8">
        <v>14</v>
      </c>
      <c r="D18" s="9">
        <v>0</v>
      </c>
      <c r="E18" s="62">
        <f t="shared" si="1"/>
        <v>14</v>
      </c>
      <c r="F18" s="63">
        <f t="shared" si="2"/>
        <v>12.024908739531888</v>
      </c>
      <c r="G18" s="10">
        <v>11</v>
      </c>
      <c r="H18" s="64">
        <f t="shared" si="3"/>
        <v>25</v>
      </c>
      <c r="I18" s="65">
        <f t="shared" si="4"/>
        <v>21.473051320592656</v>
      </c>
      <c r="R18" s="79"/>
    </row>
    <row r="19" spans="1:22">
      <c r="A19" s="29" t="s">
        <v>33</v>
      </c>
      <c r="B19" s="12">
        <v>23197</v>
      </c>
      <c r="C19" s="8">
        <v>0</v>
      </c>
      <c r="D19" s="9">
        <v>0</v>
      </c>
      <c r="E19" s="62">
        <f t="shared" si="1"/>
        <v>0</v>
      </c>
      <c r="F19" s="63">
        <f t="shared" si="2"/>
        <v>0</v>
      </c>
      <c r="G19" s="10">
        <v>0</v>
      </c>
      <c r="H19" s="64">
        <f t="shared" si="3"/>
        <v>0</v>
      </c>
      <c r="I19" s="65">
        <f t="shared" si="4"/>
        <v>0</v>
      </c>
      <c r="T19" s="252"/>
      <c r="U19" s="253"/>
      <c r="V19" s="254"/>
    </row>
    <row r="20" spans="1:22">
      <c r="A20" s="29" t="s">
        <v>58</v>
      </c>
      <c r="B20" s="12">
        <v>28005</v>
      </c>
      <c r="C20" s="8">
        <v>2</v>
      </c>
      <c r="D20" s="9">
        <v>0</v>
      </c>
      <c r="E20" s="62">
        <f t="shared" si="1"/>
        <v>2</v>
      </c>
      <c r="F20" s="63">
        <f t="shared" si="2"/>
        <v>7.1415818603820744</v>
      </c>
      <c r="G20" s="10">
        <v>0</v>
      </c>
      <c r="H20" s="64">
        <f t="shared" si="3"/>
        <v>2</v>
      </c>
      <c r="I20" s="65">
        <f t="shared" si="4"/>
        <v>7.1415818603820744</v>
      </c>
      <c r="T20" s="252"/>
      <c r="U20" s="253"/>
      <c r="V20" s="254"/>
    </row>
    <row r="21" spans="1:22">
      <c r="A21" s="29" t="s">
        <v>30</v>
      </c>
      <c r="B21" s="12">
        <v>74504</v>
      </c>
      <c r="C21" s="8">
        <v>0</v>
      </c>
      <c r="D21" s="9">
        <v>0</v>
      </c>
      <c r="E21" s="62">
        <f t="shared" si="1"/>
        <v>0</v>
      </c>
      <c r="F21" s="63">
        <f t="shared" si="2"/>
        <v>0</v>
      </c>
      <c r="G21" s="10">
        <v>0</v>
      </c>
      <c r="H21" s="64">
        <f t="shared" si="3"/>
        <v>0</v>
      </c>
      <c r="I21" s="65">
        <f t="shared" si="4"/>
        <v>0</v>
      </c>
      <c r="T21" s="252"/>
      <c r="U21" s="253"/>
      <c r="V21" s="254"/>
    </row>
    <row r="22" spans="1:22">
      <c r="A22" s="29" t="s">
        <v>35</v>
      </c>
      <c r="B22" s="12">
        <v>22704</v>
      </c>
      <c r="C22" s="8">
        <v>0</v>
      </c>
      <c r="D22" s="9">
        <v>0</v>
      </c>
      <c r="E22" s="62">
        <f t="shared" si="1"/>
        <v>0</v>
      </c>
      <c r="F22" s="63">
        <f t="shared" si="2"/>
        <v>0</v>
      </c>
      <c r="G22" s="10">
        <v>0</v>
      </c>
      <c r="H22" s="64">
        <f t="shared" si="3"/>
        <v>0</v>
      </c>
      <c r="I22" s="65">
        <f t="shared" si="4"/>
        <v>0</v>
      </c>
      <c r="T22" s="252"/>
      <c r="U22" s="253"/>
      <c r="V22" s="254"/>
    </row>
    <row r="23" spans="1:22">
      <c r="A23" s="11" t="s">
        <v>59</v>
      </c>
      <c r="B23" s="12">
        <v>36869</v>
      </c>
      <c r="C23" s="8">
        <v>2</v>
      </c>
      <c r="D23" s="9">
        <v>0</v>
      </c>
      <c r="E23" s="62">
        <f t="shared" si="1"/>
        <v>2</v>
      </c>
      <c r="F23" s="63">
        <f t="shared" si="2"/>
        <v>5.4246114622040196</v>
      </c>
      <c r="G23" s="10">
        <v>0</v>
      </c>
      <c r="H23" s="64">
        <f t="shared" si="3"/>
        <v>2</v>
      </c>
      <c r="I23" s="65">
        <f t="shared" si="4"/>
        <v>5.4246114622040196</v>
      </c>
      <c r="T23" s="252"/>
      <c r="U23" s="253"/>
      <c r="V23" s="254"/>
    </row>
    <row r="24" spans="1:22">
      <c r="A24" s="11" t="s">
        <v>60</v>
      </c>
      <c r="B24" s="12">
        <v>47085</v>
      </c>
      <c r="C24" s="8">
        <v>0</v>
      </c>
      <c r="D24" s="9">
        <v>0</v>
      </c>
      <c r="E24" s="62">
        <f t="shared" si="1"/>
        <v>0</v>
      </c>
      <c r="F24" s="63">
        <f t="shared" si="2"/>
        <v>0</v>
      </c>
      <c r="G24" s="10">
        <v>0</v>
      </c>
      <c r="H24" s="64">
        <f t="shared" si="3"/>
        <v>0</v>
      </c>
      <c r="I24" s="65">
        <f t="shared" si="4"/>
        <v>0</v>
      </c>
      <c r="T24" s="252"/>
      <c r="U24" s="253"/>
      <c r="V24" s="254"/>
    </row>
    <row r="25" spans="1:22">
      <c r="A25" s="11" t="s">
        <v>61</v>
      </c>
      <c r="B25" s="12">
        <v>27802</v>
      </c>
      <c r="C25" s="8">
        <v>0</v>
      </c>
      <c r="D25" s="9">
        <v>0</v>
      </c>
      <c r="E25" s="62">
        <f t="shared" si="1"/>
        <v>0</v>
      </c>
      <c r="F25" s="63">
        <f t="shared" si="2"/>
        <v>0</v>
      </c>
      <c r="G25" s="10">
        <v>0</v>
      </c>
      <c r="H25" s="64">
        <f t="shared" si="3"/>
        <v>0</v>
      </c>
      <c r="I25" s="65">
        <f t="shared" si="4"/>
        <v>0</v>
      </c>
      <c r="T25" s="252"/>
      <c r="U25" s="253"/>
      <c r="V25" s="254"/>
    </row>
    <row r="26" spans="1:22">
      <c r="A26" s="11" t="s">
        <v>62</v>
      </c>
      <c r="B26" s="12">
        <v>24905</v>
      </c>
      <c r="C26" s="8">
        <v>0</v>
      </c>
      <c r="D26" s="9">
        <v>0</v>
      </c>
      <c r="E26" s="62">
        <f t="shared" si="1"/>
        <v>0</v>
      </c>
      <c r="F26" s="63">
        <f t="shared" si="2"/>
        <v>0</v>
      </c>
      <c r="G26" s="10">
        <v>1</v>
      </c>
      <c r="H26" s="64">
        <f t="shared" si="3"/>
        <v>1</v>
      </c>
      <c r="I26" s="65">
        <f t="shared" si="4"/>
        <v>4.0152579803252362</v>
      </c>
      <c r="T26" s="252"/>
      <c r="U26" s="253"/>
      <c r="V26" s="254"/>
    </row>
    <row r="27" spans="1:22">
      <c r="A27" s="14" t="s">
        <v>63</v>
      </c>
      <c r="B27" s="12">
        <v>23643</v>
      </c>
      <c r="C27" s="13">
        <v>1</v>
      </c>
      <c r="D27" s="10">
        <v>0</v>
      </c>
      <c r="E27" s="62">
        <f t="shared" si="1"/>
        <v>1</v>
      </c>
      <c r="F27" s="63">
        <f t="shared" si="2"/>
        <v>4.2295816943704265</v>
      </c>
      <c r="G27" s="10">
        <v>2</v>
      </c>
      <c r="H27" s="64">
        <f t="shared" si="3"/>
        <v>3</v>
      </c>
      <c r="I27" s="65">
        <f t="shared" si="4"/>
        <v>12.68874508311128</v>
      </c>
      <c r="M27" s="34"/>
      <c r="N27" s="34"/>
      <c r="O27" s="15"/>
      <c r="P27" s="15"/>
      <c r="Q27" s="15"/>
      <c r="R27" s="15"/>
      <c r="S27" s="15"/>
      <c r="T27" s="252"/>
      <c r="U27" s="253"/>
      <c r="V27" s="254"/>
    </row>
    <row r="28" spans="1:22">
      <c r="A28" s="105" t="s">
        <v>64</v>
      </c>
      <c r="B28" s="103">
        <f>SUM(B7:B27)</f>
        <v>1308570</v>
      </c>
      <c r="C28" s="103">
        <f>SUM(C7:C27)</f>
        <v>66</v>
      </c>
      <c r="D28" s="103">
        <f>SUM(D7:D27)</f>
        <v>3</v>
      </c>
      <c r="E28" s="103">
        <f>SUM(E7:E27)</f>
        <v>69</v>
      </c>
      <c r="F28" s="104">
        <f>E28*100000/B28</f>
        <v>5.2729315206675986</v>
      </c>
      <c r="G28" s="103">
        <f>SUM(G7:G27)</f>
        <v>116</v>
      </c>
      <c r="H28" s="103">
        <f>C28+D28+G28</f>
        <v>185</v>
      </c>
      <c r="I28" s="104">
        <f>H28*100000/B28</f>
        <v>14.137570019181243</v>
      </c>
      <c r="T28" s="252"/>
      <c r="U28" s="253"/>
      <c r="V28" s="254"/>
    </row>
    <row r="29" spans="1:22">
      <c r="T29" s="252"/>
      <c r="U29" s="253"/>
      <c r="V29" s="254"/>
    </row>
    <row r="30" spans="1:22">
      <c r="A30" s="15"/>
      <c r="T30" s="252"/>
      <c r="U30" s="253"/>
      <c r="V30" s="254"/>
    </row>
    <row r="31" spans="1:22">
      <c r="A31" s="15"/>
      <c r="T31" s="252"/>
      <c r="U31" s="253"/>
      <c r="V31" s="254"/>
    </row>
    <row r="32" spans="1:22">
      <c r="T32" s="252"/>
      <c r="U32" s="253"/>
      <c r="V32" s="254"/>
    </row>
    <row r="33" spans="20:22">
      <c r="T33" s="252"/>
      <c r="U33" s="253"/>
      <c r="V33" s="254"/>
    </row>
    <row r="34" spans="20:22">
      <c r="T34" s="252"/>
      <c r="U34" s="253"/>
      <c r="V34" s="254"/>
    </row>
    <row r="35" spans="20:22">
      <c r="T35" s="252"/>
      <c r="U35" s="253"/>
      <c r="V35" s="254"/>
    </row>
    <row r="36" spans="20:22">
      <c r="T36" s="252"/>
      <c r="U36" s="253"/>
      <c r="V36" s="254"/>
    </row>
    <row r="37" spans="20:22">
      <c r="T37" s="252"/>
      <c r="U37" s="253"/>
      <c r="V37" s="254"/>
    </row>
  </sheetData>
  <phoneticPr fontId="11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15"/>
  </sheetPr>
  <dimension ref="A1:BO62"/>
  <sheetViews>
    <sheetView topLeftCell="A22" workbookViewId="0">
      <selection activeCell="B29" sqref="B29"/>
    </sheetView>
  </sheetViews>
  <sheetFormatPr defaultRowHeight="21.75"/>
  <cols>
    <col min="1" max="1" width="18.140625" customWidth="1"/>
    <col min="2" max="2" width="10.85546875" style="16" customWidth="1"/>
    <col min="3" max="21" width="9.140625" style="16" customWidth="1"/>
  </cols>
  <sheetData>
    <row r="1" spans="1:54" ht="23.25">
      <c r="A1" s="83" t="s">
        <v>343</v>
      </c>
    </row>
    <row r="2" spans="1:54" ht="23.25">
      <c r="A2" s="83"/>
      <c r="B2" s="127"/>
      <c r="C2" s="82" t="s">
        <v>494</v>
      </c>
      <c r="D2" s="128"/>
    </row>
    <row r="3" spans="1:54" ht="23.25">
      <c r="A3" s="129" t="s">
        <v>9</v>
      </c>
      <c r="B3" s="137"/>
      <c r="C3" s="138"/>
      <c r="D3" s="138"/>
      <c r="E3" s="138"/>
      <c r="F3" s="139" t="s">
        <v>67</v>
      </c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140"/>
      <c r="AL3" s="140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  <c r="BB3" s="141"/>
    </row>
    <row r="4" spans="1:54" ht="23.25">
      <c r="A4" s="117"/>
      <c r="B4" s="142" t="s">
        <v>41</v>
      </c>
      <c r="C4" s="130" t="s">
        <v>94</v>
      </c>
      <c r="D4" s="130" t="s">
        <v>95</v>
      </c>
      <c r="E4" s="130" t="s">
        <v>96</v>
      </c>
      <c r="F4" s="130" t="s">
        <v>97</v>
      </c>
      <c r="G4" s="130" t="s">
        <v>98</v>
      </c>
      <c r="H4" s="130" t="s">
        <v>99</v>
      </c>
      <c r="I4" s="130" t="s">
        <v>100</v>
      </c>
      <c r="J4" s="130" t="s">
        <v>101</v>
      </c>
      <c r="K4" s="130" t="s">
        <v>102</v>
      </c>
      <c r="L4" s="130" t="s">
        <v>103</v>
      </c>
      <c r="M4" s="130" t="s">
        <v>104</v>
      </c>
      <c r="N4" s="130" t="s">
        <v>105</v>
      </c>
      <c r="O4" s="130" t="s">
        <v>106</v>
      </c>
      <c r="P4" s="130" t="s">
        <v>107</v>
      </c>
      <c r="Q4" s="130" t="s">
        <v>108</v>
      </c>
      <c r="R4" s="130" t="s">
        <v>109</v>
      </c>
      <c r="S4" s="130" t="s">
        <v>110</v>
      </c>
      <c r="T4" s="130" t="s">
        <v>111</v>
      </c>
      <c r="U4" s="130" t="s">
        <v>112</v>
      </c>
      <c r="V4" s="130" t="s">
        <v>113</v>
      </c>
      <c r="W4" s="130" t="s">
        <v>114</v>
      </c>
      <c r="X4" s="130" t="s">
        <v>115</v>
      </c>
      <c r="Y4" s="130" t="s">
        <v>116</v>
      </c>
      <c r="Z4" s="130" t="s">
        <v>117</v>
      </c>
      <c r="AA4" s="130" t="s">
        <v>118</v>
      </c>
      <c r="AB4" s="130" t="s">
        <v>119</v>
      </c>
      <c r="AC4" s="130" t="s">
        <v>120</v>
      </c>
      <c r="AD4" s="130" t="s">
        <v>121</v>
      </c>
      <c r="AE4" s="130" t="s">
        <v>122</v>
      </c>
      <c r="AF4" s="130" t="s">
        <v>123</v>
      </c>
      <c r="AG4" s="130" t="s">
        <v>124</v>
      </c>
      <c r="AH4" s="130" t="s">
        <v>125</v>
      </c>
      <c r="AI4" s="130" t="s">
        <v>126</v>
      </c>
      <c r="AJ4" s="130" t="s">
        <v>127</v>
      </c>
      <c r="AK4" s="130" t="s">
        <v>128</v>
      </c>
      <c r="AL4" s="130" t="s">
        <v>129</v>
      </c>
      <c r="AM4" s="130" t="s">
        <v>130</v>
      </c>
      <c r="AN4" s="130" t="s">
        <v>131</v>
      </c>
      <c r="AO4" s="130" t="s">
        <v>132</v>
      </c>
      <c r="AP4" s="130" t="s">
        <v>133</v>
      </c>
      <c r="AQ4" s="130" t="s">
        <v>134</v>
      </c>
      <c r="AR4" s="130" t="s">
        <v>135</v>
      </c>
      <c r="AS4" s="130" t="s">
        <v>136</v>
      </c>
      <c r="AT4" s="130" t="s">
        <v>137</v>
      </c>
      <c r="AU4" s="130" t="s">
        <v>138</v>
      </c>
      <c r="AV4" s="130" t="s">
        <v>139</v>
      </c>
      <c r="AW4" s="130" t="s">
        <v>140</v>
      </c>
      <c r="AX4" s="130" t="s">
        <v>141</v>
      </c>
      <c r="AY4" s="130" t="s">
        <v>142</v>
      </c>
      <c r="AZ4" s="130" t="s">
        <v>143</v>
      </c>
      <c r="BA4" s="130" t="s">
        <v>144</v>
      </c>
      <c r="BB4" s="130" t="s">
        <v>145</v>
      </c>
    </row>
    <row r="5" spans="1:54" ht="24">
      <c r="A5" s="116" t="s">
        <v>21</v>
      </c>
      <c r="B5" s="143">
        <f>SUM(C5:BB5)</f>
        <v>18</v>
      </c>
      <c r="C5" s="259">
        <v>0</v>
      </c>
      <c r="D5" s="66">
        <v>0</v>
      </c>
      <c r="E5" s="66">
        <v>0</v>
      </c>
      <c r="F5" s="66">
        <v>1</v>
      </c>
      <c r="G5" s="66">
        <v>0</v>
      </c>
      <c r="H5" s="66">
        <v>0</v>
      </c>
      <c r="I5" s="66">
        <v>1</v>
      </c>
      <c r="J5" s="66">
        <v>1</v>
      </c>
      <c r="K5" s="66">
        <v>0</v>
      </c>
      <c r="L5" s="66">
        <v>0</v>
      </c>
      <c r="M5" s="66">
        <v>0</v>
      </c>
      <c r="N5" s="66">
        <v>0</v>
      </c>
      <c r="O5" s="66">
        <v>0</v>
      </c>
      <c r="P5" s="66">
        <v>0</v>
      </c>
      <c r="Q5" s="66">
        <v>0</v>
      </c>
      <c r="R5" s="66">
        <v>0</v>
      </c>
      <c r="S5" s="66">
        <v>1</v>
      </c>
      <c r="T5" s="66">
        <v>0</v>
      </c>
      <c r="U5" s="66">
        <v>0</v>
      </c>
      <c r="V5" s="66">
        <v>0</v>
      </c>
      <c r="W5" s="66">
        <v>1</v>
      </c>
      <c r="X5" s="66">
        <v>0</v>
      </c>
      <c r="Y5" s="66">
        <v>4</v>
      </c>
      <c r="Z5" s="66">
        <v>0</v>
      </c>
      <c r="AA5" s="66">
        <v>2</v>
      </c>
      <c r="AB5" s="66">
        <v>1</v>
      </c>
      <c r="AC5" s="66">
        <v>1</v>
      </c>
      <c r="AD5" s="66">
        <v>0</v>
      </c>
      <c r="AE5" s="66">
        <v>2</v>
      </c>
      <c r="AF5" s="66">
        <v>1</v>
      </c>
      <c r="AG5" s="66">
        <v>0</v>
      </c>
      <c r="AH5" s="66">
        <v>1</v>
      </c>
      <c r="AI5" s="66">
        <v>1</v>
      </c>
      <c r="AJ5" s="66">
        <v>0</v>
      </c>
      <c r="AK5" s="66">
        <v>0</v>
      </c>
      <c r="AL5" s="66">
        <v>0</v>
      </c>
      <c r="AM5" s="66">
        <v>0</v>
      </c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</row>
    <row r="6" spans="1:54" ht="24">
      <c r="A6" s="115" t="s">
        <v>23</v>
      </c>
      <c r="B6" s="143">
        <f t="shared" ref="B6:B24" si="0">SUM(C6:BB6)</f>
        <v>30</v>
      </c>
      <c r="C6" s="259">
        <v>1</v>
      </c>
      <c r="D6" s="66">
        <v>0</v>
      </c>
      <c r="E6" s="66">
        <v>0</v>
      </c>
      <c r="F6" s="66">
        <v>0</v>
      </c>
      <c r="G6" s="66">
        <v>0</v>
      </c>
      <c r="H6" s="66">
        <v>0</v>
      </c>
      <c r="I6" s="66">
        <v>0</v>
      </c>
      <c r="J6" s="66">
        <v>0</v>
      </c>
      <c r="K6" s="66">
        <v>0</v>
      </c>
      <c r="L6" s="66">
        <v>1</v>
      </c>
      <c r="M6" s="66">
        <v>0</v>
      </c>
      <c r="N6" s="66">
        <v>0</v>
      </c>
      <c r="O6" s="66">
        <v>0</v>
      </c>
      <c r="P6" s="66">
        <v>0</v>
      </c>
      <c r="Q6" s="66">
        <v>0</v>
      </c>
      <c r="R6" s="66">
        <v>0</v>
      </c>
      <c r="S6" s="66">
        <v>0</v>
      </c>
      <c r="T6" s="66">
        <v>0</v>
      </c>
      <c r="U6" s="66">
        <v>1</v>
      </c>
      <c r="V6" s="66">
        <v>1</v>
      </c>
      <c r="W6" s="66">
        <v>3</v>
      </c>
      <c r="X6" s="66">
        <v>0</v>
      </c>
      <c r="Y6" s="66">
        <v>0</v>
      </c>
      <c r="Z6" s="66">
        <v>2</v>
      </c>
      <c r="AA6" s="66">
        <v>2</v>
      </c>
      <c r="AB6" s="66">
        <v>0</v>
      </c>
      <c r="AC6" s="66">
        <v>0</v>
      </c>
      <c r="AD6" s="66">
        <v>0</v>
      </c>
      <c r="AE6" s="66">
        <v>1</v>
      </c>
      <c r="AF6" s="66">
        <v>0</v>
      </c>
      <c r="AG6" s="66">
        <v>0</v>
      </c>
      <c r="AH6" s="66">
        <v>1</v>
      </c>
      <c r="AI6" s="66">
        <v>0</v>
      </c>
      <c r="AJ6" s="66">
        <v>7</v>
      </c>
      <c r="AK6" s="66">
        <v>2</v>
      </c>
      <c r="AL6" s="66">
        <v>7</v>
      </c>
      <c r="AM6" s="66">
        <v>1</v>
      </c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</row>
    <row r="7" spans="1:54" ht="24">
      <c r="A7" s="115" t="s">
        <v>31</v>
      </c>
      <c r="B7" s="143">
        <f t="shared" si="0"/>
        <v>40</v>
      </c>
      <c r="C7" s="259">
        <v>0</v>
      </c>
      <c r="D7" s="66">
        <v>1</v>
      </c>
      <c r="E7" s="66">
        <v>0</v>
      </c>
      <c r="F7" s="66">
        <v>0</v>
      </c>
      <c r="G7" s="66">
        <v>0</v>
      </c>
      <c r="H7" s="66">
        <v>0</v>
      </c>
      <c r="I7" s="66">
        <v>0</v>
      </c>
      <c r="J7" s="66">
        <v>0</v>
      </c>
      <c r="K7" s="66">
        <v>1</v>
      </c>
      <c r="L7" s="66">
        <v>0</v>
      </c>
      <c r="M7" s="66">
        <v>1</v>
      </c>
      <c r="N7" s="66">
        <v>0</v>
      </c>
      <c r="O7" s="66">
        <v>0</v>
      </c>
      <c r="P7" s="66">
        <v>0</v>
      </c>
      <c r="Q7" s="66">
        <v>0</v>
      </c>
      <c r="R7" s="66">
        <v>0</v>
      </c>
      <c r="S7" s="66">
        <v>0</v>
      </c>
      <c r="T7" s="66">
        <v>0</v>
      </c>
      <c r="U7" s="66">
        <v>0</v>
      </c>
      <c r="V7" s="66">
        <v>0</v>
      </c>
      <c r="W7" s="66">
        <v>1</v>
      </c>
      <c r="X7" s="66">
        <v>6</v>
      </c>
      <c r="Y7" s="66">
        <v>5</v>
      </c>
      <c r="Z7" s="66">
        <v>0</v>
      </c>
      <c r="AA7" s="66">
        <v>1</v>
      </c>
      <c r="AB7" s="66">
        <v>2</v>
      </c>
      <c r="AC7" s="66">
        <v>1</v>
      </c>
      <c r="AD7" s="66">
        <v>1</v>
      </c>
      <c r="AE7" s="66">
        <v>2</v>
      </c>
      <c r="AF7" s="66">
        <v>5</v>
      </c>
      <c r="AG7" s="66">
        <v>2</v>
      </c>
      <c r="AH7" s="66">
        <v>1</v>
      </c>
      <c r="AI7" s="66">
        <v>1</v>
      </c>
      <c r="AJ7" s="66">
        <v>1</v>
      </c>
      <c r="AK7" s="66">
        <v>2</v>
      </c>
      <c r="AL7" s="66">
        <v>5</v>
      </c>
      <c r="AM7" s="66">
        <v>1</v>
      </c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</row>
    <row r="8" spans="1:54" ht="24">
      <c r="A8" s="115" t="s">
        <v>24</v>
      </c>
      <c r="B8" s="143">
        <f t="shared" si="0"/>
        <v>43</v>
      </c>
      <c r="C8" s="259">
        <v>1</v>
      </c>
      <c r="D8" s="66">
        <v>1</v>
      </c>
      <c r="E8" s="66">
        <v>0</v>
      </c>
      <c r="F8" s="66">
        <v>0</v>
      </c>
      <c r="G8" s="66">
        <v>0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>
        <v>1</v>
      </c>
      <c r="O8" s="66">
        <v>0</v>
      </c>
      <c r="P8" s="66">
        <v>0</v>
      </c>
      <c r="Q8" s="66">
        <v>0</v>
      </c>
      <c r="R8" s="66">
        <v>0</v>
      </c>
      <c r="S8" s="66">
        <v>0</v>
      </c>
      <c r="T8" s="66">
        <v>0</v>
      </c>
      <c r="U8" s="66">
        <v>0</v>
      </c>
      <c r="V8" s="66">
        <v>1</v>
      </c>
      <c r="W8" s="66">
        <v>3</v>
      </c>
      <c r="X8" s="66">
        <v>3</v>
      </c>
      <c r="Y8" s="66">
        <v>3</v>
      </c>
      <c r="Z8" s="66">
        <v>4</v>
      </c>
      <c r="AA8" s="66">
        <v>7</v>
      </c>
      <c r="AB8" s="66">
        <v>2</v>
      </c>
      <c r="AC8" s="66">
        <v>0</v>
      </c>
      <c r="AD8" s="66">
        <v>2</v>
      </c>
      <c r="AE8" s="66">
        <v>0</v>
      </c>
      <c r="AF8" s="66">
        <v>1</v>
      </c>
      <c r="AG8" s="66">
        <v>3</v>
      </c>
      <c r="AH8" s="66">
        <v>5</v>
      </c>
      <c r="AI8" s="66">
        <v>1</v>
      </c>
      <c r="AJ8" s="66">
        <v>1</v>
      </c>
      <c r="AK8" s="66">
        <v>2</v>
      </c>
      <c r="AL8" s="66">
        <v>2</v>
      </c>
      <c r="AM8" s="66">
        <v>0</v>
      </c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</row>
    <row r="9" spans="1:54" ht="24">
      <c r="A9" s="115" t="s">
        <v>25</v>
      </c>
      <c r="B9" s="143">
        <f t="shared" si="0"/>
        <v>7</v>
      </c>
      <c r="C9" s="259">
        <v>0</v>
      </c>
      <c r="D9" s="66">
        <v>0</v>
      </c>
      <c r="E9" s="66">
        <v>0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66">
        <v>0</v>
      </c>
      <c r="P9" s="66">
        <v>0</v>
      </c>
      <c r="Q9" s="66">
        <v>0</v>
      </c>
      <c r="R9" s="66">
        <v>0</v>
      </c>
      <c r="S9" s="66">
        <v>0</v>
      </c>
      <c r="T9" s="66">
        <v>1</v>
      </c>
      <c r="U9" s="66">
        <v>0</v>
      </c>
      <c r="V9" s="66">
        <v>0</v>
      </c>
      <c r="W9" s="66">
        <v>1</v>
      </c>
      <c r="X9" s="66">
        <v>3</v>
      </c>
      <c r="Y9" s="66">
        <v>0</v>
      </c>
      <c r="Z9" s="66">
        <v>1</v>
      </c>
      <c r="AA9" s="66">
        <v>0</v>
      </c>
      <c r="AB9" s="66">
        <v>0</v>
      </c>
      <c r="AC9" s="66">
        <v>0</v>
      </c>
      <c r="AD9" s="66">
        <v>0</v>
      </c>
      <c r="AE9" s="66">
        <v>0</v>
      </c>
      <c r="AF9" s="66">
        <v>0</v>
      </c>
      <c r="AG9" s="66">
        <v>0</v>
      </c>
      <c r="AH9" s="66">
        <v>1</v>
      </c>
      <c r="AI9" s="66">
        <v>0</v>
      </c>
      <c r="AJ9" s="66">
        <v>0</v>
      </c>
      <c r="AK9" s="66">
        <v>0</v>
      </c>
      <c r="AL9" s="66">
        <v>0</v>
      </c>
      <c r="AM9" s="66">
        <v>0</v>
      </c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</row>
    <row r="10" spans="1:54" ht="24">
      <c r="A10" s="115" t="s">
        <v>26</v>
      </c>
      <c r="B10" s="143">
        <f t="shared" si="0"/>
        <v>5</v>
      </c>
      <c r="C10" s="259">
        <v>0</v>
      </c>
      <c r="D10" s="66">
        <v>0</v>
      </c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v>0</v>
      </c>
      <c r="P10" s="66">
        <v>1</v>
      </c>
      <c r="Q10" s="66">
        <v>0</v>
      </c>
      <c r="R10" s="66">
        <v>0</v>
      </c>
      <c r="S10" s="66">
        <v>0</v>
      </c>
      <c r="T10" s="66">
        <v>0</v>
      </c>
      <c r="U10" s="66">
        <v>0</v>
      </c>
      <c r="V10" s="66">
        <v>0</v>
      </c>
      <c r="W10" s="66">
        <v>0</v>
      </c>
      <c r="X10" s="66">
        <v>0</v>
      </c>
      <c r="Y10" s="66">
        <v>0</v>
      </c>
      <c r="Z10" s="66">
        <v>0</v>
      </c>
      <c r="AA10" s="66">
        <v>0</v>
      </c>
      <c r="AB10" s="66">
        <v>0</v>
      </c>
      <c r="AC10" s="66">
        <v>0</v>
      </c>
      <c r="AD10" s="66">
        <v>0</v>
      </c>
      <c r="AE10" s="66">
        <v>0</v>
      </c>
      <c r="AF10" s="66">
        <v>0</v>
      </c>
      <c r="AG10" s="66">
        <v>1</v>
      </c>
      <c r="AH10" s="66">
        <v>1</v>
      </c>
      <c r="AI10" s="66">
        <v>0</v>
      </c>
      <c r="AJ10" s="66">
        <v>1</v>
      </c>
      <c r="AK10" s="66">
        <v>1</v>
      </c>
      <c r="AL10" s="66">
        <v>0</v>
      </c>
      <c r="AM10" s="66">
        <v>0</v>
      </c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</row>
    <row r="11" spans="1:54" ht="24">
      <c r="A11" s="115" t="s">
        <v>27</v>
      </c>
      <c r="B11" s="143">
        <f t="shared" si="0"/>
        <v>2</v>
      </c>
      <c r="C11" s="259">
        <v>0</v>
      </c>
      <c r="D11" s="66">
        <v>0</v>
      </c>
      <c r="E11" s="66">
        <v>0</v>
      </c>
      <c r="F11" s="66">
        <v>0</v>
      </c>
      <c r="G11" s="66">
        <v>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>
        <v>0</v>
      </c>
      <c r="P11" s="66">
        <v>0</v>
      </c>
      <c r="Q11" s="66">
        <v>0</v>
      </c>
      <c r="R11" s="66">
        <v>0</v>
      </c>
      <c r="S11" s="66">
        <v>0</v>
      </c>
      <c r="T11" s="66">
        <v>0</v>
      </c>
      <c r="U11" s="66">
        <v>0</v>
      </c>
      <c r="V11" s="66">
        <v>0</v>
      </c>
      <c r="W11" s="66">
        <v>0</v>
      </c>
      <c r="X11" s="66">
        <v>0</v>
      </c>
      <c r="Y11" s="66">
        <v>0</v>
      </c>
      <c r="Z11" s="66">
        <v>0</v>
      </c>
      <c r="AA11" s="66">
        <v>0</v>
      </c>
      <c r="AB11" s="66">
        <v>0</v>
      </c>
      <c r="AC11" s="66">
        <v>0</v>
      </c>
      <c r="AD11" s="66">
        <v>0</v>
      </c>
      <c r="AE11" s="66">
        <v>0</v>
      </c>
      <c r="AF11" s="66">
        <v>0</v>
      </c>
      <c r="AG11" s="66">
        <v>0</v>
      </c>
      <c r="AH11" s="66">
        <v>0</v>
      </c>
      <c r="AI11" s="66">
        <v>0</v>
      </c>
      <c r="AJ11" s="66">
        <v>0</v>
      </c>
      <c r="AK11" s="66">
        <v>2</v>
      </c>
      <c r="AL11" s="66">
        <v>0</v>
      </c>
      <c r="AM11" s="66">
        <v>0</v>
      </c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</row>
    <row r="12" spans="1:54" ht="24">
      <c r="A12" s="115" t="s">
        <v>34</v>
      </c>
      <c r="B12" s="143">
        <f t="shared" si="0"/>
        <v>3</v>
      </c>
      <c r="C12" s="259">
        <v>0</v>
      </c>
      <c r="D12" s="66">
        <v>0</v>
      </c>
      <c r="E12" s="66">
        <v>0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66">
        <v>0</v>
      </c>
      <c r="L12" s="66">
        <v>0</v>
      </c>
      <c r="M12" s="66">
        <v>0</v>
      </c>
      <c r="N12" s="66">
        <v>0</v>
      </c>
      <c r="O12" s="66">
        <v>0</v>
      </c>
      <c r="P12" s="66">
        <v>0</v>
      </c>
      <c r="Q12" s="66">
        <v>0</v>
      </c>
      <c r="R12" s="66">
        <v>0</v>
      </c>
      <c r="S12" s="66">
        <v>0</v>
      </c>
      <c r="T12" s="66">
        <v>0</v>
      </c>
      <c r="U12" s="66">
        <v>0</v>
      </c>
      <c r="V12" s="66">
        <v>0</v>
      </c>
      <c r="W12" s="66">
        <v>0</v>
      </c>
      <c r="X12" s="66">
        <v>0</v>
      </c>
      <c r="Y12" s="66">
        <v>0</v>
      </c>
      <c r="Z12" s="66">
        <v>0</v>
      </c>
      <c r="AA12" s="66">
        <v>0</v>
      </c>
      <c r="AB12" s="66">
        <v>0</v>
      </c>
      <c r="AC12" s="66">
        <v>0</v>
      </c>
      <c r="AD12" s="66">
        <v>0</v>
      </c>
      <c r="AE12" s="66">
        <v>0</v>
      </c>
      <c r="AF12" s="66">
        <v>1</v>
      </c>
      <c r="AG12" s="66">
        <v>0</v>
      </c>
      <c r="AH12" s="66">
        <v>0</v>
      </c>
      <c r="AI12" s="66">
        <v>0</v>
      </c>
      <c r="AJ12" s="66">
        <v>0</v>
      </c>
      <c r="AK12" s="66">
        <v>0</v>
      </c>
      <c r="AL12" s="66">
        <v>1</v>
      </c>
      <c r="AM12" s="66">
        <v>1</v>
      </c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</row>
    <row r="13" spans="1:54" ht="24">
      <c r="A13" s="115" t="s">
        <v>32</v>
      </c>
      <c r="B13" s="143">
        <f t="shared" si="0"/>
        <v>0</v>
      </c>
      <c r="C13" s="259">
        <v>0</v>
      </c>
      <c r="D13" s="66">
        <v>0</v>
      </c>
      <c r="E13" s="66">
        <v>0</v>
      </c>
      <c r="F13" s="66">
        <v>0</v>
      </c>
      <c r="G13" s="66">
        <v>0</v>
      </c>
      <c r="H13" s="66">
        <v>0</v>
      </c>
      <c r="I13" s="66">
        <v>0</v>
      </c>
      <c r="J13" s="66">
        <v>0</v>
      </c>
      <c r="K13" s="66">
        <v>0</v>
      </c>
      <c r="L13" s="66">
        <v>0</v>
      </c>
      <c r="M13" s="66">
        <v>0</v>
      </c>
      <c r="N13" s="66">
        <v>0</v>
      </c>
      <c r="O13" s="66">
        <v>0</v>
      </c>
      <c r="P13" s="66">
        <v>0</v>
      </c>
      <c r="Q13" s="66">
        <v>0</v>
      </c>
      <c r="R13" s="66">
        <v>0</v>
      </c>
      <c r="S13" s="66">
        <v>0</v>
      </c>
      <c r="T13" s="66">
        <v>0</v>
      </c>
      <c r="U13" s="66">
        <v>0</v>
      </c>
      <c r="V13" s="66">
        <v>0</v>
      </c>
      <c r="W13" s="66">
        <v>0</v>
      </c>
      <c r="X13" s="66">
        <v>0</v>
      </c>
      <c r="Y13" s="66">
        <v>0</v>
      </c>
      <c r="Z13" s="66">
        <v>0</v>
      </c>
      <c r="AA13" s="66">
        <v>0</v>
      </c>
      <c r="AB13" s="66">
        <v>0</v>
      </c>
      <c r="AC13" s="66">
        <v>0</v>
      </c>
      <c r="AD13" s="66">
        <v>0</v>
      </c>
      <c r="AE13" s="66">
        <v>0</v>
      </c>
      <c r="AF13" s="66">
        <v>0</v>
      </c>
      <c r="AG13" s="66">
        <v>0</v>
      </c>
      <c r="AH13" s="66">
        <v>0</v>
      </c>
      <c r="AI13" s="66">
        <v>0</v>
      </c>
      <c r="AJ13" s="66">
        <v>0</v>
      </c>
      <c r="AK13" s="66">
        <v>0</v>
      </c>
      <c r="AL13" s="66">
        <v>0</v>
      </c>
      <c r="AM13" s="66">
        <v>0</v>
      </c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</row>
    <row r="14" spans="1:54" ht="24">
      <c r="A14" s="115" t="s">
        <v>28</v>
      </c>
      <c r="B14" s="143">
        <f t="shared" si="0"/>
        <v>4</v>
      </c>
      <c r="C14" s="259">
        <v>0</v>
      </c>
      <c r="D14" s="66">
        <v>0</v>
      </c>
      <c r="E14" s="66">
        <v>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v>0</v>
      </c>
      <c r="P14" s="66">
        <v>0</v>
      </c>
      <c r="Q14" s="66">
        <v>1</v>
      </c>
      <c r="R14" s="66">
        <v>1</v>
      </c>
      <c r="S14" s="66">
        <v>0</v>
      </c>
      <c r="T14" s="66">
        <v>0</v>
      </c>
      <c r="U14" s="66">
        <v>0</v>
      </c>
      <c r="V14" s="66">
        <v>1</v>
      </c>
      <c r="W14" s="66">
        <v>0</v>
      </c>
      <c r="X14" s="66">
        <v>0</v>
      </c>
      <c r="Y14" s="66">
        <v>0</v>
      </c>
      <c r="Z14" s="66">
        <v>0</v>
      </c>
      <c r="AA14" s="66">
        <v>0</v>
      </c>
      <c r="AB14" s="66">
        <v>0</v>
      </c>
      <c r="AC14" s="66">
        <v>0</v>
      </c>
      <c r="AD14" s="66">
        <v>0</v>
      </c>
      <c r="AE14" s="66">
        <v>0</v>
      </c>
      <c r="AF14" s="66">
        <v>0</v>
      </c>
      <c r="AG14" s="66">
        <v>0</v>
      </c>
      <c r="AH14" s="66">
        <v>0</v>
      </c>
      <c r="AI14" s="66">
        <v>0</v>
      </c>
      <c r="AJ14" s="66">
        <v>0</v>
      </c>
      <c r="AK14" s="66">
        <v>1</v>
      </c>
      <c r="AL14" s="66">
        <v>0</v>
      </c>
      <c r="AM14" s="66">
        <v>0</v>
      </c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</row>
    <row r="15" spans="1:54" ht="24">
      <c r="A15" s="115" t="s">
        <v>29</v>
      </c>
      <c r="B15" s="143">
        <f t="shared" si="0"/>
        <v>25</v>
      </c>
      <c r="C15" s="259">
        <v>0</v>
      </c>
      <c r="D15" s="66">
        <v>0</v>
      </c>
      <c r="E15" s="66">
        <v>0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  <c r="M15" s="66">
        <v>0</v>
      </c>
      <c r="N15" s="66">
        <v>2</v>
      </c>
      <c r="O15" s="66">
        <v>0</v>
      </c>
      <c r="P15" s="66">
        <v>0</v>
      </c>
      <c r="Q15" s="66">
        <v>0</v>
      </c>
      <c r="R15" s="66">
        <v>0</v>
      </c>
      <c r="S15" s="66">
        <v>0</v>
      </c>
      <c r="T15" s="66">
        <v>0</v>
      </c>
      <c r="U15" s="66">
        <v>0</v>
      </c>
      <c r="V15" s="66">
        <v>0</v>
      </c>
      <c r="W15" s="66">
        <v>1</v>
      </c>
      <c r="X15" s="66">
        <v>0</v>
      </c>
      <c r="Y15" s="66">
        <v>2</v>
      </c>
      <c r="Z15" s="66">
        <v>2</v>
      </c>
      <c r="AA15" s="66">
        <v>1</v>
      </c>
      <c r="AB15" s="66">
        <v>2</v>
      </c>
      <c r="AC15" s="66">
        <v>1</v>
      </c>
      <c r="AD15" s="66">
        <v>3</v>
      </c>
      <c r="AE15" s="66">
        <v>2</v>
      </c>
      <c r="AF15" s="66">
        <v>1</v>
      </c>
      <c r="AG15" s="66">
        <v>3</v>
      </c>
      <c r="AH15" s="66">
        <v>1</v>
      </c>
      <c r="AI15" s="66">
        <v>3</v>
      </c>
      <c r="AJ15" s="66">
        <v>1</v>
      </c>
      <c r="AK15" s="66">
        <v>0</v>
      </c>
      <c r="AL15" s="66">
        <v>0</v>
      </c>
      <c r="AM15" s="66">
        <v>0</v>
      </c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</row>
    <row r="16" spans="1:54" ht="24">
      <c r="A16" s="115" t="s">
        <v>33</v>
      </c>
      <c r="B16" s="143">
        <f t="shared" si="0"/>
        <v>0</v>
      </c>
      <c r="C16" s="259">
        <v>0</v>
      </c>
      <c r="D16" s="66">
        <v>0</v>
      </c>
      <c r="E16" s="66">
        <v>0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66">
        <v>0</v>
      </c>
      <c r="P16" s="66">
        <v>0</v>
      </c>
      <c r="Q16" s="66">
        <v>0</v>
      </c>
      <c r="R16" s="66">
        <v>0</v>
      </c>
      <c r="S16" s="66">
        <v>0</v>
      </c>
      <c r="T16" s="66">
        <v>0</v>
      </c>
      <c r="U16" s="66">
        <v>0</v>
      </c>
      <c r="V16" s="66">
        <v>0</v>
      </c>
      <c r="W16" s="66">
        <v>0</v>
      </c>
      <c r="X16" s="66">
        <v>0</v>
      </c>
      <c r="Y16" s="66">
        <v>0</v>
      </c>
      <c r="Z16" s="66">
        <v>0</v>
      </c>
      <c r="AA16" s="66">
        <v>0</v>
      </c>
      <c r="AB16" s="66">
        <v>0</v>
      </c>
      <c r="AC16" s="66">
        <v>0</v>
      </c>
      <c r="AD16" s="66">
        <v>0</v>
      </c>
      <c r="AE16" s="66">
        <v>0</v>
      </c>
      <c r="AF16" s="66">
        <v>0</v>
      </c>
      <c r="AG16" s="66">
        <v>0</v>
      </c>
      <c r="AH16" s="66">
        <v>0</v>
      </c>
      <c r="AI16" s="66">
        <v>0</v>
      </c>
      <c r="AJ16" s="66">
        <v>0</v>
      </c>
      <c r="AK16" s="66">
        <v>0</v>
      </c>
      <c r="AL16" s="66">
        <v>0</v>
      </c>
      <c r="AM16" s="66">
        <v>0</v>
      </c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</row>
    <row r="17" spans="1:58" ht="24">
      <c r="A17" s="115" t="s">
        <v>58</v>
      </c>
      <c r="B17" s="143">
        <f t="shared" si="0"/>
        <v>2</v>
      </c>
      <c r="C17" s="259">
        <v>0</v>
      </c>
      <c r="D17" s="66">
        <v>0</v>
      </c>
      <c r="E17" s="66">
        <v>0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v>0</v>
      </c>
      <c r="P17" s="66">
        <v>0</v>
      </c>
      <c r="Q17" s="66">
        <v>0</v>
      </c>
      <c r="R17" s="66">
        <v>0</v>
      </c>
      <c r="S17" s="66">
        <v>0</v>
      </c>
      <c r="T17" s="66">
        <v>0</v>
      </c>
      <c r="U17" s="66">
        <v>0</v>
      </c>
      <c r="V17" s="66">
        <v>0</v>
      </c>
      <c r="W17" s="66">
        <v>1</v>
      </c>
      <c r="X17" s="66">
        <v>0</v>
      </c>
      <c r="Y17" s="66">
        <v>0</v>
      </c>
      <c r="Z17" s="66">
        <v>0</v>
      </c>
      <c r="AA17" s="66">
        <v>0</v>
      </c>
      <c r="AB17" s="66">
        <v>0</v>
      </c>
      <c r="AC17" s="66">
        <v>0</v>
      </c>
      <c r="AD17" s="66">
        <v>0</v>
      </c>
      <c r="AE17" s="66">
        <v>0</v>
      </c>
      <c r="AF17" s="66">
        <v>0</v>
      </c>
      <c r="AG17" s="66">
        <v>0</v>
      </c>
      <c r="AH17" s="66">
        <v>1</v>
      </c>
      <c r="AI17" s="66">
        <v>0</v>
      </c>
      <c r="AJ17" s="66">
        <v>0</v>
      </c>
      <c r="AK17" s="66">
        <v>0</v>
      </c>
      <c r="AL17" s="66">
        <v>0</v>
      </c>
      <c r="AM17" s="66">
        <v>0</v>
      </c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</row>
    <row r="18" spans="1:58" ht="24">
      <c r="A18" s="115" t="s">
        <v>30</v>
      </c>
      <c r="B18" s="143">
        <f t="shared" si="0"/>
        <v>0</v>
      </c>
      <c r="C18" s="259">
        <v>0</v>
      </c>
      <c r="D18" s="66">
        <v>0</v>
      </c>
      <c r="E18" s="66">
        <v>0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v>0</v>
      </c>
      <c r="P18" s="66">
        <v>0</v>
      </c>
      <c r="Q18" s="66">
        <v>0</v>
      </c>
      <c r="R18" s="66">
        <v>0</v>
      </c>
      <c r="S18" s="66">
        <v>0</v>
      </c>
      <c r="T18" s="66">
        <v>0</v>
      </c>
      <c r="U18" s="66">
        <v>0</v>
      </c>
      <c r="V18" s="66">
        <v>0</v>
      </c>
      <c r="W18" s="66">
        <v>0</v>
      </c>
      <c r="X18" s="66">
        <v>0</v>
      </c>
      <c r="Y18" s="66">
        <v>0</v>
      </c>
      <c r="Z18" s="66">
        <v>0</v>
      </c>
      <c r="AA18" s="66">
        <v>0</v>
      </c>
      <c r="AB18" s="66">
        <v>0</v>
      </c>
      <c r="AC18" s="66">
        <v>0</v>
      </c>
      <c r="AD18" s="66">
        <v>0</v>
      </c>
      <c r="AE18" s="66">
        <v>0</v>
      </c>
      <c r="AF18" s="66">
        <v>0</v>
      </c>
      <c r="AG18" s="66">
        <v>0</v>
      </c>
      <c r="AH18" s="66">
        <v>0</v>
      </c>
      <c r="AI18" s="66">
        <v>0</v>
      </c>
      <c r="AJ18" s="66">
        <v>0</v>
      </c>
      <c r="AK18" s="66">
        <v>0</v>
      </c>
      <c r="AL18" s="66">
        <v>0</v>
      </c>
      <c r="AM18" s="66">
        <v>0</v>
      </c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</row>
    <row r="19" spans="1:58" ht="24">
      <c r="A19" s="115" t="s">
        <v>35</v>
      </c>
      <c r="B19" s="143">
        <f t="shared" si="0"/>
        <v>0</v>
      </c>
      <c r="C19" s="259">
        <v>0</v>
      </c>
      <c r="D19" s="66">
        <v>0</v>
      </c>
      <c r="E19" s="66">
        <v>0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v>0</v>
      </c>
      <c r="P19" s="66">
        <v>0</v>
      </c>
      <c r="Q19" s="66">
        <v>0</v>
      </c>
      <c r="R19" s="66">
        <v>0</v>
      </c>
      <c r="S19" s="66">
        <v>0</v>
      </c>
      <c r="T19" s="66">
        <v>0</v>
      </c>
      <c r="U19" s="66">
        <v>0</v>
      </c>
      <c r="V19" s="66">
        <v>0</v>
      </c>
      <c r="W19" s="66">
        <v>0</v>
      </c>
      <c r="X19" s="66">
        <v>0</v>
      </c>
      <c r="Y19" s="66">
        <v>0</v>
      </c>
      <c r="Z19" s="66">
        <v>0</v>
      </c>
      <c r="AA19" s="66">
        <v>0</v>
      </c>
      <c r="AB19" s="66">
        <v>0</v>
      </c>
      <c r="AC19" s="66">
        <v>0</v>
      </c>
      <c r="AD19" s="66">
        <v>0</v>
      </c>
      <c r="AE19" s="66">
        <v>0</v>
      </c>
      <c r="AF19" s="66">
        <v>0</v>
      </c>
      <c r="AG19" s="66">
        <v>0</v>
      </c>
      <c r="AH19" s="66">
        <v>0</v>
      </c>
      <c r="AI19" s="66">
        <v>0</v>
      </c>
      <c r="AJ19" s="66">
        <v>0</v>
      </c>
      <c r="AK19" s="66">
        <v>0</v>
      </c>
      <c r="AL19" s="66">
        <v>0</v>
      </c>
      <c r="AM19" s="66">
        <v>0</v>
      </c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</row>
    <row r="20" spans="1:58" ht="24">
      <c r="A20" s="115" t="s">
        <v>59</v>
      </c>
      <c r="B20" s="143">
        <f t="shared" si="0"/>
        <v>2</v>
      </c>
      <c r="C20" s="259">
        <v>0</v>
      </c>
      <c r="D20" s="66">
        <v>0</v>
      </c>
      <c r="E20" s="66">
        <v>0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66">
        <v>1</v>
      </c>
      <c r="L20" s="66">
        <v>0</v>
      </c>
      <c r="M20" s="66">
        <v>0</v>
      </c>
      <c r="N20" s="66">
        <v>0</v>
      </c>
      <c r="O20" s="66">
        <v>0</v>
      </c>
      <c r="P20" s="66">
        <v>0</v>
      </c>
      <c r="Q20" s="66">
        <v>0</v>
      </c>
      <c r="R20" s="66">
        <v>0</v>
      </c>
      <c r="S20" s="66">
        <v>0</v>
      </c>
      <c r="T20" s="66">
        <v>0</v>
      </c>
      <c r="U20" s="66">
        <v>0</v>
      </c>
      <c r="V20" s="66">
        <v>0</v>
      </c>
      <c r="W20" s="66">
        <v>0</v>
      </c>
      <c r="X20" s="66">
        <v>0</v>
      </c>
      <c r="Y20" s="66">
        <v>0</v>
      </c>
      <c r="Z20" s="66">
        <v>0</v>
      </c>
      <c r="AA20" s="66">
        <v>0</v>
      </c>
      <c r="AB20" s="66">
        <v>0</v>
      </c>
      <c r="AC20" s="66">
        <v>0</v>
      </c>
      <c r="AD20" s="66">
        <v>0</v>
      </c>
      <c r="AE20" s="66">
        <v>0</v>
      </c>
      <c r="AF20" s="66">
        <v>0</v>
      </c>
      <c r="AG20" s="66">
        <v>0</v>
      </c>
      <c r="AH20" s="66">
        <v>0</v>
      </c>
      <c r="AI20" s="66">
        <v>1</v>
      </c>
      <c r="AJ20" s="66">
        <v>0</v>
      </c>
      <c r="AK20" s="66">
        <v>0</v>
      </c>
      <c r="AL20" s="66">
        <v>0</v>
      </c>
      <c r="AM20" s="66">
        <v>0</v>
      </c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</row>
    <row r="21" spans="1:58" ht="24">
      <c r="A21" s="115" t="s">
        <v>60</v>
      </c>
      <c r="B21" s="143">
        <f t="shared" si="0"/>
        <v>0</v>
      </c>
      <c r="C21" s="259">
        <v>0</v>
      </c>
      <c r="D21" s="66">
        <v>0</v>
      </c>
      <c r="E21" s="66">
        <v>0</v>
      </c>
      <c r="F21" s="66">
        <v>0</v>
      </c>
      <c r="G21" s="66">
        <v>0</v>
      </c>
      <c r="H21" s="66">
        <v>0</v>
      </c>
      <c r="I21" s="66">
        <v>0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66">
        <v>0</v>
      </c>
      <c r="P21" s="66">
        <v>0</v>
      </c>
      <c r="Q21" s="66">
        <v>0</v>
      </c>
      <c r="R21" s="66">
        <v>0</v>
      </c>
      <c r="S21" s="66">
        <v>0</v>
      </c>
      <c r="T21" s="66">
        <v>0</v>
      </c>
      <c r="U21" s="66">
        <v>0</v>
      </c>
      <c r="V21" s="66">
        <v>0</v>
      </c>
      <c r="W21" s="66">
        <v>0</v>
      </c>
      <c r="X21" s="66">
        <v>0</v>
      </c>
      <c r="Y21" s="66">
        <v>0</v>
      </c>
      <c r="Z21" s="66">
        <v>0</v>
      </c>
      <c r="AA21" s="66">
        <v>0</v>
      </c>
      <c r="AB21" s="66">
        <v>0</v>
      </c>
      <c r="AC21" s="66">
        <v>0</v>
      </c>
      <c r="AD21" s="66">
        <v>0</v>
      </c>
      <c r="AE21" s="66">
        <v>0</v>
      </c>
      <c r="AF21" s="66">
        <v>0</v>
      </c>
      <c r="AG21" s="66">
        <v>0</v>
      </c>
      <c r="AH21" s="66">
        <v>0</v>
      </c>
      <c r="AI21" s="66">
        <v>0</v>
      </c>
      <c r="AJ21" s="66">
        <v>0</v>
      </c>
      <c r="AK21" s="66">
        <v>0</v>
      </c>
      <c r="AL21" s="66">
        <v>0</v>
      </c>
      <c r="AM21" s="66">
        <v>0</v>
      </c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/>
    </row>
    <row r="22" spans="1:58" ht="24">
      <c r="A22" s="115" t="s">
        <v>61</v>
      </c>
      <c r="B22" s="143">
        <f t="shared" si="0"/>
        <v>0</v>
      </c>
      <c r="C22" s="259">
        <v>0</v>
      </c>
      <c r="D22" s="66">
        <v>0</v>
      </c>
      <c r="E22" s="66">
        <v>0</v>
      </c>
      <c r="F22" s="66">
        <v>0</v>
      </c>
      <c r="G22" s="66">
        <v>0</v>
      </c>
      <c r="H22" s="66">
        <v>0</v>
      </c>
      <c r="I22" s="66">
        <v>0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>
        <v>0</v>
      </c>
      <c r="P22" s="66">
        <v>0</v>
      </c>
      <c r="Q22" s="66">
        <v>0</v>
      </c>
      <c r="R22" s="66">
        <v>0</v>
      </c>
      <c r="S22" s="66">
        <v>0</v>
      </c>
      <c r="T22" s="66">
        <v>0</v>
      </c>
      <c r="U22" s="66">
        <v>0</v>
      </c>
      <c r="V22" s="66">
        <v>0</v>
      </c>
      <c r="W22" s="66">
        <v>0</v>
      </c>
      <c r="X22" s="66">
        <v>0</v>
      </c>
      <c r="Y22" s="66">
        <v>0</v>
      </c>
      <c r="Z22" s="66">
        <v>0</v>
      </c>
      <c r="AA22" s="66">
        <v>0</v>
      </c>
      <c r="AB22" s="66">
        <v>0</v>
      </c>
      <c r="AC22" s="66">
        <v>0</v>
      </c>
      <c r="AD22" s="66">
        <v>0</v>
      </c>
      <c r="AE22" s="66">
        <v>0</v>
      </c>
      <c r="AF22" s="66">
        <v>0</v>
      </c>
      <c r="AG22" s="66">
        <v>0</v>
      </c>
      <c r="AH22" s="66">
        <v>0</v>
      </c>
      <c r="AI22" s="66">
        <v>0</v>
      </c>
      <c r="AJ22" s="66">
        <v>0</v>
      </c>
      <c r="AK22" s="66">
        <v>0</v>
      </c>
      <c r="AL22" s="66">
        <v>0</v>
      </c>
      <c r="AM22" s="66">
        <v>0</v>
      </c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</row>
    <row r="23" spans="1:58" ht="24">
      <c r="A23" s="115" t="s">
        <v>62</v>
      </c>
      <c r="B23" s="143">
        <f t="shared" si="0"/>
        <v>1</v>
      </c>
      <c r="C23" s="259">
        <v>0</v>
      </c>
      <c r="D23" s="66">
        <v>0</v>
      </c>
      <c r="E23" s="66">
        <v>0</v>
      </c>
      <c r="F23" s="66">
        <v>0</v>
      </c>
      <c r="G23" s="66">
        <v>0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v>0</v>
      </c>
      <c r="P23" s="66">
        <v>0</v>
      </c>
      <c r="Q23" s="66">
        <v>0</v>
      </c>
      <c r="R23" s="66">
        <v>0</v>
      </c>
      <c r="S23" s="66">
        <v>0</v>
      </c>
      <c r="T23" s="66">
        <v>0</v>
      </c>
      <c r="U23" s="66">
        <v>0</v>
      </c>
      <c r="V23" s="66">
        <v>0</v>
      </c>
      <c r="W23" s="66">
        <v>0</v>
      </c>
      <c r="X23" s="66">
        <v>0</v>
      </c>
      <c r="Y23" s="66">
        <v>0</v>
      </c>
      <c r="Z23" s="66">
        <v>0</v>
      </c>
      <c r="AA23" s="66">
        <v>0</v>
      </c>
      <c r="AB23" s="66">
        <v>0</v>
      </c>
      <c r="AC23" s="66">
        <v>0</v>
      </c>
      <c r="AD23" s="66">
        <v>0</v>
      </c>
      <c r="AE23" s="66">
        <v>0</v>
      </c>
      <c r="AF23" s="66">
        <v>0</v>
      </c>
      <c r="AG23" s="66">
        <v>0</v>
      </c>
      <c r="AH23" s="66">
        <v>0</v>
      </c>
      <c r="AI23" s="66">
        <v>0</v>
      </c>
      <c r="AJ23" s="66">
        <v>1</v>
      </c>
      <c r="AK23" s="66">
        <v>0</v>
      </c>
      <c r="AL23" s="66">
        <v>0</v>
      </c>
      <c r="AM23" s="66">
        <v>0</v>
      </c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</row>
    <row r="24" spans="1:58" ht="24">
      <c r="A24" s="115" t="s">
        <v>63</v>
      </c>
      <c r="B24" s="143">
        <f t="shared" si="0"/>
        <v>3</v>
      </c>
      <c r="C24" s="259">
        <v>0</v>
      </c>
      <c r="D24" s="66">
        <v>0</v>
      </c>
      <c r="E24" s="66">
        <v>0</v>
      </c>
      <c r="F24" s="66">
        <v>0</v>
      </c>
      <c r="G24" s="66">
        <v>0</v>
      </c>
      <c r="H24" s="66">
        <v>0</v>
      </c>
      <c r="I24" s="66">
        <v>0</v>
      </c>
      <c r="J24" s="66">
        <v>0</v>
      </c>
      <c r="K24" s="66">
        <v>0</v>
      </c>
      <c r="L24" s="66">
        <v>0</v>
      </c>
      <c r="M24" s="66">
        <v>0</v>
      </c>
      <c r="N24" s="66">
        <v>0</v>
      </c>
      <c r="O24" s="66">
        <v>0</v>
      </c>
      <c r="P24" s="66">
        <v>0</v>
      </c>
      <c r="Q24" s="66">
        <v>0</v>
      </c>
      <c r="R24" s="66">
        <v>0</v>
      </c>
      <c r="S24" s="66">
        <v>0</v>
      </c>
      <c r="T24" s="66">
        <v>0</v>
      </c>
      <c r="U24" s="66">
        <v>0</v>
      </c>
      <c r="V24" s="66">
        <v>0</v>
      </c>
      <c r="W24" s="66">
        <v>0</v>
      </c>
      <c r="X24" s="66">
        <v>0</v>
      </c>
      <c r="Y24" s="66">
        <v>0</v>
      </c>
      <c r="Z24" s="66">
        <v>0</v>
      </c>
      <c r="AA24" s="66">
        <v>0</v>
      </c>
      <c r="AB24" s="66">
        <v>0</v>
      </c>
      <c r="AC24" s="66">
        <v>0</v>
      </c>
      <c r="AD24" s="66">
        <v>1</v>
      </c>
      <c r="AE24" s="66">
        <v>0</v>
      </c>
      <c r="AF24" s="66">
        <v>0</v>
      </c>
      <c r="AG24" s="66">
        <v>0</v>
      </c>
      <c r="AH24" s="66">
        <v>0</v>
      </c>
      <c r="AI24" s="66">
        <v>0</v>
      </c>
      <c r="AJ24" s="66">
        <v>0</v>
      </c>
      <c r="AK24" s="66">
        <v>0</v>
      </c>
      <c r="AL24" s="66">
        <v>0</v>
      </c>
      <c r="AM24" s="66">
        <v>2</v>
      </c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</row>
    <row r="25" spans="1:58" s="132" customFormat="1" ht="23.25">
      <c r="A25" s="131" t="s">
        <v>64</v>
      </c>
      <c r="B25" s="144">
        <f>SUM(B5:B24)</f>
        <v>185</v>
      </c>
      <c r="C25" s="144">
        <f t="shared" ref="C25:R25" si="1">SUM(C5:C24)</f>
        <v>2</v>
      </c>
      <c r="D25" s="144">
        <f t="shared" si="1"/>
        <v>2</v>
      </c>
      <c r="E25" s="144">
        <f t="shared" si="1"/>
        <v>0</v>
      </c>
      <c r="F25" s="144">
        <f t="shared" si="1"/>
        <v>1</v>
      </c>
      <c r="G25" s="144">
        <f t="shared" si="1"/>
        <v>0</v>
      </c>
      <c r="H25" s="144">
        <f t="shared" si="1"/>
        <v>0</v>
      </c>
      <c r="I25" s="144">
        <f t="shared" si="1"/>
        <v>1</v>
      </c>
      <c r="J25" s="144">
        <f t="shared" si="1"/>
        <v>1</v>
      </c>
      <c r="K25" s="144">
        <f t="shared" si="1"/>
        <v>2</v>
      </c>
      <c r="L25" s="144">
        <f t="shared" si="1"/>
        <v>1</v>
      </c>
      <c r="M25" s="144">
        <f t="shared" si="1"/>
        <v>1</v>
      </c>
      <c r="N25" s="144">
        <f t="shared" si="1"/>
        <v>3</v>
      </c>
      <c r="O25" s="144">
        <f t="shared" si="1"/>
        <v>0</v>
      </c>
      <c r="P25" s="144">
        <f t="shared" si="1"/>
        <v>1</v>
      </c>
      <c r="Q25" s="144">
        <f t="shared" si="1"/>
        <v>1</v>
      </c>
      <c r="R25" s="144">
        <f t="shared" si="1"/>
        <v>1</v>
      </c>
      <c r="S25" s="144">
        <f t="shared" ref="S25:BB25" si="2">SUM(S5:S24)</f>
        <v>1</v>
      </c>
      <c r="T25" s="144">
        <f t="shared" si="2"/>
        <v>1</v>
      </c>
      <c r="U25" s="144">
        <f t="shared" si="2"/>
        <v>1</v>
      </c>
      <c r="V25" s="144">
        <f t="shared" si="2"/>
        <v>3</v>
      </c>
      <c r="W25" s="144">
        <f t="shared" si="2"/>
        <v>11</v>
      </c>
      <c r="X25" s="144">
        <f t="shared" si="2"/>
        <v>12</v>
      </c>
      <c r="Y25" s="144">
        <f t="shared" si="2"/>
        <v>14</v>
      </c>
      <c r="Z25" s="144">
        <f t="shared" si="2"/>
        <v>9</v>
      </c>
      <c r="AA25" s="144">
        <f t="shared" si="2"/>
        <v>13</v>
      </c>
      <c r="AB25" s="144">
        <f t="shared" si="2"/>
        <v>7</v>
      </c>
      <c r="AC25" s="144">
        <f t="shared" si="2"/>
        <v>3</v>
      </c>
      <c r="AD25" s="144">
        <f t="shared" si="2"/>
        <v>7</v>
      </c>
      <c r="AE25" s="144">
        <f t="shared" si="2"/>
        <v>7</v>
      </c>
      <c r="AF25" s="144">
        <f t="shared" si="2"/>
        <v>9</v>
      </c>
      <c r="AG25" s="144">
        <f t="shared" si="2"/>
        <v>9</v>
      </c>
      <c r="AH25" s="144">
        <f t="shared" si="2"/>
        <v>12</v>
      </c>
      <c r="AI25" s="144">
        <f t="shared" si="2"/>
        <v>7</v>
      </c>
      <c r="AJ25" s="144">
        <f t="shared" si="2"/>
        <v>12</v>
      </c>
      <c r="AK25" s="144">
        <f t="shared" si="2"/>
        <v>10</v>
      </c>
      <c r="AL25" s="144">
        <f t="shared" si="2"/>
        <v>15</v>
      </c>
      <c r="AM25" s="144">
        <f t="shared" si="2"/>
        <v>5</v>
      </c>
      <c r="AN25" s="144">
        <f t="shared" si="2"/>
        <v>0</v>
      </c>
      <c r="AO25" s="144">
        <f t="shared" si="2"/>
        <v>0</v>
      </c>
      <c r="AP25" s="144">
        <f t="shared" si="2"/>
        <v>0</v>
      </c>
      <c r="AQ25" s="144">
        <f t="shared" si="2"/>
        <v>0</v>
      </c>
      <c r="AR25" s="144">
        <f t="shared" si="2"/>
        <v>0</v>
      </c>
      <c r="AS25" s="144">
        <f t="shared" si="2"/>
        <v>0</v>
      </c>
      <c r="AT25" s="144">
        <f t="shared" si="2"/>
        <v>0</v>
      </c>
      <c r="AU25" s="144">
        <f t="shared" si="2"/>
        <v>0</v>
      </c>
      <c r="AV25" s="144">
        <f t="shared" si="2"/>
        <v>0</v>
      </c>
      <c r="AW25" s="144">
        <f t="shared" si="2"/>
        <v>0</v>
      </c>
      <c r="AX25" s="144">
        <f t="shared" si="2"/>
        <v>0</v>
      </c>
      <c r="AY25" s="144">
        <f t="shared" si="2"/>
        <v>0</v>
      </c>
      <c r="AZ25" s="144">
        <f t="shared" si="2"/>
        <v>0</v>
      </c>
      <c r="BA25" s="144">
        <f t="shared" si="2"/>
        <v>0</v>
      </c>
      <c r="BB25" s="144">
        <f t="shared" si="2"/>
        <v>0</v>
      </c>
    </row>
    <row r="26" spans="1:58">
      <c r="AL26" s="249"/>
      <c r="AM26" s="112"/>
      <c r="AN26" s="126"/>
      <c r="AO26" s="112"/>
      <c r="AP26" s="112"/>
      <c r="AQ26" s="112"/>
      <c r="AR26" s="112"/>
      <c r="AS26" s="112"/>
      <c r="AT26" s="112"/>
      <c r="AU26" s="126"/>
      <c r="AV26" s="112"/>
      <c r="AW26" s="126"/>
      <c r="AX26" s="112"/>
    </row>
    <row r="27" spans="1:58">
      <c r="Z27" s="107"/>
    </row>
    <row r="28" spans="1:58" s="166" customFormat="1">
      <c r="A28" s="179"/>
      <c r="B28" s="179"/>
      <c r="C28" s="179"/>
      <c r="D28" s="179"/>
      <c r="E28" s="179"/>
      <c r="F28" s="179"/>
      <c r="G28" s="179"/>
      <c r="H28" s="180" t="s">
        <v>344</v>
      </c>
      <c r="I28" s="179"/>
      <c r="J28" s="181"/>
      <c r="K28" s="181"/>
      <c r="L28" s="181"/>
      <c r="N28" s="179"/>
      <c r="O28" s="179"/>
      <c r="P28" s="179"/>
      <c r="R28" s="179"/>
      <c r="S28" s="182"/>
      <c r="T28" s="182"/>
      <c r="U28" s="179"/>
      <c r="V28" s="179"/>
      <c r="W28" s="179"/>
      <c r="X28" s="179"/>
      <c r="Y28" s="179"/>
      <c r="Z28" s="179"/>
      <c r="AA28" s="179"/>
      <c r="AB28" s="179"/>
      <c r="AC28" s="179"/>
      <c r="AD28" s="179"/>
      <c r="AE28" s="179"/>
      <c r="AF28" s="179"/>
      <c r="AG28" s="179"/>
      <c r="AH28" s="179"/>
      <c r="AI28" s="179"/>
      <c r="AJ28" s="179"/>
      <c r="AK28" s="179"/>
      <c r="AL28" s="179"/>
      <c r="AM28" s="179"/>
      <c r="AN28" s="179"/>
      <c r="AO28" s="179"/>
      <c r="AP28" s="179"/>
      <c r="AQ28" s="179"/>
      <c r="AR28" s="179"/>
      <c r="AS28" s="179"/>
      <c r="AT28" s="179"/>
      <c r="AU28" s="179"/>
      <c r="AV28" s="179"/>
      <c r="AW28" s="179"/>
      <c r="AX28" s="179"/>
      <c r="AY28" s="179"/>
      <c r="AZ28" s="179"/>
      <c r="BA28" s="179"/>
      <c r="BB28" s="179"/>
      <c r="BC28" s="179"/>
      <c r="BD28" s="179"/>
      <c r="BE28" s="179"/>
      <c r="BF28" s="179"/>
    </row>
    <row r="29" spans="1:58" s="166" customFormat="1">
      <c r="A29" s="179"/>
      <c r="B29" s="179"/>
      <c r="C29" s="179"/>
      <c r="D29" s="179"/>
      <c r="E29" s="179"/>
      <c r="F29" s="179"/>
      <c r="G29" s="183" t="s">
        <v>495</v>
      </c>
      <c r="H29" s="179"/>
      <c r="I29" s="179"/>
      <c r="J29" s="181"/>
      <c r="K29" s="181"/>
      <c r="L29" s="181"/>
      <c r="M29" s="179"/>
      <c r="N29" s="179"/>
      <c r="O29" s="179"/>
      <c r="P29" s="179"/>
      <c r="Q29" s="180"/>
      <c r="R29" s="179"/>
      <c r="U29" s="179"/>
      <c r="V29" s="179"/>
      <c r="W29" s="179"/>
      <c r="X29" s="179"/>
      <c r="Y29" s="179"/>
      <c r="Z29" s="179"/>
      <c r="AA29" s="179"/>
      <c r="AB29" s="179"/>
      <c r="AC29" s="179"/>
      <c r="AD29" s="179"/>
      <c r="AE29" s="179"/>
      <c r="AF29" s="179"/>
      <c r="AG29" s="179"/>
      <c r="AH29" s="179"/>
      <c r="AI29" s="179"/>
      <c r="AJ29" s="179"/>
      <c r="AK29" s="179"/>
      <c r="AL29" s="179"/>
      <c r="AM29" s="179"/>
      <c r="AN29" s="179"/>
      <c r="AO29" s="179"/>
      <c r="AP29" s="179"/>
      <c r="AQ29" s="179"/>
      <c r="AR29" s="179"/>
      <c r="AS29" s="179"/>
      <c r="AT29" s="179"/>
      <c r="AU29" s="179"/>
      <c r="AV29" s="179"/>
      <c r="AW29" s="179"/>
      <c r="AX29" s="179"/>
      <c r="AY29" s="179"/>
      <c r="AZ29" s="179"/>
      <c r="BA29" s="179"/>
      <c r="BB29" s="179"/>
      <c r="BC29" s="179"/>
      <c r="BD29" s="179"/>
      <c r="BE29" s="179"/>
      <c r="BF29" s="179"/>
    </row>
    <row r="30" spans="1:58" s="301" customFormat="1" ht="24">
      <c r="A30" s="170" t="s">
        <v>67</v>
      </c>
      <c r="B30" s="298" t="s">
        <v>41</v>
      </c>
      <c r="C30" s="86" t="s">
        <v>94</v>
      </c>
      <c r="D30" s="86" t="s">
        <v>95</v>
      </c>
      <c r="E30" s="86" t="s">
        <v>96</v>
      </c>
      <c r="F30" s="86" t="s">
        <v>97</v>
      </c>
      <c r="G30" s="86" t="s">
        <v>98</v>
      </c>
      <c r="H30" s="86" t="s">
        <v>99</v>
      </c>
      <c r="I30" s="86" t="s">
        <v>100</v>
      </c>
      <c r="J30" s="86" t="s">
        <v>101</v>
      </c>
      <c r="K30" s="86" t="s">
        <v>102</v>
      </c>
      <c r="L30" s="86" t="s">
        <v>103</v>
      </c>
      <c r="M30" s="86" t="s">
        <v>104</v>
      </c>
      <c r="N30" s="86" t="s">
        <v>105</v>
      </c>
      <c r="O30" s="86" t="s">
        <v>106</v>
      </c>
      <c r="P30" s="86" t="s">
        <v>107</v>
      </c>
      <c r="Q30" s="86" t="s">
        <v>108</v>
      </c>
      <c r="R30" s="86" t="s">
        <v>109</v>
      </c>
      <c r="S30" s="86" t="s">
        <v>110</v>
      </c>
      <c r="T30" s="86" t="s">
        <v>111</v>
      </c>
      <c r="U30" s="86" t="s">
        <v>112</v>
      </c>
      <c r="V30" s="86" t="s">
        <v>113</v>
      </c>
      <c r="W30" s="86" t="s">
        <v>114</v>
      </c>
      <c r="X30" s="86" t="s">
        <v>115</v>
      </c>
      <c r="Y30" s="86" t="s">
        <v>116</v>
      </c>
      <c r="Z30" s="86" t="s">
        <v>117</v>
      </c>
      <c r="AA30" s="86" t="s">
        <v>118</v>
      </c>
      <c r="AB30" s="86" t="s">
        <v>119</v>
      </c>
      <c r="AC30" s="86" t="s">
        <v>120</v>
      </c>
      <c r="AD30" s="86" t="s">
        <v>121</v>
      </c>
      <c r="AE30" s="86" t="s">
        <v>122</v>
      </c>
      <c r="AF30" s="86" t="s">
        <v>123</v>
      </c>
      <c r="AG30" s="86" t="s">
        <v>124</v>
      </c>
      <c r="AH30" s="86" t="s">
        <v>125</v>
      </c>
      <c r="AI30" s="86" t="s">
        <v>126</v>
      </c>
      <c r="AJ30" s="86" t="s">
        <v>127</v>
      </c>
      <c r="AK30" s="86" t="s">
        <v>128</v>
      </c>
      <c r="AL30" s="86" t="s">
        <v>129</v>
      </c>
      <c r="AM30" s="86" t="s">
        <v>130</v>
      </c>
      <c r="AN30" s="86" t="s">
        <v>131</v>
      </c>
      <c r="AO30" s="86" t="s">
        <v>132</v>
      </c>
      <c r="AP30" s="86" t="s">
        <v>133</v>
      </c>
      <c r="AQ30" s="86" t="s">
        <v>134</v>
      </c>
      <c r="AR30" s="86" t="s">
        <v>135</v>
      </c>
      <c r="AS30" s="86" t="s">
        <v>136</v>
      </c>
      <c r="AT30" s="86" t="s">
        <v>137</v>
      </c>
      <c r="AU30" s="86" t="s">
        <v>138</v>
      </c>
      <c r="AV30" s="86" t="s">
        <v>139</v>
      </c>
      <c r="AW30" s="86" t="s">
        <v>140</v>
      </c>
      <c r="AX30" s="86" t="s">
        <v>141</v>
      </c>
      <c r="AY30" s="86" t="s">
        <v>142</v>
      </c>
      <c r="AZ30" s="86" t="s">
        <v>143</v>
      </c>
      <c r="BA30" s="299" t="s">
        <v>144</v>
      </c>
      <c r="BB30" s="86" t="s">
        <v>145</v>
      </c>
      <c r="BC30" s="300"/>
    </row>
    <row r="31" spans="1:58" s="306" customFormat="1" ht="24">
      <c r="A31" s="302" t="s">
        <v>345</v>
      </c>
      <c r="B31" s="303">
        <f>SUM(C31:BB31)</f>
        <v>185</v>
      </c>
      <c r="C31" s="304">
        <f>C25</f>
        <v>2</v>
      </c>
      <c r="D31" s="304">
        <f t="shared" ref="D31:BB31" si="3">D25</f>
        <v>2</v>
      </c>
      <c r="E31" s="304">
        <f t="shared" si="3"/>
        <v>0</v>
      </c>
      <c r="F31" s="304">
        <f t="shared" si="3"/>
        <v>1</v>
      </c>
      <c r="G31" s="304">
        <f t="shared" si="3"/>
        <v>0</v>
      </c>
      <c r="H31" s="304">
        <f t="shared" si="3"/>
        <v>0</v>
      </c>
      <c r="I31" s="304">
        <f t="shared" si="3"/>
        <v>1</v>
      </c>
      <c r="J31" s="304">
        <f t="shared" si="3"/>
        <v>1</v>
      </c>
      <c r="K31" s="304">
        <f t="shared" si="3"/>
        <v>2</v>
      </c>
      <c r="L31" s="304">
        <f t="shared" si="3"/>
        <v>1</v>
      </c>
      <c r="M31" s="304">
        <f t="shared" si="3"/>
        <v>1</v>
      </c>
      <c r="N31" s="304">
        <f t="shared" si="3"/>
        <v>3</v>
      </c>
      <c r="O31" s="304">
        <f t="shared" si="3"/>
        <v>0</v>
      </c>
      <c r="P31" s="304">
        <f t="shared" si="3"/>
        <v>1</v>
      </c>
      <c r="Q31" s="304">
        <f t="shared" si="3"/>
        <v>1</v>
      </c>
      <c r="R31" s="304">
        <f t="shared" si="3"/>
        <v>1</v>
      </c>
      <c r="S31" s="304">
        <f t="shared" si="3"/>
        <v>1</v>
      </c>
      <c r="T31" s="304">
        <f t="shared" si="3"/>
        <v>1</v>
      </c>
      <c r="U31" s="304">
        <f t="shared" si="3"/>
        <v>1</v>
      </c>
      <c r="V31" s="304">
        <f t="shared" si="3"/>
        <v>3</v>
      </c>
      <c r="W31" s="304">
        <f t="shared" si="3"/>
        <v>11</v>
      </c>
      <c r="X31" s="304">
        <f t="shared" si="3"/>
        <v>12</v>
      </c>
      <c r="Y31" s="304">
        <f t="shared" si="3"/>
        <v>14</v>
      </c>
      <c r="Z31" s="304">
        <f t="shared" si="3"/>
        <v>9</v>
      </c>
      <c r="AA31" s="304">
        <f t="shared" si="3"/>
        <v>13</v>
      </c>
      <c r="AB31" s="304">
        <f t="shared" si="3"/>
        <v>7</v>
      </c>
      <c r="AC31" s="304">
        <f t="shared" si="3"/>
        <v>3</v>
      </c>
      <c r="AD31" s="304">
        <f t="shared" si="3"/>
        <v>7</v>
      </c>
      <c r="AE31" s="304">
        <f t="shared" si="3"/>
        <v>7</v>
      </c>
      <c r="AF31" s="304">
        <f t="shared" si="3"/>
        <v>9</v>
      </c>
      <c r="AG31" s="304">
        <f t="shared" si="3"/>
        <v>9</v>
      </c>
      <c r="AH31" s="304">
        <f t="shared" si="3"/>
        <v>12</v>
      </c>
      <c r="AI31" s="304">
        <f t="shared" si="3"/>
        <v>7</v>
      </c>
      <c r="AJ31" s="304">
        <f t="shared" si="3"/>
        <v>12</v>
      </c>
      <c r="AK31" s="304">
        <f t="shared" si="3"/>
        <v>10</v>
      </c>
      <c r="AL31" s="304">
        <f t="shared" si="3"/>
        <v>15</v>
      </c>
      <c r="AM31" s="304">
        <f t="shared" si="3"/>
        <v>5</v>
      </c>
      <c r="AN31" s="304">
        <f t="shared" si="3"/>
        <v>0</v>
      </c>
      <c r="AO31" s="304">
        <f t="shared" si="3"/>
        <v>0</v>
      </c>
      <c r="AP31" s="304">
        <f t="shared" si="3"/>
        <v>0</v>
      </c>
      <c r="AQ31" s="304">
        <f t="shared" si="3"/>
        <v>0</v>
      </c>
      <c r="AR31" s="304">
        <f t="shared" si="3"/>
        <v>0</v>
      </c>
      <c r="AS31" s="304">
        <f t="shared" si="3"/>
        <v>0</v>
      </c>
      <c r="AT31" s="304">
        <f t="shared" si="3"/>
        <v>0</v>
      </c>
      <c r="AU31" s="304">
        <f t="shared" si="3"/>
        <v>0</v>
      </c>
      <c r="AV31" s="304">
        <f t="shared" si="3"/>
        <v>0</v>
      </c>
      <c r="AW31" s="304">
        <f t="shared" si="3"/>
        <v>0</v>
      </c>
      <c r="AX31" s="304">
        <f t="shared" si="3"/>
        <v>0</v>
      </c>
      <c r="AY31" s="304">
        <f t="shared" si="3"/>
        <v>0</v>
      </c>
      <c r="AZ31" s="304">
        <f t="shared" si="3"/>
        <v>0</v>
      </c>
      <c r="BA31" s="304">
        <f t="shared" si="3"/>
        <v>0</v>
      </c>
      <c r="BB31" s="304">
        <f t="shared" si="3"/>
        <v>0</v>
      </c>
      <c r="BC31" s="305"/>
    </row>
    <row r="32" spans="1:58" s="309" customFormat="1" ht="24">
      <c r="A32" s="302" t="s">
        <v>191</v>
      </c>
      <c r="B32" s="303">
        <f>SUM(C32:BB32)</f>
        <v>1638</v>
      </c>
      <c r="C32" s="210">
        <v>18</v>
      </c>
      <c r="D32" s="210">
        <v>14</v>
      </c>
      <c r="E32" s="210">
        <v>10</v>
      </c>
      <c r="F32" s="210">
        <v>10</v>
      </c>
      <c r="G32" s="210">
        <v>12</v>
      </c>
      <c r="H32" s="210">
        <v>9</v>
      </c>
      <c r="I32" s="210">
        <v>17</v>
      </c>
      <c r="J32" s="210">
        <v>13</v>
      </c>
      <c r="K32" s="210">
        <v>9</v>
      </c>
      <c r="L32" s="210">
        <v>15</v>
      </c>
      <c r="M32" s="210">
        <v>16</v>
      </c>
      <c r="N32" s="210">
        <v>16</v>
      </c>
      <c r="O32" s="210">
        <v>20</v>
      </c>
      <c r="P32" s="210">
        <v>13</v>
      </c>
      <c r="Q32" s="210">
        <v>25</v>
      </c>
      <c r="R32" s="210">
        <v>36</v>
      </c>
      <c r="S32" s="210">
        <v>45</v>
      </c>
      <c r="T32" s="210">
        <v>37</v>
      </c>
      <c r="U32" s="210">
        <v>58</v>
      </c>
      <c r="V32" s="210">
        <v>40</v>
      </c>
      <c r="W32" s="210">
        <v>51</v>
      </c>
      <c r="X32" s="210">
        <v>44</v>
      </c>
      <c r="Y32" s="210">
        <v>49</v>
      </c>
      <c r="Z32" s="210">
        <v>48</v>
      </c>
      <c r="AA32" s="210">
        <v>47</v>
      </c>
      <c r="AB32" s="210">
        <v>78</v>
      </c>
      <c r="AC32" s="210">
        <v>75</v>
      </c>
      <c r="AD32" s="210">
        <v>85</v>
      </c>
      <c r="AE32" s="210">
        <v>92</v>
      </c>
      <c r="AF32" s="210">
        <v>68</v>
      </c>
      <c r="AG32" s="210">
        <v>60</v>
      </c>
      <c r="AH32" s="210">
        <v>66</v>
      </c>
      <c r="AI32" s="210">
        <v>83</v>
      </c>
      <c r="AJ32" s="210">
        <v>52</v>
      </c>
      <c r="AK32" s="210">
        <v>71</v>
      </c>
      <c r="AL32" s="210">
        <v>56</v>
      </c>
      <c r="AM32" s="210">
        <v>39</v>
      </c>
      <c r="AN32" s="210">
        <v>34</v>
      </c>
      <c r="AO32" s="210">
        <v>25</v>
      </c>
      <c r="AP32" s="210">
        <v>14</v>
      </c>
      <c r="AQ32" s="210">
        <v>6</v>
      </c>
      <c r="AR32" s="210">
        <v>8</v>
      </c>
      <c r="AS32" s="210">
        <v>14</v>
      </c>
      <c r="AT32" s="210">
        <v>11</v>
      </c>
      <c r="AU32" s="210">
        <v>9</v>
      </c>
      <c r="AV32" s="210">
        <v>6</v>
      </c>
      <c r="AW32" s="210">
        <v>2</v>
      </c>
      <c r="AX32" s="210">
        <v>5</v>
      </c>
      <c r="AY32" s="210">
        <v>1</v>
      </c>
      <c r="AZ32" s="210">
        <v>1</v>
      </c>
      <c r="BA32" s="307">
        <v>2</v>
      </c>
      <c r="BB32" s="210">
        <v>3</v>
      </c>
      <c r="BC32" s="308"/>
    </row>
    <row r="33" spans="1:67" s="314" customFormat="1" ht="23.25">
      <c r="A33" s="310">
        <v>2562</v>
      </c>
      <c r="B33" s="303">
        <f>SUM(C33:BB33)</f>
        <v>3797</v>
      </c>
      <c r="C33" s="311">
        <v>17</v>
      </c>
      <c r="D33" s="311">
        <v>12</v>
      </c>
      <c r="E33" s="311">
        <v>14</v>
      </c>
      <c r="F33" s="311">
        <v>15</v>
      </c>
      <c r="G33" s="311">
        <v>11</v>
      </c>
      <c r="H33" s="311">
        <v>20</v>
      </c>
      <c r="I33" s="311">
        <v>15</v>
      </c>
      <c r="J33" s="311">
        <v>28</v>
      </c>
      <c r="K33" s="311">
        <v>20</v>
      </c>
      <c r="L33" s="311">
        <v>22</v>
      </c>
      <c r="M33" s="311">
        <v>18</v>
      </c>
      <c r="N33" s="311">
        <v>15</v>
      </c>
      <c r="O33" s="311">
        <v>21</v>
      </c>
      <c r="P33" s="311">
        <v>13</v>
      </c>
      <c r="Q33" s="311">
        <v>33</v>
      </c>
      <c r="R33" s="311">
        <v>25</v>
      </c>
      <c r="S33" s="311">
        <v>17</v>
      </c>
      <c r="T33" s="311">
        <v>25</v>
      </c>
      <c r="U33" s="311">
        <v>68</v>
      </c>
      <c r="V33" s="311">
        <v>87</v>
      </c>
      <c r="W33" s="311">
        <v>103</v>
      </c>
      <c r="X33" s="311">
        <v>153</v>
      </c>
      <c r="Y33" s="311">
        <v>188</v>
      </c>
      <c r="Z33" s="311">
        <v>196</v>
      </c>
      <c r="AA33" s="311">
        <v>236</v>
      </c>
      <c r="AB33" s="311">
        <v>255</v>
      </c>
      <c r="AC33" s="311">
        <v>196</v>
      </c>
      <c r="AD33" s="311">
        <v>199</v>
      </c>
      <c r="AE33" s="311">
        <v>175</v>
      </c>
      <c r="AF33" s="311">
        <v>161</v>
      </c>
      <c r="AG33" s="311">
        <v>146</v>
      </c>
      <c r="AH33" s="311">
        <v>125</v>
      </c>
      <c r="AI33" s="311">
        <v>119</v>
      </c>
      <c r="AJ33" s="311">
        <v>81</v>
      </c>
      <c r="AK33" s="311">
        <v>104</v>
      </c>
      <c r="AL33" s="311">
        <v>97</v>
      </c>
      <c r="AM33" s="311">
        <v>129</v>
      </c>
      <c r="AN33" s="311">
        <v>105</v>
      </c>
      <c r="AO33" s="311">
        <v>103</v>
      </c>
      <c r="AP33" s="311">
        <v>79</v>
      </c>
      <c r="AQ33" s="311">
        <v>78</v>
      </c>
      <c r="AR33" s="311">
        <v>46</v>
      </c>
      <c r="AS33" s="311">
        <v>44</v>
      </c>
      <c r="AT33" s="311">
        <v>44</v>
      </c>
      <c r="AU33" s="311">
        <v>38</v>
      </c>
      <c r="AV33" s="311">
        <v>26</v>
      </c>
      <c r="AW33" s="311">
        <v>18</v>
      </c>
      <c r="AX33" s="311">
        <v>18</v>
      </c>
      <c r="AY33" s="311">
        <v>12</v>
      </c>
      <c r="AZ33" s="311">
        <v>12</v>
      </c>
      <c r="BA33" s="311">
        <v>7</v>
      </c>
      <c r="BB33" s="311">
        <v>8</v>
      </c>
      <c r="BC33" s="312"/>
      <c r="BD33" s="313"/>
      <c r="BE33" s="313"/>
      <c r="BF33" s="313"/>
      <c r="BG33" s="313"/>
      <c r="BH33" s="313"/>
      <c r="BI33" s="313"/>
      <c r="BJ33" s="313"/>
      <c r="BK33" s="313"/>
      <c r="BL33" s="313"/>
      <c r="BM33" s="313"/>
      <c r="BN33" s="313"/>
      <c r="BO33" s="313"/>
    </row>
    <row r="34" spans="1:67" s="319" customFormat="1" ht="24">
      <c r="A34" s="315">
        <v>2561</v>
      </c>
      <c r="B34" s="303">
        <v>615</v>
      </c>
      <c r="C34" s="316">
        <v>2</v>
      </c>
      <c r="D34" s="316">
        <v>1</v>
      </c>
      <c r="E34" s="316">
        <v>1</v>
      </c>
      <c r="F34" s="316">
        <v>0</v>
      </c>
      <c r="G34" s="316">
        <v>1</v>
      </c>
      <c r="H34" s="316">
        <v>2</v>
      </c>
      <c r="I34" s="316">
        <v>3</v>
      </c>
      <c r="J34" s="316">
        <v>1</v>
      </c>
      <c r="K34" s="316">
        <v>0</v>
      </c>
      <c r="L34" s="316">
        <v>3</v>
      </c>
      <c r="M34" s="316">
        <v>2</v>
      </c>
      <c r="N34" s="316">
        <v>1</v>
      </c>
      <c r="O34" s="316">
        <v>1</v>
      </c>
      <c r="P34" s="316">
        <v>7</v>
      </c>
      <c r="Q34" s="316">
        <v>5</v>
      </c>
      <c r="R34" s="316">
        <v>6</v>
      </c>
      <c r="S34" s="316">
        <v>9</v>
      </c>
      <c r="T34" s="316">
        <v>24</v>
      </c>
      <c r="U34" s="316">
        <v>40</v>
      </c>
      <c r="V34" s="316">
        <v>63</v>
      </c>
      <c r="W34" s="316">
        <v>49</v>
      </c>
      <c r="X34" s="316">
        <v>61</v>
      </c>
      <c r="Y34" s="316">
        <v>74</v>
      </c>
      <c r="Z34" s="316">
        <v>105</v>
      </c>
      <c r="AA34" s="316">
        <v>96</v>
      </c>
      <c r="AB34" s="316">
        <v>88</v>
      </c>
      <c r="AC34" s="316">
        <v>74</v>
      </c>
      <c r="AD34" s="316">
        <v>46</v>
      </c>
      <c r="AE34" s="316">
        <v>55</v>
      </c>
      <c r="AF34" s="316">
        <v>51</v>
      </c>
      <c r="AG34" s="316">
        <v>66</v>
      </c>
      <c r="AH34" s="316">
        <v>53</v>
      </c>
      <c r="AI34" s="316">
        <v>46</v>
      </c>
      <c r="AJ34" s="316">
        <v>42</v>
      </c>
      <c r="AK34" s="316">
        <v>58</v>
      </c>
      <c r="AL34" s="316">
        <v>27</v>
      </c>
      <c r="AM34" s="316">
        <v>37</v>
      </c>
      <c r="AN34" s="316">
        <v>20</v>
      </c>
      <c r="AO34" s="316">
        <v>21</v>
      </c>
      <c r="AP34" s="316">
        <v>12</v>
      </c>
      <c r="AQ34" s="316">
        <v>8</v>
      </c>
      <c r="AR34" s="316">
        <v>10</v>
      </c>
      <c r="AS34" s="316">
        <v>6</v>
      </c>
      <c r="AT34" s="316">
        <v>11</v>
      </c>
      <c r="AU34" s="316">
        <v>10</v>
      </c>
      <c r="AV34" s="316">
        <v>14</v>
      </c>
      <c r="AW34" s="316">
        <v>14</v>
      </c>
      <c r="AX34" s="316">
        <v>11</v>
      </c>
      <c r="AY34" s="316">
        <v>18</v>
      </c>
      <c r="AZ34" s="316">
        <v>18</v>
      </c>
      <c r="BA34" s="317">
        <v>14</v>
      </c>
      <c r="BB34" s="316">
        <v>4</v>
      </c>
      <c r="BC34" s="318"/>
    </row>
    <row r="35" spans="1:67" s="321" customFormat="1" ht="23.25">
      <c r="A35" s="315">
        <v>2560</v>
      </c>
      <c r="B35" s="303">
        <v>1184</v>
      </c>
      <c r="C35" s="315">
        <v>2</v>
      </c>
      <c r="D35" s="315">
        <v>6</v>
      </c>
      <c r="E35" s="315">
        <v>2</v>
      </c>
      <c r="F35" s="315">
        <v>3</v>
      </c>
      <c r="G35" s="315">
        <v>3</v>
      </c>
      <c r="H35" s="315">
        <v>2</v>
      </c>
      <c r="I35" s="315">
        <v>3</v>
      </c>
      <c r="J35" s="315">
        <v>4</v>
      </c>
      <c r="K35" s="315">
        <v>0</v>
      </c>
      <c r="L35" s="315">
        <v>3</v>
      </c>
      <c r="M35" s="315">
        <v>2</v>
      </c>
      <c r="N35" s="315">
        <v>2</v>
      </c>
      <c r="O35" s="315">
        <v>3</v>
      </c>
      <c r="P35" s="315">
        <v>1</v>
      </c>
      <c r="Q35" s="315">
        <v>5</v>
      </c>
      <c r="R35" s="315">
        <v>4</v>
      </c>
      <c r="S35" s="315">
        <v>12</v>
      </c>
      <c r="T35" s="315">
        <v>2</v>
      </c>
      <c r="U35" s="315">
        <v>6</v>
      </c>
      <c r="V35" s="315">
        <v>16</v>
      </c>
      <c r="W35" s="315">
        <v>15</v>
      </c>
      <c r="X35" s="315">
        <v>11</v>
      </c>
      <c r="Y35" s="315">
        <v>38</v>
      </c>
      <c r="Z35" s="315">
        <v>39</v>
      </c>
      <c r="AA35" s="315">
        <v>46</v>
      </c>
      <c r="AB35" s="315">
        <v>47</v>
      </c>
      <c r="AC35" s="315">
        <v>32</v>
      </c>
      <c r="AD35" s="315">
        <v>40</v>
      </c>
      <c r="AE35" s="315">
        <v>41</v>
      </c>
      <c r="AF35" s="315">
        <v>21</v>
      </c>
      <c r="AG35" s="315">
        <v>27</v>
      </c>
      <c r="AH35" s="315">
        <v>27</v>
      </c>
      <c r="AI35" s="315">
        <v>27</v>
      </c>
      <c r="AJ35" s="315">
        <v>26</v>
      </c>
      <c r="AK35" s="315">
        <v>26</v>
      </c>
      <c r="AL35" s="315">
        <v>11</v>
      </c>
      <c r="AM35" s="315">
        <v>19</v>
      </c>
      <c r="AN35" s="315">
        <v>7</v>
      </c>
      <c r="AO35" s="315">
        <v>5</v>
      </c>
      <c r="AP35" s="315">
        <v>8</v>
      </c>
      <c r="AQ35" s="315">
        <v>7</v>
      </c>
      <c r="AR35" s="315">
        <v>1</v>
      </c>
      <c r="AS35" s="315">
        <v>2</v>
      </c>
      <c r="AT35" s="315">
        <v>4</v>
      </c>
      <c r="AU35" s="315">
        <v>0</v>
      </c>
      <c r="AV35" s="315">
        <v>2</v>
      </c>
      <c r="AW35" s="315">
        <v>4</v>
      </c>
      <c r="AX35" s="315">
        <v>0</v>
      </c>
      <c r="AY35" s="315">
        <v>1</v>
      </c>
      <c r="AZ35" s="315">
        <v>0</v>
      </c>
      <c r="BA35" s="320">
        <v>0</v>
      </c>
      <c r="BB35" s="315">
        <v>0</v>
      </c>
      <c r="BC35" s="318"/>
    </row>
    <row r="36" spans="1:67" s="321" customFormat="1" ht="23.25">
      <c r="A36" s="315">
        <v>2559</v>
      </c>
      <c r="B36" s="303">
        <v>2015</v>
      </c>
      <c r="C36" s="315">
        <v>19</v>
      </c>
      <c r="D36" s="315">
        <v>26</v>
      </c>
      <c r="E36" s="315">
        <v>35</v>
      </c>
      <c r="F36" s="315">
        <v>22</v>
      </c>
      <c r="G36" s="315">
        <v>23</v>
      </c>
      <c r="H36" s="315">
        <v>15</v>
      </c>
      <c r="I36" s="315">
        <v>25</v>
      </c>
      <c r="J36" s="315">
        <v>23</v>
      </c>
      <c r="K36" s="315">
        <v>28</v>
      </c>
      <c r="L36" s="315">
        <v>27</v>
      </c>
      <c r="M36" s="315">
        <v>27</v>
      </c>
      <c r="N36" s="315">
        <v>27</v>
      </c>
      <c r="O36" s="315">
        <v>12</v>
      </c>
      <c r="P36" s="315">
        <v>16</v>
      </c>
      <c r="Q36" s="315">
        <v>11</v>
      </c>
      <c r="R36" s="315">
        <v>8</v>
      </c>
      <c r="S36" s="315">
        <v>12</v>
      </c>
      <c r="T36" s="315">
        <v>4</v>
      </c>
      <c r="U36" s="315">
        <v>8</v>
      </c>
      <c r="V36" s="315">
        <v>5</v>
      </c>
      <c r="W36" s="315">
        <v>5</v>
      </c>
      <c r="X36" s="315">
        <v>8</v>
      </c>
      <c r="Y36" s="315">
        <v>16</v>
      </c>
      <c r="Z36" s="315">
        <v>20</v>
      </c>
      <c r="AA36" s="315">
        <v>16</v>
      </c>
      <c r="AB36" s="315">
        <v>22</v>
      </c>
      <c r="AC36" s="315">
        <v>21</v>
      </c>
      <c r="AD36" s="315">
        <v>19</v>
      </c>
      <c r="AE36" s="315">
        <v>34</v>
      </c>
      <c r="AF36" s="315">
        <v>56</v>
      </c>
      <c r="AG36" s="315">
        <v>61</v>
      </c>
      <c r="AH36" s="315">
        <v>51</v>
      </c>
      <c r="AI36" s="315">
        <v>55</v>
      </c>
      <c r="AJ36" s="315">
        <v>60</v>
      </c>
      <c r="AK36" s="315">
        <v>31</v>
      </c>
      <c r="AL36" s="315">
        <v>44</v>
      </c>
      <c r="AM36" s="315">
        <v>28</v>
      </c>
      <c r="AN36" s="315">
        <v>38</v>
      </c>
      <c r="AO36" s="315">
        <v>28</v>
      </c>
      <c r="AP36" s="315">
        <v>40</v>
      </c>
      <c r="AQ36" s="315">
        <v>38</v>
      </c>
      <c r="AR36" s="315">
        <v>25</v>
      </c>
      <c r="AS36" s="315">
        <v>19</v>
      </c>
      <c r="AT36" s="315">
        <v>15</v>
      </c>
      <c r="AU36" s="315">
        <v>18</v>
      </c>
      <c r="AV36" s="315">
        <v>11</v>
      </c>
      <c r="AW36" s="315">
        <v>8</v>
      </c>
      <c r="AX36" s="315">
        <v>3</v>
      </c>
      <c r="AY36" s="315">
        <v>9</v>
      </c>
      <c r="AZ36" s="315">
        <v>1</v>
      </c>
      <c r="BA36" s="320">
        <v>4</v>
      </c>
      <c r="BB36" s="315">
        <v>7</v>
      </c>
      <c r="BC36" s="318"/>
    </row>
    <row r="37" spans="1:67" s="326" customFormat="1" ht="23.25">
      <c r="A37" s="322" t="s">
        <v>352</v>
      </c>
      <c r="B37" s="323">
        <f>SUM(C37:BB37)</f>
        <v>1386</v>
      </c>
      <c r="C37" s="324">
        <f>MEDIAN(C32:C36)</f>
        <v>17</v>
      </c>
      <c r="D37" s="324">
        <f t="shared" ref="D37:BB37" si="4">MEDIAN(D32:D36)</f>
        <v>12</v>
      </c>
      <c r="E37" s="324">
        <f t="shared" si="4"/>
        <v>10</v>
      </c>
      <c r="F37" s="324">
        <f t="shared" si="4"/>
        <v>10</v>
      </c>
      <c r="G37" s="324">
        <f t="shared" si="4"/>
        <v>11</v>
      </c>
      <c r="H37" s="324">
        <f t="shared" si="4"/>
        <v>9</v>
      </c>
      <c r="I37" s="324">
        <f t="shared" si="4"/>
        <v>15</v>
      </c>
      <c r="J37" s="324">
        <f t="shared" si="4"/>
        <v>13</v>
      </c>
      <c r="K37" s="324">
        <f t="shared" si="4"/>
        <v>9</v>
      </c>
      <c r="L37" s="324">
        <f t="shared" si="4"/>
        <v>15</v>
      </c>
      <c r="M37" s="324">
        <f t="shared" si="4"/>
        <v>16</v>
      </c>
      <c r="N37" s="324">
        <f t="shared" si="4"/>
        <v>15</v>
      </c>
      <c r="O37" s="324">
        <f t="shared" si="4"/>
        <v>12</v>
      </c>
      <c r="P37" s="324">
        <f t="shared" si="4"/>
        <v>13</v>
      </c>
      <c r="Q37" s="324">
        <f t="shared" si="4"/>
        <v>11</v>
      </c>
      <c r="R37" s="324">
        <f t="shared" si="4"/>
        <v>8</v>
      </c>
      <c r="S37" s="324">
        <f t="shared" si="4"/>
        <v>12</v>
      </c>
      <c r="T37" s="324">
        <f t="shared" si="4"/>
        <v>24</v>
      </c>
      <c r="U37" s="324">
        <f t="shared" si="4"/>
        <v>40</v>
      </c>
      <c r="V37" s="324">
        <f t="shared" si="4"/>
        <v>40</v>
      </c>
      <c r="W37" s="324">
        <f t="shared" si="4"/>
        <v>49</v>
      </c>
      <c r="X37" s="324">
        <f t="shared" si="4"/>
        <v>44</v>
      </c>
      <c r="Y37" s="324">
        <f t="shared" si="4"/>
        <v>49</v>
      </c>
      <c r="Z37" s="324">
        <f t="shared" si="4"/>
        <v>48</v>
      </c>
      <c r="AA37" s="324">
        <f t="shared" si="4"/>
        <v>47</v>
      </c>
      <c r="AB37" s="324">
        <f t="shared" si="4"/>
        <v>78</v>
      </c>
      <c r="AC37" s="324">
        <f t="shared" si="4"/>
        <v>74</v>
      </c>
      <c r="AD37" s="324">
        <f t="shared" si="4"/>
        <v>46</v>
      </c>
      <c r="AE37" s="324">
        <f t="shared" si="4"/>
        <v>55</v>
      </c>
      <c r="AF37" s="324">
        <f t="shared" si="4"/>
        <v>56</v>
      </c>
      <c r="AG37" s="324">
        <f t="shared" si="4"/>
        <v>61</v>
      </c>
      <c r="AH37" s="324">
        <f t="shared" si="4"/>
        <v>53</v>
      </c>
      <c r="AI37" s="324">
        <f t="shared" si="4"/>
        <v>55</v>
      </c>
      <c r="AJ37" s="324">
        <f t="shared" si="4"/>
        <v>52</v>
      </c>
      <c r="AK37" s="324">
        <f t="shared" si="4"/>
        <v>58</v>
      </c>
      <c r="AL37" s="324">
        <f t="shared" si="4"/>
        <v>44</v>
      </c>
      <c r="AM37" s="324">
        <f t="shared" si="4"/>
        <v>37</v>
      </c>
      <c r="AN37" s="324">
        <f t="shared" si="4"/>
        <v>34</v>
      </c>
      <c r="AO37" s="324">
        <f t="shared" si="4"/>
        <v>25</v>
      </c>
      <c r="AP37" s="324">
        <f t="shared" si="4"/>
        <v>14</v>
      </c>
      <c r="AQ37" s="324">
        <f t="shared" si="4"/>
        <v>8</v>
      </c>
      <c r="AR37" s="324">
        <f t="shared" si="4"/>
        <v>10</v>
      </c>
      <c r="AS37" s="324">
        <f t="shared" si="4"/>
        <v>14</v>
      </c>
      <c r="AT37" s="324">
        <f t="shared" si="4"/>
        <v>11</v>
      </c>
      <c r="AU37" s="324">
        <f t="shared" si="4"/>
        <v>10</v>
      </c>
      <c r="AV37" s="324">
        <f t="shared" si="4"/>
        <v>11</v>
      </c>
      <c r="AW37" s="324">
        <f t="shared" si="4"/>
        <v>8</v>
      </c>
      <c r="AX37" s="324">
        <f t="shared" si="4"/>
        <v>5</v>
      </c>
      <c r="AY37" s="324">
        <f t="shared" si="4"/>
        <v>9</v>
      </c>
      <c r="AZ37" s="324">
        <f t="shared" si="4"/>
        <v>1</v>
      </c>
      <c r="BA37" s="324">
        <f t="shared" si="4"/>
        <v>4</v>
      </c>
      <c r="BB37" s="324">
        <f t="shared" si="4"/>
        <v>4</v>
      </c>
      <c r="BC37" s="325"/>
      <c r="BE37" s="327"/>
    </row>
    <row r="38" spans="1:67">
      <c r="B38"/>
      <c r="C38"/>
      <c r="D38"/>
      <c r="E38"/>
      <c r="F38"/>
      <c r="G38"/>
      <c r="H38"/>
      <c r="I38"/>
      <c r="M38"/>
      <c r="N38"/>
      <c r="O38"/>
      <c r="P38"/>
      <c r="Q38"/>
      <c r="R38"/>
      <c r="S38"/>
      <c r="T38"/>
      <c r="U38"/>
    </row>
    <row r="39" spans="1:67" ht="23.25">
      <c r="A39" s="15"/>
      <c r="B39" s="244"/>
      <c r="C39" s="244"/>
      <c r="D39" s="15"/>
      <c r="E39" s="15"/>
      <c r="F39" s="15"/>
      <c r="G39" s="15"/>
      <c r="H39" s="15"/>
      <c r="I39" s="15"/>
      <c r="J39" s="34"/>
      <c r="K39" s="34"/>
      <c r="L39" s="239"/>
      <c r="M39"/>
      <c r="N39"/>
      <c r="O39"/>
      <c r="P39"/>
      <c r="Q39"/>
      <c r="R39" s="67"/>
      <c r="S39"/>
      <c r="T39"/>
      <c r="U39"/>
    </row>
    <row r="41" spans="1:67">
      <c r="E41" s="257"/>
      <c r="F41" s="257"/>
      <c r="G41" s="257"/>
      <c r="H41" s="257"/>
      <c r="I41" s="257"/>
      <c r="J41" s="257"/>
      <c r="K41" s="257"/>
      <c r="L41" s="257"/>
      <c r="M41" s="257"/>
      <c r="N41" s="257"/>
      <c r="O41" s="257"/>
      <c r="P41" s="257"/>
      <c r="Q41" s="257"/>
      <c r="R41" s="257"/>
      <c r="S41" s="257"/>
      <c r="T41" s="257"/>
      <c r="U41" s="257"/>
      <c r="V41" s="257"/>
      <c r="W41" s="257"/>
      <c r="X41" s="257"/>
      <c r="Y41" s="257"/>
      <c r="Z41" s="257"/>
      <c r="AA41" s="257"/>
      <c r="AB41" s="257"/>
      <c r="AC41" s="257"/>
      <c r="AD41" s="257"/>
      <c r="AE41" s="257"/>
      <c r="AF41" s="257"/>
      <c r="AG41" s="257"/>
      <c r="AH41" s="257"/>
      <c r="AI41" s="257"/>
      <c r="AJ41" s="257"/>
      <c r="AK41" s="257"/>
      <c r="AL41" s="257"/>
      <c r="AM41" s="257"/>
      <c r="AN41" s="257"/>
      <c r="AO41" s="257"/>
      <c r="AP41" s="257"/>
      <c r="AQ41" s="257"/>
      <c r="AR41" s="257"/>
      <c r="AS41" s="257"/>
      <c r="AT41" s="257"/>
      <c r="AU41" s="257"/>
      <c r="AV41" s="257"/>
      <c r="AW41" s="257"/>
      <c r="AX41" s="257"/>
      <c r="AY41" s="257"/>
      <c r="AZ41" s="257"/>
      <c r="BA41" s="257"/>
      <c r="BB41" s="257"/>
      <c r="BC41" s="257"/>
      <c r="BD41" s="257"/>
      <c r="BE41" s="257"/>
    </row>
    <row r="42" spans="1:67">
      <c r="E42" s="257"/>
      <c r="F42" s="257"/>
      <c r="G42" s="257"/>
      <c r="H42" s="257"/>
      <c r="I42" s="257"/>
      <c r="J42" s="257"/>
      <c r="K42" s="257"/>
      <c r="L42" s="257"/>
      <c r="M42" s="257"/>
      <c r="N42" s="257"/>
      <c r="O42" s="257"/>
      <c r="P42" s="257"/>
      <c r="Q42" s="257"/>
      <c r="R42" s="257"/>
      <c r="S42" s="257"/>
      <c r="T42" s="257"/>
      <c r="U42" s="257"/>
      <c r="V42" s="257"/>
      <c r="W42" s="257"/>
      <c r="X42" s="257"/>
      <c r="Y42" s="257"/>
      <c r="Z42" s="257"/>
      <c r="AA42" s="257"/>
      <c r="AB42" s="257"/>
      <c r="AC42" s="257"/>
      <c r="AD42" s="257"/>
      <c r="AE42" s="257"/>
      <c r="AF42" s="257"/>
      <c r="AG42" s="257"/>
      <c r="AH42" s="257"/>
      <c r="AI42" s="257"/>
      <c r="AJ42" s="257"/>
      <c r="AK42" s="257"/>
      <c r="AL42" s="257"/>
      <c r="AM42" s="257"/>
      <c r="AN42" s="257"/>
      <c r="AO42" s="257"/>
      <c r="AP42" s="257"/>
      <c r="AQ42" s="257"/>
      <c r="AR42" s="257"/>
      <c r="AS42" s="257"/>
      <c r="AT42" s="257"/>
      <c r="AU42" s="257"/>
      <c r="AV42" s="257"/>
      <c r="AW42" s="257"/>
      <c r="AX42" s="257"/>
      <c r="AY42" s="257"/>
      <c r="AZ42" s="257"/>
      <c r="BA42" s="257"/>
      <c r="BB42" s="257"/>
      <c r="BC42" s="257"/>
      <c r="BD42" s="257"/>
      <c r="BE42" s="257"/>
    </row>
    <row r="43" spans="1:67">
      <c r="E43" s="257"/>
      <c r="F43" s="257"/>
      <c r="G43" s="257"/>
      <c r="H43" s="257"/>
      <c r="I43" s="257"/>
      <c r="J43" s="257"/>
      <c r="K43" s="257"/>
      <c r="L43" s="257"/>
      <c r="M43" s="257"/>
      <c r="N43" s="257"/>
      <c r="O43" s="257"/>
      <c r="P43" s="257"/>
      <c r="Q43" s="257"/>
      <c r="R43" s="257"/>
      <c r="S43" s="257"/>
      <c r="T43" s="257"/>
      <c r="U43" s="257"/>
      <c r="V43" s="257"/>
      <c r="W43" s="257"/>
      <c r="X43" s="257"/>
      <c r="Y43" s="257"/>
      <c r="Z43" s="257"/>
      <c r="AA43" s="257"/>
      <c r="AB43" s="257"/>
      <c r="AC43" s="257"/>
      <c r="AD43" s="257"/>
      <c r="AE43" s="257"/>
      <c r="AF43" s="257"/>
      <c r="AG43" s="257"/>
      <c r="AH43" s="257"/>
      <c r="AI43" s="257"/>
      <c r="AJ43" s="257"/>
      <c r="AK43" s="257"/>
      <c r="AL43" s="257"/>
      <c r="AM43" s="257"/>
      <c r="AN43" s="257"/>
      <c r="AO43" s="257"/>
      <c r="AP43" s="257"/>
      <c r="AQ43" s="257"/>
      <c r="AR43" s="257"/>
      <c r="AS43" s="257"/>
      <c r="AT43" s="257"/>
      <c r="AU43" s="257"/>
      <c r="AV43" s="257"/>
      <c r="AW43" s="257"/>
      <c r="AX43" s="257"/>
      <c r="AY43" s="257"/>
      <c r="AZ43" s="257"/>
      <c r="BA43" s="257"/>
      <c r="BB43" s="257"/>
      <c r="BC43" s="257"/>
      <c r="BD43" s="257"/>
      <c r="BE43" s="257"/>
    </row>
    <row r="44" spans="1:67">
      <c r="E44" s="257"/>
      <c r="F44" s="257"/>
      <c r="G44" s="257"/>
      <c r="H44" s="257"/>
      <c r="I44" s="257"/>
      <c r="J44" s="257"/>
      <c r="K44" s="257"/>
      <c r="L44" s="257"/>
      <c r="M44" s="257"/>
      <c r="N44" s="257"/>
      <c r="O44" s="257"/>
      <c r="P44" s="257"/>
      <c r="Q44" s="257"/>
      <c r="R44" s="257"/>
      <c r="S44" s="257"/>
      <c r="T44" s="257"/>
      <c r="U44" s="257"/>
      <c r="V44" s="257"/>
      <c r="W44" s="257"/>
      <c r="X44" s="257"/>
      <c r="Y44" s="257"/>
      <c r="Z44" s="257"/>
      <c r="AA44" s="257"/>
      <c r="AB44" s="257"/>
      <c r="AC44" s="257"/>
      <c r="AD44" s="257"/>
      <c r="AE44" s="257"/>
      <c r="AF44" s="257"/>
      <c r="AG44" s="257"/>
      <c r="AH44" s="257"/>
      <c r="AI44" s="257"/>
      <c r="AJ44" s="257"/>
      <c r="AK44" s="257"/>
      <c r="AL44" s="257"/>
      <c r="AM44" s="257"/>
      <c r="AN44" s="257"/>
      <c r="AO44" s="257"/>
      <c r="AP44" s="257"/>
      <c r="AQ44" s="257"/>
      <c r="AR44" s="257"/>
      <c r="AS44" s="257"/>
      <c r="AT44" s="257"/>
      <c r="AU44" s="257"/>
      <c r="AV44" s="257"/>
      <c r="AW44" s="257"/>
      <c r="AX44" s="257"/>
      <c r="AY44" s="257"/>
      <c r="AZ44" s="257"/>
      <c r="BA44" s="257"/>
      <c r="BB44" s="257"/>
      <c r="BC44" s="257"/>
      <c r="BD44" s="257"/>
      <c r="BE44" s="257"/>
    </row>
    <row r="45" spans="1:67">
      <c r="E45" s="257"/>
      <c r="F45" s="257"/>
      <c r="G45" s="257"/>
      <c r="H45" s="257"/>
      <c r="I45" s="257"/>
      <c r="J45" s="257"/>
      <c r="K45" s="257"/>
      <c r="L45" s="257"/>
      <c r="M45" s="257"/>
      <c r="N45" s="257"/>
      <c r="O45" s="257"/>
      <c r="P45" s="257"/>
      <c r="Q45" s="257"/>
      <c r="R45" s="257"/>
      <c r="S45" s="257"/>
      <c r="T45" s="257"/>
      <c r="U45" s="257"/>
      <c r="V45" s="257"/>
      <c r="W45" s="257"/>
      <c r="X45" s="257"/>
      <c r="Y45" s="257"/>
      <c r="Z45" s="257"/>
      <c r="AA45" s="257"/>
      <c r="AB45" s="257"/>
      <c r="AC45" s="257"/>
      <c r="AD45" s="257"/>
      <c r="AE45" s="257"/>
      <c r="AF45" s="257"/>
      <c r="AG45" s="257"/>
      <c r="AH45" s="257"/>
      <c r="AI45" s="257"/>
      <c r="AJ45" s="257"/>
      <c r="AK45" s="257"/>
      <c r="AL45" s="257"/>
      <c r="AM45" s="257"/>
      <c r="AN45" s="257"/>
      <c r="AO45" s="257"/>
      <c r="AP45" s="257"/>
      <c r="AQ45" s="257"/>
      <c r="AR45" s="257"/>
      <c r="AS45" s="257"/>
      <c r="AT45" s="257"/>
      <c r="AU45" s="257"/>
      <c r="AV45" s="257"/>
      <c r="AW45" s="257"/>
      <c r="AX45" s="257"/>
      <c r="AY45" s="257"/>
      <c r="AZ45" s="257"/>
      <c r="BA45" s="257"/>
      <c r="BB45" s="257"/>
      <c r="BC45" s="257"/>
      <c r="BD45" s="257"/>
      <c r="BE45" s="257"/>
    </row>
    <row r="46" spans="1:67">
      <c r="E46" s="257"/>
      <c r="F46" s="257"/>
      <c r="G46" s="257"/>
      <c r="H46" s="257"/>
      <c r="I46" s="257"/>
      <c r="J46" s="257"/>
      <c r="K46" s="257"/>
      <c r="L46" s="257"/>
      <c r="M46" s="257"/>
      <c r="N46" s="257"/>
      <c r="O46" s="257"/>
      <c r="P46" s="257"/>
      <c r="Q46" s="257"/>
      <c r="R46" s="257"/>
      <c r="S46" s="257"/>
      <c r="T46" s="257"/>
      <c r="U46" s="257"/>
      <c r="V46" s="257"/>
      <c r="W46" s="257"/>
      <c r="X46" s="257"/>
      <c r="Y46" s="257"/>
      <c r="Z46" s="257"/>
      <c r="AA46" s="257"/>
      <c r="AB46" s="257"/>
      <c r="AC46" s="257"/>
      <c r="AD46" s="257"/>
      <c r="AE46" s="257"/>
      <c r="AF46" s="257"/>
      <c r="AG46" s="257"/>
      <c r="AH46" s="257"/>
      <c r="AI46" s="257"/>
      <c r="AJ46" s="257"/>
      <c r="AK46" s="257"/>
      <c r="AL46" s="257"/>
      <c r="AM46" s="257"/>
      <c r="AN46" s="257"/>
      <c r="AO46" s="257"/>
      <c r="AP46" s="257"/>
      <c r="AQ46" s="257"/>
      <c r="AR46" s="257"/>
      <c r="AS46" s="257"/>
      <c r="AT46" s="257"/>
      <c r="AU46" s="257"/>
      <c r="AV46" s="257"/>
      <c r="AW46" s="257"/>
      <c r="AX46" s="257"/>
      <c r="AY46" s="257"/>
      <c r="AZ46" s="257"/>
      <c r="BA46" s="257"/>
      <c r="BB46" s="257"/>
      <c r="BC46" s="257"/>
      <c r="BD46" s="257"/>
      <c r="BE46" s="257"/>
    </row>
    <row r="47" spans="1:67">
      <c r="E47" s="257"/>
      <c r="F47" s="257"/>
      <c r="G47" s="257"/>
      <c r="H47" s="257"/>
      <c r="I47" s="257"/>
      <c r="J47" s="257"/>
      <c r="K47" s="257"/>
      <c r="L47" s="257"/>
      <c r="M47" s="257"/>
      <c r="N47" s="257"/>
      <c r="O47" s="257"/>
      <c r="P47" s="257"/>
      <c r="Q47" s="257"/>
      <c r="R47" s="257"/>
      <c r="S47" s="257"/>
      <c r="T47" s="257"/>
      <c r="U47" s="257"/>
      <c r="V47" s="257"/>
      <c r="W47" s="257"/>
      <c r="X47" s="257"/>
      <c r="Y47" s="257"/>
      <c r="Z47" s="257"/>
      <c r="AA47" s="257"/>
      <c r="AB47" s="257"/>
      <c r="AC47" s="257"/>
      <c r="AD47" s="257"/>
      <c r="AE47" s="257"/>
      <c r="AF47" s="257"/>
      <c r="AG47" s="257"/>
      <c r="AH47" s="257"/>
      <c r="AI47" s="257"/>
      <c r="AJ47" s="257"/>
      <c r="AK47" s="257"/>
      <c r="AL47" s="257"/>
      <c r="AM47" s="257"/>
      <c r="AN47" s="257"/>
      <c r="AO47" s="257"/>
      <c r="AP47" s="257"/>
      <c r="AQ47" s="257"/>
      <c r="AR47" s="257"/>
      <c r="AS47" s="257"/>
      <c r="AT47" s="257"/>
      <c r="AU47" s="257"/>
      <c r="AV47" s="257"/>
      <c r="AW47" s="257"/>
      <c r="AX47" s="257"/>
      <c r="AY47" s="257"/>
      <c r="AZ47" s="257"/>
      <c r="BA47" s="257"/>
      <c r="BB47" s="257"/>
      <c r="BC47" s="257"/>
      <c r="BD47" s="257"/>
      <c r="BE47" s="257"/>
    </row>
    <row r="48" spans="1:67">
      <c r="E48" s="257"/>
      <c r="F48" s="257"/>
      <c r="G48" s="257"/>
      <c r="H48" s="257"/>
      <c r="I48" s="257"/>
      <c r="J48" s="257"/>
      <c r="K48" s="257"/>
      <c r="L48" s="257"/>
      <c r="M48" s="257"/>
      <c r="N48" s="257"/>
      <c r="O48" s="257"/>
      <c r="P48" s="257"/>
      <c r="Q48" s="257"/>
      <c r="R48" s="257"/>
      <c r="S48" s="257"/>
      <c r="T48" s="257"/>
      <c r="U48" s="257"/>
      <c r="V48" s="257"/>
      <c r="W48" s="257"/>
      <c r="X48" s="257"/>
      <c r="Y48" s="257"/>
      <c r="Z48" s="257"/>
      <c r="AA48" s="257"/>
      <c r="AB48" s="257"/>
      <c r="AC48" s="257"/>
      <c r="AD48" s="257"/>
      <c r="AE48" s="257"/>
      <c r="AF48" s="257"/>
      <c r="AG48" s="257"/>
      <c r="AH48" s="257"/>
      <c r="AI48" s="257"/>
      <c r="AJ48" s="257"/>
      <c r="AK48" s="257"/>
      <c r="AL48" s="257"/>
      <c r="AM48" s="257"/>
      <c r="AN48" s="257"/>
      <c r="AO48" s="257"/>
      <c r="AP48" s="257"/>
      <c r="AQ48" s="257"/>
      <c r="AR48" s="257"/>
      <c r="AS48" s="257"/>
      <c r="AT48" s="257"/>
      <c r="AU48" s="257"/>
      <c r="AV48" s="257"/>
      <c r="AW48" s="257"/>
      <c r="AX48" s="257"/>
      <c r="AY48" s="257"/>
      <c r="AZ48" s="257"/>
      <c r="BA48" s="257"/>
      <c r="BB48" s="257"/>
      <c r="BC48" s="257"/>
      <c r="BD48" s="257"/>
      <c r="BE48" s="257"/>
    </row>
    <row r="49" spans="5:57">
      <c r="E49" s="257"/>
      <c r="F49" s="257"/>
      <c r="G49" s="257"/>
      <c r="H49" s="257"/>
      <c r="I49" s="257"/>
      <c r="J49" s="257"/>
      <c r="K49" s="257"/>
      <c r="L49" s="257"/>
      <c r="M49" s="257"/>
      <c r="N49" s="257"/>
      <c r="O49" s="257"/>
      <c r="P49" s="257"/>
      <c r="Q49" s="257"/>
      <c r="R49" s="257"/>
      <c r="S49" s="257"/>
      <c r="T49" s="257"/>
      <c r="U49" s="257"/>
      <c r="V49" s="257"/>
      <c r="W49" s="257"/>
      <c r="X49" s="257"/>
      <c r="Y49" s="257"/>
      <c r="Z49" s="257"/>
      <c r="AA49" s="257"/>
      <c r="AB49" s="257"/>
      <c r="AC49" s="257"/>
      <c r="AD49" s="257"/>
      <c r="AE49" s="257"/>
      <c r="AF49" s="257"/>
      <c r="AG49" s="257"/>
      <c r="AH49" s="257"/>
      <c r="AI49" s="257"/>
      <c r="AJ49" s="257"/>
      <c r="AK49" s="257"/>
      <c r="AL49" s="257"/>
      <c r="AM49" s="257"/>
      <c r="AN49" s="257"/>
      <c r="AO49" s="257"/>
      <c r="AP49" s="257"/>
      <c r="AQ49" s="257"/>
      <c r="AR49" s="257"/>
      <c r="AS49" s="257"/>
      <c r="AT49" s="257"/>
      <c r="AU49" s="257"/>
      <c r="AV49" s="257"/>
      <c r="AW49" s="257"/>
      <c r="AX49" s="257"/>
      <c r="AY49" s="257"/>
      <c r="AZ49" s="257"/>
      <c r="BA49" s="257"/>
      <c r="BB49" s="257"/>
      <c r="BC49" s="257"/>
      <c r="BD49" s="257"/>
      <c r="BE49" s="257"/>
    </row>
    <row r="50" spans="5:57">
      <c r="E50" s="257"/>
      <c r="F50" s="257"/>
      <c r="G50" s="257"/>
      <c r="H50" s="257"/>
      <c r="I50" s="257"/>
      <c r="J50" s="257"/>
      <c r="K50" s="257"/>
      <c r="L50" s="257"/>
      <c r="M50" s="257"/>
      <c r="N50" s="257"/>
      <c r="O50" s="257"/>
      <c r="P50" s="257"/>
      <c r="Q50" s="257"/>
      <c r="R50" s="257"/>
      <c r="S50" s="257"/>
      <c r="T50" s="257"/>
      <c r="U50" s="257"/>
      <c r="V50" s="257"/>
      <c r="W50" s="257"/>
      <c r="X50" s="257"/>
      <c r="Y50" s="257"/>
      <c r="Z50" s="257"/>
      <c r="AA50" s="257"/>
      <c r="AB50" s="257"/>
      <c r="AC50" s="257"/>
      <c r="AD50" s="257"/>
      <c r="AE50" s="257"/>
      <c r="AF50" s="257"/>
      <c r="AG50" s="257"/>
      <c r="AH50" s="257"/>
      <c r="AI50" s="257"/>
      <c r="AJ50" s="257"/>
      <c r="AK50" s="257"/>
      <c r="AL50" s="257"/>
      <c r="AM50" s="257"/>
      <c r="AN50" s="257"/>
      <c r="AO50" s="257"/>
      <c r="AP50" s="257"/>
      <c r="AQ50" s="257"/>
      <c r="AR50" s="257"/>
      <c r="AS50" s="257"/>
      <c r="AT50" s="257"/>
      <c r="AU50" s="257"/>
      <c r="AV50" s="257"/>
      <c r="AW50" s="257"/>
      <c r="AX50" s="257"/>
      <c r="AY50" s="257"/>
      <c r="AZ50" s="257"/>
      <c r="BA50" s="257"/>
      <c r="BB50" s="257"/>
      <c r="BC50" s="257"/>
      <c r="BD50" s="257"/>
      <c r="BE50" s="257"/>
    </row>
    <row r="51" spans="5:57">
      <c r="E51" s="257"/>
      <c r="F51" s="257"/>
      <c r="G51" s="257"/>
      <c r="H51" s="257"/>
      <c r="I51" s="257"/>
      <c r="J51" s="257"/>
      <c r="K51" s="257"/>
      <c r="L51" s="257"/>
      <c r="M51" s="257"/>
      <c r="N51" s="257"/>
      <c r="O51" s="257"/>
      <c r="P51" s="257"/>
      <c r="Q51" s="257"/>
      <c r="R51" s="257"/>
      <c r="S51" s="257"/>
      <c r="T51" s="257"/>
      <c r="U51" s="257"/>
      <c r="V51" s="257"/>
      <c r="W51" s="257"/>
      <c r="X51" s="257"/>
      <c r="Y51" s="257"/>
      <c r="Z51" s="257"/>
      <c r="AA51" s="257"/>
      <c r="AB51" s="257"/>
      <c r="AC51" s="257"/>
      <c r="AD51" s="257"/>
      <c r="AE51" s="257"/>
      <c r="AF51" s="257"/>
      <c r="AG51" s="257"/>
      <c r="AH51" s="257"/>
      <c r="AI51" s="257"/>
      <c r="AJ51" s="257"/>
      <c r="AK51" s="257"/>
      <c r="AL51" s="257"/>
      <c r="AM51" s="257"/>
      <c r="AN51" s="257"/>
      <c r="AO51" s="257"/>
      <c r="AP51" s="257"/>
      <c r="AQ51" s="257"/>
      <c r="AR51" s="257"/>
      <c r="AS51" s="257"/>
      <c r="AT51" s="257"/>
      <c r="AU51" s="257"/>
      <c r="AV51" s="257"/>
      <c r="AW51" s="257"/>
      <c r="AX51" s="257"/>
      <c r="AY51" s="257"/>
      <c r="AZ51" s="257"/>
      <c r="BA51" s="257"/>
      <c r="BB51" s="257"/>
      <c r="BC51" s="257"/>
      <c r="BD51" s="257"/>
      <c r="BE51" s="257"/>
    </row>
    <row r="52" spans="5:57">
      <c r="E52" s="257"/>
      <c r="F52" s="257"/>
      <c r="G52" s="257"/>
      <c r="H52" s="257"/>
      <c r="I52" s="257"/>
      <c r="J52" s="257"/>
      <c r="K52" s="257"/>
      <c r="L52" s="257"/>
      <c r="M52" s="257"/>
      <c r="N52" s="257"/>
      <c r="O52" s="257"/>
      <c r="P52" s="257"/>
      <c r="Q52" s="257"/>
      <c r="R52" s="257"/>
      <c r="S52" s="257"/>
      <c r="T52" s="257"/>
      <c r="U52" s="257"/>
      <c r="V52" s="257"/>
      <c r="W52" s="257"/>
      <c r="X52" s="257"/>
      <c r="Y52" s="257"/>
      <c r="Z52" s="257"/>
      <c r="AA52" s="257"/>
      <c r="AB52" s="257"/>
      <c r="AC52" s="257"/>
      <c r="AD52" s="257"/>
      <c r="AE52" s="257"/>
      <c r="AF52" s="257"/>
      <c r="AG52" s="257"/>
      <c r="AH52" s="257"/>
      <c r="AI52" s="257"/>
      <c r="AJ52" s="257"/>
      <c r="AK52" s="257"/>
      <c r="AL52" s="257"/>
      <c r="AM52" s="257"/>
      <c r="AN52" s="257"/>
      <c r="AO52" s="257"/>
      <c r="AP52" s="257"/>
      <c r="AQ52" s="257"/>
      <c r="AR52" s="257"/>
      <c r="AS52" s="257"/>
      <c r="AT52" s="257"/>
      <c r="AU52" s="257"/>
      <c r="AV52" s="257"/>
      <c r="AW52" s="257"/>
      <c r="AX52" s="257"/>
      <c r="AY52" s="257"/>
      <c r="AZ52" s="257"/>
      <c r="BA52" s="257"/>
      <c r="BB52" s="257"/>
      <c r="BC52" s="257"/>
      <c r="BD52" s="257"/>
      <c r="BE52" s="257"/>
    </row>
    <row r="53" spans="5:57">
      <c r="E53" s="257"/>
      <c r="F53" s="257"/>
      <c r="G53" s="257"/>
      <c r="H53" s="257"/>
      <c r="I53" s="257"/>
      <c r="J53" s="257"/>
      <c r="K53" s="257"/>
      <c r="L53" s="257"/>
      <c r="M53" s="257"/>
      <c r="N53" s="257"/>
      <c r="O53" s="257"/>
      <c r="P53" s="257"/>
      <c r="Q53" s="257"/>
      <c r="R53" s="257"/>
      <c r="S53" s="257"/>
      <c r="T53" s="257"/>
      <c r="U53" s="257"/>
      <c r="V53" s="257"/>
      <c r="W53" s="257"/>
      <c r="X53" s="257"/>
      <c r="Y53" s="257"/>
      <c r="Z53" s="257"/>
      <c r="AA53" s="257"/>
      <c r="AB53" s="257"/>
      <c r="AC53" s="257"/>
      <c r="AD53" s="257"/>
      <c r="AE53" s="257"/>
      <c r="AF53" s="257"/>
      <c r="AG53" s="257"/>
      <c r="AH53" s="257"/>
      <c r="AI53" s="257"/>
      <c r="AJ53" s="257"/>
      <c r="AK53" s="257"/>
      <c r="AL53" s="257"/>
      <c r="AM53" s="257"/>
      <c r="AN53" s="257"/>
      <c r="AO53" s="257"/>
      <c r="AP53" s="257"/>
      <c r="AQ53" s="257"/>
      <c r="AR53" s="257"/>
      <c r="AS53" s="257"/>
      <c r="AT53" s="257"/>
      <c r="AU53" s="257"/>
      <c r="AV53" s="257"/>
      <c r="AW53" s="257"/>
      <c r="AX53" s="257"/>
      <c r="AY53" s="257"/>
      <c r="AZ53" s="257"/>
      <c r="BA53" s="257"/>
      <c r="BB53" s="257"/>
      <c r="BC53" s="257"/>
      <c r="BD53" s="257"/>
      <c r="BE53" s="257"/>
    </row>
    <row r="54" spans="5:57">
      <c r="E54" s="257"/>
      <c r="F54" s="257"/>
      <c r="G54" s="257"/>
      <c r="H54" s="257"/>
      <c r="I54" s="257"/>
      <c r="J54" s="257"/>
      <c r="K54" s="257"/>
      <c r="L54" s="257"/>
      <c r="M54" s="257"/>
      <c r="N54" s="257"/>
      <c r="O54" s="257"/>
      <c r="P54" s="257"/>
      <c r="Q54" s="257"/>
      <c r="R54" s="257"/>
      <c r="S54" s="257"/>
      <c r="T54" s="257"/>
      <c r="U54" s="257"/>
      <c r="V54" s="257"/>
      <c r="W54" s="257"/>
      <c r="X54" s="257"/>
      <c r="Y54" s="257"/>
      <c r="Z54" s="257"/>
      <c r="AA54" s="257"/>
      <c r="AB54" s="257"/>
      <c r="AC54" s="257"/>
      <c r="AD54" s="257"/>
      <c r="AE54" s="257"/>
      <c r="AF54" s="257"/>
      <c r="AG54" s="257"/>
      <c r="AH54" s="257"/>
      <c r="AI54" s="257"/>
      <c r="AJ54" s="257"/>
      <c r="AK54" s="257"/>
      <c r="AL54" s="257"/>
      <c r="AM54" s="257"/>
      <c r="AN54" s="257"/>
      <c r="AO54" s="257"/>
      <c r="AP54" s="257"/>
      <c r="AQ54" s="257"/>
      <c r="AR54" s="257"/>
      <c r="AS54" s="257"/>
      <c r="AT54" s="257"/>
      <c r="AU54" s="257"/>
      <c r="AV54" s="257"/>
      <c r="AW54" s="257"/>
      <c r="AX54" s="257"/>
      <c r="AY54" s="257"/>
      <c r="AZ54" s="257"/>
      <c r="BA54" s="257"/>
      <c r="BB54" s="257"/>
      <c r="BC54" s="257"/>
      <c r="BD54" s="257"/>
      <c r="BE54" s="257"/>
    </row>
    <row r="55" spans="5:57">
      <c r="E55" s="257"/>
      <c r="F55" s="257"/>
      <c r="G55" s="257"/>
      <c r="H55" s="257"/>
      <c r="I55" s="257"/>
      <c r="J55" s="257"/>
      <c r="K55" s="257"/>
      <c r="L55" s="257"/>
      <c r="M55" s="257"/>
      <c r="N55" s="257"/>
      <c r="O55" s="257"/>
      <c r="P55" s="257"/>
      <c r="Q55" s="257"/>
      <c r="R55" s="257"/>
      <c r="S55" s="257"/>
      <c r="T55" s="257"/>
      <c r="U55" s="257"/>
      <c r="V55" s="257"/>
      <c r="W55" s="257"/>
      <c r="X55" s="257"/>
      <c r="Y55" s="257"/>
      <c r="Z55" s="257"/>
      <c r="AA55" s="257"/>
      <c r="AB55" s="257"/>
      <c r="AC55" s="257"/>
      <c r="AD55" s="257"/>
      <c r="AE55" s="257"/>
      <c r="AF55" s="257"/>
      <c r="AG55" s="257"/>
      <c r="AH55" s="257"/>
      <c r="AI55" s="257"/>
      <c r="AJ55" s="257"/>
      <c r="AK55" s="257"/>
      <c r="AL55" s="257"/>
      <c r="AM55" s="257"/>
      <c r="AN55" s="257"/>
      <c r="AO55" s="257"/>
      <c r="AP55" s="257"/>
      <c r="AQ55" s="257"/>
      <c r="AR55" s="257"/>
      <c r="AS55" s="257"/>
      <c r="AT55" s="257"/>
      <c r="AU55" s="257"/>
      <c r="AV55" s="257"/>
      <c r="AW55" s="257"/>
      <c r="AX55" s="257"/>
      <c r="AY55" s="257"/>
      <c r="AZ55" s="257"/>
      <c r="BA55" s="257"/>
      <c r="BB55" s="257"/>
      <c r="BC55" s="257"/>
      <c r="BD55" s="257"/>
      <c r="BE55" s="257"/>
    </row>
    <row r="56" spans="5:57">
      <c r="E56" s="257"/>
      <c r="F56" s="257"/>
      <c r="G56" s="257"/>
      <c r="H56" s="257"/>
      <c r="I56" s="257"/>
      <c r="J56" s="257"/>
      <c r="K56" s="257"/>
      <c r="L56" s="257"/>
      <c r="M56" s="257"/>
      <c r="N56" s="257"/>
      <c r="O56" s="257"/>
      <c r="P56" s="257"/>
      <c r="Q56" s="257"/>
      <c r="R56" s="257"/>
      <c r="S56" s="257"/>
      <c r="T56" s="257"/>
      <c r="U56" s="257"/>
      <c r="V56" s="257"/>
      <c r="W56" s="257"/>
      <c r="X56" s="257"/>
      <c r="Y56" s="257"/>
      <c r="Z56" s="257"/>
      <c r="AA56" s="257"/>
      <c r="AB56" s="257"/>
      <c r="AC56" s="257"/>
      <c r="AD56" s="257"/>
      <c r="AE56" s="257"/>
      <c r="AF56" s="257"/>
      <c r="AG56" s="257"/>
      <c r="AH56" s="257"/>
      <c r="AI56" s="257"/>
      <c r="AJ56" s="257"/>
      <c r="AK56" s="257"/>
      <c r="AL56" s="257"/>
      <c r="AM56" s="257"/>
      <c r="AN56" s="257"/>
      <c r="AO56" s="257"/>
      <c r="AP56" s="257"/>
      <c r="AQ56" s="257"/>
      <c r="AR56" s="257"/>
      <c r="AS56" s="257"/>
      <c r="AT56" s="257"/>
      <c r="AU56" s="257"/>
      <c r="AV56" s="257"/>
      <c r="AW56" s="257"/>
      <c r="AX56" s="257"/>
      <c r="AY56" s="257"/>
      <c r="AZ56" s="257"/>
      <c r="BA56" s="257"/>
      <c r="BB56" s="257"/>
      <c r="BC56" s="257"/>
      <c r="BD56" s="257"/>
      <c r="BE56" s="257"/>
    </row>
    <row r="57" spans="5:57">
      <c r="E57" s="257"/>
      <c r="F57" s="257"/>
      <c r="G57" s="257"/>
      <c r="H57" s="257"/>
      <c r="I57" s="257"/>
      <c r="J57" s="257"/>
      <c r="K57" s="257"/>
      <c r="L57" s="257"/>
      <c r="M57" s="257"/>
      <c r="N57" s="257"/>
      <c r="O57" s="257"/>
      <c r="P57" s="257"/>
      <c r="Q57" s="257"/>
      <c r="R57" s="257"/>
      <c r="S57" s="257"/>
      <c r="T57" s="257"/>
      <c r="U57" s="257"/>
      <c r="V57" s="257"/>
      <c r="W57" s="257"/>
      <c r="X57" s="257"/>
      <c r="Y57" s="257"/>
      <c r="Z57" s="257"/>
      <c r="AA57" s="257"/>
      <c r="AB57" s="257"/>
      <c r="AC57" s="257"/>
      <c r="AD57" s="257"/>
      <c r="AE57" s="257"/>
      <c r="AF57" s="257"/>
      <c r="AG57" s="257"/>
      <c r="AH57" s="257"/>
      <c r="AI57" s="257"/>
      <c r="AJ57" s="257"/>
      <c r="AK57" s="257"/>
      <c r="AL57" s="257"/>
      <c r="AM57" s="257"/>
      <c r="AN57" s="257"/>
      <c r="AO57" s="257"/>
      <c r="AP57" s="257"/>
      <c r="AQ57" s="257"/>
      <c r="AR57" s="257"/>
      <c r="AS57" s="257"/>
      <c r="AT57" s="257"/>
      <c r="AU57" s="257"/>
      <c r="AV57" s="257"/>
      <c r="AW57" s="257"/>
      <c r="AX57" s="257"/>
      <c r="AY57" s="257"/>
      <c r="AZ57" s="257"/>
      <c r="BA57" s="257"/>
      <c r="BB57" s="257"/>
      <c r="BC57" s="257"/>
      <c r="BD57" s="257"/>
      <c r="BE57" s="257"/>
    </row>
    <row r="58" spans="5:57">
      <c r="E58" s="257"/>
      <c r="F58" s="257"/>
      <c r="G58" s="257"/>
      <c r="H58" s="257"/>
      <c r="I58" s="257"/>
      <c r="J58" s="257"/>
      <c r="K58" s="257"/>
      <c r="L58" s="257"/>
      <c r="M58" s="257"/>
      <c r="N58" s="257"/>
      <c r="O58" s="257"/>
      <c r="P58" s="257"/>
      <c r="Q58" s="257"/>
      <c r="R58" s="257"/>
      <c r="S58" s="257"/>
      <c r="T58" s="257"/>
      <c r="U58" s="257"/>
      <c r="V58" s="257"/>
      <c r="W58" s="257"/>
      <c r="X58" s="257"/>
      <c r="Y58" s="257"/>
      <c r="Z58" s="257"/>
      <c r="AA58" s="257"/>
      <c r="AB58" s="257"/>
      <c r="AC58" s="257"/>
      <c r="AD58" s="257"/>
      <c r="AE58" s="257"/>
      <c r="AF58" s="257"/>
      <c r="AG58" s="257"/>
      <c r="AH58" s="257"/>
      <c r="AI58" s="257"/>
      <c r="AJ58" s="257"/>
      <c r="AK58" s="257"/>
      <c r="AL58" s="257"/>
      <c r="AM58" s="257"/>
      <c r="AN58" s="257"/>
      <c r="AO58" s="257"/>
      <c r="AP58" s="257"/>
      <c r="AQ58" s="257"/>
      <c r="AR58" s="257"/>
      <c r="AS58" s="257"/>
      <c r="AT58" s="257"/>
      <c r="AU58" s="257"/>
      <c r="AV58" s="257"/>
      <c r="AW58" s="257"/>
      <c r="AX58" s="257"/>
      <c r="AY58" s="257"/>
      <c r="AZ58" s="257"/>
      <c r="BA58" s="257"/>
      <c r="BB58" s="257"/>
      <c r="BC58" s="257"/>
      <c r="BD58" s="257"/>
      <c r="BE58" s="257"/>
    </row>
    <row r="59" spans="5:57">
      <c r="E59" s="257"/>
      <c r="F59" s="257"/>
      <c r="G59" s="257"/>
      <c r="H59" s="257"/>
      <c r="I59" s="257"/>
      <c r="J59" s="257"/>
      <c r="K59" s="257"/>
      <c r="L59" s="257"/>
      <c r="M59" s="257"/>
      <c r="N59" s="257"/>
      <c r="O59" s="257"/>
      <c r="P59" s="257"/>
      <c r="Q59" s="257"/>
      <c r="R59" s="257"/>
      <c r="S59" s="257"/>
      <c r="T59" s="257"/>
      <c r="U59" s="257"/>
      <c r="V59" s="257"/>
      <c r="W59" s="257"/>
      <c r="X59" s="257"/>
      <c r="Y59" s="257"/>
      <c r="Z59" s="257"/>
      <c r="AA59" s="257"/>
      <c r="AB59" s="257"/>
      <c r="AC59" s="257"/>
      <c r="AD59" s="257"/>
      <c r="AE59" s="257"/>
      <c r="AF59" s="257"/>
      <c r="AG59" s="257"/>
      <c r="AH59" s="257"/>
      <c r="AI59" s="257"/>
      <c r="AJ59" s="257"/>
      <c r="AK59" s="257"/>
      <c r="AL59" s="257"/>
      <c r="AM59" s="257"/>
      <c r="AN59" s="257"/>
      <c r="AO59" s="257"/>
      <c r="AP59" s="257"/>
      <c r="AQ59" s="257"/>
      <c r="AR59" s="257"/>
      <c r="AS59" s="257"/>
      <c r="AT59" s="257"/>
      <c r="AU59" s="257"/>
      <c r="AV59" s="257"/>
      <c r="AW59" s="257"/>
      <c r="AX59" s="257"/>
      <c r="AY59" s="257"/>
      <c r="AZ59" s="257"/>
      <c r="BA59" s="257"/>
      <c r="BB59" s="257"/>
      <c r="BC59" s="257"/>
      <c r="BD59" s="257"/>
      <c r="BE59" s="257"/>
    </row>
    <row r="60" spans="5:57">
      <c r="E60" s="256"/>
      <c r="F60" s="256"/>
      <c r="G60" s="256"/>
      <c r="H60" s="256"/>
      <c r="I60" s="256"/>
      <c r="J60" s="256"/>
      <c r="K60" s="256"/>
      <c r="L60" s="256"/>
      <c r="M60" s="256"/>
      <c r="N60" s="256"/>
      <c r="O60" s="256"/>
      <c r="P60" s="256"/>
      <c r="Q60" s="256"/>
      <c r="R60" s="256"/>
      <c r="S60" s="256"/>
      <c r="T60" s="256"/>
      <c r="U60" s="256"/>
      <c r="V60" s="256"/>
      <c r="W60" s="256"/>
      <c r="X60" s="256"/>
      <c r="Y60" s="256"/>
      <c r="Z60" s="256"/>
      <c r="AA60" s="256"/>
      <c r="AB60" s="256"/>
      <c r="AC60" s="256"/>
      <c r="AD60" s="256"/>
      <c r="AE60" s="256"/>
      <c r="AF60" s="256"/>
      <c r="AG60" s="256"/>
      <c r="AH60" s="256"/>
      <c r="AI60" s="256"/>
      <c r="AJ60" s="256"/>
      <c r="AK60" s="256"/>
      <c r="AL60" s="256"/>
      <c r="AM60" s="256"/>
      <c r="AN60" s="256"/>
      <c r="AO60" s="256"/>
      <c r="AP60" s="256"/>
      <c r="AQ60" s="256"/>
      <c r="AR60" s="256"/>
      <c r="AS60" s="256"/>
      <c r="AT60" s="256"/>
      <c r="AU60" s="256"/>
      <c r="AV60" s="256"/>
      <c r="AW60" s="256"/>
      <c r="AX60" s="256"/>
      <c r="AY60" s="256"/>
      <c r="AZ60" s="256"/>
      <c r="BA60" s="256"/>
      <c r="BB60" s="256"/>
      <c r="BC60" s="256"/>
      <c r="BD60" s="256"/>
      <c r="BE60" s="256"/>
    </row>
    <row r="62" spans="5:57">
      <c r="E62" s="258"/>
      <c r="F62" s="258"/>
      <c r="G62" s="258"/>
      <c r="H62" s="258"/>
      <c r="I62" s="258"/>
      <c r="J62" s="258"/>
      <c r="K62" s="258"/>
      <c r="L62" s="258"/>
      <c r="M62" s="258"/>
      <c r="N62" s="258"/>
      <c r="O62" s="258"/>
      <c r="P62" s="258"/>
      <c r="Q62" s="258"/>
      <c r="R62" s="258"/>
      <c r="S62" s="258"/>
      <c r="T62" s="258"/>
      <c r="U62" s="258"/>
      <c r="V62" s="258"/>
      <c r="W62" s="258"/>
      <c r="X62" s="258"/>
      <c r="Y62" s="258"/>
      <c r="Z62" s="258"/>
      <c r="AA62" s="258"/>
      <c r="AB62" s="258"/>
      <c r="AC62" s="258"/>
      <c r="AD62" s="258"/>
      <c r="AE62" s="258"/>
      <c r="AF62" s="258"/>
      <c r="AG62" s="258"/>
      <c r="AH62" s="258"/>
      <c r="AI62" s="258"/>
      <c r="AJ62" s="258"/>
      <c r="AK62" s="258"/>
      <c r="AL62" s="258"/>
      <c r="AM62" s="258"/>
      <c r="AN62" s="258"/>
      <c r="AO62" s="258"/>
      <c r="AP62" s="258"/>
      <c r="AQ62" s="258"/>
      <c r="AR62" s="258"/>
      <c r="AS62" s="258"/>
      <c r="AT62" s="258"/>
      <c r="AU62" s="258"/>
      <c r="AV62" s="258"/>
      <c r="AW62" s="258"/>
      <c r="AX62" s="258"/>
      <c r="AY62" s="258"/>
      <c r="AZ62" s="258"/>
      <c r="BA62" s="258"/>
      <c r="BB62" s="258"/>
      <c r="BC62" s="258"/>
      <c r="BD62" s="258"/>
    </row>
  </sheetData>
  <phoneticPr fontId="27" type="noConversion"/>
  <pageMargins left="0.35433070866141736" right="0.35433070866141736" top="0.78740157480314965" bottom="0.78740157480314965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FF00"/>
  </sheetPr>
  <dimension ref="A1:Q225"/>
  <sheetViews>
    <sheetView topLeftCell="E10" workbookViewId="0">
      <selection activeCell="A3" sqref="A3"/>
    </sheetView>
  </sheetViews>
  <sheetFormatPr defaultRowHeight="21.75"/>
  <cols>
    <col min="1" max="1" width="15.42578125" customWidth="1"/>
    <col min="2" max="2" width="15.5703125" customWidth="1"/>
    <col min="3" max="4" width="13.140625" style="16" customWidth="1"/>
    <col min="5" max="8" width="9.140625" style="16" customWidth="1"/>
    <col min="9" max="9" width="15.140625" style="241" customWidth="1"/>
    <col min="11" max="11" width="27.5703125" customWidth="1"/>
    <col min="17" max="17" width="11.7109375" customWidth="1"/>
  </cols>
  <sheetData>
    <row r="1" spans="1:17">
      <c r="A1" s="224" t="s">
        <v>499</v>
      </c>
    </row>
    <row r="2" spans="1:17">
      <c r="A2" s="225" t="s">
        <v>195</v>
      </c>
      <c r="B2" s="225" t="s">
        <v>196</v>
      </c>
      <c r="C2" s="226" t="s">
        <v>496</v>
      </c>
      <c r="D2" s="227" t="s">
        <v>497</v>
      </c>
      <c r="E2" s="227" t="s">
        <v>428</v>
      </c>
      <c r="F2" s="227" t="s">
        <v>455</v>
      </c>
      <c r="G2" s="227" t="s">
        <v>472</v>
      </c>
      <c r="H2" s="227" t="s">
        <v>498</v>
      </c>
      <c r="I2" s="242" t="s">
        <v>197</v>
      </c>
    </row>
    <row r="3" spans="1:17">
      <c r="A3" s="265" t="s">
        <v>21</v>
      </c>
      <c r="B3" s="265" t="s">
        <v>157</v>
      </c>
      <c r="C3" s="263">
        <v>5</v>
      </c>
      <c r="D3" s="264">
        <v>0</v>
      </c>
      <c r="E3" s="262">
        <v>0</v>
      </c>
      <c r="F3" s="262">
        <v>0</v>
      </c>
      <c r="G3" s="262">
        <v>0</v>
      </c>
      <c r="H3" s="262">
        <v>0</v>
      </c>
      <c r="I3" s="333">
        <v>1</v>
      </c>
      <c r="J3" s="250"/>
      <c r="K3" s="224" t="s">
        <v>198</v>
      </c>
    </row>
    <row r="4" spans="1:17">
      <c r="A4" s="265" t="s">
        <v>21</v>
      </c>
      <c r="B4" s="265" t="s">
        <v>172</v>
      </c>
      <c r="C4" s="263">
        <v>1</v>
      </c>
      <c r="D4" s="264">
        <v>0</v>
      </c>
      <c r="E4" s="262">
        <v>0</v>
      </c>
      <c r="F4" s="262">
        <v>0</v>
      </c>
      <c r="G4" s="262">
        <v>0</v>
      </c>
      <c r="H4" s="262">
        <v>0</v>
      </c>
      <c r="I4" s="270">
        <v>1</v>
      </c>
      <c r="J4" s="250"/>
      <c r="K4" s="373" t="s">
        <v>199</v>
      </c>
      <c r="L4" s="373"/>
      <c r="M4" s="373"/>
      <c r="N4" s="373"/>
      <c r="O4" s="373"/>
      <c r="P4" s="373"/>
      <c r="Q4" s="373"/>
    </row>
    <row r="5" spans="1:17">
      <c r="A5" s="265" t="s">
        <v>21</v>
      </c>
      <c r="B5" s="265" t="s">
        <v>146</v>
      </c>
      <c r="C5" s="263">
        <v>0</v>
      </c>
      <c r="D5" s="264">
        <v>0</v>
      </c>
      <c r="E5" s="262">
        <v>0</v>
      </c>
      <c r="F5" s="262">
        <v>0</v>
      </c>
      <c r="G5" s="262">
        <v>0</v>
      </c>
      <c r="H5" s="262">
        <v>0</v>
      </c>
      <c r="I5" s="266">
        <v>0</v>
      </c>
      <c r="J5" s="250"/>
      <c r="K5" s="228" t="s">
        <v>200</v>
      </c>
    </row>
    <row r="6" spans="1:17">
      <c r="A6" s="265" t="s">
        <v>21</v>
      </c>
      <c r="B6" s="265" t="s">
        <v>201</v>
      </c>
      <c r="C6" s="263">
        <v>0</v>
      </c>
      <c r="D6" s="264">
        <v>0</v>
      </c>
      <c r="E6" s="262">
        <v>0</v>
      </c>
      <c r="F6" s="262">
        <v>0</v>
      </c>
      <c r="G6" s="262">
        <v>0</v>
      </c>
      <c r="H6" s="262">
        <v>0</v>
      </c>
      <c r="I6" s="266">
        <v>0</v>
      </c>
      <c r="J6" s="250"/>
      <c r="K6" s="238" t="s">
        <v>202</v>
      </c>
    </row>
    <row r="7" spans="1:17">
      <c r="A7" s="265" t="s">
        <v>21</v>
      </c>
      <c r="B7" s="265" t="s">
        <v>203</v>
      </c>
      <c r="C7" s="263">
        <v>3</v>
      </c>
      <c r="D7" s="264">
        <v>0</v>
      </c>
      <c r="E7" s="262">
        <v>0</v>
      </c>
      <c r="F7" s="262">
        <v>0</v>
      </c>
      <c r="G7" s="262">
        <v>0</v>
      </c>
      <c r="H7" s="262">
        <v>0</v>
      </c>
      <c r="I7" s="270">
        <v>1</v>
      </c>
      <c r="J7" s="250"/>
      <c r="K7" s="224" t="s">
        <v>204</v>
      </c>
    </row>
    <row r="8" spans="1:17">
      <c r="A8" s="265" t="s">
        <v>21</v>
      </c>
      <c r="B8" s="265" t="s">
        <v>205</v>
      </c>
      <c r="C8" s="263">
        <v>0</v>
      </c>
      <c r="D8" s="264">
        <v>0</v>
      </c>
      <c r="E8" s="262">
        <v>0</v>
      </c>
      <c r="F8" s="262">
        <v>0</v>
      </c>
      <c r="G8" s="262">
        <v>0</v>
      </c>
      <c r="H8" s="262">
        <v>0</v>
      </c>
      <c r="I8" s="266">
        <v>0</v>
      </c>
      <c r="J8" s="250"/>
    </row>
    <row r="9" spans="1:17">
      <c r="A9" s="265" t="s">
        <v>21</v>
      </c>
      <c r="B9" s="265" t="s">
        <v>206</v>
      </c>
      <c r="C9" s="263">
        <v>1</v>
      </c>
      <c r="D9" s="264">
        <v>0</v>
      </c>
      <c r="E9" s="262">
        <v>0</v>
      </c>
      <c r="F9" s="262">
        <v>0</v>
      </c>
      <c r="G9" s="262">
        <v>0</v>
      </c>
      <c r="H9" s="262">
        <v>0</v>
      </c>
      <c r="I9" s="270">
        <v>1</v>
      </c>
      <c r="J9" s="250"/>
    </row>
    <row r="10" spans="1:17">
      <c r="A10" s="265" t="s">
        <v>21</v>
      </c>
      <c r="B10" s="265" t="s">
        <v>207</v>
      </c>
      <c r="C10" s="263">
        <v>0</v>
      </c>
      <c r="D10" s="264">
        <v>0</v>
      </c>
      <c r="E10" s="262">
        <v>0</v>
      </c>
      <c r="F10" s="262">
        <v>0</v>
      </c>
      <c r="G10" s="262">
        <v>0</v>
      </c>
      <c r="H10" s="262">
        <v>0</v>
      </c>
      <c r="I10" s="266">
        <v>0</v>
      </c>
      <c r="J10" s="250"/>
    </row>
    <row r="11" spans="1:17">
      <c r="A11" s="265" t="s">
        <v>21</v>
      </c>
      <c r="B11" s="265" t="s">
        <v>170</v>
      </c>
      <c r="C11" s="263">
        <v>0</v>
      </c>
      <c r="D11" s="264">
        <v>0</v>
      </c>
      <c r="E11" s="262">
        <v>0</v>
      </c>
      <c r="F11" s="262">
        <v>0</v>
      </c>
      <c r="G11" s="262">
        <v>0</v>
      </c>
      <c r="H11" s="262">
        <v>0</v>
      </c>
      <c r="I11" s="266">
        <v>0</v>
      </c>
      <c r="J11" s="250"/>
    </row>
    <row r="12" spans="1:17">
      <c r="A12" s="265" t="s">
        <v>21</v>
      </c>
      <c r="B12" s="265" t="s">
        <v>208</v>
      </c>
      <c r="C12" s="263">
        <v>5</v>
      </c>
      <c r="D12" s="264">
        <v>0</v>
      </c>
      <c r="E12" s="262">
        <v>0</v>
      </c>
      <c r="F12" s="262">
        <v>0</v>
      </c>
      <c r="G12" s="262">
        <v>0</v>
      </c>
      <c r="H12" s="262">
        <v>0</v>
      </c>
      <c r="I12" s="270">
        <v>1</v>
      </c>
      <c r="J12" s="250"/>
    </row>
    <row r="13" spans="1:17">
      <c r="A13" s="265" t="s">
        <v>21</v>
      </c>
      <c r="B13" s="265" t="s">
        <v>173</v>
      </c>
      <c r="C13" s="263">
        <v>0</v>
      </c>
      <c r="D13" s="264">
        <v>0</v>
      </c>
      <c r="E13" s="262">
        <v>0</v>
      </c>
      <c r="F13" s="262">
        <v>0</v>
      </c>
      <c r="G13" s="262">
        <v>0</v>
      </c>
      <c r="H13" s="262">
        <v>0</v>
      </c>
      <c r="I13" s="266">
        <v>0</v>
      </c>
      <c r="J13" s="250"/>
    </row>
    <row r="14" spans="1:17">
      <c r="A14" s="265" t="s">
        <v>21</v>
      </c>
      <c r="B14" s="265" t="s">
        <v>147</v>
      </c>
      <c r="C14" s="263">
        <v>0</v>
      </c>
      <c r="D14" s="264">
        <v>0</v>
      </c>
      <c r="E14" s="262">
        <v>0</v>
      </c>
      <c r="F14" s="262">
        <v>0</v>
      </c>
      <c r="G14" s="262">
        <v>0</v>
      </c>
      <c r="H14" s="262">
        <v>0</v>
      </c>
      <c r="I14" s="266">
        <v>0</v>
      </c>
      <c r="J14" s="250"/>
    </row>
    <row r="15" spans="1:17">
      <c r="A15" s="265" t="s">
        <v>21</v>
      </c>
      <c r="B15" s="265" t="s">
        <v>209</v>
      </c>
      <c r="C15" s="263">
        <v>3</v>
      </c>
      <c r="D15" s="264">
        <v>0</v>
      </c>
      <c r="E15" s="262">
        <v>0</v>
      </c>
      <c r="F15" s="262">
        <v>0</v>
      </c>
      <c r="G15" s="262">
        <v>0</v>
      </c>
      <c r="H15" s="262">
        <v>0</v>
      </c>
      <c r="I15" s="270">
        <v>1</v>
      </c>
      <c r="J15" s="250"/>
    </row>
    <row r="16" spans="1:17" ht="24.75" customHeight="1">
      <c r="A16" s="265" t="s">
        <v>21</v>
      </c>
      <c r="B16" s="265" t="s">
        <v>210</v>
      </c>
      <c r="C16" s="263">
        <v>0</v>
      </c>
      <c r="D16" s="264">
        <v>0</v>
      </c>
      <c r="E16" s="262">
        <v>0</v>
      </c>
      <c r="F16" s="262">
        <v>0</v>
      </c>
      <c r="G16" s="262">
        <v>0</v>
      </c>
      <c r="H16" s="262">
        <v>0</v>
      </c>
      <c r="I16" s="266">
        <v>0</v>
      </c>
      <c r="J16" s="250"/>
    </row>
    <row r="17" spans="1:10">
      <c r="A17" s="265" t="s">
        <v>21</v>
      </c>
      <c r="B17" s="265" t="s">
        <v>188</v>
      </c>
      <c r="C17" s="263">
        <v>0</v>
      </c>
      <c r="D17" s="264">
        <v>0</v>
      </c>
      <c r="E17" s="262">
        <v>0</v>
      </c>
      <c r="F17" s="262">
        <v>0</v>
      </c>
      <c r="G17" s="262">
        <v>0</v>
      </c>
      <c r="H17" s="262">
        <v>0</v>
      </c>
      <c r="I17" s="266">
        <v>0</v>
      </c>
      <c r="J17" s="250"/>
    </row>
    <row r="18" spans="1:10">
      <c r="A18" s="265" t="s">
        <v>23</v>
      </c>
      <c r="B18" s="265" t="s">
        <v>23</v>
      </c>
      <c r="C18" s="263">
        <v>7</v>
      </c>
      <c r="D18" s="264">
        <v>2</v>
      </c>
      <c r="E18" s="262">
        <v>1</v>
      </c>
      <c r="F18" s="262">
        <v>0</v>
      </c>
      <c r="G18" s="262">
        <v>1</v>
      </c>
      <c r="H18" s="262">
        <v>0</v>
      </c>
      <c r="I18" s="331">
        <v>3</v>
      </c>
      <c r="J18" s="250"/>
    </row>
    <row r="19" spans="1:10">
      <c r="A19" s="265" t="s">
        <v>23</v>
      </c>
      <c r="B19" s="265" t="s">
        <v>175</v>
      </c>
      <c r="C19" s="263">
        <v>0</v>
      </c>
      <c r="D19" s="264">
        <v>0</v>
      </c>
      <c r="E19" s="262">
        <v>0</v>
      </c>
      <c r="F19" s="262">
        <v>0</v>
      </c>
      <c r="G19" s="262">
        <v>0</v>
      </c>
      <c r="H19" s="262">
        <v>0</v>
      </c>
      <c r="I19" s="266">
        <v>0</v>
      </c>
      <c r="J19" s="250"/>
    </row>
    <row r="20" spans="1:10">
      <c r="A20" s="265" t="s">
        <v>23</v>
      </c>
      <c r="B20" s="265" t="s">
        <v>211</v>
      </c>
      <c r="C20" s="263">
        <v>0</v>
      </c>
      <c r="D20" s="264">
        <v>0</v>
      </c>
      <c r="E20" s="262">
        <v>0</v>
      </c>
      <c r="F20" s="262">
        <v>0</v>
      </c>
      <c r="G20" s="262">
        <v>0</v>
      </c>
      <c r="H20" s="262">
        <v>0</v>
      </c>
      <c r="I20" s="266">
        <v>0</v>
      </c>
      <c r="J20" s="250"/>
    </row>
    <row r="21" spans="1:10">
      <c r="A21" s="265" t="s">
        <v>23</v>
      </c>
      <c r="B21" s="265" t="s">
        <v>212</v>
      </c>
      <c r="C21" s="263">
        <v>0</v>
      </c>
      <c r="D21" s="264">
        <v>4</v>
      </c>
      <c r="E21" s="262">
        <v>1</v>
      </c>
      <c r="F21" s="262">
        <v>1</v>
      </c>
      <c r="G21" s="262">
        <v>1</v>
      </c>
      <c r="H21" s="262">
        <v>1</v>
      </c>
      <c r="I21" s="331">
        <v>3</v>
      </c>
      <c r="J21" s="250"/>
    </row>
    <row r="22" spans="1:10">
      <c r="A22" s="265" t="s">
        <v>23</v>
      </c>
      <c r="B22" s="265" t="s">
        <v>213</v>
      </c>
      <c r="C22" s="263">
        <v>1</v>
      </c>
      <c r="D22" s="264">
        <v>4</v>
      </c>
      <c r="E22" s="262">
        <v>3</v>
      </c>
      <c r="F22" s="262">
        <v>0</v>
      </c>
      <c r="G22" s="262">
        <v>1</v>
      </c>
      <c r="H22" s="262">
        <v>0</v>
      </c>
      <c r="I22" s="331">
        <v>3</v>
      </c>
      <c r="J22" s="250"/>
    </row>
    <row r="23" spans="1:10">
      <c r="A23" s="265" t="s">
        <v>23</v>
      </c>
      <c r="B23" s="265" t="s">
        <v>214</v>
      </c>
      <c r="C23" s="263">
        <v>3</v>
      </c>
      <c r="D23" s="264">
        <v>1</v>
      </c>
      <c r="E23" s="262">
        <v>1</v>
      </c>
      <c r="F23" s="262">
        <v>0</v>
      </c>
      <c r="G23" s="262">
        <v>0</v>
      </c>
      <c r="H23" s="262">
        <v>0</v>
      </c>
      <c r="I23" s="348">
        <v>2</v>
      </c>
      <c r="J23" s="250"/>
    </row>
    <row r="24" spans="1:10">
      <c r="A24" s="265" t="s">
        <v>23</v>
      </c>
      <c r="B24" s="265" t="s">
        <v>173</v>
      </c>
      <c r="C24" s="263">
        <v>0</v>
      </c>
      <c r="D24" s="264">
        <v>3</v>
      </c>
      <c r="E24" s="262">
        <v>0</v>
      </c>
      <c r="F24" s="262">
        <v>0</v>
      </c>
      <c r="G24" s="262">
        <v>3</v>
      </c>
      <c r="H24" s="262">
        <v>0</v>
      </c>
      <c r="I24" s="331">
        <v>3</v>
      </c>
      <c r="J24" s="250"/>
    </row>
    <row r="25" spans="1:10">
      <c r="A25" s="265" t="s">
        <v>23</v>
      </c>
      <c r="B25" s="265" t="s">
        <v>215</v>
      </c>
      <c r="C25" s="263">
        <v>0</v>
      </c>
      <c r="D25" s="264">
        <v>0</v>
      </c>
      <c r="E25" s="262">
        <v>0</v>
      </c>
      <c r="F25" s="262">
        <v>0</v>
      </c>
      <c r="G25" s="262">
        <v>0</v>
      </c>
      <c r="H25" s="262">
        <v>0</v>
      </c>
      <c r="I25" s="266">
        <v>0</v>
      </c>
      <c r="J25" s="250"/>
    </row>
    <row r="26" spans="1:10">
      <c r="A26" s="265" t="s">
        <v>23</v>
      </c>
      <c r="B26" s="265" t="s">
        <v>216</v>
      </c>
      <c r="C26" s="263">
        <v>2</v>
      </c>
      <c r="D26" s="264">
        <v>0</v>
      </c>
      <c r="E26" s="262">
        <v>0</v>
      </c>
      <c r="F26" s="262">
        <v>0</v>
      </c>
      <c r="G26" s="262">
        <v>0</v>
      </c>
      <c r="H26" s="262">
        <v>0</v>
      </c>
      <c r="I26" s="270">
        <v>1</v>
      </c>
      <c r="J26" s="250"/>
    </row>
    <row r="27" spans="1:10">
      <c r="A27" s="265" t="s">
        <v>23</v>
      </c>
      <c r="B27" s="265" t="s">
        <v>217</v>
      </c>
      <c r="C27" s="263">
        <v>0</v>
      </c>
      <c r="D27" s="264">
        <v>2</v>
      </c>
      <c r="E27" s="262">
        <v>1</v>
      </c>
      <c r="F27" s="262">
        <v>1</v>
      </c>
      <c r="G27" s="262">
        <v>0</v>
      </c>
      <c r="H27" s="262">
        <v>0</v>
      </c>
      <c r="I27" s="348">
        <v>2</v>
      </c>
      <c r="J27" s="250"/>
    </row>
    <row r="28" spans="1:10">
      <c r="A28" s="265" t="s">
        <v>23</v>
      </c>
      <c r="B28" s="265" t="s">
        <v>193</v>
      </c>
      <c r="C28" s="263">
        <v>0</v>
      </c>
      <c r="D28" s="264">
        <v>0</v>
      </c>
      <c r="E28" s="262">
        <v>0</v>
      </c>
      <c r="F28" s="262">
        <v>0</v>
      </c>
      <c r="G28" s="262">
        <v>0</v>
      </c>
      <c r="H28" s="262">
        <v>0</v>
      </c>
      <c r="I28" s="266">
        <v>0</v>
      </c>
      <c r="J28" s="250"/>
    </row>
    <row r="29" spans="1:10">
      <c r="A29" s="265" t="s">
        <v>23</v>
      </c>
      <c r="B29" s="265" t="s">
        <v>218</v>
      </c>
      <c r="C29" s="263">
        <v>0</v>
      </c>
      <c r="D29" s="264">
        <v>1</v>
      </c>
      <c r="E29" s="262">
        <v>0</v>
      </c>
      <c r="F29" s="262">
        <v>0</v>
      </c>
      <c r="G29" s="262">
        <v>1</v>
      </c>
      <c r="H29" s="262">
        <v>0</v>
      </c>
      <c r="I29" s="331">
        <v>3</v>
      </c>
      <c r="J29" s="250"/>
    </row>
    <row r="30" spans="1:10">
      <c r="A30" s="265" t="s">
        <v>23</v>
      </c>
      <c r="B30" s="265" t="s">
        <v>219</v>
      </c>
      <c r="C30" s="263">
        <v>0</v>
      </c>
      <c r="D30" s="264">
        <v>0</v>
      </c>
      <c r="E30" s="262">
        <v>0</v>
      </c>
      <c r="F30" s="262">
        <v>0</v>
      </c>
      <c r="G30" s="262">
        <v>0</v>
      </c>
      <c r="H30" s="262">
        <v>0</v>
      </c>
      <c r="I30" s="266">
        <v>0</v>
      </c>
      <c r="J30" s="250"/>
    </row>
    <row r="31" spans="1:10">
      <c r="A31" s="265" t="s">
        <v>31</v>
      </c>
      <c r="B31" s="265" t="s">
        <v>220</v>
      </c>
      <c r="C31" s="263">
        <v>10</v>
      </c>
      <c r="D31" s="264">
        <v>1</v>
      </c>
      <c r="E31" s="262">
        <v>0</v>
      </c>
      <c r="F31" s="262">
        <v>0</v>
      </c>
      <c r="G31" s="262">
        <v>1</v>
      </c>
      <c r="H31" s="262">
        <v>0</v>
      </c>
      <c r="I31" s="331">
        <v>3</v>
      </c>
      <c r="J31" s="250"/>
    </row>
    <row r="32" spans="1:10">
      <c r="A32" s="265" t="s">
        <v>31</v>
      </c>
      <c r="B32" s="265" t="s">
        <v>221</v>
      </c>
      <c r="C32" s="263">
        <v>1</v>
      </c>
      <c r="D32" s="264">
        <v>0</v>
      </c>
      <c r="E32" s="262">
        <v>0</v>
      </c>
      <c r="F32" s="262">
        <v>0</v>
      </c>
      <c r="G32" s="262">
        <v>0</v>
      </c>
      <c r="H32" s="262">
        <v>0</v>
      </c>
      <c r="I32" s="270">
        <v>1</v>
      </c>
      <c r="J32" s="250"/>
    </row>
    <row r="33" spans="1:10">
      <c r="A33" s="265" t="s">
        <v>31</v>
      </c>
      <c r="B33" s="265" t="s">
        <v>192</v>
      </c>
      <c r="C33" s="263">
        <v>3</v>
      </c>
      <c r="D33" s="264">
        <v>2</v>
      </c>
      <c r="E33" s="262">
        <v>1</v>
      </c>
      <c r="F33" s="262">
        <v>1</v>
      </c>
      <c r="G33" s="262">
        <v>0</v>
      </c>
      <c r="H33" s="262">
        <v>0</v>
      </c>
      <c r="I33" s="348">
        <v>2</v>
      </c>
      <c r="J33" s="250"/>
    </row>
    <row r="34" spans="1:10">
      <c r="A34" s="265" t="s">
        <v>31</v>
      </c>
      <c r="B34" s="265" t="s">
        <v>222</v>
      </c>
      <c r="C34" s="263">
        <v>0</v>
      </c>
      <c r="D34" s="264">
        <v>1</v>
      </c>
      <c r="E34" s="262">
        <v>0</v>
      </c>
      <c r="F34" s="262">
        <v>0</v>
      </c>
      <c r="G34" s="262">
        <v>1</v>
      </c>
      <c r="H34" s="262">
        <v>0</v>
      </c>
      <c r="I34" s="331">
        <v>3</v>
      </c>
      <c r="J34" s="250"/>
    </row>
    <row r="35" spans="1:10">
      <c r="A35" s="265" t="s">
        <v>31</v>
      </c>
      <c r="B35" s="265" t="s">
        <v>223</v>
      </c>
      <c r="C35" s="263">
        <v>11</v>
      </c>
      <c r="D35" s="264">
        <v>3</v>
      </c>
      <c r="E35" s="262">
        <v>0</v>
      </c>
      <c r="F35" s="262">
        <v>0</v>
      </c>
      <c r="G35" s="262">
        <v>2</v>
      </c>
      <c r="H35" s="262">
        <v>1</v>
      </c>
      <c r="I35" s="331">
        <v>3</v>
      </c>
      <c r="J35" s="250"/>
    </row>
    <row r="36" spans="1:10">
      <c r="A36" s="265" t="s">
        <v>31</v>
      </c>
      <c r="B36" s="265" t="s">
        <v>187</v>
      </c>
      <c r="C36" s="263">
        <v>1</v>
      </c>
      <c r="D36" s="264">
        <v>0</v>
      </c>
      <c r="E36" s="262">
        <v>0</v>
      </c>
      <c r="F36" s="262">
        <v>0</v>
      </c>
      <c r="G36" s="262">
        <v>0</v>
      </c>
      <c r="H36" s="262">
        <v>0</v>
      </c>
      <c r="I36" s="270">
        <v>1</v>
      </c>
      <c r="J36" s="250"/>
    </row>
    <row r="37" spans="1:10">
      <c r="A37" s="265" t="s">
        <v>31</v>
      </c>
      <c r="B37" s="265" t="s">
        <v>224</v>
      </c>
      <c r="C37" s="263">
        <v>2</v>
      </c>
      <c r="D37" s="264">
        <v>2</v>
      </c>
      <c r="E37" s="262">
        <v>0</v>
      </c>
      <c r="F37" s="262">
        <v>1</v>
      </c>
      <c r="G37" s="262">
        <v>1</v>
      </c>
      <c r="H37" s="262">
        <v>0</v>
      </c>
      <c r="I37" s="331">
        <v>3</v>
      </c>
      <c r="J37" s="250"/>
    </row>
    <row r="38" spans="1:10">
      <c r="A38" s="265" t="s">
        <v>31</v>
      </c>
      <c r="B38" s="265" t="s">
        <v>225</v>
      </c>
      <c r="C38" s="263">
        <v>3</v>
      </c>
      <c r="D38" s="264">
        <v>0</v>
      </c>
      <c r="E38" s="262">
        <v>0</v>
      </c>
      <c r="F38" s="262">
        <v>0</v>
      </c>
      <c r="G38" s="262">
        <v>0</v>
      </c>
      <c r="H38" s="262">
        <v>0</v>
      </c>
      <c r="I38" s="270">
        <v>1</v>
      </c>
      <c r="J38" s="250"/>
    </row>
    <row r="39" spans="1:10">
      <c r="A39" s="265" t="s">
        <v>24</v>
      </c>
      <c r="B39" s="265" t="s">
        <v>226</v>
      </c>
      <c r="C39" s="263">
        <v>19</v>
      </c>
      <c r="D39" s="264">
        <v>0</v>
      </c>
      <c r="E39" s="262">
        <v>0</v>
      </c>
      <c r="F39" s="262">
        <v>0</v>
      </c>
      <c r="G39" s="262">
        <v>0</v>
      </c>
      <c r="H39" s="262">
        <v>0</v>
      </c>
      <c r="I39" s="270">
        <v>1</v>
      </c>
      <c r="J39" s="250"/>
    </row>
    <row r="40" spans="1:10">
      <c r="A40" s="265" t="s">
        <v>24</v>
      </c>
      <c r="B40" s="265" t="s">
        <v>148</v>
      </c>
      <c r="C40" s="263">
        <v>0</v>
      </c>
      <c r="D40" s="264">
        <v>0</v>
      </c>
      <c r="E40" s="262">
        <v>0</v>
      </c>
      <c r="F40" s="262">
        <v>0</v>
      </c>
      <c r="G40" s="262">
        <v>0</v>
      </c>
      <c r="H40" s="262">
        <v>0</v>
      </c>
      <c r="I40" s="266">
        <v>0</v>
      </c>
      <c r="J40" s="250"/>
    </row>
    <row r="41" spans="1:10">
      <c r="A41" s="265" t="s">
        <v>24</v>
      </c>
      <c r="B41" s="265" t="s">
        <v>161</v>
      </c>
      <c r="C41" s="263">
        <v>2</v>
      </c>
      <c r="D41" s="264">
        <v>0</v>
      </c>
      <c r="E41" s="262">
        <v>0</v>
      </c>
      <c r="F41" s="262">
        <v>0</v>
      </c>
      <c r="G41" s="262">
        <v>0</v>
      </c>
      <c r="H41" s="262">
        <v>0</v>
      </c>
      <c r="I41" s="270">
        <v>1</v>
      </c>
      <c r="J41" s="250"/>
    </row>
    <row r="42" spans="1:10">
      <c r="A42" s="265" t="s">
        <v>24</v>
      </c>
      <c r="B42" s="265" t="s">
        <v>167</v>
      </c>
      <c r="C42" s="263">
        <v>0</v>
      </c>
      <c r="D42" s="264">
        <v>0</v>
      </c>
      <c r="E42" s="262">
        <v>0</v>
      </c>
      <c r="F42" s="262">
        <v>0</v>
      </c>
      <c r="G42" s="262">
        <v>0</v>
      </c>
      <c r="H42" s="262">
        <v>0</v>
      </c>
      <c r="I42" s="266">
        <v>0</v>
      </c>
      <c r="J42" s="250"/>
    </row>
    <row r="43" spans="1:10">
      <c r="A43" s="265" t="s">
        <v>24</v>
      </c>
      <c r="B43" s="265" t="s">
        <v>227</v>
      </c>
      <c r="C43" s="263">
        <v>5</v>
      </c>
      <c r="D43" s="264">
        <v>0</v>
      </c>
      <c r="E43" s="262">
        <v>0</v>
      </c>
      <c r="F43" s="262">
        <v>0</v>
      </c>
      <c r="G43" s="262">
        <v>0</v>
      </c>
      <c r="H43" s="262">
        <v>0</v>
      </c>
      <c r="I43" s="270">
        <v>1</v>
      </c>
      <c r="J43" s="250"/>
    </row>
    <row r="44" spans="1:10">
      <c r="A44" s="265" t="s">
        <v>24</v>
      </c>
      <c r="B44" s="265" t="s">
        <v>168</v>
      </c>
      <c r="C44" s="263">
        <v>9</v>
      </c>
      <c r="D44" s="264">
        <v>3</v>
      </c>
      <c r="E44" s="262">
        <v>1</v>
      </c>
      <c r="F44" s="262">
        <v>1</v>
      </c>
      <c r="G44" s="262">
        <v>1</v>
      </c>
      <c r="H44" s="262">
        <v>0</v>
      </c>
      <c r="I44" s="331">
        <v>3</v>
      </c>
      <c r="J44" s="250"/>
    </row>
    <row r="45" spans="1:10">
      <c r="A45" s="265" t="s">
        <v>24</v>
      </c>
      <c r="B45" s="265" t="s">
        <v>228</v>
      </c>
      <c r="C45" s="263">
        <v>0</v>
      </c>
      <c r="D45" s="264">
        <v>2</v>
      </c>
      <c r="E45" s="262">
        <v>0</v>
      </c>
      <c r="F45" s="262">
        <v>1</v>
      </c>
      <c r="G45" s="262">
        <v>1</v>
      </c>
      <c r="H45" s="262">
        <v>0</v>
      </c>
      <c r="I45" s="331">
        <v>3</v>
      </c>
      <c r="J45" s="250"/>
    </row>
    <row r="46" spans="1:10">
      <c r="A46" s="265" t="s">
        <v>24</v>
      </c>
      <c r="B46" s="265" t="s">
        <v>149</v>
      </c>
      <c r="C46" s="263">
        <v>0</v>
      </c>
      <c r="D46" s="264">
        <v>0</v>
      </c>
      <c r="E46" s="262">
        <v>0</v>
      </c>
      <c r="F46" s="262">
        <v>0</v>
      </c>
      <c r="G46" s="262">
        <v>0</v>
      </c>
      <c r="H46" s="262">
        <v>0</v>
      </c>
      <c r="I46" s="266">
        <v>0</v>
      </c>
      <c r="J46" s="250"/>
    </row>
    <row r="47" spans="1:10">
      <c r="A47" s="265" t="s">
        <v>24</v>
      </c>
      <c r="B47" s="265" t="s">
        <v>229</v>
      </c>
      <c r="C47" s="263">
        <v>2</v>
      </c>
      <c r="D47" s="264">
        <v>0</v>
      </c>
      <c r="E47" s="262">
        <v>0</v>
      </c>
      <c r="F47" s="262">
        <v>0</v>
      </c>
      <c r="G47" s="262">
        <v>0</v>
      </c>
      <c r="H47" s="262">
        <v>0</v>
      </c>
      <c r="I47" s="270">
        <v>1</v>
      </c>
      <c r="J47" s="250"/>
    </row>
    <row r="48" spans="1:10">
      <c r="A48" s="265" t="s">
        <v>24</v>
      </c>
      <c r="B48" s="265" t="s">
        <v>230</v>
      </c>
      <c r="C48" s="263">
        <v>1</v>
      </c>
      <c r="D48" s="264">
        <v>0</v>
      </c>
      <c r="E48" s="262">
        <v>0</v>
      </c>
      <c r="F48" s="262">
        <v>0</v>
      </c>
      <c r="G48" s="262">
        <v>0</v>
      </c>
      <c r="H48" s="262">
        <v>0</v>
      </c>
      <c r="I48" s="270">
        <v>1</v>
      </c>
      <c r="J48" s="250"/>
    </row>
    <row r="49" spans="1:10">
      <c r="A49" s="265" t="s">
        <v>24</v>
      </c>
      <c r="B49" s="265" t="s">
        <v>231</v>
      </c>
      <c r="C49" s="263">
        <v>0</v>
      </c>
      <c r="D49" s="264">
        <v>0</v>
      </c>
      <c r="E49" s="262">
        <v>0</v>
      </c>
      <c r="F49" s="262">
        <v>0</v>
      </c>
      <c r="G49" s="262">
        <v>0</v>
      </c>
      <c r="H49" s="262">
        <v>0</v>
      </c>
      <c r="I49" s="266">
        <v>0</v>
      </c>
      <c r="J49" s="250"/>
    </row>
    <row r="50" spans="1:10">
      <c r="A50" s="265" t="s">
        <v>24</v>
      </c>
      <c r="B50" s="265" t="s">
        <v>232</v>
      </c>
      <c r="C50" s="263">
        <v>0</v>
      </c>
      <c r="D50" s="264">
        <v>0</v>
      </c>
      <c r="E50" s="262">
        <v>0</v>
      </c>
      <c r="F50" s="262">
        <v>0</v>
      </c>
      <c r="G50" s="262">
        <v>0</v>
      </c>
      <c r="H50" s="262">
        <v>0</v>
      </c>
      <c r="I50" s="266">
        <v>0</v>
      </c>
      <c r="J50" s="250"/>
    </row>
    <row r="51" spans="1:10">
      <c r="A51" s="265" t="s">
        <v>25</v>
      </c>
      <c r="B51" s="265" t="s">
        <v>233</v>
      </c>
      <c r="C51" s="263">
        <v>0</v>
      </c>
      <c r="D51" s="264">
        <v>0</v>
      </c>
      <c r="E51" s="262">
        <v>0</v>
      </c>
      <c r="F51" s="262">
        <v>0</v>
      </c>
      <c r="G51" s="262">
        <v>0</v>
      </c>
      <c r="H51" s="262">
        <v>0</v>
      </c>
      <c r="I51" s="266">
        <v>0</v>
      </c>
      <c r="J51" s="250"/>
    </row>
    <row r="52" spans="1:10">
      <c r="A52" s="265" t="s">
        <v>25</v>
      </c>
      <c r="B52" s="265" t="s">
        <v>234</v>
      </c>
      <c r="C52" s="263">
        <v>0</v>
      </c>
      <c r="D52" s="264">
        <v>0</v>
      </c>
      <c r="E52" s="262">
        <v>0</v>
      </c>
      <c r="F52" s="262">
        <v>0</v>
      </c>
      <c r="G52" s="262">
        <v>0</v>
      </c>
      <c r="H52" s="262">
        <v>0</v>
      </c>
      <c r="I52" s="266">
        <v>0</v>
      </c>
      <c r="J52" s="250"/>
    </row>
    <row r="53" spans="1:10">
      <c r="A53" s="265" t="s">
        <v>25</v>
      </c>
      <c r="B53" s="265" t="s">
        <v>160</v>
      </c>
      <c r="C53" s="263">
        <v>0</v>
      </c>
      <c r="D53" s="264">
        <v>0</v>
      </c>
      <c r="E53" s="262">
        <v>0</v>
      </c>
      <c r="F53" s="262">
        <v>0</v>
      </c>
      <c r="G53" s="262">
        <v>0</v>
      </c>
      <c r="H53" s="262">
        <v>0</v>
      </c>
      <c r="I53" s="266">
        <v>0</v>
      </c>
      <c r="J53" s="250"/>
    </row>
    <row r="54" spans="1:10">
      <c r="A54" s="265" t="s">
        <v>25</v>
      </c>
      <c r="B54" s="265" t="s">
        <v>25</v>
      </c>
      <c r="C54" s="263">
        <v>0</v>
      </c>
      <c r="D54" s="264">
        <v>0</v>
      </c>
      <c r="E54" s="262">
        <v>0</v>
      </c>
      <c r="F54" s="262">
        <v>0</v>
      </c>
      <c r="G54" s="262">
        <v>0</v>
      </c>
      <c r="H54" s="262">
        <v>0</v>
      </c>
      <c r="I54" s="266">
        <v>0</v>
      </c>
      <c r="J54" s="250"/>
    </row>
    <row r="55" spans="1:10">
      <c r="A55" s="265" t="s">
        <v>25</v>
      </c>
      <c r="B55" s="265" t="s">
        <v>186</v>
      </c>
      <c r="C55" s="263">
        <v>1</v>
      </c>
      <c r="D55" s="264">
        <v>0</v>
      </c>
      <c r="E55" s="262">
        <v>0</v>
      </c>
      <c r="F55" s="262">
        <v>0</v>
      </c>
      <c r="G55" s="262">
        <v>0</v>
      </c>
      <c r="H55" s="262">
        <v>0</v>
      </c>
      <c r="I55" s="270">
        <v>1</v>
      </c>
      <c r="J55" s="250"/>
    </row>
    <row r="56" spans="1:10">
      <c r="A56" s="265" t="s">
        <v>25</v>
      </c>
      <c r="B56" s="265" t="s">
        <v>235</v>
      </c>
      <c r="C56" s="263">
        <v>1</v>
      </c>
      <c r="D56" s="264">
        <v>0</v>
      </c>
      <c r="E56" s="262">
        <v>0</v>
      </c>
      <c r="F56" s="262">
        <v>0</v>
      </c>
      <c r="G56" s="262">
        <v>0</v>
      </c>
      <c r="H56" s="262">
        <v>0</v>
      </c>
      <c r="I56" s="270">
        <v>1</v>
      </c>
      <c r="J56" s="250"/>
    </row>
    <row r="57" spans="1:10">
      <c r="A57" s="265" t="s">
        <v>25</v>
      </c>
      <c r="B57" s="265" t="s">
        <v>236</v>
      </c>
      <c r="C57" s="263">
        <v>0</v>
      </c>
      <c r="D57" s="264">
        <v>0</v>
      </c>
      <c r="E57" s="262">
        <v>0</v>
      </c>
      <c r="F57" s="262">
        <v>0</v>
      </c>
      <c r="G57" s="262">
        <v>0</v>
      </c>
      <c r="H57" s="262">
        <v>0</v>
      </c>
      <c r="I57" s="266">
        <v>0</v>
      </c>
      <c r="J57" s="250"/>
    </row>
    <row r="58" spans="1:10">
      <c r="A58" s="265" t="s">
        <v>25</v>
      </c>
      <c r="B58" s="265" t="s">
        <v>237</v>
      </c>
      <c r="C58" s="263">
        <v>2</v>
      </c>
      <c r="D58" s="264">
        <v>0</v>
      </c>
      <c r="E58" s="262">
        <v>0</v>
      </c>
      <c r="F58" s="262">
        <v>0</v>
      </c>
      <c r="G58" s="262">
        <v>0</v>
      </c>
      <c r="H58" s="262">
        <v>0</v>
      </c>
      <c r="I58" s="270">
        <v>1</v>
      </c>
      <c r="J58" s="250"/>
    </row>
    <row r="59" spans="1:10">
      <c r="A59" s="265" t="s">
        <v>25</v>
      </c>
      <c r="B59" s="265" t="s">
        <v>238</v>
      </c>
      <c r="C59" s="263">
        <v>0</v>
      </c>
      <c r="D59" s="264">
        <v>0</v>
      </c>
      <c r="E59" s="262">
        <v>0</v>
      </c>
      <c r="F59" s="262">
        <v>0</v>
      </c>
      <c r="G59" s="262">
        <v>0</v>
      </c>
      <c r="H59" s="262">
        <v>0</v>
      </c>
      <c r="I59" s="266">
        <v>0</v>
      </c>
      <c r="J59" s="250"/>
    </row>
    <row r="60" spans="1:10">
      <c r="A60" s="265" t="s">
        <v>25</v>
      </c>
      <c r="B60" s="265" t="s">
        <v>150</v>
      </c>
      <c r="C60" s="263">
        <v>0</v>
      </c>
      <c r="D60" s="264">
        <v>0</v>
      </c>
      <c r="E60" s="262">
        <v>0</v>
      </c>
      <c r="F60" s="262">
        <v>0</v>
      </c>
      <c r="G60" s="262">
        <v>0</v>
      </c>
      <c r="H60" s="262">
        <v>0</v>
      </c>
      <c r="I60" s="266">
        <v>0</v>
      </c>
      <c r="J60" s="250"/>
    </row>
    <row r="61" spans="1:10">
      <c r="A61" s="265" t="s">
        <v>25</v>
      </c>
      <c r="B61" s="265" t="s">
        <v>239</v>
      </c>
      <c r="C61" s="263">
        <v>0</v>
      </c>
      <c r="D61" s="264">
        <v>0</v>
      </c>
      <c r="E61" s="262">
        <v>0</v>
      </c>
      <c r="F61" s="262">
        <v>0</v>
      </c>
      <c r="G61" s="262">
        <v>0</v>
      </c>
      <c r="H61" s="262">
        <v>0</v>
      </c>
      <c r="I61" s="266">
        <v>0</v>
      </c>
      <c r="J61" s="250"/>
    </row>
    <row r="62" spans="1:10">
      <c r="A62" s="265" t="s">
        <v>25</v>
      </c>
      <c r="B62" s="265" t="s">
        <v>32</v>
      </c>
      <c r="C62" s="263">
        <v>3</v>
      </c>
      <c r="D62" s="264">
        <v>0</v>
      </c>
      <c r="E62" s="262">
        <v>0</v>
      </c>
      <c r="F62" s="262">
        <v>0</v>
      </c>
      <c r="G62" s="262">
        <v>0</v>
      </c>
      <c r="H62" s="262">
        <v>0</v>
      </c>
      <c r="I62" s="270">
        <v>1</v>
      </c>
      <c r="J62" s="250"/>
    </row>
    <row r="63" spans="1:10">
      <c r="A63" s="265" t="s">
        <v>26</v>
      </c>
      <c r="B63" s="265" t="s">
        <v>26</v>
      </c>
      <c r="C63" s="263">
        <v>2</v>
      </c>
      <c r="D63" s="264">
        <v>0</v>
      </c>
      <c r="E63" s="262">
        <v>0</v>
      </c>
      <c r="F63" s="262">
        <v>0</v>
      </c>
      <c r="G63" s="262">
        <v>0</v>
      </c>
      <c r="H63" s="262">
        <v>0</v>
      </c>
      <c r="I63" s="270">
        <v>1</v>
      </c>
      <c r="J63" s="250"/>
    </row>
    <row r="64" spans="1:10">
      <c r="A64" s="265" t="s">
        <v>26</v>
      </c>
      <c r="B64" s="265" t="s">
        <v>240</v>
      </c>
      <c r="C64" s="263">
        <v>0</v>
      </c>
      <c r="D64" s="264">
        <v>1</v>
      </c>
      <c r="E64" s="262">
        <v>0</v>
      </c>
      <c r="F64" s="262">
        <v>1</v>
      </c>
      <c r="G64" s="262">
        <v>0</v>
      </c>
      <c r="H64" s="262">
        <v>0</v>
      </c>
      <c r="I64" s="348">
        <v>2</v>
      </c>
      <c r="J64" s="250"/>
    </row>
    <row r="65" spans="1:10">
      <c r="A65" s="265" t="s">
        <v>26</v>
      </c>
      <c r="B65" s="265" t="s">
        <v>241</v>
      </c>
      <c r="C65" s="263">
        <v>0</v>
      </c>
      <c r="D65" s="264">
        <v>0</v>
      </c>
      <c r="E65" s="262">
        <v>0</v>
      </c>
      <c r="F65" s="262">
        <v>0</v>
      </c>
      <c r="G65" s="262">
        <v>0</v>
      </c>
      <c r="H65" s="262">
        <v>0</v>
      </c>
      <c r="I65" s="266">
        <v>0</v>
      </c>
      <c r="J65" s="250"/>
    </row>
    <row r="66" spans="1:10">
      <c r="A66" s="265" t="s">
        <v>26</v>
      </c>
      <c r="B66" s="265" t="s">
        <v>242</v>
      </c>
      <c r="C66" s="263">
        <v>1</v>
      </c>
      <c r="D66" s="264">
        <v>0</v>
      </c>
      <c r="E66" s="262">
        <v>0</v>
      </c>
      <c r="F66" s="262">
        <v>0</v>
      </c>
      <c r="G66" s="262">
        <v>0</v>
      </c>
      <c r="H66" s="262">
        <v>0</v>
      </c>
      <c r="I66" s="270">
        <v>1</v>
      </c>
      <c r="J66" s="250"/>
    </row>
    <row r="67" spans="1:10">
      <c r="A67" s="265" t="s">
        <v>26</v>
      </c>
      <c r="B67" s="265" t="s">
        <v>243</v>
      </c>
      <c r="C67" s="263">
        <v>0</v>
      </c>
      <c r="D67" s="264">
        <v>0</v>
      </c>
      <c r="E67" s="262">
        <v>0</v>
      </c>
      <c r="F67" s="262">
        <v>0</v>
      </c>
      <c r="G67" s="262">
        <v>0</v>
      </c>
      <c r="H67" s="262">
        <v>0</v>
      </c>
      <c r="I67" s="266">
        <v>0</v>
      </c>
      <c r="J67" s="250"/>
    </row>
    <row r="68" spans="1:10">
      <c r="A68" s="265" t="s">
        <v>26</v>
      </c>
      <c r="B68" s="265" t="s">
        <v>244</v>
      </c>
      <c r="C68" s="263">
        <v>0</v>
      </c>
      <c r="D68" s="264">
        <v>0</v>
      </c>
      <c r="E68" s="262">
        <v>0</v>
      </c>
      <c r="F68" s="262">
        <v>0</v>
      </c>
      <c r="G68" s="262">
        <v>0</v>
      </c>
      <c r="H68" s="262">
        <v>0</v>
      </c>
      <c r="I68" s="266">
        <v>0</v>
      </c>
      <c r="J68" s="250"/>
    </row>
    <row r="69" spans="1:10">
      <c r="A69" s="265" t="s">
        <v>26</v>
      </c>
      <c r="B69" s="265" t="s">
        <v>245</v>
      </c>
      <c r="C69" s="263">
        <v>0</v>
      </c>
      <c r="D69" s="264">
        <v>1</v>
      </c>
      <c r="E69" s="262">
        <v>1</v>
      </c>
      <c r="F69" s="262">
        <v>0</v>
      </c>
      <c r="G69" s="262">
        <v>0</v>
      </c>
      <c r="H69" s="262">
        <v>0</v>
      </c>
      <c r="I69" s="348">
        <v>2</v>
      </c>
      <c r="J69" s="250"/>
    </row>
    <row r="70" spans="1:10">
      <c r="A70" s="265" t="s">
        <v>26</v>
      </c>
      <c r="B70" s="265" t="s">
        <v>34</v>
      </c>
      <c r="C70" s="263">
        <v>0</v>
      </c>
      <c r="D70" s="264">
        <v>0</v>
      </c>
      <c r="E70" s="262">
        <v>0</v>
      </c>
      <c r="F70" s="262">
        <v>0</v>
      </c>
      <c r="G70" s="262">
        <v>0</v>
      </c>
      <c r="H70" s="262">
        <v>0</v>
      </c>
      <c r="I70" s="266">
        <v>0</v>
      </c>
      <c r="J70" s="250"/>
    </row>
    <row r="71" spans="1:10">
      <c r="A71" s="265" t="s">
        <v>26</v>
      </c>
      <c r="B71" s="265" t="s">
        <v>246</v>
      </c>
      <c r="C71" s="263">
        <v>0</v>
      </c>
      <c r="D71" s="264">
        <v>0</v>
      </c>
      <c r="E71" s="262">
        <v>0</v>
      </c>
      <c r="F71" s="262">
        <v>0</v>
      </c>
      <c r="G71" s="262">
        <v>0</v>
      </c>
      <c r="H71" s="262">
        <v>0</v>
      </c>
      <c r="I71" s="266">
        <v>0</v>
      </c>
      <c r="J71" s="250"/>
    </row>
    <row r="72" spans="1:10">
      <c r="A72" s="265" t="s">
        <v>26</v>
      </c>
      <c r="B72" s="265" t="s">
        <v>247</v>
      </c>
      <c r="C72" s="263">
        <v>0</v>
      </c>
      <c r="D72" s="264">
        <v>0</v>
      </c>
      <c r="E72" s="262">
        <v>0</v>
      </c>
      <c r="F72" s="262">
        <v>0</v>
      </c>
      <c r="G72" s="262">
        <v>0</v>
      </c>
      <c r="H72" s="262">
        <v>0</v>
      </c>
      <c r="I72" s="266">
        <v>0</v>
      </c>
      <c r="J72" s="250"/>
    </row>
    <row r="73" spans="1:10">
      <c r="A73" s="265" t="s">
        <v>26</v>
      </c>
      <c r="B73" s="265" t="s">
        <v>248</v>
      </c>
      <c r="C73" s="263">
        <v>0</v>
      </c>
      <c r="D73" s="264">
        <v>0</v>
      </c>
      <c r="E73" s="262">
        <v>0</v>
      </c>
      <c r="F73" s="262">
        <v>0</v>
      </c>
      <c r="G73" s="262">
        <v>0</v>
      </c>
      <c r="H73" s="262">
        <v>0</v>
      </c>
      <c r="I73" s="266">
        <v>0</v>
      </c>
      <c r="J73" s="250"/>
    </row>
    <row r="74" spans="1:10">
      <c r="A74" s="265" t="s">
        <v>26</v>
      </c>
      <c r="B74" s="265" t="s">
        <v>249</v>
      </c>
      <c r="C74" s="263">
        <v>0</v>
      </c>
      <c r="D74" s="264">
        <v>0</v>
      </c>
      <c r="E74" s="262">
        <v>0</v>
      </c>
      <c r="F74" s="262">
        <v>0</v>
      </c>
      <c r="G74" s="262">
        <v>0</v>
      </c>
      <c r="H74" s="262">
        <v>0</v>
      </c>
      <c r="I74" s="266">
        <v>0</v>
      </c>
      <c r="J74" s="250"/>
    </row>
    <row r="75" spans="1:10">
      <c r="A75" s="265" t="s">
        <v>26</v>
      </c>
      <c r="B75" s="265" t="s">
        <v>250</v>
      </c>
      <c r="C75" s="263">
        <v>0</v>
      </c>
      <c r="D75" s="264">
        <v>0</v>
      </c>
      <c r="E75" s="262">
        <v>0</v>
      </c>
      <c r="F75" s="262">
        <v>0</v>
      </c>
      <c r="G75" s="262">
        <v>0</v>
      </c>
      <c r="H75" s="262">
        <v>0</v>
      </c>
      <c r="I75" s="266">
        <v>0</v>
      </c>
      <c r="J75" s="250"/>
    </row>
    <row r="76" spans="1:10">
      <c r="A76" s="265" t="s">
        <v>27</v>
      </c>
      <c r="B76" s="265" t="s">
        <v>194</v>
      </c>
      <c r="C76" s="263">
        <v>0</v>
      </c>
      <c r="D76" s="264">
        <v>2</v>
      </c>
      <c r="E76" s="262">
        <v>0</v>
      </c>
      <c r="F76" s="262">
        <v>2</v>
      </c>
      <c r="G76" s="262">
        <v>0</v>
      </c>
      <c r="H76" s="262">
        <v>0</v>
      </c>
      <c r="I76" s="348">
        <v>2</v>
      </c>
      <c r="J76" s="250"/>
    </row>
    <row r="77" spans="1:10">
      <c r="A77" s="265" t="s">
        <v>27</v>
      </c>
      <c r="B77" s="265" t="s">
        <v>251</v>
      </c>
      <c r="C77" s="263">
        <v>0</v>
      </c>
      <c r="D77" s="264">
        <v>0</v>
      </c>
      <c r="E77" s="262">
        <v>0</v>
      </c>
      <c r="F77" s="262">
        <v>0</v>
      </c>
      <c r="G77" s="262">
        <v>0</v>
      </c>
      <c r="H77" s="262">
        <v>0</v>
      </c>
      <c r="I77" s="266">
        <v>0</v>
      </c>
      <c r="J77" s="250"/>
    </row>
    <row r="78" spans="1:10">
      <c r="A78" s="265" t="s">
        <v>27</v>
      </c>
      <c r="B78" s="265" t="s">
        <v>252</v>
      </c>
      <c r="C78" s="263">
        <v>0</v>
      </c>
      <c r="D78" s="264">
        <v>0</v>
      </c>
      <c r="E78" s="262">
        <v>0</v>
      </c>
      <c r="F78" s="262">
        <v>0</v>
      </c>
      <c r="G78" s="262">
        <v>0</v>
      </c>
      <c r="H78" s="262">
        <v>0</v>
      </c>
      <c r="I78" s="266">
        <v>0</v>
      </c>
      <c r="J78" s="250"/>
    </row>
    <row r="79" spans="1:10">
      <c r="A79" s="265" t="s">
        <v>27</v>
      </c>
      <c r="B79" s="265" t="s">
        <v>185</v>
      </c>
      <c r="C79" s="263">
        <v>0</v>
      </c>
      <c r="D79" s="264">
        <v>0</v>
      </c>
      <c r="E79" s="262">
        <v>0</v>
      </c>
      <c r="F79" s="262">
        <v>0</v>
      </c>
      <c r="G79" s="262">
        <v>0</v>
      </c>
      <c r="H79" s="262">
        <v>0</v>
      </c>
      <c r="I79" s="266">
        <v>0</v>
      </c>
      <c r="J79" s="250"/>
    </row>
    <row r="80" spans="1:10">
      <c r="A80" s="265" t="s">
        <v>27</v>
      </c>
      <c r="B80" s="265" t="s">
        <v>164</v>
      </c>
      <c r="C80" s="263">
        <v>0</v>
      </c>
      <c r="D80" s="264">
        <v>0</v>
      </c>
      <c r="E80" s="262">
        <v>0</v>
      </c>
      <c r="F80" s="262">
        <v>0</v>
      </c>
      <c r="G80" s="262">
        <v>0</v>
      </c>
      <c r="H80" s="262">
        <v>0</v>
      </c>
      <c r="I80" s="266">
        <v>0</v>
      </c>
      <c r="J80" s="250"/>
    </row>
    <row r="81" spans="1:10">
      <c r="A81" s="265" t="s">
        <v>27</v>
      </c>
      <c r="B81" s="265" t="s">
        <v>253</v>
      </c>
      <c r="C81" s="263">
        <v>0</v>
      </c>
      <c r="D81" s="264">
        <v>0</v>
      </c>
      <c r="E81" s="262">
        <v>0</v>
      </c>
      <c r="F81" s="262">
        <v>0</v>
      </c>
      <c r="G81" s="262">
        <v>0</v>
      </c>
      <c r="H81" s="262">
        <v>0</v>
      </c>
      <c r="I81" s="266">
        <v>0</v>
      </c>
      <c r="J81" s="250"/>
    </row>
    <row r="82" spans="1:10">
      <c r="A82" s="265" t="s">
        <v>27</v>
      </c>
      <c r="B82" s="265" t="s">
        <v>254</v>
      </c>
      <c r="C82" s="263">
        <v>0</v>
      </c>
      <c r="D82" s="264">
        <v>0</v>
      </c>
      <c r="E82" s="262">
        <v>0</v>
      </c>
      <c r="F82" s="262">
        <v>0</v>
      </c>
      <c r="G82" s="262">
        <v>0</v>
      </c>
      <c r="H82" s="262">
        <v>0</v>
      </c>
      <c r="I82" s="266">
        <v>0</v>
      </c>
      <c r="J82" s="250"/>
    </row>
    <row r="83" spans="1:10">
      <c r="A83" s="265" t="s">
        <v>27</v>
      </c>
      <c r="B83" s="265" t="s">
        <v>190</v>
      </c>
      <c r="C83" s="263">
        <v>0</v>
      </c>
      <c r="D83" s="264">
        <v>0</v>
      </c>
      <c r="E83" s="262">
        <v>0</v>
      </c>
      <c r="F83" s="262">
        <v>0</v>
      </c>
      <c r="G83" s="262">
        <v>0</v>
      </c>
      <c r="H83" s="262">
        <v>0</v>
      </c>
      <c r="I83" s="266">
        <v>0</v>
      </c>
      <c r="J83" s="250"/>
    </row>
    <row r="84" spans="1:10">
      <c r="A84" s="265" t="s">
        <v>27</v>
      </c>
      <c r="B84" s="265" t="s">
        <v>255</v>
      </c>
      <c r="C84" s="263">
        <v>0</v>
      </c>
      <c r="D84" s="264">
        <v>0</v>
      </c>
      <c r="E84" s="262">
        <v>0</v>
      </c>
      <c r="F84" s="262">
        <v>0</v>
      </c>
      <c r="G84" s="262">
        <v>0</v>
      </c>
      <c r="H84" s="262">
        <v>0</v>
      </c>
      <c r="I84" s="266">
        <v>0</v>
      </c>
      <c r="J84" s="250"/>
    </row>
    <row r="85" spans="1:10">
      <c r="A85" s="265" t="s">
        <v>27</v>
      </c>
      <c r="B85" s="265" t="s">
        <v>256</v>
      </c>
      <c r="C85" s="263">
        <v>0</v>
      </c>
      <c r="D85" s="264">
        <v>0</v>
      </c>
      <c r="E85" s="262">
        <v>0</v>
      </c>
      <c r="F85" s="262">
        <v>0</v>
      </c>
      <c r="G85" s="262">
        <v>0</v>
      </c>
      <c r="H85" s="262">
        <v>0</v>
      </c>
      <c r="I85" s="266">
        <v>0</v>
      </c>
      <c r="J85" s="250"/>
    </row>
    <row r="86" spans="1:10">
      <c r="A86" s="265" t="s">
        <v>27</v>
      </c>
      <c r="B86" s="265" t="s">
        <v>257</v>
      </c>
      <c r="C86" s="263">
        <v>0</v>
      </c>
      <c r="D86" s="264">
        <v>0</v>
      </c>
      <c r="E86" s="262">
        <v>0</v>
      </c>
      <c r="F86" s="262">
        <v>0</v>
      </c>
      <c r="G86" s="262">
        <v>0</v>
      </c>
      <c r="H86" s="262">
        <v>0</v>
      </c>
      <c r="I86" s="266">
        <v>0</v>
      </c>
      <c r="J86" s="250"/>
    </row>
    <row r="87" spans="1:10">
      <c r="A87" s="265" t="s">
        <v>27</v>
      </c>
      <c r="B87" s="265" t="s">
        <v>258</v>
      </c>
      <c r="C87" s="263">
        <v>0</v>
      </c>
      <c r="D87" s="264">
        <v>0</v>
      </c>
      <c r="E87" s="262">
        <v>0</v>
      </c>
      <c r="F87" s="262">
        <v>0</v>
      </c>
      <c r="G87" s="262">
        <v>0</v>
      </c>
      <c r="H87" s="262">
        <v>0</v>
      </c>
      <c r="I87" s="266">
        <v>0</v>
      </c>
      <c r="J87" s="250"/>
    </row>
    <row r="88" spans="1:10">
      <c r="A88" s="265" t="s">
        <v>27</v>
      </c>
      <c r="B88" s="265" t="s">
        <v>259</v>
      </c>
      <c r="C88" s="263">
        <v>0</v>
      </c>
      <c r="D88" s="264">
        <v>0</v>
      </c>
      <c r="E88" s="262">
        <v>0</v>
      </c>
      <c r="F88" s="262">
        <v>0</v>
      </c>
      <c r="G88" s="262">
        <v>0</v>
      </c>
      <c r="H88" s="262">
        <v>0</v>
      </c>
      <c r="I88" s="266">
        <v>0</v>
      </c>
      <c r="J88" s="250"/>
    </row>
    <row r="89" spans="1:10">
      <c r="A89" s="265" t="s">
        <v>27</v>
      </c>
      <c r="B89" s="265" t="s">
        <v>156</v>
      </c>
      <c r="C89" s="263">
        <v>0</v>
      </c>
      <c r="D89" s="264">
        <v>0</v>
      </c>
      <c r="E89" s="262">
        <v>0</v>
      </c>
      <c r="F89" s="262">
        <v>0</v>
      </c>
      <c r="G89" s="262">
        <v>0</v>
      </c>
      <c r="H89" s="262">
        <v>0</v>
      </c>
      <c r="I89" s="266">
        <v>0</v>
      </c>
      <c r="J89" s="250"/>
    </row>
    <row r="90" spans="1:10">
      <c r="A90" s="265" t="s">
        <v>34</v>
      </c>
      <c r="B90" s="265" t="s">
        <v>260</v>
      </c>
      <c r="C90" s="263">
        <v>0</v>
      </c>
      <c r="D90" s="264">
        <v>0</v>
      </c>
      <c r="E90" s="262">
        <v>0</v>
      </c>
      <c r="F90" s="262">
        <v>0</v>
      </c>
      <c r="G90" s="262">
        <v>0</v>
      </c>
      <c r="H90" s="262">
        <v>0</v>
      </c>
      <c r="I90" s="266">
        <v>0</v>
      </c>
      <c r="J90" s="250"/>
    </row>
    <row r="91" spans="1:10">
      <c r="A91" s="265" t="s">
        <v>34</v>
      </c>
      <c r="B91" s="265" t="s">
        <v>261</v>
      </c>
      <c r="C91" s="263">
        <v>1</v>
      </c>
      <c r="D91" s="264">
        <v>2</v>
      </c>
      <c r="E91" s="262">
        <v>0</v>
      </c>
      <c r="F91" s="262">
        <v>0</v>
      </c>
      <c r="G91" s="262">
        <v>1</v>
      </c>
      <c r="H91" s="262">
        <v>1</v>
      </c>
      <c r="I91" s="331">
        <v>3</v>
      </c>
      <c r="J91" s="250"/>
    </row>
    <row r="92" spans="1:10">
      <c r="A92" s="265" t="s">
        <v>34</v>
      </c>
      <c r="B92" s="265" t="s">
        <v>262</v>
      </c>
      <c r="C92" s="263">
        <v>0</v>
      </c>
      <c r="D92" s="264">
        <v>0</v>
      </c>
      <c r="E92" s="262">
        <v>0</v>
      </c>
      <c r="F92" s="262">
        <v>0</v>
      </c>
      <c r="G92" s="262">
        <v>0</v>
      </c>
      <c r="H92" s="262">
        <v>0</v>
      </c>
      <c r="I92" s="266">
        <v>0</v>
      </c>
      <c r="J92" s="250"/>
    </row>
    <row r="93" spans="1:10">
      <c r="A93" s="265" t="s">
        <v>34</v>
      </c>
      <c r="B93" s="265" t="s">
        <v>263</v>
      </c>
      <c r="C93" s="263">
        <v>0</v>
      </c>
      <c r="D93" s="264">
        <v>0</v>
      </c>
      <c r="E93" s="262">
        <v>0</v>
      </c>
      <c r="F93" s="262">
        <v>0</v>
      </c>
      <c r="G93" s="262">
        <v>0</v>
      </c>
      <c r="H93" s="262">
        <v>0</v>
      </c>
      <c r="I93" s="266">
        <v>0</v>
      </c>
      <c r="J93" s="250"/>
    </row>
    <row r="94" spans="1:10">
      <c r="A94" s="265" t="s">
        <v>34</v>
      </c>
      <c r="B94" s="265" t="s">
        <v>264</v>
      </c>
      <c r="C94" s="263">
        <v>0</v>
      </c>
      <c r="D94" s="264">
        <v>0</v>
      </c>
      <c r="E94" s="262">
        <v>0</v>
      </c>
      <c r="F94" s="262">
        <v>0</v>
      </c>
      <c r="G94" s="262">
        <v>0</v>
      </c>
      <c r="H94" s="262">
        <v>0</v>
      </c>
      <c r="I94" s="266">
        <v>0</v>
      </c>
      <c r="J94" s="250"/>
    </row>
    <row r="95" spans="1:10">
      <c r="A95" s="265" t="s">
        <v>34</v>
      </c>
      <c r="B95" s="265" t="s">
        <v>265</v>
      </c>
      <c r="C95" s="263">
        <v>0</v>
      </c>
      <c r="D95" s="264">
        <v>0</v>
      </c>
      <c r="E95" s="262">
        <v>0</v>
      </c>
      <c r="F95" s="262">
        <v>0</v>
      </c>
      <c r="G95" s="262">
        <v>0</v>
      </c>
      <c r="H95" s="262">
        <v>0</v>
      </c>
      <c r="I95" s="266">
        <v>0</v>
      </c>
      <c r="J95" s="250"/>
    </row>
    <row r="96" spans="1:10">
      <c r="A96" s="265" t="s">
        <v>34</v>
      </c>
      <c r="B96" s="265" t="s">
        <v>266</v>
      </c>
      <c r="C96" s="263">
        <v>0</v>
      </c>
      <c r="D96" s="264">
        <v>0</v>
      </c>
      <c r="E96" s="262">
        <v>0</v>
      </c>
      <c r="F96" s="262">
        <v>0</v>
      </c>
      <c r="G96" s="262">
        <v>0</v>
      </c>
      <c r="H96" s="262">
        <v>0</v>
      </c>
      <c r="I96" s="266">
        <v>0</v>
      </c>
      <c r="J96" s="250"/>
    </row>
    <row r="97" spans="1:10">
      <c r="A97" s="265" t="s">
        <v>34</v>
      </c>
      <c r="B97" s="265" t="s">
        <v>267</v>
      </c>
      <c r="C97" s="263">
        <v>0</v>
      </c>
      <c r="D97" s="264">
        <v>0</v>
      </c>
      <c r="E97" s="262">
        <v>0</v>
      </c>
      <c r="F97" s="262">
        <v>0</v>
      </c>
      <c r="G97" s="262">
        <v>0</v>
      </c>
      <c r="H97" s="262">
        <v>0</v>
      </c>
      <c r="I97" s="266">
        <v>0</v>
      </c>
      <c r="J97" s="250"/>
    </row>
    <row r="98" spans="1:10">
      <c r="A98" s="265" t="s">
        <v>34</v>
      </c>
      <c r="B98" s="265" t="s">
        <v>268</v>
      </c>
      <c r="C98" s="263">
        <v>0</v>
      </c>
      <c r="D98" s="264">
        <v>0</v>
      </c>
      <c r="E98" s="262">
        <v>0</v>
      </c>
      <c r="F98" s="262">
        <v>0</v>
      </c>
      <c r="G98" s="262">
        <v>0</v>
      </c>
      <c r="H98" s="262">
        <v>0</v>
      </c>
      <c r="I98" s="266">
        <v>0</v>
      </c>
      <c r="J98" s="250"/>
    </row>
    <row r="99" spans="1:10">
      <c r="A99" s="265" t="s">
        <v>32</v>
      </c>
      <c r="B99" s="265" t="s">
        <v>32</v>
      </c>
      <c r="C99" s="263">
        <v>0</v>
      </c>
      <c r="D99" s="264">
        <v>0</v>
      </c>
      <c r="E99" s="262">
        <v>0</v>
      </c>
      <c r="F99" s="262">
        <v>0</v>
      </c>
      <c r="G99" s="262">
        <v>0</v>
      </c>
      <c r="H99" s="262">
        <v>0</v>
      </c>
      <c r="I99" s="266">
        <v>0</v>
      </c>
      <c r="J99" s="250"/>
    </row>
    <row r="100" spans="1:10">
      <c r="A100" s="265" t="s">
        <v>32</v>
      </c>
      <c r="B100" s="265" t="s">
        <v>269</v>
      </c>
      <c r="C100" s="263">
        <v>0</v>
      </c>
      <c r="D100" s="264">
        <v>0</v>
      </c>
      <c r="E100" s="262">
        <v>0</v>
      </c>
      <c r="F100" s="262">
        <v>0</v>
      </c>
      <c r="G100" s="262">
        <v>0</v>
      </c>
      <c r="H100" s="262">
        <v>0</v>
      </c>
      <c r="I100" s="266">
        <v>0</v>
      </c>
      <c r="J100" s="250"/>
    </row>
    <row r="101" spans="1:10">
      <c r="A101" s="265" t="s">
        <v>32</v>
      </c>
      <c r="B101" s="265" t="s">
        <v>270</v>
      </c>
      <c r="C101" s="263">
        <v>0</v>
      </c>
      <c r="D101" s="264">
        <v>0</v>
      </c>
      <c r="E101" s="262">
        <v>0</v>
      </c>
      <c r="F101" s="262">
        <v>0</v>
      </c>
      <c r="G101" s="262">
        <v>0</v>
      </c>
      <c r="H101" s="262">
        <v>0</v>
      </c>
      <c r="I101" s="266">
        <v>0</v>
      </c>
      <c r="J101" s="250"/>
    </row>
    <row r="102" spans="1:10">
      <c r="A102" s="265" t="s">
        <v>32</v>
      </c>
      <c r="B102" s="265" t="s">
        <v>271</v>
      </c>
      <c r="C102" s="263">
        <v>0</v>
      </c>
      <c r="D102" s="264">
        <v>0</v>
      </c>
      <c r="E102" s="262">
        <v>0</v>
      </c>
      <c r="F102" s="262">
        <v>0</v>
      </c>
      <c r="G102" s="262">
        <v>0</v>
      </c>
      <c r="H102" s="262">
        <v>0</v>
      </c>
      <c r="I102" s="266">
        <v>0</v>
      </c>
      <c r="J102" s="250"/>
    </row>
    <row r="103" spans="1:10">
      <c r="A103" s="265" t="s">
        <v>32</v>
      </c>
      <c r="B103" s="265" t="s">
        <v>245</v>
      </c>
      <c r="C103" s="263">
        <v>0</v>
      </c>
      <c r="D103" s="264">
        <v>0</v>
      </c>
      <c r="E103" s="262">
        <v>0</v>
      </c>
      <c r="F103" s="262">
        <v>0</v>
      </c>
      <c r="G103" s="262">
        <v>0</v>
      </c>
      <c r="H103" s="262">
        <v>0</v>
      </c>
      <c r="I103" s="266">
        <v>0</v>
      </c>
      <c r="J103" s="250"/>
    </row>
    <row r="104" spans="1:10">
      <c r="A104" s="265" t="s">
        <v>32</v>
      </c>
      <c r="B104" s="265" t="s">
        <v>272</v>
      </c>
      <c r="C104" s="263">
        <v>0</v>
      </c>
      <c r="D104" s="264">
        <v>0</v>
      </c>
      <c r="E104" s="262">
        <v>0</v>
      </c>
      <c r="F104" s="262">
        <v>0</v>
      </c>
      <c r="G104" s="262">
        <v>0</v>
      </c>
      <c r="H104" s="262">
        <v>0</v>
      </c>
      <c r="I104" s="266">
        <v>0</v>
      </c>
      <c r="J104" s="250"/>
    </row>
    <row r="105" spans="1:10">
      <c r="A105" s="265" t="s">
        <v>32</v>
      </c>
      <c r="B105" s="265" t="s">
        <v>172</v>
      </c>
      <c r="C105" s="263">
        <v>0</v>
      </c>
      <c r="D105" s="264">
        <v>0</v>
      </c>
      <c r="E105" s="262">
        <v>0</v>
      </c>
      <c r="F105" s="262">
        <v>0</v>
      </c>
      <c r="G105" s="262">
        <v>0</v>
      </c>
      <c r="H105" s="262">
        <v>0</v>
      </c>
      <c r="I105" s="266">
        <v>0</v>
      </c>
      <c r="J105" s="250"/>
    </row>
    <row r="106" spans="1:10">
      <c r="A106" s="265" t="s">
        <v>32</v>
      </c>
      <c r="B106" s="265" t="s">
        <v>273</v>
      </c>
      <c r="C106" s="263">
        <v>0</v>
      </c>
      <c r="D106" s="264">
        <v>0</v>
      </c>
      <c r="E106" s="262">
        <v>0</v>
      </c>
      <c r="F106" s="262">
        <v>0</v>
      </c>
      <c r="G106" s="262">
        <v>0</v>
      </c>
      <c r="H106" s="262">
        <v>0</v>
      </c>
      <c r="I106" s="266">
        <v>0</v>
      </c>
      <c r="J106" s="250"/>
    </row>
    <row r="107" spans="1:10">
      <c r="A107" s="265" t="s">
        <v>32</v>
      </c>
      <c r="B107" s="265" t="s">
        <v>274</v>
      </c>
      <c r="C107" s="263">
        <v>0</v>
      </c>
      <c r="D107" s="264">
        <v>0</v>
      </c>
      <c r="E107" s="262">
        <v>0</v>
      </c>
      <c r="F107" s="262">
        <v>0</v>
      </c>
      <c r="G107" s="262">
        <v>0</v>
      </c>
      <c r="H107" s="262">
        <v>0</v>
      </c>
      <c r="I107" s="266">
        <v>0</v>
      </c>
      <c r="J107" s="250"/>
    </row>
    <row r="108" spans="1:10">
      <c r="A108" s="265" t="s">
        <v>28</v>
      </c>
      <c r="B108" s="265" t="s">
        <v>275</v>
      </c>
      <c r="C108" s="263">
        <v>0</v>
      </c>
      <c r="D108" s="264">
        <v>0</v>
      </c>
      <c r="E108" s="262">
        <v>0</v>
      </c>
      <c r="F108" s="262">
        <v>0</v>
      </c>
      <c r="G108" s="262">
        <v>0</v>
      </c>
      <c r="H108" s="262">
        <v>0</v>
      </c>
      <c r="I108" s="266">
        <v>0</v>
      </c>
      <c r="J108" s="250"/>
    </row>
    <row r="109" spans="1:10">
      <c r="A109" s="265" t="s">
        <v>28</v>
      </c>
      <c r="B109" s="265" t="s">
        <v>276</v>
      </c>
      <c r="C109" s="263">
        <v>0</v>
      </c>
      <c r="D109" s="264">
        <v>0</v>
      </c>
      <c r="E109" s="262">
        <v>0</v>
      </c>
      <c r="F109" s="262">
        <v>0</v>
      </c>
      <c r="G109" s="262">
        <v>0</v>
      </c>
      <c r="H109" s="262">
        <v>0</v>
      </c>
      <c r="I109" s="266">
        <v>0</v>
      </c>
      <c r="J109" s="250"/>
    </row>
    <row r="110" spans="1:10">
      <c r="A110" s="265" t="s">
        <v>28</v>
      </c>
      <c r="B110" s="265" t="s">
        <v>169</v>
      </c>
      <c r="C110" s="263">
        <v>0</v>
      </c>
      <c r="D110" s="264">
        <v>0</v>
      </c>
      <c r="E110" s="262">
        <v>0</v>
      </c>
      <c r="F110" s="262">
        <v>0</v>
      </c>
      <c r="G110" s="262">
        <v>0</v>
      </c>
      <c r="H110" s="262">
        <v>0</v>
      </c>
      <c r="I110" s="266">
        <v>0</v>
      </c>
      <c r="J110" s="250"/>
    </row>
    <row r="111" spans="1:10">
      <c r="A111" s="265" t="s">
        <v>28</v>
      </c>
      <c r="B111" s="265" t="s">
        <v>277</v>
      </c>
      <c r="C111" s="263">
        <v>1</v>
      </c>
      <c r="D111" s="264">
        <v>0</v>
      </c>
      <c r="E111" s="262">
        <v>0</v>
      </c>
      <c r="F111" s="262">
        <v>0</v>
      </c>
      <c r="G111" s="262">
        <v>0</v>
      </c>
      <c r="H111" s="262">
        <v>0</v>
      </c>
      <c r="I111" s="270">
        <v>1</v>
      </c>
      <c r="J111" s="250"/>
    </row>
    <row r="112" spans="1:10">
      <c r="A112" s="265" t="s">
        <v>28</v>
      </c>
      <c r="B112" s="265" t="s">
        <v>278</v>
      </c>
      <c r="C112" s="263">
        <v>0</v>
      </c>
      <c r="D112" s="264">
        <v>0</v>
      </c>
      <c r="E112" s="262">
        <v>0</v>
      </c>
      <c r="F112" s="262">
        <v>0</v>
      </c>
      <c r="G112" s="262">
        <v>0</v>
      </c>
      <c r="H112" s="262">
        <v>0</v>
      </c>
      <c r="I112" s="266">
        <v>0</v>
      </c>
      <c r="J112" s="250"/>
    </row>
    <row r="113" spans="1:10">
      <c r="A113" s="265" t="s">
        <v>28</v>
      </c>
      <c r="B113" s="265" t="s">
        <v>279</v>
      </c>
      <c r="C113" s="263">
        <v>0</v>
      </c>
      <c r="D113" s="264">
        <v>0</v>
      </c>
      <c r="E113" s="262">
        <v>0</v>
      </c>
      <c r="F113" s="262">
        <v>0</v>
      </c>
      <c r="G113" s="262">
        <v>0</v>
      </c>
      <c r="H113" s="262">
        <v>0</v>
      </c>
      <c r="I113" s="266">
        <v>0</v>
      </c>
      <c r="J113" s="250"/>
    </row>
    <row r="114" spans="1:10">
      <c r="A114" s="265" t="s">
        <v>28</v>
      </c>
      <c r="B114" s="265" t="s">
        <v>280</v>
      </c>
      <c r="C114" s="263">
        <v>0</v>
      </c>
      <c r="D114" s="264">
        <v>0</v>
      </c>
      <c r="E114" s="262">
        <v>0</v>
      </c>
      <c r="F114" s="262">
        <v>0</v>
      </c>
      <c r="G114" s="262">
        <v>0</v>
      </c>
      <c r="H114" s="262">
        <v>0</v>
      </c>
      <c r="I114" s="266">
        <v>0</v>
      </c>
      <c r="J114" s="250"/>
    </row>
    <row r="115" spans="1:10">
      <c r="A115" s="265" t="s">
        <v>28</v>
      </c>
      <c r="B115" s="265" t="s">
        <v>151</v>
      </c>
      <c r="C115" s="263">
        <v>0</v>
      </c>
      <c r="D115" s="264">
        <v>0</v>
      </c>
      <c r="E115" s="262">
        <v>0</v>
      </c>
      <c r="F115" s="262">
        <v>0</v>
      </c>
      <c r="G115" s="262">
        <v>0</v>
      </c>
      <c r="H115" s="262">
        <v>0</v>
      </c>
      <c r="I115" s="266">
        <v>0</v>
      </c>
      <c r="J115" s="250"/>
    </row>
    <row r="116" spans="1:10">
      <c r="A116" s="265" t="s">
        <v>28</v>
      </c>
      <c r="B116" s="265" t="s">
        <v>253</v>
      </c>
      <c r="C116" s="263">
        <v>0</v>
      </c>
      <c r="D116" s="264">
        <v>0</v>
      </c>
      <c r="E116" s="262">
        <v>0</v>
      </c>
      <c r="F116" s="262">
        <v>0</v>
      </c>
      <c r="G116" s="262">
        <v>0</v>
      </c>
      <c r="H116" s="262">
        <v>0</v>
      </c>
      <c r="I116" s="266">
        <v>0</v>
      </c>
      <c r="J116" s="250"/>
    </row>
    <row r="117" spans="1:10">
      <c r="A117" s="265" t="s">
        <v>28</v>
      </c>
      <c r="B117" s="265" t="s">
        <v>281</v>
      </c>
      <c r="C117" s="263">
        <v>1</v>
      </c>
      <c r="D117" s="264">
        <v>0</v>
      </c>
      <c r="E117" s="262">
        <v>0</v>
      </c>
      <c r="F117" s="262">
        <v>0</v>
      </c>
      <c r="G117" s="262">
        <v>0</v>
      </c>
      <c r="H117" s="262">
        <v>0</v>
      </c>
      <c r="I117" s="270">
        <v>1</v>
      </c>
      <c r="J117" s="250"/>
    </row>
    <row r="118" spans="1:10">
      <c r="A118" s="265" t="s">
        <v>28</v>
      </c>
      <c r="B118" s="265" t="s">
        <v>184</v>
      </c>
      <c r="C118" s="263">
        <v>0</v>
      </c>
      <c r="D118" s="264">
        <v>0</v>
      </c>
      <c r="E118" s="262">
        <v>0</v>
      </c>
      <c r="F118" s="262">
        <v>0</v>
      </c>
      <c r="G118" s="262">
        <v>0</v>
      </c>
      <c r="H118" s="262">
        <v>0</v>
      </c>
      <c r="I118" s="266">
        <v>0</v>
      </c>
      <c r="J118" s="250"/>
    </row>
    <row r="119" spans="1:10">
      <c r="A119" s="265" t="s">
        <v>28</v>
      </c>
      <c r="B119" s="265" t="s">
        <v>177</v>
      </c>
      <c r="C119" s="263">
        <v>0</v>
      </c>
      <c r="D119" s="264">
        <v>0</v>
      </c>
      <c r="E119" s="262">
        <v>0</v>
      </c>
      <c r="F119" s="262">
        <v>0</v>
      </c>
      <c r="G119" s="262">
        <v>0</v>
      </c>
      <c r="H119" s="262">
        <v>0</v>
      </c>
      <c r="I119" s="266">
        <v>0</v>
      </c>
      <c r="J119" s="250"/>
    </row>
    <row r="120" spans="1:10">
      <c r="A120" s="265" t="s">
        <v>28</v>
      </c>
      <c r="B120" s="265" t="s">
        <v>282</v>
      </c>
      <c r="C120" s="263">
        <v>0</v>
      </c>
      <c r="D120" s="264">
        <v>0</v>
      </c>
      <c r="E120" s="262">
        <v>0</v>
      </c>
      <c r="F120" s="262">
        <v>0</v>
      </c>
      <c r="G120" s="262">
        <v>0</v>
      </c>
      <c r="H120" s="262">
        <v>0</v>
      </c>
      <c r="I120" s="266">
        <v>0</v>
      </c>
      <c r="J120" s="250"/>
    </row>
    <row r="121" spans="1:10">
      <c r="A121" s="265" t="s">
        <v>28</v>
      </c>
      <c r="B121" s="265" t="s">
        <v>283</v>
      </c>
      <c r="C121" s="263">
        <v>0</v>
      </c>
      <c r="D121" s="264">
        <v>0</v>
      </c>
      <c r="E121" s="262">
        <v>0</v>
      </c>
      <c r="F121" s="262">
        <v>0</v>
      </c>
      <c r="G121" s="262">
        <v>0</v>
      </c>
      <c r="H121" s="262">
        <v>0</v>
      </c>
      <c r="I121" s="266">
        <v>0</v>
      </c>
      <c r="J121" s="250"/>
    </row>
    <row r="122" spans="1:10">
      <c r="A122" s="265" t="s">
        <v>28</v>
      </c>
      <c r="B122" s="265" t="s">
        <v>284</v>
      </c>
      <c r="C122" s="263">
        <v>0</v>
      </c>
      <c r="D122" s="264">
        <v>1</v>
      </c>
      <c r="E122" s="262">
        <v>0</v>
      </c>
      <c r="F122" s="262">
        <v>1</v>
      </c>
      <c r="G122" s="262">
        <v>0</v>
      </c>
      <c r="H122" s="262">
        <v>0</v>
      </c>
      <c r="I122" s="348">
        <v>2</v>
      </c>
      <c r="J122" s="250"/>
    </row>
    <row r="123" spans="1:10">
      <c r="A123" s="265" t="s">
        <v>28</v>
      </c>
      <c r="B123" s="265" t="s">
        <v>285</v>
      </c>
      <c r="C123" s="263">
        <v>0</v>
      </c>
      <c r="D123" s="264">
        <v>0</v>
      </c>
      <c r="E123" s="262">
        <v>0</v>
      </c>
      <c r="F123" s="262">
        <v>0</v>
      </c>
      <c r="G123" s="262">
        <v>0</v>
      </c>
      <c r="H123" s="262">
        <v>0</v>
      </c>
      <c r="I123" s="266">
        <v>0</v>
      </c>
      <c r="J123" s="250"/>
    </row>
    <row r="124" spans="1:10">
      <c r="A124" s="265" t="s">
        <v>28</v>
      </c>
      <c r="B124" s="265" t="s">
        <v>159</v>
      </c>
      <c r="C124" s="263">
        <v>1</v>
      </c>
      <c r="D124" s="264">
        <v>0</v>
      </c>
      <c r="E124" s="262">
        <v>0</v>
      </c>
      <c r="F124" s="262">
        <v>0</v>
      </c>
      <c r="G124" s="262">
        <v>0</v>
      </c>
      <c r="H124" s="262">
        <v>0</v>
      </c>
      <c r="I124" s="270">
        <v>1</v>
      </c>
      <c r="J124" s="250"/>
    </row>
    <row r="125" spans="1:10">
      <c r="A125" s="265" t="s">
        <v>28</v>
      </c>
      <c r="B125" s="265" t="s">
        <v>176</v>
      </c>
      <c r="C125" s="263">
        <v>0</v>
      </c>
      <c r="D125" s="264">
        <v>0</v>
      </c>
      <c r="E125" s="262">
        <v>0</v>
      </c>
      <c r="F125" s="262">
        <v>0</v>
      </c>
      <c r="G125" s="262">
        <v>0</v>
      </c>
      <c r="H125" s="262">
        <v>0</v>
      </c>
      <c r="I125" s="266">
        <v>0</v>
      </c>
      <c r="J125" s="250"/>
    </row>
    <row r="126" spans="1:10">
      <c r="A126" s="265" t="s">
        <v>29</v>
      </c>
      <c r="B126" s="265" t="s">
        <v>183</v>
      </c>
      <c r="C126" s="263">
        <v>10</v>
      </c>
      <c r="D126" s="264">
        <v>1</v>
      </c>
      <c r="E126" s="262">
        <v>1</v>
      </c>
      <c r="F126" s="262">
        <v>0</v>
      </c>
      <c r="G126" s="262">
        <v>0</v>
      </c>
      <c r="H126" s="262">
        <v>0</v>
      </c>
      <c r="I126" s="348">
        <v>2</v>
      </c>
      <c r="J126" s="250"/>
    </row>
    <row r="127" spans="1:10">
      <c r="A127" s="265" t="s">
        <v>29</v>
      </c>
      <c r="B127" s="265" t="s">
        <v>286</v>
      </c>
      <c r="C127" s="263">
        <v>0</v>
      </c>
      <c r="D127" s="264">
        <v>0</v>
      </c>
      <c r="E127" s="262">
        <v>0</v>
      </c>
      <c r="F127" s="262">
        <v>0</v>
      </c>
      <c r="G127" s="262">
        <v>0</v>
      </c>
      <c r="H127" s="262">
        <v>0</v>
      </c>
      <c r="I127" s="266">
        <v>0</v>
      </c>
      <c r="J127" s="250"/>
    </row>
    <row r="128" spans="1:10">
      <c r="A128" s="265" t="s">
        <v>29</v>
      </c>
      <c r="B128" s="265" t="s">
        <v>287</v>
      </c>
      <c r="C128" s="263">
        <v>0</v>
      </c>
      <c r="D128" s="264">
        <v>0</v>
      </c>
      <c r="E128" s="262">
        <v>0</v>
      </c>
      <c r="F128" s="262">
        <v>0</v>
      </c>
      <c r="G128" s="262">
        <v>0</v>
      </c>
      <c r="H128" s="262">
        <v>0</v>
      </c>
      <c r="I128" s="266">
        <v>0</v>
      </c>
      <c r="J128" s="250"/>
    </row>
    <row r="129" spans="1:10">
      <c r="A129" s="265" t="s">
        <v>29</v>
      </c>
      <c r="B129" s="265" t="s">
        <v>171</v>
      </c>
      <c r="C129" s="263">
        <v>2</v>
      </c>
      <c r="D129" s="264">
        <v>0</v>
      </c>
      <c r="E129" s="262">
        <v>0</v>
      </c>
      <c r="F129" s="262">
        <v>0</v>
      </c>
      <c r="G129" s="262">
        <v>0</v>
      </c>
      <c r="H129" s="262">
        <v>0</v>
      </c>
      <c r="I129" s="270">
        <v>1</v>
      </c>
      <c r="J129" s="250"/>
    </row>
    <row r="130" spans="1:10">
      <c r="A130" s="265" t="s">
        <v>29</v>
      </c>
      <c r="B130" s="265" t="s">
        <v>288</v>
      </c>
      <c r="C130" s="263">
        <v>1</v>
      </c>
      <c r="D130" s="264">
        <v>0</v>
      </c>
      <c r="E130" s="262">
        <v>0</v>
      </c>
      <c r="F130" s="262">
        <v>0</v>
      </c>
      <c r="G130" s="262">
        <v>0</v>
      </c>
      <c r="H130" s="262">
        <v>0</v>
      </c>
      <c r="I130" s="270">
        <v>1</v>
      </c>
      <c r="J130" s="250"/>
    </row>
    <row r="131" spans="1:10">
      <c r="A131" s="265" t="s">
        <v>29</v>
      </c>
      <c r="B131" s="265" t="s">
        <v>289</v>
      </c>
      <c r="C131" s="263">
        <v>0</v>
      </c>
      <c r="D131" s="264">
        <v>0</v>
      </c>
      <c r="E131" s="262">
        <v>0</v>
      </c>
      <c r="F131" s="262">
        <v>0</v>
      </c>
      <c r="G131" s="262">
        <v>0</v>
      </c>
      <c r="H131" s="262">
        <v>0</v>
      </c>
      <c r="I131" s="266">
        <v>0</v>
      </c>
      <c r="J131" s="250"/>
    </row>
    <row r="132" spans="1:10">
      <c r="A132" s="265" t="s">
        <v>29</v>
      </c>
      <c r="B132" s="265" t="s">
        <v>290</v>
      </c>
      <c r="C132" s="263">
        <v>0</v>
      </c>
      <c r="D132" s="264">
        <v>0</v>
      </c>
      <c r="E132" s="262">
        <v>0</v>
      </c>
      <c r="F132" s="262">
        <v>0</v>
      </c>
      <c r="G132" s="262">
        <v>0</v>
      </c>
      <c r="H132" s="262">
        <v>0</v>
      </c>
      <c r="I132" s="266">
        <v>0</v>
      </c>
      <c r="J132" s="250"/>
    </row>
    <row r="133" spans="1:10">
      <c r="A133" s="265" t="s">
        <v>29</v>
      </c>
      <c r="B133" s="265" t="s">
        <v>291</v>
      </c>
      <c r="C133" s="263">
        <v>1</v>
      </c>
      <c r="D133" s="264">
        <v>0</v>
      </c>
      <c r="E133" s="262">
        <v>0</v>
      </c>
      <c r="F133" s="262">
        <v>0</v>
      </c>
      <c r="G133" s="262">
        <v>0</v>
      </c>
      <c r="H133" s="262">
        <v>0</v>
      </c>
      <c r="I133" s="270">
        <v>1</v>
      </c>
      <c r="J133" s="250"/>
    </row>
    <row r="134" spans="1:10">
      <c r="A134" s="265" t="s">
        <v>29</v>
      </c>
      <c r="B134" s="265" t="s">
        <v>226</v>
      </c>
      <c r="C134" s="263">
        <v>0</v>
      </c>
      <c r="D134" s="264">
        <v>0</v>
      </c>
      <c r="E134" s="262">
        <v>0</v>
      </c>
      <c r="F134" s="262">
        <v>0</v>
      </c>
      <c r="G134" s="262">
        <v>0</v>
      </c>
      <c r="H134" s="262">
        <v>0</v>
      </c>
      <c r="I134" s="266">
        <v>0</v>
      </c>
      <c r="J134" s="250"/>
    </row>
    <row r="135" spans="1:10">
      <c r="A135" s="265" t="s">
        <v>29</v>
      </c>
      <c r="B135" s="265" t="s">
        <v>165</v>
      </c>
      <c r="C135" s="263">
        <v>0</v>
      </c>
      <c r="D135" s="264">
        <v>0</v>
      </c>
      <c r="E135" s="262">
        <v>0</v>
      </c>
      <c r="F135" s="262">
        <v>0</v>
      </c>
      <c r="G135" s="262">
        <v>0</v>
      </c>
      <c r="H135" s="262">
        <v>0</v>
      </c>
      <c r="I135" s="266">
        <v>0</v>
      </c>
      <c r="J135" s="250"/>
    </row>
    <row r="136" spans="1:10">
      <c r="A136" s="265" t="s">
        <v>29</v>
      </c>
      <c r="B136" s="265" t="s">
        <v>292</v>
      </c>
      <c r="C136" s="263">
        <v>7</v>
      </c>
      <c r="D136" s="264">
        <v>0</v>
      </c>
      <c r="E136" s="262">
        <v>0</v>
      </c>
      <c r="F136" s="262">
        <v>0</v>
      </c>
      <c r="G136" s="262">
        <v>0</v>
      </c>
      <c r="H136" s="262">
        <v>0</v>
      </c>
      <c r="I136" s="270">
        <v>1</v>
      </c>
      <c r="J136" s="250"/>
    </row>
    <row r="137" spans="1:10">
      <c r="A137" s="265" t="s">
        <v>29</v>
      </c>
      <c r="B137" s="265" t="s">
        <v>293</v>
      </c>
      <c r="C137" s="263">
        <v>0</v>
      </c>
      <c r="D137" s="264">
        <v>0</v>
      </c>
      <c r="E137" s="262">
        <v>0</v>
      </c>
      <c r="F137" s="262">
        <v>0</v>
      </c>
      <c r="G137" s="262">
        <v>0</v>
      </c>
      <c r="H137" s="262">
        <v>0</v>
      </c>
      <c r="I137" s="266">
        <v>0</v>
      </c>
      <c r="J137" s="250"/>
    </row>
    <row r="138" spans="1:10">
      <c r="A138" s="265" t="s">
        <v>29</v>
      </c>
      <c r="B138" s="265" t="s">
        <v>163</v>
      </c>
      <c r="C138" s="263">
        <v>0</v>
      </c>
      <c r="D138" s="264">
        <v>0</v>
      </c>
      <c r="E138" s="262">
        <v>0</v>
      </c>
      <c r="F138" s="262">
        <v>0</v>
      </c>
      <c r="G138" s="262">
        <v>0</v>
      </c>
      <c r="H138" s="262">
        <v>0</v>
      </c>
      <c r="I138" s="266">
        <v>0</v>
      </c>
      <c r="J138" s="250"/>
    </row>
    <row r="139" spans="1:10">
      <c r="A139" s="265" t="s">
        <v>29</v>
      </c>
      <c r="B139" s="265" t="s">
        <v>294</v>
      </c>
      <c r="C139" s="263">
        <v>0</v>
      </c>
      <c r="D139" s="264">
        <v>0</v>
      </c>
      <c r="E139" s="262">
        <v>0</v>
      </c>
      <c r="F139" s="262">
        <v>0</v>
      </c>
      <c r="G139" s="262">
        <v>0</v>
      </c>
      <c r="H139" s="262">
        <v>0</v>
      </c>
      <c r="I139" s="266">
        <v>0</v>
      </c>
      <c r="J139" s="250"/>
    </row>
    <row r="140" spans="1:10">
      <c r="A140" s="265" t="s">
        <v>29</v>
      </c>
      <c r="B140" s="265" t="s">
        <v>295</v>
      </c>
      <c r="C140" s="263">
        <v>3</v>
      </c>
      <c r="D140" s="264">
        <v>0</v>
      </c>
      <c r="E140" s="262">
        <v>0</v>
      </c>
      <c r="F140" s="262">
        <v>0</v>
      </c>
      <c r="G140" s="262">
        <v>0</v>
      </c>
      <c r="H140" s="262">
        <v>0</v>
      </c>
      <c r="I140" s="270">
        <v>1</v>
      </c>
      <c r="J140" s="250"/>
    </row>
    <row r="141" spans="1:10">
      <c r="A141" s="265" t="s">
        <v>33</v>
      </c>
      <c r="B141" s="265" t="s">
        <v>148</v>
      </c>
      <c r="C141" s="263">
        <v>0</v>
      </c>
      <c r="D141" s="264">
        <v>0</v>
      </c>
      <c r="E141" s="262">
        <v>0</v>
      </c>
      <c r="F141" s="262">
        <v>0</v>
      </c>
      <c r="G141" s="262">
        <v>0</v>
      </c>
      <c r="H141" s="262">
        <v>0</v>
      </c>
      <c r="I141" s="266">
        <v>0</v>
      </c>
      <c r="J141" s="250"/>
    </row>
    <row r="142" spans="1:10">
      <c r="A142" s="265" t="s">
        <v>33</v>
      </c>
      <c r="B142" s="265" t="s">
        <v>162</v>
      </c>
      <c r="C142" s="263">
        <v>0</v>
      </c>
      <c r="D142" s="264">
        <v>0</v>
      </c>
      <c r="E142" s="262">
        <v>0</v>
      </c>
      <c r="F142" s="262">
        <v>0</v>
      </c>
      <c r="G142" s="262">
        <v>0</v>
      </c>
      <c r="H142" s="262">
        <v>0</v>
      </c>
      <c r="I142" s="266">
        <v>0</v>
      </c>
      <c r="J142" s="250"/>
    </row>
    <row r="143" spans="1:10">
      <c r="A143" s="265" t="s">
        <v>33</v>
      </c>
      <c r="B143" s="265" t="s">
        <v>296</v>
      </c>
      <c r="C143" s="263">
        <v>0</v>
      </c>
      <c r="D143" s="264">
        <v>0</v>
      </c>
      <c r="E143" s="262">
        <v>0</v>
      </c>
      <c r="F143" s="262">
        <v>0</v>
      </c>
      <c r="G143" s="262">
        <v>0</v>
      </c>
      <c r="H143" s="262">
        <v>0</v>
      </c>
      <c r="I143" s="266">
        <v>0</v>
      </c>
      <c r="J143" s="250"/>
    </row>
    <row r="144" spans="1:10">
      <c r="A144" s="265" t="s">
        <v>33</v>
      </c>
      <c r="B144" s="265" t="s">
        <v>297</v>
      </c>
      <c r="C144" s="263">
        <v>0</v>
      </c>
      <c r="D144" s="264">
        <v>0</v>
      </c>
      <c r="E144" s="262">
        <v>0</v>
      </c>
      <c r="F144" s="262">
        <v>0</v>
      </c>
      <c r="G144" s="262">
        <v>0</v>
      </c>
      <c r="H144" s="262">
        <v>0</v>
      </c>
      <c r="I144" s="266">
        <v>0</v>
      </c>
      <c r="J144" s="250"/>
    </row>
    <row r="145" spans="1:10">
      <c r="A145" s="265" t="s">
        <v>33</v>
      </c>
      <c r="B145" s="265" t="s">
        <v>33</v>
      </c>
      <c r="C145" s="263">
        <v>0</v>
      </c>
      <c r="D145" s="264">
        <v>0</v>
      </c>
      <c r="E145" s="262">
        <v>0</v>
      </c>
      <c r="F145" s="262">
        <v>0</v>
      </c>
      <c r="G145" s="262">
        <v>0</v>
      </c>
      <c r="H145" s="262">
        <v>0</v>
      </c>
      <c r="I145" s="266">
        <v>0</v>
      </c>
      <c r="J145" s="250"/>
    </row>
    <row r="146" spans="1:10">
      <c r="A146" s="265" t="s">
        <v>58</v>
      </c>
      <c r="B146" s="265" t="s">
        <v>58</v>
      </c>
      <c r="C146" s="263">
        <v>1</v>
      </c>
      <c r="D146" s="264">
        <v>0</v>
      </c>
      <c r="E146" s="262">
        <v>0</v>
      </c>
      <c r="F146" s="262">
        <v>0</v>
      </c>
      <c r="G146" s="262">
        <v>0</v>
      </c>
      <c r="H146" s="262">
        <v>0</v>
      </c>
      <c r="I146" s="270">
        <v>1</v>
      </c>
      <c r="J146" s="250"/>
    </row>
    <row r="147" spans="1:10">
      <c r="A147" s="265" t="s">
        <v>58</v>
      </c>
      <c r="B147" s="265" t="s">
        <v>158</v>
      </c>
      <c r="C147" s="263">
        <v>0</v>
      </c>
      <c r="D147" s="264">
        <v>0</v>
      </c>
      <c r="E147" s="262">
        <v>0</v>
      </c>
      <c r="F147" s="262">
        <v>0</v>
      </c>
      <c r="G147" s="262">
        <v>0</v>
      </c>
      <c r="H147" s="262">
        <v>0</v>
      </c>
      <c r="I147" s="266">
        <v>0</v>
      </c>
      <c r="J147" s="250"/>
    </row>
    <row r="148" spans="1:10">
      <c r="A148" s="265" t="s">
        <v>58</v>
      </c>
      <c r="B148" s="265" t="s">
        <v>298</v>
      </c>
      <c r="C148" s="263">
        <v>0</v>
      </c>
      <c r="D148" s="264">
        <v>0</v>
      </c>
      <c r="E148" s="262">
        <v>0</v>
      </c>
      <c r="F148" s="262">
        <v>0</v>
      </c>
      <c r="G148" s="262">
        <v>0</v>
      </c>
      <c r="H148" s="262">
        <v>0</v>
      </c>
      <c r="I148" s="266">
        <v>0</v>
      </c>
      <c r="J148" s="250"/>
    </row>
    <row r="149" spans="1:10">
      <c r="A149" s="265" t="s">
        <v>58</v>
      </c>
      <c r="B149" s="265" t="s">
        <v>180</v>
      </c>
      <c r="C149" s="263">
        <v>0</v>
      </c>
      <c r="D149" s="264">
        <v>0</v>
      </c>
      <c r="E149" s="262">
        <v>0</v>
      </c>
      <c r="F149" s="262">
        <v>0</v>
      </c>
      <c r="G149" s="262">
        <v>0</v>
      </c>
      <c r="H149" s="262">
        <v>0</v>
      </c>
      <c r="I149" s="266">
        <v>0</v>
      </c>
      <c r="J149" s="250"/>
    </row>
    <row r="150" spans="1:10">
      <c r="A150" s="265" t="s">
        <v>58</v>
      </c>
      <c r="B150" s="265" t="s">
        <v>299</v>
      </c>
      <c r="C150" s="263">
        <v>1</v>
      </c>
      <c r="D150" s="264">
        <v>0</v>
      </c>
      <c r="E150" s="262">
        <v>0</v>
      </c>
      <c r="F150" s="262">
        <v>0</v>
      </c>
      <c r="G150" s="262">
        <v>0</v>
      </c>
      <c r="H150" s="262">
        <v>0</v>
      </c>
      <c r="I150" s="270">
        <v>1</v>
      </c>
      <c r="J150" s="250"/>
    </row>
    <row r="151" spans="1:10">
      <c r="A151" s="265" t="s">
        <v>30</v>
      </c>
      <c r="B151" s="265" t="s">
        <v>30</v>
      </c>
      <c r="C151" s="263">
        <v>0</v>
      </c>
      <c r="D151" s="264">
        <v>0</v>
      </c>
      <c r="E151" s="262">
        <v>0</v>
      </c>
      <c r="F151" s="262">
        <v>0</v>
      </c>
      <c r="G151" s="262">
        <v>0</v>
      </c>
      <c r="H151" s="262">
        <v>0</v>
      </c>
      <c r="I151" s="266">
        <v>0</v>
      </c>
      <c r="J151" s="250"/>
    </row>
    <row r="152" spans="1:10">
      <c r="A152" s="265" t="s">
        <v>30</v>
      </c>
      <c r="B152" s="265" t="s">
        <v>300</v>
      </c>
      <c r="C152" s="263">
        <v>0</v>
      </c>
      <c r="D152" s="264">
        <v>0</v>
      </c>
      <c r="E152" s="262">
        <v>0</v>
      </c>
      <c r="F152" s="262">
        <v>0</v>
      </c>
      <c r="G152" s="262">
        <v>0</v>
      </c>
      <c r="H152" s="262">
        <v>0</v>
      </c>
      <c r="I152" s="266">
        <v>0</v>
      </c>
      <c r="J152" s="250"/>
    </row>
    <row r="153" spans="1:10">
      <c r="A153" s="265" t="s">
        <v>30</v>
      </c>
      <c r="B153" s="265" t="s">
        <v>174</v>
      </c>
      <c r="C153" s="263">
        <v>0</v>
      </c>
      <c r="D153" s="264">
        <v>0</v>
      </c>
      <c r="E153" s="262">
        <v>0</v>
      </c>
      <c r="F153" s="262">
        <v>0</v>
      </c>
      <c r="G153" s="262">
        <v>0</v>
      </c>
      <c r="H153" s="262">
        <v>0</v>
      </c>
      <c r="I153" s="266">
        <v>0</v>
      </c>
      <c r="J153" s="250"/>
    </row>
    <row r="154" spans="1:10">
      <c r="A154" s="265" t="s">
        <v>30</v>
      </c>
      <c r="B154" s="265" t="s">
        <v>301</v>
      </c>
      <c r="C154" s="263">
        <v>0</v>
      </c>
      <c r="D154" s="264">
        <v>0</v>
      </c>
      <c r="E154" s="262">
        <v>0</v>
      </c>
      <c r="F154" s="262">
        <v>0</v>
      </c>
      <c r="G154" s="262">
        <v>0</v>
      </c>
      <c r="H154" s="262">
        <v>0</v>
      </c>
      <c r="I154" s="266">
        <v>0</v>
      </c>
      <c r="J154" s="250"/>
    </row>
    <row r="155" spans="1:10">
      <c r="A155" s="265" t="s">
        <v>30</v>
      </c>
      <c r="B155" s="265" t="s">
        <v>302</v>
      </c>
      <c r="C155" s="263">
        <v>0</v>
      </c>
      <c r="D155" s="264">
        <v>0</v>
      </c>
      <c r="E155" s="262">
        <v>0</v>
      </c>
      <c r="F155" s="262">
        <v>0</v>
      </c>
      <c r="G155" s="262">
        <v>0</v>
      </c>
      <c r="H155" s="262">
        <v>0</v>
      </c>
      <c r="I155" s="266">
        <v>0</v>
      </c>
      <c r="J155" s="250"/>
    </row>
    <row r="156" spans="1:10">
      <c r="A156" s="265" t="s">
        <v>30</v>
      </c>
      <c r="B156" s="265" t="s">
        <v>303</v>
      </c>
      <c r="C156" s="263">
        <v>0</v>
      </c>
      <c r="D156" s="264">
        <v>0</v>
      </c>
      <c r="E156" s="262">
        <v>0</v>
      </c>
      <c r="F156" s="262">
        <v>0</v>
      </c>
      <c r="G156" s="262">
        <v>0</v>
      </c>
      <c r="H156" s="262">
        <v>0</v>
      </c>
      <c r="I156" s="266">
        <v>0</v>
      </c>
      <c r="J156" s="250"/>
    </row>
    <row r="157" spans="1:10">
      <c r="A157" s="265" t="s">
        <v>30</v>
      </c>
      <c r="B157" s="265" t="s">
        <v>304</v>
      </c>
      <c r="C157" s="263">
        <v>0</v>
      </c>
      <c r="D157" s="264">
        <v>0</v>
      </c>
      <c r="E157" s="262">
        <v>0</v>
      </c>
      <c r="F157" s="262">
        <v>0</v>
      </c>
      <c r="G157" s="262">
        <v>0</v>
      </c>
      <c r="H157" s="262">
        <v>0</v>
      </c>
      <c r="I157" s="266">
        <v>0</v>
      </c>
      <c r="J157" s="250"/>
    </row>
    <row r="158" spans="1:10">
      <c r="A158" s="265" t="s">
        <v>30</v>
      </c>
      <c r="B158" s="265" t="s">
        <v>189</v>
      </c>
      <c r="C158" s="263">
        <v>0</v>
      </c>
      <c r="D158" s="264">
        <v>0</v>
      </c>
      <c r="E158" s="262">
        <v>0</v>
      </c>
      <c r="F158" s="262">
        <v>0</v>
      </c>
      <c r="G158" s="262">
        <v>0</v>
      </c>
      <c r="H158" s="262">
        <v>0</v>
      </c>
      <c r="I158" s="266">
        <v>0</v>
      </c>
      <c r="J158" s="250"/>
    </row>
    <row r="159" spans="1:10">
      <c r="A159" s="265" t="s">
        <v>30</v>
      </c>
      <c r="B159" s="265" t="s">
        <v>225</v>
      </c>
      <c r="C159" s="263">
        <v>0</v>
      </c>
      <c r="D159" s="264">
        <v>0</v>
      </c>
      <c r="E159" s="262">
        <v>0</v>
      </c>
      <c r="F159" s="262">
        <v>0</v>
      </c>
      <c r="G159" s="262">
        <v>0</v>
      </c>
      <c r="H159" s="262">
        <v>0</v>
      </c>
      <c r="I159" s="266">
        <v>0</v>
      </c>
      <c r="J159" s="250"/>
    </row>
    <row r="160" spans="1:10">
      <c r="A160" s="265" t="s">
        <v>30</v>
      </c>
      <c r="B160" s="265" t="s">
        <v>305</v>
      </c>
      <c r="C160" s="263">
        <v>0</v>
      </c>
      <c r="D160" s="264">
        <v>0</v>
      </c>
      <c r="E160" s="262">
        <v>0</v>
      </c>
      <c r="F160" s="262">
        <v>0</v>
      </c>
      <c r="G160" s="262">
        <v>0</v>
      </c>
      <c r="H160" s="262">
        <v>0</v>
      </c>
      <c r="I160" s="266">
        <v>0</v>
      </c>
      <c r="J160" s="250"/>
    </row>
    <row r="161" spans="1:10">
      <c r="A161" s="265" t="s">
        <v>35</v>
      </c>
      <c r="B161" s="265" t="s">
        <v>35</v>
      </c>
      <c r="C161" s="263">
        <v>0</v>
      </c>
      <c r="D161" s="264">
        <v>0</v>
      </c>
      <c r="E161" s="262">
        <v>0</v>
      </c>
      <c r="F161" s="262">
        <v>0</v>
      </c>
      <c r="G161" s="262">
        <v>0</v>
      </c>
      <c r="H161" s="262">
        <v>0</v>
      </c>
      <c r="I161" s="266">
        <v>0</v>
      </c>
      <c r="J161" s="250"/>
    </row>
    <row r="162" spans="1:10">
      <c r="A162" s="265" t="s">
        <v>35</v>
      </c>
      <c r="B162" s="265" t="s">
        <v>306</v>
      </c>
      <c r="C162" s="263">
        <v>0</v>
      </c>
      <c r="D162" s="264">
        <v>0</v>
      </c>
      <c r="E162" s="262">
        <v>0</v>
      </c>
      <c r="F162" s="262">
        <v>0</v>
      </c>
      <c r="G162" s="262">
        <v>0</v>
      </c>
      <c r="H162" s="262">
        <v>0</v>
      </c>
      <c r="I162" s="266">
        <v>0</v>
      </c>
      <c r="J162" s="250"/>
    </row>
    <row r="163" spans="1:10">
      <c r="A163" s="265" t="s">
        <v>35</v>
      </c>
      <c r="B163" s="265" t="s">
        <v>307</v>
      </c>
      <c r="C163" s="263">
        <v>0</v>
      </c>
      <c r="D163" s="264">
        <v>0</v>
      </c>
      <c r="E163" s="262">
        <v>0</v>
      </c>
      <c r="F163" s="262">
        <v>0</v>
      </c>
      <c r="G163" s="262">
        <v>0</v>
      </c>
      <c r="H163" s="262">
        <v>0</v>
      </c>
      <c r="I163" s="266">
        <v>0</v>
      </c>
      <c r="J163" s="250"/>
    </row>
    <row r="164" spans="1:10">
      <c r="A164" s="265" t="s">
        <v>35</v>
      </c>
      <c r="B164" s="265" t="s">
        <v>308</v>
      </c>
      <c r="C164" s="263">
        <v>0</v>
      </c>
      <c r="D164" s="264">
        <v>0</v>
      </c>
      <c r="E164" s="262">
        <v>0</v>
      </c>
      <c r="F164" s="262">
        <v>0</v>
      </c>
      <c r="G164" s="262">
        <v>0</v>
      </c>
      <c r="H164" s="262">
        <v>0</v>
      </c>
      <c r="I164" s="266">
        <v>0</v>
      </c>
      <c r="J164" s="250"/>
    </row>
    <row r="165" spans="1:10">
      <c r="A165" s="265" t="s">
        <v>59</v>
      </c>
      <c r="B165" s="265" t="s">
        <v>253</v>
      </c>
      <c r="C165" s="263">
        <v>1</v>
      </c>
      <c r="D165" s="264">
        <v>0</v>
      </c>
      <c r="E165" s="262">
        <v>0</v>
      </c>
      <c r="F165" s="262">
        <v>0</v>
      </c>
      <c r="G165" s="262">
        <v>0</v>
      </c>
      <c r="H165" s="262">
        <v>0</v>
      </c>
      <c r="I165" s="270">
        <v>1</v>
      </c>
      <c r="J165" s="250"/>
    </row>
    <row r="166" spans="1:10">
      <c r="A166" s="265" t="s">
        <v>59</v>
      </c>
      <c r="B166" s="265" t="s">
        <v>59</v>
      </c>
      <c r="C166" s="263">
        <v>0</v>
      </c>
      <c r="D166" s="264">
        <v>0</v>
      </c>
      <c r="E166" s="262">
        <v>0</v>
      </c>
      <c r="F166" s="262">
        <v>0</v>
      </c>
      <c r="G166" s="262">
        <v>0</v>
      </c>
      <c r="H166" s="262">
        <v>0</v>
      </c>
      <c r="I166" s="266">
        <v>0</v>
      </c>
      <c r="J166" s="250"/>
    </row>
    <row r="167" spans="1:10">
      <c r="A167" s="265" t="s">
        <v>59</v>
      </c>
      <c r="B167" s="265" t="s">
        <v>178</v>
      </c>
      <c r="C167" s="263">
        <v>1</v>
      </c>
      <c r="D167" s="264">
        <v>0</v>
      </c>
      <c r="E167" s="262">
        <v>0</v>
      </c>
      <c r="F167" s="262">
        <v>0</v>
      </c>
      <c r="G167" s="262">
        <v>0</v>
      </c>
      <c r="H167" s="262">
        <v>0</v>
      </c>
      <c r="I167" s="270">
        <v>1</v>
      </c>
      <c r="J167" s="250"/>
    </row>
    <row r="168" spans="1:10">
      <c r="A168" s="265" t="s">
        <v>59</v>
      </c>
      <c r="B168" s="265" t="s">
        <v>164</v>
      </c>
      <c r="C168" s="263">
        <v>0</v>
      </c>
      <c r="D168" s="264">
        <v>0</v>
      </c>
      <c r="E168" s="262">
        <v>0</v>
      </c>
      <c r="F168" s="262">
        <v>0</v>
      </c>
      <c r="G168" s="262">
        <v>0</v>
      </c>
      <c r="H168" s="262">
        <v>0</v>
      </c>
      <c r="I168" s="266">
        <v>0</v>
      </c>
      <c r="J168" s="250"/>
    </row>
    <row r="169" spans="1:10">
      <c r="A169" s="265" t="s">
        <v>59</v>
      </c>
      <c r="B169" s="265" t="s">
        <v>181</v>
      </c>
      <c r="C169" s="263">
        <v>0</v>
      </c>
      <c r="D169" s="264">
        <v>0</v>
      </c>
      <c r="E169" s="262">
        <v>0</v>
      </c>
      <c r="F169" s="262">
        <v>0</v>
      </c>
      <c r="G169" s="262">
        <v>0</v>
      </c>
      <c r="H169" s="262">
        <v>0</v>
      </c>
      <c r="I169" s="266">
        <v>0</v>
      </c>
      <c r="J169" s="250"/>
    </row>
    <row r="170" spans="1:10">
      <c r="A170" s="265" t="s">
        <v>59</v>
      </c>
      <c r="B170" s="265" t="s">
        <v>166</v>
      </c>
      <c r="C170" s="263">
        <v>0</v>
      </c>
      <c r="D170" s="264">
        <v>0</v>
      </c>
      <c r="E170" s="262">
        <v>0</v>
      </c>
      <c r="F170" s="262">
        <v>0</v>
      </c>
      <c r="G170" s="262">
        <v>0</v>
      </c>
      <c r="H170" s="262">
        <v>0</v>
      </c>
      <c r="I170" s="266">
        <v>0</v>
      </c>
      <c r="J170" s="250"/>
    </row>
    <row r="171" spans="1:10">
      <c r="A171" s="265" t="s">
        <v>59</v>
      </c>
      <c r="B171" s="265" t="s">
        <v>182</v>
      </c>
      <c r="C171" s="263">
        <v>0</v>
      </c>
      <c r="D171" s="264">
        <v>0</v>
      </c>
      <c r="E171" s="262">
        <v>0</v>
      </c>
      <c r="F171" s="262">
        <v>0</v>
      </c>
      <c r="G171" s="262">
        <v>0</v>
      </c>
      <c r="H171" s="262">
        <v>0</v>
      </c>
      <c r="I171" s="266">
        <v>0</v>
      </c>
      <c r="J171" s="250"/>
    </row>
    <row r="172" spans="1:10">
      <c r="A172" s="265" t="s">
        <v>59</v>
      </c>
      <c r="B172" s="265" t="s">
        <v>309</v>
      </c>
      <c r="C172" s="263">
        <v>0</v>
      </c>
      <c r="D172" s="264">
        <v>0</v>
      </c>
      <c r="E172" s="262">
        <v>0</v>
      </c>
      <c r="F172" s="262">
        <v>0</v>
      </c>
      <c r="G172" s="262">
        <v>0</v>
      </c>
      <c r="H172" s="262">
        <v>0</v>
      </c>
      <c r="I172" s="266">
        <v>0</v>
      </c>
      <c r="J172" s="250"/>
    </row>
    <row r="173" spans="1:10">
      <c r="A173" s="265" t="s">
        <v>60</v>
      </c>
      <c r="B173" s="265" t="s">
        <v>310</v>
      </c>
      <c r="C173" s="263">
        <v>0</v>
      </c>
      <c r="D173" s="264">
        <v>0</v>
      </c>
      <c r="E173" s="262">
        <v>0</v>
      </c>
      <c r="F173" s="262">
        <v>0</v>
      </c>
      <c r="G173" s="262">
        <v>0</v>
      </c>
      <c r="H173" s="262">
        <v>0</v>
      </c>
      <c r="I173" s="266">
        <v>0</v>
      </c>
      <c r="J173" s="250"/>
    </row>
    <row r="174" spans="1:10">
      <c r="A174" s="265" t="s">
        <v>60</v>
      </c>
      <c r="B174" s="265" t="s">
        <v>311</v>
      </c>
      <c r="C174" s="263">
        <v>0</v>
      </c>
      <c r="D174" s="264">
        <v>0</v>
      </c>
      <c r="E174" s="262">
        <v>0</v>
      </c>
      <c r="F174" s="262">
        <v>0</v>
      </c>
      <c r="G174" s="262">
        <v>0</v>
      </c>
      <c r="H174" s="262">
        <v>0</v>
      </c>
      <c r="I174" s="266">
        <v>0</v>
      </c>
      <c r="J174" s="250"/>
    </row>
    <row r="175" spans="1:10">
      <c r="A175" s="265" t="s">
        <v>60</v>
      </c>
      <c r="B175" s="265" t="s">
        <v>312</v>
      </c>
      <c r="C175" s="263">
        <v>0</v>
      </c>
      <c r="D175" s="264">
        <v>0</v>
      </c>
      <c r="E175" s="262">
        <v>0</v>
      </c>
      <c r="F175" s="262">
        <v>0</v>
      </c>
      <c r="G175" s="262">
        <v>0</v>
      </c>
      <c r="H175" s="262">
        <v>0</v>
      </c>
      <c r="I175" s="266">
        <v>0</v>
      </c>
      <c r="J175" s="250"/>
    </row>
    <row r="176" spans="1:10">
      <c r="A176" s="265" t="s">
        <v>60</v>
      </c>
      <c r="B176" s="265" t="s">
        <v>60</v>
      </c>
      <c r="C176" s="263">
        <v>0</v>
      </c>
      <c r="D176" s="264">
        <v>0</v>
      </c>
      <c r="E176" s="262">
        <v>0</v>
      </c>
      <c r="F176" s="262">
        <v>0</v>
      </c>
      <c r="G176" s="262">
        <v>0</v>
      </c>
      <c r="H176" s="262">
        <v>0</v>
      </c>
      <c r="I176" s="266">
        <v>0</v>
      </c>
      <c r="J176" s="250"/>
    </row>
    <row r="177" spans="1:10">
      <c r="A177" s="265" t="s">
        <v>60</v>
      </c>
      <c r="B177" s="265" t="s">
        <v>313</v>
      </c>
      <c r="C177" s="263">
        <v>0</v>
      </c>
      <c r="D177" s="264">
        <v>0</v>
      </c>
      <c r="E177" s="262">
        <v>0</v>
      </c>
      <c r="F177" s="262">
        <v>0</v>
      </c>
      <c r="G177" s="262">
        <v>0</v>
      </c>
      <c r="H177" s="262">
        <v>0</v>
      </c>
      <c r="I177" s="266">
        <v>0</v>
      </c>
      <c r="J177" s="250"/>
    </row>
    <row r="178" spans="1:10">
      <c r="A178" s="265" t="s">
        <v>60</v>
      </c>
      <c r="B178" s="265" t="s">
        <v>314</v>
      </c>
      <c r="C178" s="263">
        <v>0</v>
      </c>
      <c r="D178" s="264">
        <v>0</v>
      </c>
      <c r="E178" s="262">
        <v>0</v>
      </c>
      <c r="F178" s="262">
        <v>0</v>
      </c>
      <c r="G178" s="262">
        <v>0</v>
      </c>
      <c r="H178" s="262">
        <v>0</v>
      </c>
      <c r="I178" s="266">
        <v>0</v>
      </c>
      <c r="J178" s="250"/>
    </row>
    <row r="179" spans="1:10">
      <c r="A179" s="265" t="s">
        <v>60</v>
      </c>
      <c r="B179" s="265" t="s">
        <v>315</v>
      </c>
      <c r="C179" s="263">
        <v>0</v>
      </c>
      <c r="D179" s="264">
        <v>0</v>
      </c>
      <c r="E179" s="262">
        <v>0</v>
      </c>
      <c r="F179" s="262">
        <v>0</v>
      </c>
      <c r="G179" s="262">
        <v>0</v>
      </c>
      <c r="H179" s="262">
        <v>0</v>
      </c>
      <c r="I179" s="266">
        <v>0</v>
      </c>
      <c r="J179" s="250"/>
    </row>
    <row r="180" spans="1:10">
      <c r="A180" s="265" t="s">
        <v>60</v>
      </c>
      <c r="B180" s="265" t="s">
        <v>316</v>
      </c>
      <c r="C180" s="263">
        <v>0</v>
      </c>
      <c r="D180" s="264">
        <v>0</v>
      </c>
      <c r="E180" s="262">
        <v>0</v>
      </c>
      <c r="F180" s="262">
        <v>0</v>
      </c>
      <c r="G180" s="262">
        <v>0</v>
      </c>
      <c r="H180" s="262">
        <v>0</v>
      </c>
      <c r="I180" s="266">
        <v>0</v>
      </c>
      <c r="J180" s="250"/>
    </row>
    <row r="181" spans="1:10">
      <c r="A181" s="265" t="s">
        <v>61</v>
      </c>
      <c r="B181" s="265" t="s">
        <v>61</v>
      </c>
      <c r="C181" s="263">
        <v>0</v>
      </c>
      <c r="D181" s="264">
        <v>0</v>
      </c>
      <c r="E181" s="262">
        <v>0</v>
      </c>
      <c r="F181" s="262">
        <v>0</v>
      </c>
      <c r="G181" s="262">
        <v>0</v>
      </c>
      <c r="H181" s="262">
        <v>0</v>
      </c>
      <c r="I181" s="266">
        <v>0</v>
      </c>
      <c r="J181" s="250"/>
    </row>
    <row r="182" spans="1:10">
      <c r="A182" s="265" t="s">
        <v>61</v>
      </c>
      <c r="B182" s="265" t="s">
        <v>317</v>
      </c>
      <c r="C182" s="263">
        <v>0</v>
      </c>
      <c r="D182" s="264">
        <v>0</v>
      </c>
      <c r="E182" s="262">
        <v>0</v>
      </c>
      <c r="F182" s="262">
        <v>0</v>
      </c>
      <c r="G182" s="262">
        <v>0</v>
      </c>
      <c r="H182" s="262">
        <v>0</v>
      </c>
      <c r="I182" s="266">
        <v>0</v>
      </c>
      <c r="J182" s="250"/>
    </row>
    <row r="183" spans="1:10">
      <c r="A183" s="265" t="s">
        <v>61</v>
      </c>
      <c r="B183" s="265" t="s">
        <v>179</v>
      </c>
      <c r="C183" s="263">
        <v>0</v>
      </c>
      <c r="D183" s="264">
        <v>0</v>
      </c>
      <c r="E183" s="262">
        <v>0</v>
      </c>
      <c r="F183" s="262">
        <v>0</v>
      </c>
      <c r="G183" s="262">
        <v>0</v>
      </c>
      <c r="H183" s="262">
        <v>0</v>
      </c>
      <c r="I183" s="266">
        <v>0</v>
      </c>
      <c r="J183" s="250"/>
    </row>
    <row r="184" spans="1:10">
      <c r="A184" s="265" t="s">
        <v>61</v>
      </c>
      <c r="B184" s="265" t="s">
        <v>318</v>
      </c>
      <c r="C184" s="263">
        <v>0</v>
      </c>
      <c r="D184" s="264">
        <v>0</v>
      </c>
      <c r="E184" s="262">
        <v>0</v>
      </c>
      <c r="F184" s="262">
        <v>0</v>
      </c>
      <c r="G184" s="262">
        <v>0</v>
      </c>
      <c r="H184" s="262">
        <v>0</v>
      </c>
      <c r="I184" s="266">
        <v>0</v>
      </c>
      <c r="J184" s="250"/>
    </row>
    <row r="185" spans="1:10">
      <c r="A185" s="265" t="s">
        <v>61</v>
      </c>
      <c r="B185" s="265" t="s">
        <v>319</v>
      </c>
      <c r="C185" s="263">
        <v>0</v>
      </c>
      <c r="D185" s="264">
        <v>0</v>
      </c>
      <c r="E185" s="262">
        <v>0</v>
      </c>
      <c r="F185" s="262">
        <v>0</v>
      </c>
      <c r="G185" s="262">
        <v>0</v>
      </c>
      <c r="H185" s="262">
        <v>0</v>
      </c>
      <c r="I185" s="266">
        <v>0</v>
      </c>
      <c r="J185" s="250"/>
    </row>
    <row r="186" spans="1:10">
      <c r="A186" s="265" t="s">
        <v>61</v>
      </c>
      <c r="B186" s="265" t="s">
        <v>320</v>
      </c>
      <c r="C186" s="263">
        <v>0</v>
      </c>
      <c r="D186" s="264">
        <v>0</v>
      </c>
      <c r="E186" s="262">
        <v>0</v>
      </c>
      <c r="F186" s="262">
        <v>0</v>
      </c>
      <c r="G186" s="262">
        <v>0</v>
      </c>
      <c r="H186" s="262">
        <v>0</v>
      </c>
      <c r="I186" s="266">
        <v>0</v>
      </c>
      <c r="J186" s="250"/>
    </row>
    <row r="187" spans="1:10">
      <c r="A187" s="265" t="s">
        <v>62</v>
      </c>
      <c r="B187" s="265" t="s">
        <v>62</v>
      </c>
      <c r="C187" s="263">
        <v>0</v>
      </c>
      <c r="D187" s="264">
        <v>0</v>
      </c>
      <c r="E187" s="262">
        <v>0</v>
      </c>
      <c r="F187" s="262">
        <v>0</v>
      </c>
      <c r="G187" s="262">
        <v>0</v>
      </c>
      <c r="H187" s="262">
        <v>0</v>
      </c>
      <c r="I187" s="266">
        <v>0</v>
      </c>
      <c r="J187" s="250"/>
    </row>
    <row r="188" spans="1:10">
      <c r="A188" s="265" t="s">
        <v>62</v>
      </c>
      <c r="B188" s="265" t="s">
        <v>321</v>
      </c>
      <c r="C188" s="263">
        <v>0</v>
      </c>
      <c r="D188" s="264">
        <v>0</v>
      </c>
      <c r="E188" s="262">
        <v>0</v>
      </c>
      <c r="F188" s="262">
        <v>0</v>
      </c>
      <c r="G188" s="262">
        <v>0</v>
      </c>
      <c r="H188" s="262">
        <v>0</v>
      </c>
      <c r="I188" s="266">
        <v>0</v>
      </c>
      <c r="J188" s="250"/>
    </row>
    <row r="189" spans="1:10">
      <c r="A189" s="265" t="s">
        <v>62</v>
      </c>
      <c r="B189" s="265" t="s">
        <v>322</v>
      </c>
      <c r="C189" s="263">
        <v>0</v>
      </c>
      <c r="D189" s="264">
        <v>1</v>
      </c>
      <c r="E189" s="262">
        <v>1</v>
      </c>
      <c r="F189" s="262">
        <v>0</v>
      </c>
      <c r="G189" s="262">
        <v>0</v>
      </c>
      <c r="H189" s="262">
        <v>0</v>
      </c>
      <c r="I189" s="348">
        <v>2</v>
      </c>
      <c r="J189" s="250"/>
    </row>
    <row r="190" spans="1:10">
      <c r="A190" s="265" t="s">
        <v>62</v>
      </c>
      <c r="B190" s="265" t="s">
        <v>323</v>
      </c>
      <c r="C190" s="263">
        <v>0</v>
      </c>
      <c r="D190" s="264">
        <v>0</v>
      </c>
      <c r="E190" s="262">
        <v>0</v>
      </c>
      <c r="F190" s="262">
        <v>0</v>
      </c>
      <c r="G190" s="262">
        <v>0</v>
      </c>
      <c r="H190" s="262">
        <v>0</v>
      </c>
      <c r="I190" s="266">
        <v>0</v>
      </c>
      <c r="J190" s="250"/>
    </row>
    <row r="191" spans="1:10">
      <c r="A191" s="265" t="s">
        <v>63</v>
      </c>
      <c r="B191" s="265" t="s">
        <v>63</v>
      </c>
      <c r="C191" s="263">
        <v>0</v>
      </c>
      <c r="D191" s="264">
        <v>0</v>
      </c>
      <c r="E191" s="262">
        <v>0</v>
      </c>
      <c r="F191" s="262">
        <v>0</v>
      </c>
      <c r="G191" s="262">
        <v>0</v>
      </c>
      <c r="H191" s="262">
        <v>0</v>
      </c>
      <c r="I191" s="266">
        <v>0</v>
      </c>
      <c r="J191" s="250"/>
    </row>
    <row r="192" spans="1:10">
      <c r="A192" s="265" t="s">
        <v>63</v>
      </c>
      <c r="B192" s="265" t="s">
        <v>324</v>
      </c>
      <c r="C192" s="263">
        <v>0</v>
      </c>
      <c r="D192" s="264">
        <v>0</v>
      </c>
      <c r="E192" s="262">
        <v>0</v>
      </c>
      <c r="F192" s="262">
        <v>0</v>
      </c>
      <c r="G192" s="262">
        <v>0</v>
      </c>
      <c r="H192" s="262">
        <v>0</v>
      </c>
      <c r="I192" s="266">
        <v>0</v>
      </c>
      <c r="J192" s="250"/>
    </row>
    <row r="193" spans="1:10">
      <c r="A193" s="265" t="s">
        <v>63</v>
      </c>
      <c r="B193" s="265" t="s">
        <v>269</v>
      </c>
      <c r="C193" s="263">
        <v>0</v>
      </c>
      <c r="D193" s="264">
        <v>0</v>
      </c>
      <c r="E193" s="262">
        <v>0</v>
      </c>
      <c r="F193" s="262">
        <v>0</v>
      </c>
      <c r="G193" s="262">
        <v>0</v>
      </c>
      <c r="H193" s="262">
        <v>0</v>
      </c>
      <c r="I193" s="266">
        <v>0</v>
      </c>
      <c r="J193" s="250"/>
    </row>
    <row r="194" spans="1:10">
      <c r="A194" s="265" t="s">
        <v>63</v>
      </c>
      <c r="B194" s="265" t="s">
        <v>325</v>
      </c>
      <c r="C194" s="263">
        <v>1</v>
      </c>
      <c r="D194" s="264">
        <v>0</v>
      </c>
      <c r="E194" s="262">
        <v>0</v>
      </c>
      <c r="F194" s="262">
        <v>0</v>
      </c>
      <c r="G194" s="262">
        <v>0</v>
      </c>
      <c r="H194" s="262">
        <v>0</v>
      </c>
      <c r="I194" s="270">
        <v>1</v>
      </c>
      <c r="J194" s="250"/>
    </row>
    <row r="195" spans="1:10">
      <c r="A195" s="265" t="s">
        <v>63</v>
      </c>
      <c r="B195" s="265" t="s">
        <v>326</v>
      </c>
      <c r="C195" s="263">
        <v>0</v>
      </c>
      <c r="D195" s="264">
        <v>2</v>
      </c>
      <c r="E195" s="262">
        <v>0</v>
      </c>
      <c r="F195" s="262">
        <v>0</v>
      </c>
      <c r="G195" s="262">
        <v>0</v>
      </c>
      <c r="H195" s="262">
        <v>2</v>
      </c>
      <c r="I195" s="331">
        <v>3</v>
      </c>
      <c r="J195" s="250"/>
    </row>
    <row r="196" spans="1:10" ht="22.5">
      <c r="A196" s="230" t="s">
        <v>327</v>
      </c>
      <c r="B196" s="231"/>
      <c r="C196" s="232">
        <f>SUM(C3:C195)</f>
        <v>143</v>
      </c>
      <c r="D196" s="261">
        <f>E196+F196+G196+H196</f>
        <v>42</v>
      </c>
      <c r="E196" s="233">
        <f>SUM(E3:E195)</f>
        <v>12</v>
      </c>
      <c r="F196" s="233">
        <f>SUM(F3:F195)</f>
        <v>10</v>
      </c>
      <c r="G196" s="233">
        <f>SUM(G3:G195)</f>
        <v>15</v>
      </c>
      <c r="H196" s="233">
        <f>SUM(H3:H195)</f>
        <v>5</v>
      </c>
      <c r="I196" s="332"/>
      <c r="J196" s="234"/>
    </row>
    <row r="197" spans="1:10">
      <c r="A197" s="235" t="s">
        <v>500</v>
      </c>
      <c r="B197" s="236"/>
      <c r="C197" s="374">
        <f>C196+D196</f>
        <v>185</v>
      </c>
      <c r="D197" s="375"/>
      <c r="I197" s="243"/>
    </row>
    <row r="198" spans="1:10">
      <c r="I198" s="243"/>
    </row>
    <row r="199" spans="1:10">
      <c r="I199" s="243"/>
      <c r="J199" s="237"/>
    </row>
    <row r="200" spans="1:10">
      <c r="I200" s="243"/>
    </row>
    <row r="201" spans="1:10">
      <c r="I201" s="243"/>
    </row>
    <row r="202" spans="1:10">
      <c r="I202" s="243"/>
    </row>
    <row r="203" spans="1:10">
      <c r="A203" s="229"/>
      <c r="I203" s="243"/>
    </row>
    <row r="204" spans="1:10">
      <c r="I204" s="243"/>
    </row>
    <row r="205" spans="1:10">
      <c r="I205" s="243"/>
    </row>
    <row r="206" spans="1:10">
      <c r="I206" s="243"/>
    </row>
    <row r="207" spans="1:10">
      <c r="I207" s="243"/>
    </row>
    <row r="208" spans="1:10">
      <c r="I208" s="243"/>
    </row>
    <row r="209" spans="9:9">
      <c r="I209" s="243"/>
    </row>
    <row r="210" spans="9:9">
      <c r="I210" s="243"/>
    </row>
    <row r="211" spans="9:9">
      <c r="I211" s="243"/>
    </row>
    <row r="212" spans="9:9">
      <c r="I212" s="243"/>
    </row>
    <row r="213" spans="9:9">
      <c r="I213" s="243"/>
    </row>
    <row r="214" spans="9:9">
      <c r="I214" s="243"/>
    </row>
    <row r="215" spans="9:9">
      <c r="I215" s="243"/>
    </row>
    <row r="216" spans="9:9">
      <c r="I216" s="243"/>
    </row>
    <row r="217" spans="9:9">
      <c r="I217" s="243"/>
    </row>
    <row r="218" spans="9:9">
      <c r="I218" s="243"/>
    </row>
    <row r="219" spans="9:9">
      <c r="I219" s="243"/>
    </row>
    <row r="220" spans="9:9">
      <c r="I220" s="243"/>
    </row>
    <row r="221" spans="9:9">
      <c r="I221" s="243"/>
    </row>
    <row r="222" spans="9:9">
      <c r="I222" s="243"/>
    </row>
    <row r="223" spans="9:9">
      <c r="I223" s="243"/>
    </row>
    <row r="224" spans="9:9">
      <c r="I224" s="243"/>
    </row>
    <row r="225" spans="9:9">
      <c r="I225" s="243"/>
    </row>
  </sheetData>
  <autoFilter ref="A2:Q197">
    <filterColumn colId="8"/>
  </autoFilter>
  <mergeCells count="2">
    <mergeCell ref="K4:Q4"/>
    <mergeCell ref="C197:D197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99"/>
  </sheetPr>
  <dimension ref="A1:AJ182"/>
  <sheetViews>
    <sheetView workbookViewId="0">
      <selection activeCell="F184" sqref="F184"/>
    </sheetView>
  </sheetViews>
  <sheetFormatPr defaultRowHeight="23.25"/>
  <cols>
    <col min="1" max="1" width="20.140625" style="330" customWidth="1"/>
    <col min="2" max="2" width="20.28515625" style="330" bestFit="1" customWidth="1"/>
    <col min="3" max="3" width="18.140625" style="330" bestFit="1" customWidth="1"/>
    <col min="4" max="31" width="5.28515625" style="330" customWidth="1"/>
    <col min="32" max="34" width="5.140625" style="330" customWidth="1"/>
    <col min="35" max="35" width="5.42578125" style="330" customWidth="1"/>
    <col min="36" max="36" width="14.85546875" style="330" bestFit="1" customWidth="1"/>
    <col min="37" max="16384" width="9.140625" style="330"/>
  </cols>
  <sheetData>
    <row r="1" spans="1:36">
      <c r="A1" s="267" t="s">
        <v>365</v>
      </c>
      <c r="B1" s="267"/>
    </row>
    <row r="2" spans="1:36" ht="25.5">
      <c r="A2"/>
      <c r="B2" s="268" t="s">
        <v>501</v>
      </c>
    </row>
    <row r="4" spans="1:36">
      <c r="A4" s="334" t="s">
        <v>330</v>
      </c>
      <c r="B4" s="335"/>
      <c r="C4" s="335"/>
      <c r="D4" s="334" t="s">
        <v>331</v>
      </c>
      <c r="E4" s="335"/>
      <c r="F4" s="335"/>
      <c r="G4" s="335"/>
      <c r="H4" s="335"/>
      <c r="I4" s="335"/>
      <c r="J4" s="335"/>
      <c r="K4" s="335"/>
      <c r="L4" s="335"/>
      <c r="M4" s="335"/>
      <c r="N4" s="335"/>
      <c r="O4" s="335"/>
      <c r="P4" s="335"/>
      <c r="Q4" s="335"/>
      <c r="R4" s="335"/>
      <c r="S4" s="335"/>
      <c r="T4" s="335"/>
      <c r="U4" s="335"/>
      <c r="V4" s="335"/>
      <c r="W4" s="335"/>
      <c r="X4" s="335"/>
      <c r="Y4" s="335"/>
      <c r="Z4" s="335"/>
      <c r="AA4" s="335"/>
      <c r="AB4" s="335"/>
      <c r="AC4" s="335"/>
      <c r="AD4" s="335"/>
      <c r="AE4" s="335"/>
      <c r="AF4" s="335"/>
      <c r="AG4" s="335"/>
      <c r="AH4" s="335"/>
      <c r="AI4" s="335"/>
      <c r="AJ4" s="336"/>
    </row>
    <row r="5" spans="1:36">
      <c r="A5" s="334" t="s">
        <v>9</v>
      </c>
      <c r="B5" s="334" t="s">
        <v>42</v>
      </c>
      <c r="C5" s="334" t="s">
        <v>328</v>
      </c>
      <c r="D5" s="334">
        <v>0</v>
      </c>
      <c r="E5" s="337">
        <v>1</v>
      </c>
      <c r="F5" s="337">
        <v>2</v>
      </c>
      <c r="G5" s="337">
        <v>4</v>
      </c>
      <c r="H5" s="337">
        <v>7</v>
      </c>
      <c r="I5" s="337">
        <v>8</v>
      </c>
      <c r="J5" s="337">
        <v>9</v>
      </c>
      <c r="K5" s="337">
        <v>10</v>
      </c>
      <c r="L5" s="337">
        <v>11</v>
      </c>
      <c r="M5" s="337">
        <v>12</v>
      </c>
      <c r="N5" s="337">
        <v>13</v>
      </c>
      <c r="O5" s="337">
        <v>15</v>
      </c>
      <c r="P5" s="337">
        <v>16</v>
      </c>
      <c r="Q5" s="337">
        <v>18</v>
      </c>
      <c r="R5" s="337">
        <v>19</v>
      </c>
      <c r="S5" s="337">
        <v>21</v>
      </c>
      <c r="T5" s="337">
        <v>22</v>
      </c>
      <c r="U5" s="337">
        <v>23</v>
      </c>
      <c r="V5" s="337">
        <v>24</v>
      </c>
      <c r="W5" s="337">
        <v>25</v>
      </c>
      <c r="X5" s="337">
        <v>26</v>
      </c>
      <c r="Y5" s="337">
        <v>27</v>
      </c>
      <c r="Z5" s="337">
        <v>28</v>
      </c>
      <c r="AA5" s="337">
        <v>29</v>
      </c>
      <c r="AB5" s="337">
        <v>30</v>
      </c>
      <c r="AC5" s="337">
        <v>31</v>
      </c>
      <c r="AD5" s="337">
        <v>32</v>
      </c>
      <c r="AE5" s="337">
        <v>33</v>
      </c>
      <c r="AF5" s="337">
        <v>34</v>
      </c>
      <c r="AG5" s="337">
        <v>35</v>
      </c>
      <c r="AH5" s="337">
        <v>36</v>
      </c>
      <c r="AI5" s="337">
        <v>37</v>
      </c>
      <c r="AJ5" s="338" t="s">
        <v>332</v>
      </c>
    </row>
    <row r="6" spans="1:36">
      <c r="A6" s="339" t="s">
        <v>23</v>
      </c>
      <c r="B6" s="339" t="s">
        <v>23</v>
      </c>
      <c r="C6" s="339" t="s">
        <v>473</v>
      </c>
      <c r="D6" s="340"/>
      <c r="E6" s="341"/>
      <c r="F6" s="341"/>
      <c r="G6" s="341"/>
      <c r="H6" s="341"/>
      <c r="I6" s="341"/>
      <c r="J6" s="341"/>
      <c r="K6" s="341"/>
      <c r="L6" s="341"/>
      <c r="M6" s="341"/>
      <c r="N6" s="341"/>
      <c r="O6" s="341"/>
      <c r="P6" s="341"/>
      <c r="Q6" s="341"/>
      <c r="R6" s="341"/>
      <c r="S6" s="341"/>
      <c r="T6" s="341"/>
      <c r="U6" s="341"/>
      <c r="V6" s="341"/>
      <c r="W6" s="341"/>
      <c r="X6" s="341"/>
      <c r="Y6" s="341"/>
      <c r="Z6" s="341"/>
      <c r="AA6" s="341"/>
      <c r="AB6" s="341"/>
      <c r="AC6" s="341"/>
      <c r="AD6" s="341"/>
      <c r="AE6" s="341"/>
      <c r="AF6" s="341"/>
      <c r="AG6" s="341">
        <v>1</v>
      </c>
      <c r="AH6" s="341"/>
      <c r="AI6" s="341"/>
      <c r="AJ6" s="342">
        <v>1</v>
      </c>
    </row>
    <row r="7" spans="1:36">
      <c r="A7" s="343"/>
      <c r="B7" s="343"/>
      <c r="C7" s="344" t="s">
        <v>367</v>
      </c>
      <c r="D7" s="345"/>
      <c r="E7" s="346"/>
      <c r="F7" s="346"/>
      <c r="G7" s="346"/>
      <c r="H7" s="346"/>
      <c r="I7" s="346"/>
      <c r="J7" s="346"/>
      <c r="K7" s="346"/>
      <c r="L7" s="346"/>
      <c r="M7" s="346"/>
      <c r="N7" s="346"/>
      <c r="O7" s="346"/>
      <c r="P7" s="346"/>
      <c r="Q7" s="346"/>
      <c r="R7" s="346">
        <v>1</v>
      </c>
      <c r="S7" s="346"/>
      <c r="T7" s="346"/>
      <c r="U7" s="346"/>
      <c r="V7" s="346"/>
      <c r="W7" s="346"/>
      <c r="X7" s="346"/>
      <c r="Y7" s="346"/>
      <c r="Z7" s="346"/>
      <c r="AA7" s="346"/>
      <c r="AB7" s="346"/>
      <c r="AC7" s="346"/>
      <c r="AD7" s="346"/>
      <c r="AE7" s="346"/>
      <c r="AF7" s="346"/>
      <c r="AG7" s="346"/>
      <c r="AH7" s="346"/>
      <c r="AI7" s="346"/>
      <c r="AJ7" s="347">
        <v>1</v>
      </c>
    </row>
    <row r="8" spans="1:36">
      <c r="A8" s="343"/>
      <c r="B8" s="343"/>
      <c r="C8" s="344" t="s">
        <v>474</v>
      </c>
      <c r="D8" s="345"/>
      <c r="E8" s="346"/>
      <c r="F8" s="346"/>
      <c r="G8" s="346"/>
      <c r="H8" s="346"/>
      <c r="I8" s="346"/>
      <c r="J8" s="346"/>
      <c r="K8" s="346"/>
      <c r="L8" s="346"/>
      <c r="M8" s="346"/>
      <c r="N8" s="346"/>
      <c r="O8" s="346"/>
      <c r="P8" s="346"/>
      <c r="Q8" s="346"/>
      <c r="R8" s="346"/>
      <c r="S8" s="346"/>
      <c r="T8" s="346">
        <v>1</v>
      </c>
      <c r="U8" s="346"/>
      <c r="V8" s="346"/>
      <c r="W8" s="346"/>
      <c r="X8" s="346"/>
      <c r="Y8" s="346"/>
      <c r="Z8" s="346"/>
      <c r="AA8" s="346"/>
      <c r="AB8" s="346"/>
      <c r="AC8" s="346"/>
      <c r="AD8" s="346"/>
      <c r="AE8" s="346"/>
      <c r="AF8" s="346"/>
      <c r="AG8" s="346"/>
      <c r="AH8" s="346"/>
      <c r="AI8" s="346"/>
      <c r="AJ8" s="347">
        <v>1</v>
      </c>
    </row>
    <row r="9" spans="1:36">
      <c r="A9" s="343"/>
      <c r="B9" s="343"/>
      <c r="C9" s="344" t="s">
        <v>173</v>
      </c>
      <c r="D9" s="345">
        <v>1</v>
      </c>
      <c r="E9" s="346"/>
      <c r="F9" s="346"/>
      <c r="G9" s="346"/>
      <c r="H9" s="346"/>
      <c r="I9" s="346"/>
      <c r="J9" s="346"/>
      <c r="K9" s="346"/>
      <c r="L9" s="346">
        <v>1</v>
      </c>
      <c r="M9" s="346"/>
      <c r="N9" s="346"/>
      <c r="O9" s="346"/>
      <c r="P9" s="346"/>
      <c r="Q9" s="346"/>
      <c r="R9" s="346"/>
      <c r="S9" s="346"/>
      <c r="T9" s="346"/>
      <c r="U9" s="346"/>
      <c r="V9" s="346">
        <v>1</v>
      </c>
      <c r="W9" s="346">
        <v>1</v>
      </c>
      <c r="X9" s="346"/>
      <c r="Y9" s="346"/>
      <c r="Z9" s="346"/>
      <c r="AA9" s="346"/>
      <c r="AB9" s="346"/>
      <c r="AC9" s="346"/>
      <c r="AD9" s="346"/>
      <c r="AE9" s="346">
        <v>1</v>
      </c>
      <c r="AF9" s="346"/>
      <c r="AG9" s="346"/>
      <c r="AH9" s="346"/>
      <c r="AI9" s="346"/>
      <c r="AJ9" s="347">
        <v>5</v>
      </c>
    </row>
    <row r="10" spans="1:36">
      <c r="A10" s="343"/>
      <c r="B10" s="343"/>
      <c r="C10" s="344" t="s">
        <v>502</v>
      </c>
      <c r="D10" s="345"/>
      <c r="E10" s="346"/>
      <c r="F10" s="346"/>
      <c r="G10" s="346"/>
      <c r="H10" s="346"/>
      <c r="I10" s="346"/>
      <c r="J10" s="346"/>
      <c r="K10" s="346"/>
      <c r="L10" s="346"/>
      <c r="M10" s="346"/>
      <c r="N10" s="346"/>
      <c r="O10" s="346"/>
      <c r="P10" s="346"/>
      <c r="Q10" s="346"/>
      <c r="R10" s="346"/>
      <c r="S10" s="346"/>
      <c r="T10" s="346"/>
      <c r="U10" s="346"/>
      <c r="V10" s="346"/>
      <c r="W10" s="346"/>
      <c r="X10" s="346"/>
      <c r="Y10" s="346"/>
      <c r="Z10" s="346"/>
      <c r="AA10" s="346"/>
      <c r="AB10" s="346"/>
      <c r="AC10" s="346"/>
      <c r="AD10" s="346"/>
      <c r="AE10" s="346"/>
      <c r="AF10" s="346"/>
      <c r="AG10" s="346"/>
      <c r="AH10" s="346"/>
      <c r="AI10" s="346">
        <v>1</v>
      </c>
      <c r="AJ10" s="347">
        <v>1</v>
      </c>
    </row>
    <row r="11" spans="1:36">
      <c r="A11" s="343"/>
      <c r="B11" s="349" t="s">
        <v>333</v>
      </c>
      <c r="C11" s="350"/>
      <c r="D11" s="351">
        <v>1</v>
      </c>
      <c r="E11" s="352"/>
      <c r="F11" s="352"/>
      <c r="G11" s="352"/>
      <c r="H11" s="352"/>
      <c r="I11" s="352"/>
      <c r="J11" s="352"/>
      <c r="K11" s="352"/>
      <c r="L11" s="352">
        <v>1</v>
      </c>
      <c r="M11" s="352"/>
      <c r="N11" s="352"/>
      <c r="O11" s="352"/>
      <c r="P11" s="352"/>
      <c r="Q11" s="352"/>
      <c r="R11" s="352">
        <v>1</v>
      </c>
      <c r="S11" s="352"/>
      <c r="T11" s="352">
        <v>1</v>
      </c>
      <c r="U11" s="352"/>
      <c r="V11" s="352">
        <v>1</v>
      </c>
      <c r="W11" s="352">
        <v>1</v>
      </c>
      <c r="X11" s="352"/>
      <c r="Y11" s="352"/>
      <c r="Z11" s="352"/>
      <c r="AA11" s="352"/>
      <c r="AB11" s="352"/>
      <c r="AC11" s="352"/>
      <c r="AD11" s="352"/>
      <c r="AE11" s="352">
        <v>1</v>
      </c>
      <c r="AF11" s="352"/>
      <c r="AG11" s="352">
        <v>1</v>
      </c>
      <c r="AH11" s="352"/>
      <c r="AI11" s="352">
        <v>1</v>
      </c>
      <c r="AJ11" s="353">
        <v>9</v>
      </c>
    </row>
    <row r="12" spans="1:36">
      <c r="A12" s="343"/>
      <c r="B12" s="339" t="s">
        <v>213</v>
      </c>
      <c r="C12" s="339" t="s">
        <v>213</v>
      </c>
      <c r="D12" s="340"/>
      <c r="E12" s="341"/>
      <c r="F12" s="341"/>
      <c r="G12" s="341"/>
      <c r="H12" s="341"/>
      <c r="I12" s="341"/>
      <c r="J12" s="341"/>
      <c r="K12" s="341"/>
      <c r="L12" s="341"/>
      <c r="M12" s="341"/>
      <c r="N12" s="341"/>
      <c r="O12" s="341"/>
      <c r="P12" s="341"/>
      <c r="Q12" s="341"/>
      <c r="R12" s="341"/>
      <c r="S12" s="341"/>
      <c r="T12" s="341"/>
      <c r="U12" s="341"/>
      <c r="V12" s="341"/>
      <c r="W12" s="341"/>
      <c r="X12" s="341"/>
      <c r="Y12" s="341"/>
      <c r="Z12" s="341"/>
      <c r="AA12" s="341"/>
      <c r="AB12" s="341"/>
      <c r="AC12" s="341"/>
      <c r="AD12" s="341"/>
      <c r="AE12" s="341"/>
      <c r="AF12" s="341"/>
      <c r="AG12" s="341"/>
      <c r="AH12" s="341">
        <v>1</v>
      </c>
      <c r="AI12" s="341"/>
      <c r="AJ12" s="342">
        <v>1</v>
      </c>
    </row>
    <row r="13" spans="1:36">
      <c r="A13" s="343"/>
      <c r="B13" s="343"/>
      <c r="C13" s="344" t="s">
        <v>475</v>
      </c>
      <c r="D13" s="345"/>
      <c r="E13" s="346"/>
      <c r="F13" s="346"/>
      <c r="G13" s="346"/>
      <c r="H13" s="346"/>
      <c r="I13" s="346"/>
      <c r="J13" s="346"/>
      <c r="K13" s="346"/>
      <c r="L13" s="346"/>
      <c r="M13" s="346"/>
      <c r="N13" s="346"/>
      <c r="O13" s="346"/>
      <c r="P13" s="346"/>
      <c r="Q13" s="346"/>
      <c r="R13" s="346"/>
      <c r="S13" s="346"/>
      <c r="T13" s="346"/>
      <c r="U13" s="346"/>
      <c r="V13" s="346"/>
      <c r="W13" s="346"/>
      <c r="X13" s="346"/>
      <c r="Y13" s="346"/>
      <c r="Z13" s="346"/>
      <c r="AA13" s="346"/>
      <c r="AB13" s="346"/>
      <c r="AC13" s="346"/>
      <c r="AD13" s="346"/>
      <c r="AE13" s="346"/>
      <c r="AF13" s="346">
        <v>2</v>
      </c>
      <c r="AG13" s="346"/>
      <c r="AH13" s="346"/>
      <c r="AI13" s="346"/>
      <c r="AJ13" s="347">
        <v>2</v>
      </c>
    </row>
    <row r="14" spans="1:36">
      <c r="A14" s="343"/>
      <c r="B14" s="343"/>
      <c r="C14" s="344" t="s">
        <v>476</v>
      </c>
      <c r="D14" s="345"/>
      <c r="E14" s="346"/>
      <c r="F14" s="346"/>
      <c r="G14" s="346"/>
      <c r="H14" s="346"/>
      <c r="I14" s="346"/>
      <c r="J14" s="346"/>
      <c r="K14" s="346"/>
      <c r="L14" s="346"/>
      <c r="M14" s="346"/>
      <c r="N14" s="346"/>
      <c r="O14" s="346"/>
      <c r="P14" s="346"/>
      <c r="Q14" s="346"/>
      <c r="R14" s="346"/>
      <c r="S14" s="346"/>
      <c r="T14" s="346"/>
      <c r="U14" s="346"/>
      <c r="V14" s="346"/>
      <c r="W14" s="346"/>
      <c r="X14" s="346"/>
      <c r="Y14" s="346"/>
      <c r="Z14" s="346"/>
      <c r="AA14" s="346"/>
      <c r="AB14" s="346"/>
      <c r="AC14" s="346"/>
      <c r="AD14" s="346"/>
      <c r="AE14" s="346"/>
      <c r="AF14" s="346"/>
      <c r="AG14" s="346">
        <v>1</v>
      </c>
      <c r="AH14" s="346"/>
      <c r="AI14" s="346"/>
      <c r="AJ14" s="347">
        <v>1</v>
      </c>
    </row>
    <row r="15" spans="1:36">
      <c r="A15" s="343"/>
      <c r="B15" s="343"/>
      <c r="C15" s="344" t="s">
        <v>477</v>
      </c>
      <c r="D15" s="345"/>
      <c r="E15" s="346"/>
      <c r="F15" s="346"/>
      <c r="G15" s="346"/>
      <c r="H15" s="346"/>
      <c r="I15" s="346"/>
      <c r="J15" s="346"/>
      <c r="K15" s="346"/>
      <c r="L15" s="346"/>
      <c r="M15" s="346"/>
      <c r="N15" s="346"/>
      <c r="O15" s="346"/>
      <c r="P15" s="346"/>
      <c r="Q15" s="346"/>
      <c r="R15" s="346"/>
      <c r="S15" s="346">
        <v>1</v>
      </c>
      <c r="T15" s="346"/>
      <c r="U15" s="346"/>
      <c r="V15" s="346"/>
      <c r="W15" s="346"/>
      <c r="X15" s="346"/>
      <c r="Y15" s="346"/>
      <c r="Z15" s="346"/>
      <c r="AA15" s="346"/>
      <c r="AB15" s="346"/>
      <c r="AC15" s="346"/>
      <c r="AD15" s="346"/>
      <c r="AE15" s="346"/>
      <c r="AF15" s="346"/>
      <c r="AG15" s="346"/>
      <c r="AH15" s="346"/>
      <c r="AI15" s="346"/>
      <c r="AJ15" s="347">
        <v>1</v>
      </c>
    </row>
    <row r="16" spans="1:36">
      <c r="A16" s="343"/>
      <c r="B16" s="349" t="s">
        <v>478</v>
      </c>
      <c r="C16" s="350"/>
      <c r="D16" s="351"/>
      <c r="E16" s="352"/>
      <c r="F16" s="352"/>
      <c r="G16" s="352"/>
      <c r="H16" s="352"/>
      <c r="I16" s="352"/>
      <c r="J16" s="352"/>
      <c r="K16" s="352"/>
      <c r="L16" s="352"/>
      <c r="M16" s="352"/>
      <c r="N16" s="352"/>
      <c r="O16" s="352"/>
      <c r="P16" s="352"/>
      <c r="Q16" s="352"/>
      <c r="R16" s="352"/>
      <c r="S16" s="352">
        <v>1</v>
      </c>
      <c r="T16" s="352"/>
      <c r="U16" s="352"/>
      <c r="V16" s="352"/>
      <c r="W16" s="352"/>
      <c r="X16" s="352"/>
      <c r="Y16" s="352"/>
      <c r="Z16" s="352"/>
      <c r="AA16" s="352"/>
      <c r="AB16" s="352"/>
      <c r="AC16" s="352"/>
      <c r="AD16" s="352"/>
      <c r="AE16" s="352"/>
      <c r="AF16" s="352">
        <v>2</v>
      </c>
      <c r="AG16" s="352">
        <v>1</v>
      </c>
      <c r="AH16" s="352">
        <v>1</v>
      </c>
      <c r="AI16" s="352"/>
      <c r="AJ16" s="353">
        <v>5</v>
      </c>
    </row>
    <row r="17" spans="1:36">
      <c r="A17" s="343"/>
      <c r="B17" s="339" t="s">
        <v>212</v>
      </c>
      <c r="C17" s="339" t="s">
        <v>212</v>
      </c>
      <c r="D17" s="340"/>
      <c r="E17" s="341"/>
      <c r="F17" s="341"/>
      <c r="G17" s="341"/>
      <c r="H17" s="341"/>
      <c r="I17" s="341"/>
      <c r="J17" s="341"/>
      <c r="K17" s="341"/>
      <c r="L17" s="341"/>
      <c r="M17" s="341"/>
      <c r="N17" s="341"/>
      <c r="O17" s="341"/>
      <c r="P17" s="341"/>
      <c r="Q17" s="341"/>
      <c r="R17" s="341"/>
      <c r="S17" s="341"/>
      <c r="T17" s="341"/>
      <c r="U17" s="341"/>
      <c r="V17" s="341"/>
      <c r="W17" s="341"/>
      <c r="X17" s="341"/>
      <c r="Y17" s="341"/>
      <c r="Z17" s="341"/>
      <c r="AA17" s="341"/>
      <c r="AB17" s="341"/>
      <c r="AC17" s="341"/>
      <c r="AD17" s="341"/>
      <c r="AE17" s="341"/>
      <c r="AF17" s="341">
        <v>1</v>
      </c>
      <c r="AG17" s="341">
        <v>1</v>
      </c>
      <c r="AH17" s="341"/>
      <c r="AI17" s="341">
        <v>2</v>
      </c>
      <c r="AJ17" s="342">
        <v>4</v>
      </c>
    </row>
    <row r="18" spans="1:36">
      <c r="A18" s="343"/>
      <c r="B18" s="349" t="s">
        <v>481</v>
      </c>
      <c r="C18" s="350"/>
      <c r="D18" s="351"/>
      <c r="E18" s="352"/>
      <c r="F18" s="352"/>
      <c r="G18" s="352"/>
      <c r="H18" s="352"/>
      <c r="I18" s="352"/>
      <c r="J18" s="352"/>
      <c r="K18" s="352"/>
      <c r="L18" s="352"/>
      <c r="M18" s="352"/>
      <c r="N18" s="352"/>
      <c r="O18" s="352"/>
      <c r="P18" s="352"/>
      <c r="Q18" s="352"/>
      <c r="R18" s="352"/>
      <c r="S18" s="352"/>
      <c r="T18" s="352"/>
      <c r="U18" s="352"/>
      <c r="V18" s="352"/>
      <c r="W18" s="352"/>
      <c r="X18" s="352"/>
      <c r="Y18" s="352"/>
      <c r="Z18" s="352"/>
      <c r="AA18" s="352"/>
      <c r="AB18" s="352"/>
      <c r="AC18" s="352"/>
      <c r="AD18" s="352"/>
      <c r="AE18" s="352"/>
      <c r="AF18" s="352">
        <v>1</v>
      </c>
      <c r="AG18" s="352">
        <v>1</v>
      </c>
      <c r="AH18" s="352"/>
      <c r="AI18" s="352">
        <v>2</v>
      </c>
      <c r="AJ18" s="353">
        <v>4</v>
      </c>
    </row>
    <row r="19" spans="1:36">
      <c r="A19" s="343"/>
      <c r="B19" s="339" t="s">
        <v>214</v>
      </c>
      <c r="C19" s="339" t="s">
        <v>479</v>
      </c>
      <c r="D19" s="340"/>
      <c r="E19" s="341"/>
      <c r="F19" s="341"/>
      <c r="G19" s="341"/>
      <c r="H19" s="341"/>
      <c r="I19" s="341"/>
      <c r="J19" s="341"/>
      <c r="K19" s="341"/>
      <c r="L19" s="341"/>
      <c r="M19" s="341"/>
      <c r="N19" s="341"/>
      <c r="O19" s="341"/>
      <c r="P19" s="341"/>
      <c r="Q19" s="341"/>
      <c r="R19" s="341"/>
      <c r="S19" s="341"/>
      <c r="T19" s="341"/>
      <c r="U19" s="341"/>
      <c r="V19" s="341"/>
      <c r="W19" s="341"/>
      <c r="X19" s="341"/>
      <c r="Y19" s="341"/>
      <c r="Z19" s="341"/>
      <c r="AA19" s="341"/>
      <c r="AB19" s="341"/>
      <c r="AC19" s="341"/>
      <c r="AD19" s="341"/>
      <c r="AE19" s="341"/>
      <c r="AF19" s="341">
        <v>1</v>
      </c>
      <c r="AG19" s="341"/>
      <c r="AH19" s="341"/>
      <c r="AI19" s="341"/>
      <c r="AJ19" s="342">
        <v>1</v>
      </c>
    </row>
    <row r="20" spans="1:36">
      <c r="A20" s="343"/>
      <c r="B20" s="343"/>
      <c r="C20" s="344" t="s">
        <v>380</v>
      </c>
      <c r="D20" s="345"/>
      <c r="E20" s="346"/>
      <c r="F20" s="346"/>
      <c r="G20" s="346"/>
      <c r="H20" s="346"/>
      <c r="I20" s="346"/>
      <c r="J20" s="346"/>
      <c r="K20" s="346"/>
      <c r="L20" s="346"/>
      <c r="M20" s="346"/>
      <c r="N20" s="346"/>
      <c r="O20" s="346"/>
      <c r="P20" s="346"/>
      <c r="Q20" s="346"/>
      <c r="R20" s="346"/>
      <c r="S20" s="346">
        <v>2</v>
      </c>
      <c r="T20" s="346"/>
      <c r="U20" s="346"/>
      <c r="V20" s="346"/>
      <c r="W20" s="346">
        <v>1</v>
      </c>
      <c r="X20" s="346"/>
      <c r="Y20" s="346"/>
      <c r="Z20" s="346"/>
      <c r="AA20" s="346"/>
      <c r="AB20" s="346"/>
      <c r="AC20" s="346"/>
      <c r="AD20" s="346"/>
      <c r="AE20" s="346"/>
      <c r="AF20" s="346"/>
      <c r="AG20" s="346"/>
      <c r="AH20" s="346"/>
      <c r="AI20" s="346"/>
      <c r="AJ20" s="347">
        <v>3</v>
      </c>
    </row>
    <row r="21" spans="1:36">
      <c r="A21" s="343"/>
      <c r="B21" s="349" t="s">
        <v>381</v>
      </c>
      <c r="C21" s="350"/>
      <c r="D21" s="351"/>
      <c r="E21" s="352"/>
      <c r="F21" s="352"/>
      <c r="G21" s="352"/>
      <c r="H21" s="352"/>
      <c r="I21" s="352"/>
      <c r="J21" s="352"/>
      <c r="K21" s="352"/>
      <c r="L21" s="352"/>
      <c r="M21" s="352"/>
      <c r="N21" s="352"/>
      <c r="O21" s="352"/>
      <c r="P21" s="352"/>
      <c r="Q21" s="352"/>
      <c r="R21" s="352"/>
      <c r="S21" s="352">
        <v>2</v>
      </c>
      <c r="T21" s="352"/>
      <c r="U21" s="352"/>
      <c r="V21" s="352"/>
      <c r="W21" s="352">
        <v>1</v>
      </c>
      <c r="X21" s="352"/>
      <c r="Y21" s="352"/>
      <c r="Z21" s="352"/>
      <c r="AA21" s="352"/>
      <c r="AB21" s="352"/>
      <c r="AC21" s="352"/>
      <c r="AD21" s="352"/>
      <c r="AE21" s="352"/>
      <c r="AF21" s="352">
        <v>1</v>
      </c>
      <c r="AG21" s="352"/>
      <c r="AH21" s="352"/>
      <c r="AI21" s="352"/>
      <c r="AJ21" s="353">
        <v>4</v>
      </c>
    </row>
    <row r="22" spans="1:36">
      <c r="A22" s="343"/>
      <c r="B22" s="339" t="s">
        <v>173</v>
      </c>
      <c r="C22" s="339" t="s">
        <v>503</v>
      </c>
      <c r="D22" s="340"/>
      <c r="E22" s="341"/>
      <c r="F22" s="341"/>
      <c r="G22" s="341"/>
      <c r="H22" s="341"/>
      <c r="I22" s="341"/>
      <c r="J22" s="341"/>
      <c r="K22" s="341"/>
      <c r="L22" s="341"/>
      <c r="M22" s="341"/>
      <c r="N22" s="341"/>
      <c r="O22" s="341"/>
      <c r="P22" s="341"/>
      <c r="Q22" s="341"/>
      <c r="R22" s="341"/>
      <c r="S22" s="341"/>
      <c r="T22" s="341"/>
      <c r="U22" s="341"/>
      <c r="V22" s="341"/>
      <c r="W22" s="341"/>
      <c r="X22" s="341"/>
      <c r="Y22" s="341"/>
      <c r="Z22" s="341"/>
      <c r="AA22" s="341"/>
      <c r="AB22" s="341"/>
      <c r="AC22" s="341"/>
      <c r="AD22" s="341"/>
      <c r="AE22" s="341"/>
      <c r="AF22" s="341"/>
      <c r="AG22" s="341"/>
      <c r="AH22" s="341">
        <v>1</v>
      </c>
      <c r="AI22" s="341">
        <v>2</v>
      </c>
      <c r="AJ22" s="342">
        <v>3</v>
      </c>
    </row>
    <row r="23" spans="1:36">
      <c r="A23" s="343"/>
      <c r="B23" s="349" t="s">
        <v>504</v>
      </c>
      <c r="C23" s="350"/>
      <c r="D23" s="351"/>
      <c r="E23" s="352"/>
      <c r="F23" s="352"/>
      <c r="G23" s="352"/>
      <c r="H23" s="352"/>
      <c r="I23" s="352"/>
      <c r="J23" s="352"/>
      <c r="K23" s="352"/>
      <c r="L23" s="352"/>
      <c r="M23" s="352"/>
      <c r="N23" s="352"/>
      <c r="O23" s="352"/>
      <c r="P23" s="352"/>
      <c r="Q23" s="352"/>
      <c r="R23" s="352"/>
      <c r="S23" s="352"/>
      <c r="T23" s="352"/>
      <c r="U23" s="352"/>
      <c r="V23" s="352"/>
      <c r="W23" s="352"/>
      <c r="X23" s="352"/>
      <c r="Y23" s="352"/>
      <c r="Z23" s="352"/>
      <c r="AA23" s="352"/>
      <c r="AB23" s="352"/>
      <c r="AC23" s="352"/>
      <c r="AD23" s="352"/>
      <c r="AE23" s="352"/>
      <c r="AF23" s="352"/>
      <c r="AG23" s="352"/>
      <c r="AH23" s="352">
        <v>1</v>
      </c>
      <c r="AI23" s="352">
        <v>2</v>
      </c>
      <c r="AJ23" s="353">
        <v>3</v>
      </c>
    </row>
    <row r="24" spans="1:36">
      <c r="A24" s="343"/>
      <c r="B24" s="339" t="s">
        <v>217</v>
      </c>
      <c r="C24" s="339" t="s">
        <v>217</v>
      </c>
      <c r="D24" s="340"/>
      <c r="E24" s="341"/>
      <c r="F24" s="341"/>
      <c r="G24" s="341"/>
      <c r="H24" s="341"/>
      <c r="I24" s="341"/>
      <c r="J24" s="341"/>
      <c r="K24" s="341"/>
      <c r="L24" s="341"/>
      <c r="M24" s="341"/>
      <c r="N24" s="341"/>
      <c r="O24" s="341"/>
      <c r="P24" s="341"/>
      <c r="Q24" s="341"/>
      <c r="R24" s="341"/>
      <c r="S24" s="341"/>
      <c r="T24" s="341"/>
      <c r="U24" s="341"/>
      <c r="V24" s="341"/>
      <c r="W24" s="341"/>
      <c r="X24" s="341"/>
      <c r="Y24" s="341"/>
      <c r="Z24" s="341"/>
      <c r="AA24" s="341"/>
      <c r="AB24" s="341"/>
      <c r="AC24" s="341"/>
      <c r="AD24" s="341"/>
      <c r="AE24" s="341"/>
      <c r="AF24" s="341"/>
      <c r="AG24" s="341">
        <v>1</v>
      </c>
      <c r="AH24" s="341"/>
      <c r="AI24" s="341"/>
      <c r="AJ24" s="342">
        <v>1</v>
      </c>
    </row>
    <row r="25" spans="1:36">
      <c r="A25" s="343"/>
      <c r="B25" s="343"/>
      <c r="C25" s="344" t="s">
        <v>505</v>
      </c>
      <c r="D25" s="345"/>
      <c r="E25" s="346"/>
      <c r="F25" s="346"/>
      <c r="G25" s="346"/>
      <c r="H25" s="346"/>
      <c r="I25" s="346"/>
      <c r="J25" s="346"/>
      <c r="K25" s="346"/>
      <c r="L25" s="346"/>
      <c r="M25" s="346"/>
      <c r="N25" s="346"/>
      <c r="O25" s="346"/>
      <c r="P25" s="346"/>
      <c r="Q25" s="346"/>
      <c r="R25" s="346"/>
      <c r="S25" s="346"/>
      <c r="T25" s="346"/>
      <c r="U25" s="346"/>
      <c r="V25" s="346"/>
      <c r="W25" s="346"/>
      <c r="X25" s="346"/>
      <c r="Y25" s="346"/>
      <c r="Z25" s="346"/>
      <c r="AA25" s="346"/>
      <c r="AB25" s="346"/>
      <c r="AC25" s="346"/>
      <c r="AD25" s="346"/>
      <c r="AE25" s="346"/>
      <c r="AF25" s="346"/>
      <c r="AG25" s="346"/>
      <c r="AH25" s="346">
        <v>1</v>
      </c>
      <c r="AI25" s="346"/>
      <c r="AJ25" s="347">
        <v>1</v>
      </c>
    </row>
    <row r="26" spans="1:36">
      <c r="A26" s="343"/>
      <c r="B26" s="349" t="s">
        <v>482</v>
      </c>
      <c r="C26" s="350"/>
      <c r="D26" s="351"/>
      <c r="E26" s="352"/>
      <c r="F26" s="352"/>
      <c r="G26" s="352"/>
      <c r="H26" s="352"/>
      <c r="I26" s="352"/>
      <c r="J26" s="352"/>
      <c r="K26" s="352"/>
      <c r="L26" s="352"/>
      <c r="M26" s="352"/>
      <c r="N26" s="352"/>
      <c r="O26" s="352"/>
      <c r="P26" s="352"/>
      <c r="Q26" s="352"/>
      <c r="R26" s="352"/>
      <c r="S26" s="352"/>
      <c r="T26" s="352"/>
      <c r="U26" s="352"/>
      <c r="V26" s="352"/>
      <c r="W26" s="352"/>
      <c r="X26" s="352"/>
      <c r="Y26" s="352"/>
      <c r="Z26" s="352"/>
      <c r="AA26" s="352"/>
      <c r="AB26" s="352"/>
      <c r="AC26" s="352"/>
      <c r="AD26" s="352"/>
      <c r="AE26" s="352"/>
      <c r="AF26" s="352"/>
      <c r="AG26" s="352">
        <v>1</v>
      </c>
      <c r="AH26" s="352">
        <v>1</v>
      </c>
      <c r="AI26" s="352"/>
      <c r="AJ26" s="353">
        <v>2</v>
      </c>
    </row>
    <row r="27" spans="1:36">
      <c r="A27" s="343"/>
      <c r="B27" s="339" t="s">
        <v>216</v>
      </c>
      <c r="C27" s="339" t="s">
        <v>216</v>
      </c>
      <c r="D27" s="340"/>
      <c r="E27" s="341"/>
      <c r="F27" s="341"/>
      <c r="G27" s="341"/>
      <c r="H27" s="341"/>
      <c r="I27" s="341"/>
      <c r="J27" s="341"/>
      <c r="K27" s="341"/>
      <c r="L27" s="341"/>
      <c r="M27" s="341"/>
      <c r="N27" s="341"/>
      <c r="O27" s="341"/>
      <c r="P27" s="341"/>
      <c r="Q27" s="341"/>
      <c r="R27" s="341"/>
      <c r="S27" s="341"/>
      <c r="T27" s="341"/>
      <c r="U27" s="341"/>
      <c r="V27" s="341"/>
      <c r="W27" s="341"/>
      <c r="X27" s="341">
        <v>1</v>
      </c>
      <c r="Y27" s="341"/>
      <c r="Z27" s="341"/>
      <c r="AA27" s="341"/>
      <c r="AB27" s="341"/>
      <c r="AC27" s="341"/>
      <c r="AD27" s="341"/>
      <c r="AE27" s="341"/>
      <c r="AF27" s="341"/>
      <c r="AG27" s="341"/>
      <c r="AH27" s="341"/>
      <c r="AI27" s="341"/>
      <c r="AJ27" s="342">
        <v>1</v>
      </c>
    </row>
    <row r="28" spans="1:36">
      <c r="A28" s="343"/>
      <c r="B28" s="343"/>
      <c r="C28" s="344" t="s">
        <v>480</v>
      </c>
      <c r="D28" s="345"/>
      <c r="E28" s="346"/>
      <c r="F28" s="346"/>
      <c r="G28" s="346"/>
      <c r="H28" s="346"/>
      <c r="I28" s="346"/>
      <c r="J28" s="346"/>
      <c r="K28" s="346"/>
      <c r="L28" s="346"/>
      <c r="M28" s="346"/>
      <c r="N28" s="346"/>
      <c r="O28" s="346"/>
      <c r="P28" s="346"/>
      <c r="Q28" s="346"/>
      <c r="R28" s="346"/>
      <c r="S28" s="346"/>
      <c r="T28" s="346"/>
      <c r="U28" s="346"/>
      <c r="V28" s="346"/>
      <c r="W28" s="346"/>
      <c r="X28" s="346"/>
      <c r="Y28" s="346"/>
      <c r="Z28" s="346"/>
      <c r="AA28" s="346">
        <v>1</v>
      </c>
      <c r="AB28" s="346"/>
      <c r="AC28" s="346"/>
      <c r="AD28" s="346"/>
      <c r="AE28" s="346"/>
      <c r="AF28" s="346"/>
      <c r="AG28" s="346"/>
      <c r="AH28" s="346"/>
      <c r="AI28" s="346"/>
      <c r="AJ28" s="347">
        <v>1</v>
      </c>
    </row>
    <row r="29" spans="1:36">
      <c r="A29" s="343"/>
      <c r="B29" s="349" t="s">
        <v>429</v>
      </c>
      <c r="C29" s="350"/>
      <c r="D29" s="351"/>
      <c r="E29" s="352"/>
      <c r="F29" s="352"/>
      <c r="G29" s="352"/>
      <c r="H29" s="352"/>
      <c r="I29" s="352"/>
      <c r="J29" s="352"/>
      <c r="K29" s="352"/>
      <c r="L29" s="352"/>
      <c r="M29" s="352"/>
      <c r="N29" s="352"/>
      <c r="O29" s="352"/>
      <c r="P29" s="352"/>
      <c r="Q29" s="352"/>
      <c r="R29" s="352"/>
      <c r="S29" s="352"/>
      <c r="T29" s="352"/>
      <c r="U29" s="352"/>
      <c r="V29" s="352"/>
      <c r="W29" s="352"/>
      <c r="X29" s="352">
        <v>1</v>
      </c>
      <c r="Y29" s="352"/>
      <c r="Z29" s="352"/>
      <c r="AA29" s="352">
        <v>1</v>
      </c>
      <c r="AB29" s="352"/>
      <c r="AC29" s="352"/>
      <c r="AD29" s="352"/>
      <c r="AE29" s="352"/>
      <c r="AF29" s="352"/>
      <c r="AG29" s="352"/>
      <c r="AH29" s="352"/>
      <c r="AI29" s="352"/>
      <c r="AJ29" s="353">
        <v>2</v>
      </c>
    </row>
    <row r="30" spans="1:36">
      <c r="A30" s="343"/>
      <c r="B30" s="339" t="s">
        <v>218</v>
      </c>
      <c r="C30" s="339" t="s">
        <v>506</v>
      </c>
      <c r="D30" s="340"/>
      <c r="E30" s="341"/>
      <c r="F30" s="341"/>
      <c r="G30" s="341"/>
      <c r="H30" s="341"/>
      <c r="I30" s="341"/>
      <c r="J30" s="341"/>
      <c r="K30" s="341"/>
      <c r="L30" s="341"/>
      <c r="M30" s="341"/>
      <c r="N30" s="341"/>
      <c r="O30" s="341"/>
      <c r="P30" s="341"/>
      <c r="Q30" s="341"/>
      <c r="R30" s="341"/>
      <c r="S30" s="341"/>
      <c r="T30" s="341"/>
      <c r="U30" s="341"/>
      <c r="V30" s="341"/>
      <c r="W30" s="341"/>
      <c r="X30" s="341"/>
      <c r="Y30" s="341"/>
      <c r="Z30" s="341"/>
      <c r="AA30" s="341"/>
      <c r="AB30" s="341"/>
      <c r="AC30" s="341"/>
      <c r="AD30" s="341"/>
      <c r="AE30" s="341"/>
      <c r="AF30" s="341"/>
      <c r="AG30" s="341"/>
      <c r="AH30" s="341">
        <v>1</v>
      </c>
      <c r="AI30" s="341"/>
      <c r="AJ30" s="342">
        <v>1</v>
      </c>
    </row>
    <row r="31" spans="1:36">
      <c r="A31" s="343"/>
      <c r="B31" s="349" t="s">
        <v>507</v>
      </c>
      <c r="C31" s="350"/>
      <c r="D31" s="351"/>
      <c r="E31" s="352"/>
      <c r="F31" s="352"/>
      <c r="G31" s="352"/>
      <c r="H31" s="352"/>
      <c r="I31" s="352"/>
      <c r="J31" s="352"/>
      <c r="K31" s="352"/>
      <c r="L31" s="352"/>
      <c r="M31" s="352"/>
      <c r="N31" s="352"/>
      <c r="O31" s="352"/>
      <c r="P31" s="352"/>
      <c r="Q31" s="352"/>
      <c r="R31" s="352"/>
      <c r="S31" s="352"/>
      <c r="T31" s="352"/>
      <c r="U31" s="352"/>
      <c r="V31" s="352"/>
      <c r="W31" s="352"/>
      <c r="X31" s="352"/>
      <c r="Y31" s="352"/>
      <c r="Z31" s="352"/>
      <c r="AA31" s="352"/>
      <c r="AB31" s="352"/>
      <c r="AC31" s="352"/>
      <c r="AD31" s="352"/>
      <c r="AE31" s="352"/>
      <c r="AF31" s="352"/>
      <c r="AG31" s="352"/>
      <c r="AH31" s="352">
        <v>1</v>
      </c>
      <c r="AI31" s="352"/>
      <c r="AJ31" s="353">
        <v>1</v>
      </c>
    </row>
    <row r="32" spans="1:36">
      <c r="A32" s="354" t="s">
        <v>333</v>
      </c>
      <c r="B32" s="355"/>
      <c r="C32" s="355"/>
      <c r="D32" s="356">
        <v>1</v>
      </c>
      <c r="E32" s="357"/>
      <c r="F32" s="357"/>
      <c r="G32" s="357"/>
      <c r="H32" s="357"/>
      <c r="I32" s="357"/>
      <c r="J32" s="357"/>
      <c r="K32" s="357"/>
      <c r="L32" s="357">
        <v>1</v>
      </c>
      <c r="M32" s="357"/>
      <c r="N32" s="357"/>
      <c r="O32" s="357"/>
      <c r="P32" s="357"/>
      <c r="Q32" s="357"/>
      <c r="R32" s="357">
        <v>1</v>
      </c>
      <c r="S32" s="357">
        <v>3</v>
      </c>
      <c r="T32" s="357">
        <v>1</v>
      </c>
      <c r="U32" s="357"/>
      <c r="V32" s="357">
        <v>1</v>
      </c>
      <c r="W32" s="357">
        <v>2</v>
      </c>
      <c r="X32" s="357">
        <v>1</v>
      </c>
      <c r="Y32" s="357"/>
      <c r="Z32" s="357"/>
      <c r="AA32" s="357">
        <v>1</v>
      </c>
      <c r="AB32" s="357"/>
      <c r="AC32" s="357"/>
      <c r="AD32" s="357"/>
      <c r="AE32" s="357">
        <v>1</v>
      </c>
      <c r="AF32" s="357">
        <v>4</v>
      </c>
      <c r="AG32" s="357">
        <v>4</v>
      </c>
      <c r="AH32" s="357">
        <v>4</v>
      </c>
      <c r="AI32" s="357">
        <v>5</v>
      </c>
      <c r="AJ32" s="358">
        <v>30</v>
      </c>
    </row>
    <row r="33" spans="1:36">
      <c r="A33" s="339" t="s">
        <v>24</v>
      </c>
      <c r="B33" s="339" t="s">
        <v>226</v>
      </c>
      <c r="C33" s="339" t="s">
        <v>226</v>
      </c>
      <c r="D33" s="340"/>
      <c r="E33" s="341"/>
      <c r="F33" s="341"/>
      <c r="G33" s="341"/>
      <c r="H33" s="341"/>
      <c r="I33" s="341"/>
      <c r="J33" s="341"/>
      <c r="K33" s="341"/>
      <c r="L33" s="341"/>
      <c r="M33" s="341"/>
      <c r="N33" s="341"/>
      <c r="O33" s="341"/>
      <c r="P33" s="341"/>
      <c r="Q33" s="341"/>
      <c r="R33" s="341"/>
      <c r="S33" s="341"/>
      <c r="T33" s="341"/>
      <c r="U33" s="341"/>
      <c r="V33" s="341"/>
      <c r="W33" s="341">
        <v>1</v>
      </c>
      <c r="X33" s="341"/>
      <c r="Y33" s="341"/>
      <c r="Z33" s="341"/>
      <c r="AA33" s="341"/>
      <c r="AB33" s="341"/>
      <c r="AC33" s="341"/>
      <c r="AD33" s="341"/>
      <c r="AE33" s="341"/>
      <c r="AF33" s="341"/>
      <c r="AG33" s="341"/>
      <c r="AH33" s="341"/>
      <c r="AI33" s="341"/>
      <c r="AJ33" s="342">
        <v>1</v>
      </c>
    </row>
    <row r="34" spans="1:36">
      <c r="A34" s="343"/>
      <c r="B34" s="343"/>
      <c r="C34" s="344" t="s">
        <v>329</v>
      </c>
      <c r="D34" s="345"/>
      <c r="E34" s="346">
        <v>1</v>
      </c>
      <c r="F34" s="346">
        <v>1</v>
      </c>
      <c r="G34" s="346"/>
      <c r="H34" s="346"/>
      <c r="I34" s="346"/>
      <c r="J34" s="346"/>
      <c r="K34" s="346"/>
      <c r="L34" s="346"/>
      <c r="M34" s="346"/>
      <c r="N34" s="346">
        <v>1</v>
      </c>
      <c r="O34" s="346"/>
      <c r="P34" s="346"/>
      <c r="Q34" s="346"/>
      <c r="R34" s="346"/>
      <c r="S34" s="346">
        <v>1</v>
      </c>
      <c r="T34" s="346">
        <v>1</v>
      </c>
      <c r="U34" s="346">
        <v>1</v>
      </c>
      <c r="V34" s="346">
        <v>3</v>
      </c>
      <c r="W34" s="346">
        <v>2</v>
      </c>
      <c r="X34" s="346">
        <v>3</v>
      </c>
      <c r="Y34" s="346"/>
      <c r="Z34" s="346"/>
      <c r="AA34" s="346"/>
      <c r="AB34" s="346">
        <v>1</v>
      </c>
      <c r="AC34" s="346">
        <v>1</v>
      </c>
      <c r="AD34" s="346"/>
      <c r="AE34" s="346">
        <v>2</v>
      </c>
      <c r="AF34" s="346"/>
      <c r="AG34" s="346"/>
      <c r="AH34" s="346"/>
      <c r="AI34" s="346"/>
      <c r="AJ34" s="347">
        <v>18</v>
      </c>
    </row>
    <row r="35" spans="1:36">
      <c r="A35" s="343"/>
      <c r="B35" s="349" t="s">
        <v>355</v>
      </c>
      <c r="C35" s="350"/>
      <c r="D35" s="351"/>
      <c r="E35" s="352">
        <v>1</v>
      </c>
      <c r="F35" s="352">
        <v>1</v>
      </c>
      <c r="G35" s="352"/>
      <c r="H35" s="352"/>
      <c r="I35" s="352"/>
      <c r="J35" s="352"/>
      <c r="K35" s="352"/>
      <c r="L35" s="352"/>
      <c r="M35" s="352"/>
      <c r="N35" s="352">
        <v>1</v>
      </c>
      <c r="O35" s="352"/>
      <c r="P35" s="352"/>
      <c r="Q35" s="352"/>
      <c r="R35" s="352"/>
      <c r="S35" s="352">
        <v>1</v>
      </c>
      <c r="T35" s="352">
        <v>1</v>
      </c>
      <c r="U35" s="352">
        <v>1</v>
      </c>
      <c r="V35" s="352">
        <v>3</v>
      </c>
      <c r="W35" s="352">
        <v>3</v>
      </c>
      <c r="X35" s="352">
        <v>3</v>
      </c>
      <c r="Y35" s="352"/>
      <c r="Z35" s="352"/>
      <c r="AA35" s="352"/>
      <c r="AB35" s="352">
        <v>1</v>
      </c>
      <c r="AC35" s="352">
        <v>1</v>
      </c>
      <c r="AD35" s="352"/>
      <c r="AE35" s="352">
        <v>2</v>
      </c>
      <c r="AF35" s="352"/>
      <c r="AG35" s="352"/>
      <c r="AH35" s="352"/>
      <c r="AI35" s="352"/>
      <c r="AJ35" s="353">
        <v>19</v>
      </c>
    </row>
    <row r="36" spans="1:36">
      <c r="A36" s="343"/>
      <c r="B36" s="339" t="s">
        <v>168</v>
      </c>
      <c r="C36" s="339" t="s">
        <v>403</v>
      </c>
      <c r="D36" s="340"/>
      <c r="E36" s="341"/>
      <c r="F36" s="341"/>
      <c r="G36" s="341"/>
      <c r="H36" s="341"/>
      <c r="I36" s="341"/>
      <c r="J36" s="341"/>
      <c r="K36" s="341"/>
      <c r="L36" s="341"/>
      <c r="M36" s="341"/>
      <c r="N36" s="341"/>
      <c r="O36" s="341"/>
      <c r="P36" s="341"/>
      <c r="Q36" s="341"/>
      <c r="R36" s="341"/>
      <c r="S36" s="341"/>
      <c r="T36" s="341"/>
      <c r="U36" s="341">
        <v>2</v>
      </c>
      <c r="V36" s="341"/>
      <c r="W36" s="341"/>
      <c r="X36" s="341">
        <v>1</v>
      </c>
      <c r="Y36" s="341">
        <v>1</v>
      </c>
      <c r="Z36" s="341"/>
      <c r="AA36" s="341">
        <v>1</v>
      </c>
      <c r="AB36" s="341"/>
      <c r="AC36" s="341"/>
      <c r="AD36" s="341"/>
      <c r="AE36" s="341">
        <v>3</v>
      </c>
      <c r="AF36" s="341"/>
      <c r="AG36" s="341"/>
      <c r="AH36" s="341"/>
      <c r="AI36" s="341"/>
      <c r="AJ36" s="342">
        <v>8</v>
      </c>
    </row>
    <row r="37" spans="1:36">
      <c r="A37" s="343"/>
      <c r="B37" s="343"/>
      <c r="C37" s="344" t="s">
        <v>430</v>
      </c>
      <c r="D37" s="345"/>
      <c r="E37" s="346"/>
      <c r="F37" s="346"/>
      <c r="G37" s="346"/>
      <c r="H37" s="346"/>
      <c r="I37" s="346"/>
      <c r="J37" s="346"/>
      <c r="K37" s="346"/>
      <c r="L37" s="346"/>
      <c r="M37" s="346"/>
      <c r="N37" s="346"/>
      <c r="O37" s="346"/>
      <c r="P37" s="346"/>
      <c r="Q37" s="346"/>
      <c r="R37" s="346"/>
      <c r="S37" s="346"/>
      <c r="T37" s="346"/>
      <c r="U37" s="346"/>
      <c r="V37" s="346"/>
      <c r="W37" s="346"/>
      <c r="X37" s="346"/>
      <c r="Y37" s="346"/>
      <c r="Z37" s="346"/>
      <c r="AA37" s="346"/>
      <c r="AB37" s="346"/>
      <c r="AC37" s="346">
        <v>1</v>
      </c>
      <c r="AD37" s="346"/>
      <c r="AE37" s="346"/>
      <c r="AF37" s="346">
        <v>1</v>
      </c>
      <c r="AG37" s="346"/>
      <c r="AH37" s="346"/>
      <c r="AI37" s="346"/>
      <c r="AJ37" s="347">
        <v>2</v>
      </c>
    </row>
    <row r="38" spans="1:36">
      <c r="A38" s="343"/>
      <c r="B38" s="343"/>
      <c r="C38" s="344" t="s">
        <v>168</v>
      </c>
      <c r="D38" s="345"/>
      <c r="E38" s="346"/>
      <c r="F38" s="346"/>
      <c r="G38" s="346"/>
      <c r="H38" s="346"/>
      <c r="I38" s="346"/>
      <c r="J38" s="346"/>
      <c r="K38" s="346"/>
      <c r="L38" s="346"/>
      <c r="M38" s="346"/>
      <c r="N38" s="346"/>
      <c r="O38" s="346"/>
      <c r="P38" s="346"/>
      <c r="Q38" s="346"/>
      <c r="R38" s="346"/>
      <c r="S38" s="346"/>
      <c r="T38" s="346"/>
      <c r="U38" s="346"/>
      <c r="V38" s="346"/>
      <c r="W38" s="346"/>
      <c r="X38" s="346"/>
      <c r="Y38" s="346"/>
      <c r="Z38" s="346"/>
      <c r="AA38" s="346"/>
      <c r="AB38" s="346"/>
      <c r="AC38" s="346"/>
      <c r="AD38" s="346"/>
      <c r="AE38" s="346"/>
      <c r="AF38" s="346"/>
      <c r="AG38" s="346"/>
      <c r="AH38" s="346">
        <v>1</v>
      </c>
      <c r="AI38" s="346"/>
      <c r="AJ38" s="347">
        <v>1</v>
      </c>
    </row>
    <row r="39" spans="1:36">
      <c r="A39" s="343"/>
      <c r="B39" s="343"/>
      <c r="C39" s="344" t="s">
        <v>483</v>
      </c>
      <c r="D39" s="345"/>
      <c r="E39" s="346"/>
      <c r="F39" s="346"/>
      <c r="G39" s="346"/>
      <c r="H39" s="346"/>
      <c r="I39" s="346"/>
      <c r="J39" s="346"/>
      <c r="K39" s="346"/>
      <c r="L39" s="346"/>
      <c r="M39" s="346"/>
      <c r="N39" s="346"/>
      <c r="O39" s="346"/>
      <c r="P39" s="346"/>
      <c r="Q39" s="346"/>
      <c r="R39" s="346"/>
      <c r="S39" s="346"/>
      <c r="T39" s="346"/>
      <c r="U39" s="346"/>
      <c r="V39" s="346"/>
      <c r="W39" s="346"/>
      <c r="X39" s="346"/>
      <c r="Y39" s="346"/>
      <c r="Z39" s="346"/>
      <c r="AA39" s="346"/>
      <c r="AB39" s="346"/>
      <c r="AC39" s="346"/>
      <c r="AD39" s="346"/>
      <c r="AE39" s="346"/>
      <c r="AF39" s="346"/>
      <c r="AG39" s="346"/>
      <c r="AH39" s="346">
        <v>1</v>
      </c>
      <c r="AI39" s="346"/>
      <c r="AJ39" s="347">
        <v>1</v>
      </c>
    </row>
    <row r="40" spans="1:36">
      <c r="A40" s="343"/>
      <c r="B40" s="349" t="s">
        <v>404</v>
      </c>
      <c r="C40" s="350"/>
      <c r="D40" s="351"/>
      <c r="E40" s="352"/>
      <c r="F40" s="352"/>
      <c r="G40" s="352"/>
      <c r="H40" s="352"/>
      <c r="I40" s="352"/>
      <c r="J40" s="352"/>
      <c r="K40" s="352"/>
      <c r="L40" s="352"/>
      <c r="M40" s="352"/>
      <c r="N40" s="352"/>
      <c r="O40" s="352"/>
      <c r="P40" s="352"/>
      <c r="Q40" s="352"/>
      <c r="R40" s="352"/>
      <c r="S40" s="352"/>
      <c r="T40" s="352"/>
      <c r="U40" s="352">
        <v>2</v>
      </c>
      <c r="V40" s="352"/>
      <c r="W40" s="352"/>
      <c r="X40" s="352">
        <v>1</v>
      </c>
      <c r="Y40" s="352">
        <v>1</v>
      </c>
      <c r="Z40" s="352"/>
      <c r="AA40" s="352">
        <v>1</v>
      </c>
      <c r="AB40" s="352"/>
      <c r="AC40" s="352">
        <v>1</v>
      </c>
      <c r="AD40" s="352"/>
      <c r="AE40" s="352">
        <v>3</v>
      </c>
      <c r="AF40" s="352">
        <v>1</v>
      </c>
      <c r="AG40" s="352"/>
      <c r="AH40" s="352">
        <v>2</v>
      </c>
      <c r="AI40" s="352"/>
      <c r="AJ40" s="353">
        <v>12</v>
      </c>
    </row>
    <row r="41" spans="1:36">
      <c r="A41" s="343"/>
      <c r="B41" s="339" t="s">
        <v>227</v>
      </c>
      <c r="C41" s="339" t="s">
        <v>379</v>
      </c>
      <c r="D41" s="340"/>
      <c r="E41" s="341"/>
      <c r="F41" s="341"/>
      <c r="G41" s="341"/>
      <c r="H41" s="341"/>
      <c r="I41" s="341"/>
      <c r="J41" s="341"/>
      <c r="K41" s="341"/>
      <c r="L41" s="341"/>
      <c r="M41" s="341"/>
      <c r="N41" s="341"/>
      <c r="O41" s="341"/>
      <c r="P41" s="341"/>
      <c r="Q41" s="341"/>
      <c r="R41" s="341"/>
      <c r="S41" s="341">
        <v>1</v>
      </c>
      <c r="T41" s="341">
        <v>2</v>
      </c>
      <c r="U41" s="341"/>
      <c r="V41" s="341"/>
      <c r="W41" s="341"/>
      <c r="X41" s="341">
        <v>1</v>
      </c>
      <c r="Y41" s="341"/>
      <c r="Z41" s="341"/>
      <c r="AA41" s="341"/>
      <c r="AB41" s="341"/>
      <c r="AC41" s="341"/>
      <c r="AD41" s="341"/>
      <c r="AE41" s="341"/>
      <c r="AF41" s="341"/>
      <c r="AG41" s="341"/>
      <c r="AH41" s="341"/>
      <c r="AI41" s="341"/>
      <c r="AJ41" s="342">
        <v>4</v>
      </c>
    </row>
    <row r="42" spans="1:36">
      <c r="A42" s="343"/>
      <c r="B42" s="343"/>
      <c r="C42" s="344" t="s">
        <v>227</v>
      </c>
      <c r="D42" s="345"/>
      <c r="E42" s="346"/>
      <c r="F42" s="346"/>
      <c r="G42" s="346"/>
      <c r="H42" s="346"/>
      <c r="I42" s="346"/>
      <c r="J42" s="346"/>
      <c r="K42" s="346"/>
      <c r="L42" s="346"/>
      <c r="M42" s="346"/>
      <c r="N42" s="346"/>
      <c r="O42" s="346"/>
      <c r="P42" s="346"/>
      <c r="Q42" s="346"/>
      <c r="R42" s="346"/>
      <c r="S42" s="346"/>
      <c r="T42" s="346"/>
      <c r="U42" s="346"/>
      <c r="V42" s="346"/>
      <c r="W42" s="346"/>
      <c r="X42" s="346"/>
      <c r="Y42" s="346"/>
      <c r="Z42" s="346"/>
      <c r="AA42" s="346">
        <v>1</v>
      </c>
      <c r="AB42" s="346"/>
      <c r="AC42" s="346"/>
      <c r="AD42" s="346"/>
      <c r="AE42" s="346"/>
      <c r="AF42" s="346"/>
      <c r="AG42" s="346"/>
      <c r="AH42" s="346"/>
      <c r="AI42" s="346"/>
      <c r="AJ42" s="347">
        <v>1</v>
      </c>
    </row>
    <row r="43" spans="1:36">
      <c r="A43" s="343"/>
      <c r="B43" s="349" t="s">
        <v>383</v>
      </c>
      <c r="C43" s="350"/>
      <c r="D43" s="351"/>
      <c r="E43" s="352"/>
      <c r="F43" s="352"/>
      <c r="G43" s="352"/>
      <c r="H43" s="352"/>
      <c r="I43" s="352"/>
      <c r="J43" s="352"/>
      <c r="K43" s="352"/>
      <c r="L43" s="352"/>
      <c r="M43" s="352"/>
      <c r="N43" s="352"/>
      <c r="O43" s="352"/>
      <c r="P43" s="352"/>
      <c r="Q43" s="352"/>
      <c r="R43" s="352"/>
      <c r="S43" s="352">
        <v>1</v>
      </c>
      <c r="T43" s="352">
        <v>2</v>
      </c>
      <c r="U43" s="352"/>
      <c r="V43" s="352"/>
      <c r="W43" s="352"/>
      <c r="X43" s="352">
        <v>1</v>
      </c>
      <c r="Y43" s="352"/>
      <c r="Z43" s="352"/>
      <c r="AA43" s="352">
        <v>1</v>
      </c>
      <c r="AB43" s="352"/>
      <c r="AC43" s="352"/>
      <c r="AD43" s="352"/>
      <c r="AE43" s="352"/>
      <c r="AF43" s="352"/>
      <c r="AG43" s="352"/>
      <c r="AH43" s="352"/>
      <c r="AI43" s="352"/>
      <c r="AJ43" s="353">
        <v>5</v>
      </c>
    </row>
    <row r="44" spans="1:36">
      <c r="A44" s="343"/>
      <c r="B44" s="339" t="s">
        <v>161</v>
      </c>
      <c r="C44" s="339" t="s">
        <v>161</v>
      </c>
      <c r="D44" s="340"/>
      <c r="E44" s="341"/>
      <c r="F44" s="341"/>
      <c r="G44" s="341"/>
      <c r="H44" s="341"/>
      <c r="I44" s="341"/>
      <c r="J44" s="341"/>
      <c r="K44" s="341"/>
      <c r="L44" s="341"/>
      <c r="M44" s="341"/>
      <c r="N44" s="341"/>
      <c r="O44" s="341"/>
      <c r="P44" s="341"/>
      <c r="Q44" s="341"/>
      <c r="R44" s="341"/>
      <c r="S44" s="341"/>
      <c r="T44" s="341"/>
      <c r="U44" s="341"/>
      <c r="V44" s="341">
        <v>1</v>
      </c>
      <c r="W44" s="341"/>
      <c r="X44" s="341"/>
      <c r="Y44" s="341"/>
      <c r="Z44" s="341"/>
      <c r="AA44" s="341"/>
      <c r="AB44" s="341"/>
      <c r="AC44" s="341"/>
      <c r="AD44" s="341"/>
      <c r="AE44" s="341"/>
      <c r="AF44" s="341"/>
      <c r="AG44" s="341"/>
      <c r="AH44" s="341"/>
      <c r="AI44" s="341"/>
      <c r="AJ44" s="342">
        <v>1</v>
      </c>
    </row>
    <row r="45" spans="1:36">
      <c r="A45" s="343"/>
      <c r="B45" s="343"/>
      <c r="C45" s="344" t="s">
        <v>431</v>
      </c>
      <c r="D45" s="345"/>
      <c r="E45" s="346"/>
      <c r="F45" s="346"/>
      <c r="G45" s="346"/>
      <c r="H45" s="346"/>
      <c r="I45" s="346"/>
      <c r="J45" s="346"/>
      <c r="K45" s="346"/>
      <c r="L45" s="346"/>
      <c r="M45" s="346"/>
      <c r="N45" s="346"/>
      <c r="O45" s="346"/>
      <c r="P45" s="346"/>
      <c r="Q45" s="346"/>
      <c r="R45" s="346"/>
      <c r="S45" s="346"/>
      <c r="T45" s="346"/>
      <c r="U45" s="346"/>
      <c r="V45" s="346"/>
      <c r="W45" s="346"/>
      <c r="X45" s="346"/>
      <c r="Y45" s="346"/>
      <c r="Z45" s="346"/>
      <c r="AA45" s="346"/>
      <c r="AB45" s="346"/>
      <c r="AC45" s="346">
        <v>1</v>
      </c>
      <c r="AD45" s="346"/>
      <c r="AE45" s="346"/>
      <c r="AF45" s="346"/>
      <c r="AG45" s="346"/>
      <c r="AH45" s="346"/>
      <c r="AI45" s="346"/>
      <c r="AJ45" s="347">
        <v>1</v>
      </c>
    </row>
    <row r="46" spans="1:36">
      <c r="A46" s="343"/>
      <c r="B46" s="349" t="s">
        <v>405</v>
      </c>
      <c r="C46" s="350"/>
      <c r="D46" s="351"/>
      <c r="E46" s="352"/>
      <c r="F46" s="352"/>
      <c r="G46" s="352"/>
      <c r="H46" s="352"/>
      <c r="I46" s="352"/>
      <c r="J46" s="352"/>
      <c r="K46" s="352"/>
      <c r="L46" s="352"/>
      <c r="M46" s="352"/>
      <c r="N46" s="352"/>
      <c r="O46" s="352"/>
      <c r="P46" s="352"/>
      <c r="Q46" s="352"/>
      <c r="R46" s="352"/>
      <c r="S46" s="352"/>
      <c r="T46" s="352"/>
      <c r="U46" s="352"/>
      <c r="V46" s="352">
        <v>1</v>
      </c>
      <c r="W46" s="352"/>
      <c r="X46" s="352"/>
      <c r="Y46" s="352"/>
      <c r="Z46" s="352"/>
      <c r="AA46" s="352"/>
      <c r="AB46" s="352"/>
      <c r="AC46" s="352">
        <v>1</v>
      </c>
      <c r="AD46" s="352"/>
      <c r="AE46" s="352"/>
      <c r="AF46" s="352"/>
      <c r="AG46" s="352"/>
      <c r="AH46" s="352"/>
      <c r="AI46" s="352"/>
      <c r="AJ46" s="353">
        <v>2</v>
      </c>
    </row>
    <row r="47" spans="1:36">
      <c r="A47" s="343"/>
      <c r="B47" s="339" t="s">
        <v>229</v>
      </c>
      <c r="C47" s="339" t="s">
        <v>378</v>
      </c>
      <c r="D47" s="340"/>
      <c r="E47" s="341"/>
      <c r="F47" s="341"/>
      <c r="G47" s="341"/>
      <c r="H47" s="341"/>
      <c r="I47" s="341"/>
      <c r="J47" s="341"/>
      <c r="K47" s="341"/>
      <c r="L47" s="341"/>
      <c r="M47" s="341"/>
      <c r="N47" s="341"/>
      <c r="O47" s="341"/>
      <c r="P47" s="341"/>
      <c r="Q47" s="341"/>
      <c r="R47" s="341"/>
      <c r="S47" s="341">
        <v>1</v>
      </c>
      <c r="T47" s="341"/>
      <c r="U47" s="341">
        <v>1</v>
      </c>
      <c r="V47" s="341"/>
      <c r="W47" s="341"/>
      <c r="X47" s="341"/>
      <c r="Y47" s="341"/>
      <c r="Z47" s="341"/>
      <c r="AA47" s="341"/>
      <c r="AB47" s="341"/>
      <c r="AC47" s="341"/>
      <c r="AD47" s="341"/>
      <c r="AE47" s="341"/>
      <c r="AF47" s="341"/>
      <c r="AG47" s="341"/>
      <c r="AH47" s="341"/>
      <c r="AI47" s="341"/>
      <c r="AJ47" s="342">
        <v>2</v>
      </c>
    </row>
    <row r="48" spans="1:36">
      <c r="A48" s="343"/>
      <c r="B48" s="349" t="s">
        <v>382</v>
      </c>
      <c r="C48" s="350"/>
      <c r="D48" s="351"/>
      <c r="E48" s="352"/>
      <c r="F48" s="352"/>
      <c r="G48" s="352"/>
      <c r="H48" s="352"/>
      <c r="I48" s="352"/>
      <c r="J48" s="352"/>
      <c r="K48" s="352"/>
      <c r="L48" s="352"/>
      <c r="M48" s="352"/>
      <c r="N48" s="352"/>
      <c r="O48" s="352"/>
      <c r="P48" s="352"/>
      <c r="Q48" s="352"/>
      <c r="R48" s="352"/>
      <c r="S48" s="352">
        <v>1</v>
      </c>
      <c r="T48" s="352"/>
      <c r="U48" s="352">
        <v>1</v>
      </c>
      <c r="V48" s="352"/>
      <c r="W48" s="352"/>
      <c r="X48" s="352"/>
      <c r="Y48" s="352"/>
      <c r="Z48" s="352"/>
      <c r="AA48" s="352"/>
      <c r="AB48" s="352"/>
      <c r="AC48" s="352"/>
      <c r="AD48" s="352"/>
      <c r="AE48" s="352"/>
      <c r="AF48" s="352"/>
      <c r="AG48" s="352"/>
      <c r="AH48" s="352"/>
      <c r="AI48" s="352"/>
      <c r="AJ48" s="353">
        <v>2</v>
      </c>
    </row>
    <row r="49" spans="1:36">
      <c r="A49" s="343"/>
      <c r="B49" s="339" t="s">
        <v>228</v>
      </c>
      <c r="C49" s="339" t="s">
        <v>484</v>
      </c>
      <c r="D49" s="340"/>
      <c r="E49" s="341"/>
      <c r="F49" s="341"/>
      <c r="G49" s="341"/>
      <c r="H49" s="341"/>
      <c r="I49" s="341"/>
      <c r="J49" s="341"/>
      <c r="K49" s="341"/>
      <c r="L49" s="341"/>
      <c r="M49" s="341"/>
      <c r="N49" s="341"/>
      <c r="O49" s="341"/>
      <c r="P49" s="341"/>
      <c r="Q49" s="341"/>
      <c r="R49" s="341"/>
      <c r="S49" s="341"/>
      <c r="T49" s="341"/>
      <c r="U49" s="341"/>
      <c r="V49" s="341"/>
      <c r="W49" s="341"/>
      <c r="X49" s="341"/>
      <c r="Y49" s="341"/>
      <c r="Z49" s="341"/>
      <c r="AA49" s="341"/>
      <c r="AB49" s="341"/>
      <c r="AC49" s="341"/>
      <c r="AD49" s="341"/>
      <c r="AE49" s="341"/>
      <c r="AF49" s="341"/>
      <c r="AG49" s="341">
        <v>1</v>
      </c>
      <c r="AH49" s="341"/>
      <c r="AI49" s="341"/>
      <c r="AJ49" s="342">
        <v>1</v>
      </c>
    </row>
    <row r="50" spans="1:36">
      <c r="A50" s="343"/>
      <c r="B50" s="343"/>
      <c r="C50" s="344" t="s">
        <v>485</v>
      </c>
      <c r="D50" s="345"/>
      <c r="E50" s="346"/>
      <c r="F50" s="346"/>
      <c r="G50" s="346"/>
      <c r="H50" s="346"/>
      <c r="I50" s="346"/>
      <c r="J50" s="346"/>
      <c r="K50" s="346"/>
      <c r="L50" s="346"/>
      <c r="M50" s="346"/>
      <c r="N50" s="346"/>
      <c r="O50" s="346"/>
      <c r="P50" s="346"/>
      <c r="Q50" s="346"/>
      <c r="R50" s="346"/>
      <c r="S50" s="346"/>
      <c r="T50" s="346"/>
      <c r="U50" s="346"/>
      <c r="V50" s="346"/>
      <c r="W50" s="346"/>
      <c r="X50" s="346"/>
      <c r="Y50" s="346"/>
      <c r="Z50" s="346"/>
      <c r="AA50" s="346"/>
      <c r="AB50" s="346"/>
      <c r="AC50" s="346"/>
      <c r="AD50" s="346"/>
      <c r="AE50" s="346"/>
      <c r="AF50" s="346"/>
      <c r="AG50" s="346"/>
      <c r="AH50" s="346">
        <v>1</v>
      </c>
      <c r="AI50" s="346"/>
      <c r="AJ50" s="347">
        <v>1</v>
      </c>
    </row>
    <row r="51" spans="1:36">
      <c r="A51" s="343"/>
      <c r="B51" s="349" t="s">
        <v>486</v>
      </c>
      <c r="C51" s="350"/>
      <c r="D51" s="351"/>
      <c r="E51" s="352"/>
      <c r="F51" s="352"/>
      <c r="G51" s="352"/>
      <c r="H51" s="352"/>
      <c r="I51" s="352"/>
      <c r="J51" s="352"/>
      <c r="K51" s="352"/>
      <c r="L51" s="352"/>
      <c r="M51" s="352"/>
      <c r="N51" s="352"/>
      <c r="O51" s="352"/>
      <c r="P51" s="352"/>
      <c r="Q51" s="352"/>
      <c r="R51" s="352"/>
      <c r="S51" s="352"/>
      <c r="T51" s="352"/>
      <c r="U51" s="352"/>
      <c r="V51" s="352"/>
      <c r="W51" s="352"/>
      <c r="X51" s="352"/>
      <c r="Y51" s="352"/>
      <c r="Z51" s="352"/>
      <c r="AA51" s="352"/>
      <c r="AB51" s="352"/>
      <c r="AC51" s="352"/>
      <c r="AD51" s="352"/>
      <c r="AE51" s="352"/>
      <c r="AF51" s="352"/>
      <c r="AG51" s="352">
        <v>1</v>
      </c>
      <c r="AH51" s="352">
        <v>1</v>
      </c>
      <c r="AI51" s="352"/>
      <c r="AJ51" s="353">
        <v>2</v>
      </c>
    </row>
    <row r="52" spans="1:36">
      <c r="A52" s="343"/>
      <c r="B52" s="339" t="s">
        <v>230</v>
      </c>
      <c r="C52" s="339" t="s">
        <v>432</v>
      </c>
      <c r="D52" s="340"/>
      <c r="E52" s="341"/>
      <c r="F52" s="341"/>
      <c r="G52" s="341"/>
      <c r="H52" s="341"/>
      <c r="I52" s="341"/>
      <c r="J52" s="341"/>
      <c r="K52" s="341"/>
      <c r="L52" s="341"/>
      <c r="M52" s="341"/>
      <c r="N52" s="341"/>
      <c r="O52" s="341"/>
      <c r="P52" s="341"/>
      <c r="Q52" s="341"/>
      <c r="R52" s="341"/>
      <c r="S52" s="341"/>
      <c r="T52" s="341"/>
      <c r="U52" s="341"/>
      <c r="V52" s="341"/>
      <c r="W52" s="341"/>
      <c r="X52" s="341"/>
      <c r="Y52" s="341"/>
      <c r="Z52" s="341"/>
      <c r="AA52" s="341"/>
      <c r="AB52" s="341"/>
      <c r="AC52" s="341"/>
      <c r="AD52" s="341"/>
      <c r="AE52" s="341">
        <v>1</v>
      </c>
      <c r="AF52" s="341"/>
      <c r="AG52" s="341"/>
      <c r="AH52" s="341"/>
      <c r="AI52" s="341"/>
      <c r="AJ52" s="342">
        <v>1</v>
      </c>
    </row>
    <row r="53" spans="1:36">
      <c r="A53" s="343"/>
      <c r="B53" s="349" t="s">
        <v>433</v>
      </c>
      <c r="C53" s="350"/>
      <c r="D53" s="351"/>
      <c r="E53" s="352"/>
      <c r="F53" s="352"/>
      <c r="G53" s="352"/>
      <c r="H53" s="352"/>
      <c r="I53" s="352"/>
      <c r="J53" s="352"/>
      <c r="K53" s="352"/>
      <c r="L53" s="352"/>
      <c r="M53" s="352"/>
      <c r="N53" s="352"/>
      <c r="O53" s="352"/>
      <c r="P53" s="352"/>
      <c r="Q53" s="352"/>
      <c r="R53" s="352"/>
      <c r="S53" s="352"/>
      <c r="T53" s="352"/>
      <c r="U53" s="352"/>
      <c r="V53" s="352"/>
      <c r="W53" s="352"/>
      <c r="X53" s="352"/>
      <c r="Y53" s="352"/>
      <c r="Z53" s="352"/>
      <c r="AA53" s="352"/>
      <c r="AB53" s="352"/>
      <c r="AC53" s="352"/>
      <c r="AD53" s="352"/>
      <c r="AE53" s="352">
        <v>1</v>
      </c>
      <c r="AF53" s="352"/>
      <c r="AG53" s="352"/>
      <c r="AH53" s="352"/>
      <c r="AI53" s="352"/>
      <c r="AJ53" s="353">
        <v>1</v>
      </c>
    </row>
    <row r="54" spans="1:36">
      <c r="A54" s="354" t="s">
        <v>334</v>
      </c>
      <c r="B54" s="355"/>
      <c r="C54" s="355"/>
      <c r="D54" s="356"/>
      <c r="E54" s="357">
        <v>1</v>
      </c>
      <c r="F54" s="357">
        <v>1</v>
      </c>
      <c r="G54" s="357"/>
      <c r="H54" s="357"/>
      <c r="I54" s="357"/>
      <c r="J54" s="357"/>
      <c r="K54" s="357"/>
      <c r="L54" s="357"/>
      <c r="M54" s="357"/>
      <c r="N54" s="357">
        <v>1</v>
      </c>
      <c r="O54" s="357"/>
      <c r="P54" s="357"/>
      <c r="Q54" s="357"/>
      <c r="R54" s="357"/>
      <c r="S54" s="357">
        <v>3</v>
      </c>
      <c r="T54" s="357">
        <v>3</v>
      </c>
      <c r="U54" s="357">
        <v>4</v>
      </c>
      <c r="V54" s="357">
        <v>4</v>
      </c>
      <c r="W54" s="357">
        <v>3</v>
      </c>
      <c r="X54" s="357">
        <v>5</v>
      </c>
      <c r="Y54" s="357">
        <v>1</v>
      </c>
      <c r="Z54" s="357"/>
      <c r="AA54" s="357">
        <v>2</v>
      </c>
      <c r="AB54" s="357">
        <v>1</v>
      </c>
      <c r="AC54" s="357">
        <v>3</v>
      </c>
      <c r="AD54" s="357"/>
      <c r="AE54" s="357">
        <v>6</v>
      </c>
      <c r="AF54" s="357">
        <v>1</v>
      </c>
      <c r="AG54" s="357">
        <v>1</v>
      </c>
      <c r="AH54" s="357">
        <v>3</v>
      </c>
      <c r="AI54" s="357"/>
      <c r="AJ54" s="358">
        <v>43</v>
      </c>
    </row>
    <row r="55" spans="1:36">
      <c r="A55" s="339" t="s">
        <v>63</v>
      </c>
      <c r="B55" s="339" t="s">
        <v>326</v>
      </c>
      <c r="C55" s="339" t="s">
        <v>508</v>
      </c>
      <c r="D55" s="340"/>
      <c r="E55" s="341"/>
      <c r="F55" s="341"/>
      <c r="G55" s="341"/>
      <c r="H55" s="341"/>
      <c r="I55" s="341"/>
      <c r="J55" s="341"/>
      <c r="K55" s="341"/>
      <c r="L55" s="341"/>
      <c r="M55" s="341"/>
      <c r="N55" s="341"/>
      <c r="O55" s="341"/>
      <c r="P55" s="341"/>
      <c r="Q55" s="341"/>
      <c r="R55" s="341"/>
      <c r="S55" s="341"/>
      <c r="T55" s="341"/>
      <c r="U55" s="341"/>
      <c r="V55" s="341"/>
      <c r="W55" s="341"/>
      <c r="X55" s="341"/>
      <c r="Y55" s="341"/>
      <c r="Z55" s="341"/>
      <c r="AA55" s="341"/>
      <c r="AB55" s="341"/>
      <c r="AC55" s="341"/>
      <c r="AD55" s="341"/>
      <c r="AE55" s="341"/>
      <c r="AF55" s="341"/>
      <c r="AG55" s="341"/>
      <c r="AH55" s="341"/>
      <c r="AI55" s="341">
        <v>1</v>
      </c>
      <c r="AJ55" s="342">
        <v>1</v>
      </c>
    </row>
    <row r="56" spans="1:36">
      <c r="A56" s="343"/>
      <c r="B56" s="343"/>
      <c r="C56" s="344" t="s">
        <v>509</v>
      </c>
      <c r="D56" s="345"/>
      <c r="E56" s="346"/>
      <c r="F56" s="346"/>
      <c r="G56" s="346"/>
      <c r="H56" s="346"/>
      <c r="I56" s="346"/>
      <c r="J56" s="346"/>
      <c r="K56" s="346"/>
      <c r="L56" s="346"/>
      <c r="M56" s="346"/>
      <c r="N56" s="346"/>
      <c r="O56" s="346"/>
      <c r="P56" s="346"/>
      <c r="Q56" s="346"/>
      <c r="R56" s="346"/>
      <c r="S56" s="346"/>
      <c r="T56" s="346"/>
      <c r="U56" s="346"/>
      <c r="V56" s="346"/>
      <c r="W56" s="346"/>
      <c r="X56" s="346"/>
      <c r="Y56" s="346"/>
      <c r="Z56" s="346"/>
      <c r="AA56" s="346"/>
      <c r="AB56" s="346"/>
      <c r="AC56" s="346"/>
      <c r="AD56" s="346"/>
      <c r="AE56" s="346"/>
      <c r="AF56" s="346"/>
      <c r="AG56" s="346"/>
      <c r="AH56" s="346"/>
      <c r="AI56" s="346">
        <v>1</v>
      </c>
      <c r="AJ56" s="347">
        <v>1</v>
      </c>
    </row>
    <row r="57" spans="1:36">
      <c r="A57" s="343"/>
      <c r="B57" s="349" t="s">
        <v>510</v>
      </c>
      <c r="C57" s="350"/>
      <c r="D57" s="351"/>
      <c r="E57" s="352"/>
      <c r="F57" s="352"/>
      <c r="G57" s="352"/>
      <c r="H57" s="352"/>
      <c r="I57" s="352"/>
      <c r="J57" s="352"/>
      <c r="K57" s="352"/>
      <c r="L57" s="352"/>
      <c r="M57" s="352"/>
      <c r="N57" s="352"/>
      <c r="O57" s="352"/>
      <c r="P57" s="352"/>
      <c r="Q57" s="352"/>
      <c r="R57" s="352"/>
      <c r="S57" s="352"/>
      <c r="T57" s="352"/>
      <c r="U57" s="352"/>
      <c r="V57" s="352"/>
      <c r="W57" s="352"/>
      <c r="X57" s="352"/>
      <c r="Y57" s="352"/>
      <c r="Z57" s="352"/>
      <c r="AA57" s="352"/>
      <c r="AB57" s="352"/>
      <c r="AC57" s="352"/>
      <c r="AD57" s="352"/>
      <c r="AE57" s="352"/>
      <c r="AF57" s="352"/>
      <c r="AG57" s="352"/>
      <c r="AH57" s="352"/>
      <c r="AI57" s="352">
        <v>2</v>
      </c>
      <c r="AJ57" s="353">
        <v>2</v>
      </c>
    </row>
    <row r="58" spans="1:36">
      <c r="A58" s="343"/>
      <c r="B58" s="339" t="s">
        <v>325</v>
      </c>
      <c r="C58" s="339" t="s">
        <v>424</v>
      </c>
      <c r="D58" s="340"/>
      <c r="E58" s="341"/>
      <c r="F58" s="341"/>
      <c r="G58" s="341"/>
      <c r="H58" s="341"/>
      <c r="I58" s="341"/>
      <c r="J58" s="341"/>
      <c r="K58" s="341"/>
      <c r="L58" s="341"/>
      <c r="M58" s="341"/>
      <c r="N58" s="341"/>
      <c r="O58" s="341"/>
      <c r="P58" s="341"/>
      <c r="Q58" s="341"/>
      <c r="R58" s="341"/>
      <c r="S58" s="341"/>
      <c r="T58" s="341"/>
      <c r="U58" s="341"/>
      <c r="V58" s="341"/>
      <c r="W58" s="341"/>
      <c r="X58" s="341"/>
      <c r="Y58" s="341"/>
      <c r="Z58" s="341">
        <v>1</v>
      </c>
      <c r="AA58" s="341"/>
      <c r="AB58" s="341"/>
      <c r="AC58" s="341"/>
      <c r="AD58" s="341"/>
      <c r="AE58" s="341"/>
      <c r="AF58" s="341"/>
      <c r="AG58" s="341"/>
      <c r="AH58" s="341"/>
      <c r="AI58" s="341"/>
      <c r="AJ58" s="342">
        <v>1</v>
      </c>
    </row>
    <row r="59" spans="1:36">
      <c r="A59" s="343"/>
      <c r="B59" s="349" t="s">
        <v>425</v>
      </c>
      <c r="C59" s="350"/>
      <c r="D59" s="351"/>
      <c r="E59" s="352"/>
      <c r="F59" s="352"/>
      <c r="G59" s="352"/>
      <c r="H59" s="352"/>
      <c r="I59" s="352"/>
      <c r="J59" s="352"/>
      <c r="K59" s="352"/>
      <c r="L59" s="352"/>
      <c r="M59" s="352"/>
      <c r="N59" s="352"/>
      <c r="O59" s="352"/>
      <c r="P59" s="352"/>
      <c r="Q59" s="352"/>
      <c r="R59" s="352"/>
      <c r="S59" s="352"/>
      <c r="T59" s="352"/>
      <c r="U59" s="352"/>
      <c r="V59" s="352"/>
      <c r="W59" s="352"/>
      <c r="X59" s="352"/>
      <c r="Y59" s="352"/>
      <c r="Z59" s="352">
        <v>1</v>
      </c>
      <c r="AA59" s="352"/>
      <c r="AB59" s="352"/>
      <c r="AC59" s="352"/>
      <c r="AD59" s="352"/>
      <c r="AE59" s="352"/>
      <c r="AF59" s="352"/>
      <c r="AG59" s="352"/>
      <c r="AH59" s="352"/>
      <c r="AI59" s="352"/>
      <c r="AJ59" s="353">
        <v>1</v>
      </c>
    </row>
    <row r="60" spans="1:36">
      <c r="A60" s="354" t="s">
        <v>426</v>
      </c>
      <c r="B60" s="355"/>
      <c r="C60" s="355"/>
      <c r="D60" s="356"/>
      <c r="E60" s="357"/>
      <c r="F60" s="357"/>
      <c r="G60" s="357"/>
      <c r="H60" s="357"/>
      <c r="I60" s="357"/>
      <c r="J60" s="357"/>
      <c r="K60" s="357"/>
      <c r="L60" s="357"/>
      <c r="M60" s="357"/>
      <c r="N60" s="357"/>
      <c r="O60" s="357"/>
      <c r="P60" s="357"/>
      <c r="Q60" s="357"/>
      <c r="R60" s="357"/>
      <c r="S60" s="357"/>
      <c r="T60" s="357"/>
      <c r="U60" s="357"/>
      <c r="V60" s="357"/>
      <c r="W60" s="357"/>
      <c r="X60" s="357"/>
      <c r="Y60" s="357"/>
      <c r="Z60" s="357">
        <v>1</v>
      </c>
      <c r="AA60" s="357"/>
      <c r="AB60" s="357"/>
      <c r="AC60" s="357"/>
      <c r="AD60" s="357"/>
      <c r="AE60" s="357"/>
      <c r="AF60" s="357"/>
      <c r="AG60" s="357"/>
      <c r="AH60" s="357"/>
      <c r="AI60" s="357">
        <v>2</v>
      </c>
      <c r="AJ60" s="358">
        <v>3</v>
      </c>
    </row>
    <row r="61" spans="1:36">
      <c r="A61" s="339" t="s">
        <v>25</v>
      </c>
      <c r="B61" s="339" t="s">
        <v>32</v>
      </c>
      <c r="C61" s="339" t="s">
        <v>407</v>
      </c>
      <c r="D61" s="340"/>
      <c r="E61" s="341"/>
      <c r="F61" s="341"/>
      <c r="G61" s="341"/>
      <c r="H61" s="341"/>
      <c r="I61" s="341"/>
      <c r="J61" s="341"/>
      <c r="K61" s="341"/>
      <c r="L61" s="341"/>
      <c r="M61" s="341"/>
      <c r="N61" s="341"/>
      <c r="O61" s="341"/>
      <c r="P61" s="341"/>
      <c r="Q61" s="341"/>
      <c r="R61" s="341"/>
      <c r="S61" s="341"/>
      <c r="T61" s="341"/>
      <c r="U61" s="341">
        <v>1</v>
      </c>
      <c r="V61" s="341"/>
      <c r="W61" s="341"/>
      <c r="X61" s="341"/>
      <c r="Y61" s="341"/>
      <c r="Z61" s="341"/>
      <c r="AA61" s="341"/>
      <c r="AB61" s="341"/>
      <c r="AC61" s="341"/>
      <c r="AD61" s="341"/>
      <c r="AE61" s="341"/>
      <c r="AF61" s="341"/>
      <c r="AG61" s="341"/>
      <c r="AH61" s="341"/>
      <c r="AI61" s="341"/>
      <c r="AJ61" s="342">
        <v>1</v>
      </c>
    </row>
    <row r="62" spans="1:36">
      <c r="A62" s="343"/>
      <c r="B62" s="343"/>
      <c r="C62" s="344" t="s">
        <v>408</v>
      </c>
      <c r="D62" s="345"/>
      <c r="E62" s="346"/>
      <c r="F62" s="346"/>
      <c r="G62" s="346"/>
      <c r="H62" s="346"/>
      <c r="I62" s="346"/>
      <c r="J62" s="346"/>
      <c r="K62" s="346"/>
      <c r="L62" s="346"/>
      <c r="M62" s="346"/>
      <c r="N62" s="346"/>
      <c r="O62" s="346"/>
      <c r="P62" s="346"/>
      <c r="Q62" s="346"/>
      <c r="R62" s="346"/>
      <c r="S62" s="346"/>
      <c r="T62" s="346"/>
      <c r="U62" s="346"/>
      <c r="V62" s="346">
        <v>1</v>
      </c>
      <c r="W62" s="346"/>
      <c r="X62" s="346"/>
      <c r="Y62" s="346"/>
      <c r="Z62" s="346"/>
      <c r="AA62" s="346"/>
      <c r="AB62" s="346"/>
      <c r="AC62" s="346"/>
      <c r="AD62" s="346"/>
      <c r="AE62" s="346"/>
      <c r="AF62" s="346"/>
      <c r="AG62" s="346"/>
      <c r="AH62" s="346"/>
      <c r="AI62" s="346"/>
      <c r="AJ62" s="347">
        <v>1</v>
      </c>
    </row>
    <row r="63" spans="1:36">
      <c r="A63" s="343"/>
      <c r="B63" s="343"/>
      <c r="C63" s="344" t="s">
        <v>32</v>
      </c>
      <c r="D63" s="345"/>
      <c r="E63" s="346"/>
      <c r="F63" s="346"/>
      <c r="G63" s="346"/>
      <c r="H63" s="346"/>
      <c r="I63" s="346"/>
      <c r="J63" s="346"/>
      <c r="K63" s="346"/>
      <c r="L63" s="346"/>
      <c r="M63" s="346"/>
      <c r="N63" s="346"/>
      <c r="O63" s="346"/>
      <c r="P63" s="346"/>
      <c r="Q63" s="346"/>
      <c r="R63" s="346"/>
      <c r="S63" s="346"/>
      <c r="T63" s="346"/>
      <c r="U63" s="346"/>
      <c r="V63" s="346"/>
      <c r="W63" s="346"/>
      <c r="X63" s="346"/>
      <c r="Y63" s="346"/>
      <c r="Z63" s="346"/>
      <c r="AA63" s="346"/>
      <c r="AB63" s="346"/>
      <c r="AC63" s="346"/>
      <c r="AD63" s="346"/>
      <c r="AE63" s="346">
        <v>1</v>
      </c>
      <c r="AF63" s="346"/>
      <c r="AG63" s="346"/>
      <c r="AH63" s="346"/>
      <c r="AI63" s="346"/>
      <c r="AJ63" s="347">
        <v>1</v>
      </c>
    </row>
    <row r="64" spans="1:36">
      <c r="A64" s="343"/>
      <c r="B64" s="349" t="s">
        <v>409</v>
      </c>
      <c r="C64" s="350"/>
      <c r="D64" s="351"/>
      <c r="E64" s="352"/>
      <c r="F64" s="352"/>
      <c r="G64" s="352"/>
      <c r="H64" s="352"/>
      <c r="I64" s="352"/>
      <c r="J64" s="352"/>
      <c r="K64" s="352"/>
      <c r="L64" s="352"/>
      <c r="M64" s="352"/>
      <c r="N64" s="352"/>
      <c r="O64" s="352"/>
      <c r="P64" s="352"/>
      <c r="Q64" s="352"/>
      <c r="R64" s="352"/>
      <c r="S64" s="352"/>
      <c r="T64" s="352"/>
      <c r="U64" s="352">
        <v>1</v>
      </c>
      <c r="V64" s="352">
        <v>1</v>
      </c>
      <c r="W64" s="352"/>
      <c r="X64" s="352"/>
      <c r="Y64" s="352"/>
      <c r="Z64" s="352"/>
      <c r="AA64" s="352"/>
      <c r="AB64" s="352"/>
      <c r="AC64" s="352"/>
      <c r="AD64" s="352"/>
      <c r="AE64" s="352">
        <v>1</v>
      </c>
      <c r="AF64" s="352"/>
      <c r="AG64" s="352"/>
      <c r="AH64" s="352"/>
      <c r="AI64" s="352"/>
      <c r="AJ64" s="353">
        <v>3</v>
      </c>
    </row>
    <row r="65" spans="1:36">
      <c r="A65" s="343"/>
      <c r="B65" s="339" t="s">
        <v>237</v>
      </c>
      <c r="C65" s="339" t="s">
        <v>392</v>
      </c>
      <c r="D65" s="340"/>
      <c r="E65" s="341"/>
      <c r="F65" s="341"/>
      <c r="G65" s="341"/>
      <c r="H65" s="341"/>
      <c r="I65" s="341"/>
      <c r="J65" s="341"/>
      <c r="K65" s="341"/>
      <c r="L65" s="341"/>
      <c r="M65" s="341"/>
      <c r="N65" s="341"/>
      <c r="O65" s="341"/>
      <c r="P65" s="341"/>
      <c r="Q65" s="341"/>
      <c r="R65" s="341"/>
      <c r="S65" s="341"/>
      <c r="T65" s="341">
        <v>2</v>
      </c>
      <c r="U65" s="341"/>
      <c r="V65" s="341"/>
      <c r="W65" s="341"/>
      <c r="X65" s="341"/>
      <c r="Y65" s="341"/>
      <c r="Z65" s="341"/>
      <c r="AA65" s="341"/>
      <c r="AB65" s="341"/>
      <c r="AC65" s="341"/>
      <c r="AD65" s="341"/>
      <c r="AE65" s="341"/>
      <c r="AF65" s="341"/>
      <c r="AG65" s="341"/>
      <c r="AH65" s="341"/>
      <c r="AI65" s="341"/>
      <c r="AJ65" s="342">
        <v>2</v>
      </c>
    </row>
    <row r="66" spans="1:36">
      <c r="A66" s="343"/>
      <c r="B66" s="349" t="s">
        <v>393</v>
      </c>
      <c r="C66" s="350"/>
      <c r="D66" s="351"/>
      <c r="E66" s="352"/>
      <c r="F66" s="352"/>
      <c r="G66" s="352"/>
      <c r="H66" s="352"/>
      <c r="I66" s="352"/>
      <c r="J66" s="352"/>
      <c r="K66" s="352"/>
      <c r="L66" s="352"/>
      <c r="M66" s="352"/>
      <c r="N66" s="352"/>
      <c r="O66" s="352"/>
      <c r="P66" s="352"/>
      <c r="Q66" s="352"/>
      <c r="R66" s="352"/>
      <c r="S66" s="352"/>
      <c r="T66" s="352">
        <v>2</v>
      </c>
      <c r="U66" s="352"/>
      <c r="V66" s="352"/>
      <c r="W66" s="352"/>
      <c r="X66" s="352"/>
      <c r="Y66" s="352"/>
      <c r="Z66" s="352"/>
      <c r="AA66" s="352"/>
      <c r="AB66" s="352"/>
      <c r="AC66" s="352"/>
      <c r="AD66" s="352"/>
      <c r="AE66" s="352"/>
      <c r="AF66" s="352"/>
      <c r="AG66" s="352"/>
      <c r="AH66" s="352"/>
      <c r="AI66" s="352"/>
      <c r="AJ66" s="353">
        <v>2</v>
      </c>
    </row>
    <row r="67" spans="1:36">
      <c r="A67" s="343"/>
      <c r="B67" s="339" t="s">
        <v>186</v>
      </c>
      <c r="C67" s="339" t="s">
        <v>394</v>
      </c>
      <c r="D67" s="340"/>
      <c r="E67" s="341"/>
      <c r="F67" s="341"/>
      <c r="G67" s="341"/>
      <c r="H67" s="341"/>
      <c r="I67" s="341"/>
      <c r="J67" s="341"/>
      <c r="K67" s="341"/>
      <c r="L67" s="341"/>
      <c r="M67" s="341"/>
      <c r="N67" s="341"/>
      <c r="O67" s="341"/>
      <c r="P67" s="341"/>
      <c r="Q67" s="341"/>
      <c r="R67" s="341"/>
      <c r="S67" s="341"/>
      <c r="T67" s="341">
        <v>1</v>
      </c>
      <c r="U67" s="341"/>
      <c r="V67" s="341"/>
      <c r="W67" s="341"/>
      <c r="X67" s="341"/>
      <c r="Y67" s="341"/>
      <c r="Z67" s="341"/>
      <c r="AA67" s="341"/>
      <c r="AB67" s="341"/>
      <c r="AC67" s="341"/>
      <c r="AD67" s="341"/>
      <c r="AE67" s="341"/>
      <c r="AF67" s="341"/>
      <c r="AG67" s="341"/>
      <c r="AH67" s="341"/>
      <c r="AI67" s="341"/>
      <c r="AJ67" s="342">
        <v>1</v>
      </c>
    </row>
    <row r="68" spans="1:36">
      <c r="A68" s="343"/>
      <c r="B68" s="349" t="s">
        <v>395</v>
      </c>
      <c r="C68" s="350"/>
      <c r="D68" s="351"/>
      <c r="E68" s="352"/>
      <c r="F68" s="352"/>
      <c r="G68" s="352"/>
      <c r="H68" s="352"/>
      <c r="I68" s="352"/>
      <c r="J68" s="352"/>
      <c r="K68" s="352"/>
      <c r="L68" s="352"/>
      <c r="M68" s="352"/>
      <c r="N68" s="352"/>
      <c r="O68" s="352"/>
      <c r="P68" s="352"/>
      <c r="Q68" s="352"/>
      <c r="R68" s="352"/>
      <c r="S68" s="352"/>
      <c r="T68" s="352">
        <v>1</v>
      </c>
      <c r="U68" s="352"/>
      <c r="V68" s="352"/>
      <c r="W68" s="352"/>
      <c r="X68" s="352"/>
      <c r="Y68" s="352"/>
      <c r="Z68" s="352"/>
      <c r="AA68" s="352"/>
      <c r="AB68" s="352"/>
      <c r="AC68" s="352"/>
      <c r="AD68" s="352"/>
      <c r="AE68" s="352"/>
      <c r="AF68" s="352"/>
      <c r="AG68" s="352"/>
      <c r="AH68" s="352"/>
      <c r="AI68" s="352"/>
      <c r="AJ68" s="353">
        <v>1</v>
      </c>
    </row>
    <row r="69" spans="1:36">
      <c r="A69" s="343"/>
      <c r="B69" s="339" t="s">
        <v>235</v>
      </c>
      <c r="C69" s="339" t="s">
        <v>385</v>
      </c>
      <c r="D69" s="340"/>
      <c r="E69" s="341"/>
      <c r="F69" s="341"/>
      <c r="G69" s="341"/>
      <c r="H69" s="341"/>
      <c r="I69" s="341"/>
      <c r="J69" s="341"/>
      <c r="K69" s="341"/>
      <c r="L69" s="341"/>
      <c r="M69" s="341"/>
      <c r="N69" s="341"/>
      <c r="O69" s="341"/>
      <c r="P69" s="341"/>
      <c r="Q69" s="341"/>
      <c r="R69" s="341">
        <v>1</v>
      </c>
      <c r="S69" s="341"/>
      <c r="T69" s="341"/>
      <c r="U69" s="341"/>
      <c r="V69" s="341"/>
      <c r="W69" s="341"/>
      <c r="X69" s="341"/>
      <c r="Y69" s="341"/>
      <c r="Z69" s="341"/>
      <c r="AA69" s="341"/>
      <c r="AB69" s="341"/>
      <c r="AC69" s="341"/>
      <c r="AD69" s="341"/>
      <c r="AE69" s="341"/>
      <c r="AF69" s="341"/>
      <c r="AG69" s="341"/>
      <c r="AH69" s="341"/>
      <c r="AI69" s="341"/>
      <c r="AJ69" s="342">
        <v>1</v>
      </c>
    </row>
    <row r="70" spans="1:36">
      <c r="A70" s="343"/>
      <c r="B70" s="349" t="s">
        <v>386</v>
      </c>
      <c r="C70" s="350"/>
      <c r="D70" s="351"/>
      <c r="E70" s="352"/>
      <c r="F70" s="352"/>
      <c r="G70" s="352"/>
      <c r="H70" s="352"/>
      <c r="I70" s="352"/>
      <c r="J70" s="352"/>
      <c r="K70" s="352"/>
      <c r="L70" s="352"/>
      <c r="M70" s="352"/>
      <c r="N70" s="352"/>
      <c r="O70" s="352"/>
      <c r="P70" s="352"/>
      <c r="Q70" s="352"/>
      <c r="R70" s="352">
        <v>1</v>
      </c>
      <c r="S70" s="352"/>
      <c r="T70" s="352"/>
      <c r="U70" s="352"/>
      <c r="V70" s="352"/>
      <c r="W70" s="352"/>
      <c r="X70" s="352"/>
      <c r="Y70" s="352"/>
      <c r="Z70" s="352"/>
      <c r="AA70" s="352"/>
      <c r="AB70" s="352"/>
      <c r="AC70" s="352"/>
      <c r="AD70" s="352"/>
      <c r="AE70" s="352"/>
      <c r="AF70" s="352"/>
      <c r="AG70" s="352"/>
      <c r="AH70" s="352"/>
      <c r="AI70" s="352"/>
      <c r="AJ70" s="353">
        <v>1</v>
      </c>
    </row>
    <row r="71" spans="1:36">
      <c r="A71" s="354" t="s">
        <v>387</v>
      </c>
      <c r="B71" s="355"/>
      <c r="C71" s="355"/>
      <c r="D71" s="356"/>
      <c r="E71" s="357"/>
      <c r="F71" s="357"/>
      <c r="G71" s="357"/>
      <c r="H71" s="357"/>
      <c r="I71" s="357"/>
      <c r="J71" s="357"/>
      <c r="K71" s="357"/>
      <c r="L71" s="357"/>
      <c r="M71" s="357"/>
      <c r="N71" s="357"/>
      <c r="O71" s="357"/>
      <c r="P71" s="357"/>
      <c r="Q71" s="357"/>
      <c r="R71" s="357">
        <v>1</v>
      </c>
      <c r="S71" s="357"/>
      <c r="T71" s="357">
        <v>3</v>
      </c>
      <c r="U71" s="357">
        <v>1</v>
      </c>
      <c r="V71" s="357">
        <v>1</v>
      </c>
      <c r="W71" s="357"/>
      <c r="X71" s="357"/>
      <c r="Y71" s="357"/>
      <c r="Z71" s="357"/>
      <c r="AA71" s="357"/>
      <c r="AB71" s="357"/>
      <c r="AC71" s="357"/>
      <c r="AD71" s="357"/>
      <c r="AE71" s="357">
        <v>1</v>
      </c>
      <c r="AF71" s="357"/>
      <c r="AG71" s="357"/>
      <c r="AH71" s="357"/>
      <c r="AI71" s="357"/>
      <c r="AJ71" s="358">
        <v>7</v>
      </c>
    </row>
    <row r="72" spans="1:36">
      <c r="A72" s="339" t="s">
        <v>31</v>
      </c>
      <c r="B72" s="339" t="s">
        <v>223</v>
      </c>
      <c r="C72" s="339" t="s">
        <v>434</v>
      </c>
      <c r="D72" s="340"/>
      <c r="E72" s="341"/>
      <c r="F72" s="341"/>
      <c r="G72" s="341"/>
      <c r="H72" s="341"/>
      <c r="I72" s="341"/>
      <c r="J72" s="341"/>
      <c r="K72" s="341"/>
      <c r="L72" s="341"/>
      <c r="M72" s="341"/>
      <c r="N72" s="341"/>
      <c r="O72" s="341"/>
      <c r="P72" s="341"/>
      <c r="Q72" s="341"/>
      <c r="R72" s="341"/>
      <c r="S72" s="341"/>
      <c r="T72" s="341"/>
      <c r="U72" s="341"/>
      <c r="V72" s="341"/>
      <c r="W72" s="341"/>
      <c r="X72" s="341"/>
      <c r="Y72" s="341"/>
      <c r="Z72" s="341"/>
      <c r="AA72" s="341">
        <v>1</v>
      </c>
      <c r="AB72" s="341"/>
      <c r="AC72" s="341"/>
      <c r="AD72" s="341"/>
      <c r="AE72" s="341"/>
      <c r="AF72" s="341"/>
      <c r="AG72" s="341"/>
      <c r="AH72" s="341"/>
      <c r="AI72" s="341"/>
      <c r="AJ72" s="342">
        <v>1</v>
      </c>
    </row>
    <row r="73" spans="1:36">
      <c r="A73" s="343"/>
      <c r="B73" s="343"/>
      <c r="C73" s="344" t="s">
        <v>165</v>
      </c>
      <c r="D73" s="345"/>
      <c r="E73" s="346"/>
      <c r="F73" s="346"/>
      <c r="G73" s="346"/>
      <c r="H73" s="346"/>
      <c r="I73" s="346"/>
      <c r="J73" s="346"/>
      <c r="K73" s="346"/>
      <c r="L73" s="346"/>
      <c r="M73" s="346"/>
      <c r="N73" s="346"/>
      <c r="O73" s="346"/>
      <c r="P73" s="346"/>
      <c r="Q73" s="346"/>
      <c r="R73" s="346"/>
      <c r="S73" s="346"/>
      <c r="T73" s="346"/>
      <c r="U73" s="346"/>
      <c r="V73" s="346"/>
      <c r="W73" s="346"/>
      <c r="X73" s="346"/>
      <c r="Y73" s="346">
        <v>1</v>
      </c>
      <c r="Z73" s="346"/>
      <c r="AA73" s="346"/>
      <c r="AB73" s="346"/>
      <c r="AC73" s="346"/>
      <c r="AD73" s="346"/>
      <c r="AE73" s="346"/>
      <c r="AF73" s="346"/>
      <c r="AG73" s="346"/>
      <c r="AH73" s="346"/>
      <c r="AI73" s="346">
        <v>1</v>
      </c>
      <c r="AJ73" s="347">
        <v>2</v>
      </c>
    </row>
    <row r="74" spans="1:36">
      <c r="A74" s="343"/>
      <c r="B74" s="343"/>
      <c r="C74" s="344" t="s">
        <v>435</v>
      </c>
      <c r="D74" s="345"/>
      <c r="E74" s="346"/>
      <c r="F74" s="346"/>
      <c r="G74" s="346"/>
      <c r="H74" s="346"/>
      <c r="I74" s="346"/>
      <c r="J74" s="346"/>
      <c r="K74" s="346"/>
      <c r="L74" s="346"/>
      <c r="M74" s="346"/>
      <c r="N74" s="346"/>
      <c r="O74" s="346"/>
      <c r="P74" s="346"/>
      <c r="Q74" s="346"/>
      <c r="R74" s="346"/>
      <c r="S74" s="346"/>
      <c r="T74" s="346"/>
      <c r="U74" s="346"/>
      <c r="V74" s="346"/>
      <c r="W74" s="346"/>
      <c r="X74" s="346"/>
      <c r="Y74" s="346"/>
      <c r="Z74" s="346"/>
      <c r="AA74" s="346"/>
      <c r="AB74" s="346"/>
      <c r="AC74" s="346"/>
      <c r="AD74" s="346">
        <v>1</v>
      </c>
      <c r="AE74" s="346"/>
      <c r="AF74" s="346"/>
      <c r="AG74" s="346"/>
      <c r="AH74" s="346"/>
      <c r="AI74" s="346"/>
      <c r="AJ74" s="347">
        <v>1</v>
      </c>
    </row>
    <row r="75" spans="1:36">
      <c r="A75" s="343"/>
      <c r="B75" s="343"/>
      <c r="C75" s="344" t="s">
        <v>223</v>
      </c>
      <c r="D75" s="345"/>
      <c r="E75" s="346"/>
      <c r="F75" s="346"/>
      <c r="G75" s="346"/>
      <c r="H75" s="346"/>
      <c r="I75" s="346"/>
      <c r="J75" s="346"/>
      <c r="K75" s="346"/>
      <c r="L75" s="346"/>
      <c r="M75" s="346"/>
      <c r="N75" s="346"/>
      <c r="O75" s="346"/>
      <c r="P75" s="346"/>
      <c r="Q75" s="346"/>
      <c r="R75" s="346"/>
      <c r="S75" s="346"/>
      <c r="T75" s="346"/>
      <c r="U75" s="346"/>
      <c r="V75" s="346"/>
      <c r="W75" s="346"/>
      <c r="X75" s="346"/>
      <c r="Y75" s="346"/>
      <c r="Z75" s="346"/>
      <c r="AA75" s="346"/>
      <c r="AB75" s="346"/>
      <c r="AC75" s="346"/>
      <c r="AD75" s="346"/>
      <c r="AE75" s="346"/>
      <c r="AF75" s="346"/>
      <c r="AG75" s="346"/>
      <c r="AH75" s="346"/>
      <c r="AI75" s="346">
        <v>1</v>
      </c>
      <c r="AJ75" s="347">
        <v>1</v>
      </c>
    </row>
    <row r="76" spans="1:36">
      <c r="A76" s="343"/>
      <c r="B76" s="343"/>
      <c r="C76" s="344" t="s">
        <v>397</v>
      </c>
      <c r="D76" s="345"/>
      <c r="E76" s="346"/>
      <c r="F76" s="346"/>
      <c r="G76" s="346"/>
      <c r="H76" s="346"/>
      <c r="I76" s="346"/>
      <c r="J76" s="346"/>
      <c r="K76" s="346"/>
      <c r="L76" s="346"/>
      <c r="M76" s="346"/>
      <c r="N76" s="346"/>
      <c r="O76" s="346"/>
      <c r="P76" s="346"/>
      <c r="Q76" s="346"/>
      <c r="R76" s="346"/>
      <c r="S76" s="346"/>
      <c r="T76" s="346"/>
      <c r="U76" s="346">
        <v>1</v>
      </c>
      <c r="V76" s="346"/>
      <c r="W76" s="346"/>
      <c r="X76" s="346"/>
      <c r="Y76" s="346"/>
      <c r="Z76" s="346"/>
      <c r="AA76" s="346"/>
      <c r="AB76" s="346"/>
      <c r="AC76" s="346"/>
      <c r="AD76" s="346"/>
      <c r="AE76" s="346"/>
      <c r="AF76" s="346"/>
      <c r="AG76" s="346"/>
      <c r="AH76" s="346"/>
      <c r="AI76" s="346"/>
      <c r="AJ76" s="347">
        <v>1</v>
      </c>
    </row>
    <row r="77" spans="1:36">
      <c r="A77" s="343"/>
      <c r="B77" s="343"/>
      <c r="C77" s="344" t="s">
        <v>410</v>
      </c>
      <c r="D77" s="345"/>
      <c r="E77" s="346"/>
      <c r="F77" s="346"/>
      <c r="G77" s="346"/>
      <c r="H77" s="346"/>
      <c r="I77" s="346"/>
      <c r="J77" s="346"/>
      <c r="K77" s="346"/>
      <c r="L77" s="346"/>
      <c r="M77" s="346"/>
      <c r="N77" s="346"/>
      <c r="O77" s="346"/>
      <c r="P77" s="346"/>
      <c r="Q77" s="346"/>
      <c r="R77" s="346"/>
      <c r="S77" s="346"/>
      <c r="T77" s="346"/>
      <c r="U77" s="346"/>
      <c r="V77" s="346"/>
      <c r="W77" s="346"/>
      <c r="X77" s="346">
        <v>1</v>
      </c>
      <c r="Y77" s="346"/>
      <c r="Z77" s="346"/>
      <c r="AA77" s="346"/>
      <c r="AB77" s="346"/>
      <c r="AC77" s="346"/>
      <c r="AD77" s="346"/>
      <c r="AE77" s="346"/>
      <c r="AF77" s="346"/>
      <c r="AG77" s="346"/>
      <c r="AH77" s="346"/>
      <c r="AI77" s="346"/>
      <c r="AJ77" s="347">
        <v>1</v>
      </c>
    </row>
    <row r="78" spans="1:36">
      <c r="A78" s="343"/>
      <c r="B78" s="343"/>
      <c r="C78" s="344" t="s">
        <v>398</v>
      </c>
      <c r="D78" s="345"/>
      <c r="E78" s="346"/>
      <c r="F78" s="346"/>
      <c r="G78" s="346"/>
      <c r="H78" s="346"/>
      <c r="I78" s="346"/>
      <c r="J78" s="346"/>
      <c r="K78" s="346"/>
      <c r="L78" s="346"/>
      <c r="M78" s="346"/>
      <c r="N78" s="346"/>
      <c r="O78" s="346"/>
      <c r="P78" s="346"/>
      <c r="Q78" s="346"/>
      <c r="R78" s="346"/>
      <c r="S78" s="346"/>
      <c r="T78" s="346">
        <v>1</v>
      </c>
      <c r="U78" s="346"/>
      <c r="V78" s="346"/>
      <c r="W78" s="346"/>
      <c r="X78" s="346"/>
      <c r="Y78" s="346"/>
      <c r="Z78" s="346"/>
      <c r="AA78" s="346"/>
      <c r="AB78" s="346"/>
      <c r="AC78" s="346"/>
      <c r="AD78" s="346"/>
      <c r="AE78" s="346"/>
      <c r="AF78" s="346"/>
      <c r="AG78" s="346"/>
      <c r="AH78" s="346"/>
      <c r="AI78" s="346"/>
      <c r="AJ78" s="347">
        <v>1</v>
      </c>
    </row>
    <row r="79" spans="1:36">
      <c r="A79" s="343"/>
      <c r="B79" s="343"/>
      <c r="C79" s="344" t="s">
        <v>427</v>
      </c>
      <c r="D79" s="345"/>
      <c r="E79" s="346"/>
      <c r="F79" s="346"/>
      <c r="G79" s="346"/>
      <c r="H79" s="346"/>
      <c r="I79" s="346"/>
      <c r="J79" s="346"/>
      <c r="K79" s="346"/>
      <c r="L79" s="346"/>
      <c r="M79" s="346"/>
      <c r="N79" s="346"/>
      <c r="O79" s="346"/>
      <c r="P79" s="346"/>
      <c r="Q79" s="346"/>
      <c r="R79" s="346"/>
      <c r="S79" s="346"/>
      <c r="T79" s="346"/>
      <c r="U79" s="346"/>
      <c r="V79" s="346"/>
      <c r="W79" s="346"/>
      <c r="X79" s="346"/>
      <c r="Y79" s="346"/>
      <c r="Z79" s="346"/>
      <c r="AA79" s="346">
        <v>1</v>
      </c>
      <c r="AB79" s="346"/>
      <c r="AC79" s="346"/>
      <c r="AD79" s="346"/>
      <c r="AE79" s="346"/>
      <c r="AF79" s="346"/>
      <c r="AG79" s="346"/>
      <c r="AH79" s="346"/>
      <c r="AI79" s="346">
        <v>1</v>
      </c>
      <c r="AJ79" s="347">
        <v>2</v>
      </c>
    </row>
    <row r="80" spans="1:36">
      <c r="A80" s="343"/>
      <c r="B80" s="343"/>
      <c r="C80" s="344" t="s">
        <v>388</v>
      </c>
      <c r="D80" s="345"/>
      <c r="E80" s="346"/>
      <c r="F80" s="346"/>
      <c r="G80" s="346"/>
      <c r="H80" s="346"/>
      <c r="I80" s="346"/>
      <c r="J80" s="346"/>
      <c r="K80" s="346"/>
      <c r="L80" s="346"/>
      <c r="M80" s="346"/>
      <c r="N80" s="346"/>
      <c r="O80" s="346"/>
      <c r="P80" s="346"/>
      <c r="Q80" s="346"/>
      <c r="R80" s="346"/>
      <c r="S80" s="346"/>
      <c r="T80" s="346">
        <v>3</v>
      </c>
      <c r="U80" s="346">
        <v>1</v>
      </c>
      <c r="V80" s="346"/>
      <c r="W80" s="346"/>
      <c r="X80" s="346"/>
      <c r="Y80" s="346"/>
      <c r="Z80" s="346"/>
      <c r="AA80" s="346"/>
      <c r="AB80" s="346"/>
      <c r="AC80" s="346"/>
      <c r="AD80" s="346"/>
      <c r="AE80" s="346"/>
      <c r="AF80" s="346"/>
      <c r="AG80" s="346"/>
      <c r="AH80" s="346"/>
      <c r="AI80" s="346"/>
      <c r="AJ80" s="347">
        <v>4</v>
      </c>
    </row>
    <row r="81" spans="1:36">
      <c r="A81" s="343"/>
      <c r="B81" s="349" t="s">
        <v>389</v>
      </c>
      <c r="C81" s="350"/>
      <c r="D81" s="351"/>
      <c r="E81" s="352"/>
      <c r="F81" s="352"/>
      <c r="G81" s="352"/>
      <c r="H81" s="352"/>
      <c r="I81" s="352"/>
      <c r="J81" s="352"/>
      <c r="K81" s="352"/>
      <c r="L81" s="352"/>
      <c r="M81" s="352"/>
      <c r="N81" s="352"/>
      <c r="O81" s="352"/>
      <c r="P81" s="352"/>
      <c r="Q81" s="352"/>
      <c r="R81" s="352"/>
      <c r="S81" s="352"/>
      <c r="T81" s="352">
        <v>4</v>
      </c>
      <c r="U81" s="352">
        <v>2</v>
      </c>
      <c r="V81" s="352"/>
      <c r="W81" s="352"/>
      <c r="X81" s="352">
        <v>1</v>
      </c>
      <c r="Y81" s="352">
        <v>1</v>
      </c>
      <c r="Z81" s="352"/>
      <c r="AA81" s="352">
        <v>2</v>
      </c>
      <c r="AB81" s="352"/>
      <c r="AC81" s="352"/>
      <c r="AD81" s="352">
        <v>1</v>
      </c>
      <c r="AE81" s="352"/>
      <c r="AF81" s="352"/>
      <c r="AG81" s="352"/>
      <c r="AH81" s="352"/>
      <c r="AI81" s="352">
        <v>3</v>
      </c>
      <c r="AJ81" s="353">
        <v>14</v>
      </c>
    </row>
    <row r="82" spans="1:36">
      <c r="A82" s="343"/>
      <c r="B82" s="339" t="s">
        <v>220</v>
      </c>
      <c r="C82" s="339" t="s">
        <v>511</v>
      </c>
      <c r="D82" s="340"/>
      <c r="E82" s="341"/>
      <c r="F82" s="341"/>
      <c r="G82" s="341"/>
      <c r="H82" s="341"/>
      <c r="I82" s="341"/>
      <c r="J82" s="341"/>
      <c r="K82" s="341"/>
      <c r="L82" s="341"/>
      <c r="M82" s="341"/>
      <c r="N82" s="341"/>
      <c r="O82" s="341"/>
      <c r="P82" s="341"/>
      <c r="Q82" s="341"/>
      <c r="R82" s="341"/>
      <c r="S82" s="341"/>
      <c r="T82" s="341"/>
      <c r="U82" s="341"/>
      <c r="V82" s="341"/>
      <c r="W82" s="341"/>
      <c r="X82" s="341"/>
      <c r="Y82" s="341"/>
      <c r="Z82" s="341"/>
      <c r="AA82" s="341"/>
      <c r="AB82" s="341"/>
      <c r="AC82" s="341"/>
      <c r="AD82" s="341"/>
      <c r="AE82" s="341"/>
      <c r="AF82" s="341"/>
      <c r="AG82" s="341"/>
      <c r="AH82" s="341"/>
      <c r="AI82" s="341">
        <v>1</v>
      </c>
      <c r="AJ82" s="342">
        <v>1</v>
      </c>
    </row>
    <row r="83" spans="1:36">
      <c r="A83" s="343"/>
      <c r="B83" s="343"/>
      <c r="C83" s="344" t="s">
        <v>396</v>
      </c>
      <c r="D83" s="345"/>
      <c r="E83" s="346"/>
      <c r="F83" s="346"/>
      <c r="G83" s="346"/>
      <c r="H83" s="346"/>
      <c r="I83" s="346"/>
      <c r="J83" s="346"/>
      <c r="K83" s="346"/>
      <c r="L83" s="346"/>
      <c r="M83" s="346"/>
      <c r="N83" s="346"/>
      <c r="O83" s="346"/>
      <c r="P83" s="346"/>
      <c r="Q83" s="346"/>
      <c r="R83" s="346"/>
      <c r="S83" s="346"/>
      <c r="T83" s="346">
        <v>1</v>
      </c>
      <c r="U83" s="346"/>
      <c r="V83" s="346"/>
      <c r="W83" s="346"/>
      <c r="X83" s="346"/>
      <c r="Y83" s="346"/>
      <c r="Z83" s="346">
        <v>1</v>
      </c>
      <c r="AA83" s="346"/>
      <c r="AB83" s="346"/>
      <c r="AC83" s="346"/>
      <c r="AD83" s="346"/>
      <c r="AE83" s="346"/>
      <c r="AF83" s="346"/>
      <c r="AG83" s="346"/>
      <c r="AH83" s="346"/>
      <c r="AI83" s="346"/>
      <c r="AJ83" s="347">
        <v>2</v>
      </c>
    </row>
    <row r="84" spans="1:36">
      <c r="A84" s="343"/>
      <c r="B84" s="343"/>
      <c r="C84" s="344" t="s">
        <v>220</v>
      </c>
      <c r="D84" s="345"/>
      <c r="E84" s="346"/>
      <c r="F84" s="346"/>
      <c r="G84" s="346"/>
      <c r="H84" s="346"/>
      <c r="I84" s="346"/>
      <c r="J84" s="346"/>
      <c r="K84" s="346"/>
      <c r="L84" s="346"/>
      <c r="M84" s="346"/>
      <c r="N84" s="346"/>
      <c r="O84" s="346"/>
      <c r="P84" s="346"/>
      <c r="Q84" s="346"/>
      <c r="R84" s="346"/>
      <c r="S84" s="346"/>
      <c r="T84" s="346"/>
      <c r="U84" s="346">
        <v>1</v>
      </c>
      <c r="V84" s="346">
        <v>3</v>
      </c>
      <c r="W84" s="346"/>
      <c r="X84" s="346"/>
      <c r="Y84" s="346"/>
      <c r="Z84" s="346"/>
      <c r="AA84" s="346"/>
      <c r="AB84" s="346"/>
      <c r="AC84" s="346">
        <v>1</v>
      </c>
      <c r="AD84" s="346"/>
      <c r="AE84" s="346"/>
      <c r="AF84" s="346"/>
      <c r="AG84" s="346"/>
      <c r="AH84" s="346"/>
      <c r="AI84" s="346"/>
      <c r="AJ84" s="347">
        <v>5</v>
      </c>
    </row>
    <row r="85" spans="1:36">
      <c r="A85" s="343"/>
      <c r="B85" s="343"/>
      <c r="C85" s="344" t="s">
        <v>303</v>
      </c>
      <c r="D85" s="345"/>
      <c r="E85" s="346"/>
      <c r="F85" s="346">
        <v>1</v>
      </c>
      <c r="G85" s="346"/>
      <c r="H85" s="346"/>
      <c r="I85" s="346"/>
      <c r="J85" s="346"/>
      <c r="K85" s="346">
        <v>1</v>
      </c>
      <c r="L85" s="346"/>
      <c r="M85" s="346">
        <v>1</v>
      </c>
      <c r="N85" s="346"/>
      <c r="O85" s="346"/>
      <c r="P85" s="346"/>
      <c r="Q85" s="346"/>
      <c r="R85" s="346"/>
      <c r="S85" s="346"/>
      <c r="T85" s="346"/>
      <c r="U85" s="346"/>
      <c r="V85" s="346"/>
      <c r="W85" s="346"/>
      <c r="X85" s="346"/>
      <c r="Y85" s="346"/>
      <c r="Z85" s="346"/>
      <c r="AA85" s="346"/>
      <c r="AB85" s="346"/>
      <c r="AC85" s="346"/>
      <c r="AD85" s="346"/>
      <c r="AE85" s="346"/>
      <c r="AF85" s="346"/>
      <c r="AG85" s="346"/>
      <c r="AH85" s="346"/>
      <c r="AI85" s="346"/>
      <c r="AJ85" s="347">
        <v>3</v>
      </c>
    </row>
    <row r="86" spans="1:36">
      <c r="A86" s="343"/>
      <c r="B86" s="349" t="s">
        <v>356</v>
      </c>
      <c r="C86" s="350"/>
      <c r="D86" s="351"/>
      <c r="E86" s="352"/>
      <c r="F86" s="352">
        <v>1</v>
      </c>
      <c r="G86" s="352"/>
      <c r="H86" s="352"/>
      <c r="I86" s="352"/>
      <c r="J86" s="352"/>
      <c r="K86" s="352">
        <v>1</v>
      </c>
      <c r="L86" s="352"/>
      <c r="M86" s="352">
        <v>1</v>
      </c>
      <c r="N86" s="352"/>
      <c r="O86" s="352"/>
      <c r="P86" s="352"/>
      <c r="Q86" s="352"/>
      <c r="R86" s="352"/>
      <c r="S86" s="352"/>
      <c r="T86" s="352">
        <v>1</v>
      </c>
      <c r="U86" s="352">
        <v>1</v>
      </c>
      <c r="V86" s="352">
        <v>3</v>
      </c>
      <c r="W86" s="352"/>
      <c r="X86" s="352"/>
      <c r="Y86" s="352"/>
      <c r="Z86" s="352">
        <v>1</v>
      </c>
      <c r="AA86" s="352"/>
      <c r="AB86" s="352"/>
      <c r="AC86" s="352">
        <v>1</v>
      </c>
      <c r="AD86" s="352"/>
      <c r="AE86" s="352"/>
      <c r="AF86" s="352"/>
      <c r="AG86" s="352"/>
      <c r="AH86" s="352"/>
      <c r="AI86" s="352">
        <v>1</v>
      </c>
      <c r="AJ86" s="353">
        <v>11</v>
      </c>
    </row>
    <row r="87" spans="1:36">
      <c r="A87" s="343"/>
      <c r="B87" s="339" t="s">
        <v>192</v>
      </c>
      <c r="C87" s="339" t="s">
        <v>487</v>
      </c>
      <c r="D87" s="340"/>
      <c r="E87" s="341"/>
      <c r="F87" s="341"/>
      <c r="G87" s="341"/>
      <c r="H87" s="341"/>
      <c r="I87" s="341"/>
      <c r="J87" s="341"/>
      <c r="K87" s="341"/>
      <c r="L87" s="341"/>
      <c r="M87" s="341"/>
      <c r="N87" s="341"/>
      <c r="O87" s="341"/>
      <c r="P87" s="341"/>
      <c r="Q87" s="341"/>
      <c r="R87" s="341"/>
      <c r="S87" s="341"/>
      <c r="T87" s="341"/>
      <c r="U87" s="341"/>
      <c r="V87" s="341"/>
      <c r="W87" s="341"/>
      <c r="X87" s="341"/>
      <c r="Y87" s="341"/>
      <c r="Z87" s="341"/>
      <c r="AA87" s="341"/>
      <c r="AB87" s="341"/>
      <c r="AC87" s="341"/>
      <c r="AD87" s="341"/>
      <c r="AE87" s="341"/>
      <c r="AF87" s="341">
        <v>1</v>
      </c>
      <c r="AG87" s="341"/>
      <c r="AH87" s="341"/>
      <c r="AI87" s="341"/>
      <c r="AJ87" s="342">
        <v>1</v>
      </c>
    </row>
    <row r="88" spans="1:36">
      <c r="A88" s="343"/>
      <c r="B88" s="343"/>
      <c r="C88" s="344" t="s">
        <v>399</v>
      </c>
      <c r="D88" s="345"/>
      <c r="E88" s="346"/>
      <c r="F88" s="346"/>
      <c r="G88" s="346"/>
      <c r="H88" s="346"/>
      <c r="I88" s="346"/>
      <c r="J88" s="346"/>
      <c r="K88" s="346"/>
      <c r="L88" s="346"/>
      <c r="M88" s="346"/>
      <c r="N88" s="346"/>
      <c r="O88" s="346"/>
      <c r="P88" s="346"/>
      <c r="Q88" s="346"/>
      <c r="R88" s="346"/>
      <c r="S88" s="346"/>
      <c r="T88" s="346"/>
      <c r="U88" s="346">
        <v>1</v>
      </c>
      <c r="V88" s="346"/>
      <c r="W88" s="346"/>
      <c r="X88" s="346"/>
      <c r="Y88" s="346"/>
      <c r="Z88" s="346"/>
      <c r="AA88" s="346"/>
      <c r="AB88" s="346">
        <v>1</v>
      </c>
      <c r="AC88" s="346"/>
      <c r="AD88" s="346"/>
      <c r="AE88" s="346"/>
      <c r="AF88" s="346"/>
      <c r="AG88" s="346">
        <v>1</v>
      </c>
      <c r="AH88" s="346">
        <v>1</v>
      </c>
      <c r="AI88" s="346"/>
      <c r="AJ88" s="347">
        <v>4</v>
      </c>
    </row>
    <row r="89" spans="1:36">
      <c r="A89" s="343"/>
      <c r="B89" s="349" t="s">
        <v>400</v>
      </c>
      <c r="C89" s="350"/>
      <c r="D89" s="351"/>
      <c r="E89" s="352"/>
      <c r="F89" s="352"/>
      <c r="G89" s="352"/>
      <c r="H89" s="352"/>
      <c r="I89" s="352"/>
      <c r="J89" s="352"/>
      <c r="K89" s="352"/>
      <c r="L89" s="352"/>
      <c r="M89" s="352"/>
      <c r="N89" s="352"/>
      <c r="O89" s="352"/>
      <c r="P89" s="352"/>
      <c r="Q89" s="352"/>
      <c r="R89" s="352"/>
      <c r="S89" s="352"/>
      <c r="T89" s="352"/>
      <c r="U89" s="352">
        <v>1</v>
      </c>
      <c r="V89" s="352"/>
      <c r="W89" s="352"/>
      <c r="X89" s="352"/>
      <c r="Y89" s="352"/>
      <c r="Z89" s="352"/>
      <c r="AA89" s="352"/>
      <c r="AB89" s="352">
        <v>1</v>
      </c>
      <c r="AC89" s="352"/>
      <c r="AD89" s="352"/>
      <c r="AE89" s="352"/>
      <c r="AF89" s="352">
        <v>1</v>
      </c>
      <c r="AG89" s="352">
        <v>1</v>
      </c>
      <c r="AH89" s="352">
        <v>1</v>
      </c>
      <c r="AI89" s="352"/>
      <c r="AJ89" s="353">
        <v>5</v>
      </c>
    </row>
    <row r="90" spans="1:36">
      <c r="A90" s="343"/>
      <c r="B90" s="339" t="s">
        <v>224</v>
      </c>
      <c r="C90" s="339" t="s">
        <v>512</v>
      </c>
      <c r="D90" s="340"/>
      <c r="E90" s="341"/>
      <c r="F90" s="341"/>
      <c r="G90" s="341"/>
      <c r="H90" s="341"/>
      <c r="I90" s="341"/>
      <c r="J90" s="341"/>
      <c r="K90" s="341"/>
      <c r="L90" s="341"/>
      <c r="M90" s="341"/>
      <c r="N90" s="341"/>
      <c r="O90" s="341"/>
      <c r="P90" s="341"/>
      <c r="Q90" s="341"/>
      <c r="R90" s="341"/>
      <c r="S90" s="341"/>
      <c r="T90" s="341"/>
      <c r="U90" s="341"/>
      <c r="V90" s="341"/>
      <c r="W90" s="341"/>
      <c r="X90" s="341"/>
      <c r="Y90" s="341"/>
      <c r="Z90" s="341"/>
      <c r="AA90" s="341"/>
      <c r="AB90" s="341"/>
      <c r="AC90" s="341"/>
      <c r="AD90" s="341"/>
      <c r="AE90" s="341"/>
      <c r="AF90" s="341"/>
      <c r="AG90" s="341"/>
      <c r="AH90" s="341"/>
      <c r="AI90" s="341">
        <v>1</v>
      </c>
      <c r="AJ90" s="342">
        <v>1</v>
      </c>
    </row>
    <row r="91" spans="1:36">
      <c r="A91" s="343"/>
      <c r="B91" s="343"/>
      <c r="C91" s="344" t="s">
        <v>436</v>
      </c>
      <c r="D91" s="345"/>
      <c r="E91" s="346"/>
      <c r="F91" s="346"/>
      <c r="G91" s="346"/>
      <c r="H91" s="346"/>
      <c r="I91" s="346"/>
      <c r="J91" s="346"/>
      <c r="K91" s="346"/>
      <c r="L91" s="346"/>
      <c r="M91" s="346"/>
      <c r="N91" s="346"/>
      <c r="O91" s="346"/>
      <c r="P91" s="346"/>
      <c r="Q91" s="346"/>
      <c r="R91" s="346"/>
      <c r="S91" s="346"/>
      <c r="T91" s="346"/>
      <c r="U91" s="346"/>
      <c r="V91" s="346"/>
      <c r="W91" s="346"/>
      <c r="X91" s="346"/>
      <c r="Y91" s="346"/>
      <c r="Z91" s="346"/>
      <c r="AA91" s="346"/>
      <c r="AB91" s="346"/>
      <c r="AC91" s="346">
        <v>1</v>
      </c>
      <c r="AD91" s="346"/>
      <c r="AE91" s="346"/>
      <c r="AF91" s="346"/>
      <c r="AG91" s="346"/>
      <c r="AH91" s="346">
        <v>1</v>
      </c>
      <c r="AI91" s="346"/>
      <c r="AJ91" s="347">
        <v>2</v>
      </c>
    </row>
    <row r="92" spans="1:36">
      <c r="A92" s="343"/>
      <c r="B92" s="343"/>
      <c r="C92" s="344" t="s">
        <v>437</v>
      </c>
      <c r="D92" s="345"/>
      <c r="E92" s="346"/>
      <c r="F92" s="346"/>
      <c r="G92" s="346"/>
      <c r="H92" s="346"/>
      <c r="I92" s="346"/>
      <c r="J92" s="346"/>
      <c r="K92" s="346"/>
      <c r="L92" s="346"/>
      <c r="M92" s="346"/>
      <c r="N92" s="346"/>
      <c r="O92" s="346"/>
      <c r="P92" s="346"/>
      <c r="Q92" s="346"/>
      <c r="R92" s="346"/>
      <c r="S92" s="346"/>
      <c r="T92" s="346"/>
      <c r="U92" s="346"/>
      <c r="V92" s="346"/>
      <c r="W92" s="346"/>
      <c r="X92" s="346"/>
      <c r="Y92" s="346"/>
      <c r="Z92" s="346"/>
      <c r="AA92" s="346"/>
      <c r="AB92" s="346"/>
      <c r="AC92" s="346">
        <v>1</v>
      </c>
      <c r="AD92" s="346"/>
      <c r="AE92" s="346"/>
      <c r="AF92" s="346"/>
      <c r="AG92" s="346"/>
      <c r="AH92" s="346"/>
      <c r="AI92" s="346"/>
      <c r="AJ92" s="347">
        <v>1</v>
      </c>
    </row>
    <row r="93" spans="1:36">
      <c r="A93" s="343"/>
      <c r="B93" s="349" t="s">
        <v>438</v>
      </c>
      <c r="C93" s="350"/>
      <c r="D93" s="351"/>
      <c r="E93" s="352"/>
      <c r="F93" s="352"/>
      <c r="G93" s="352"/>
      <c r="H93" s="352"/>
      <c r="I93" s="352"/>
      <c r="J93" s="352"/>
      <c r="K93" s="352"/>
      <c r="L93" s="352"/>
      <c r="M93" s="352"/>
      <c r="N93" s="352"/>
      <c r="O93" s="352"/>
      <c r="P93" s="352"/>
      <c r="Q93" s="352"/>
      <c r="R93" s="352"/>
      <c r="S93" s="352"/>
      <c r="T93" s="352"/>
      <c r="U93" s="352"/>
      <c r="V93" s="352"/>
      <c r="W93" s="352"/>
      <c r="X93" s="352"/>
      <c r="Y93" s="352"/>
      <c r="Z93" s="352"/>
      <c r="AA93" s="352"/>
      <c r="AB93" s="352"/>
      <c r="AC93" s="352">
        <v>2</v>
      </c>
      <c r="AD93" s="352"/>
      <c r="AE93" s="352"/>
      <c r="AF93" s="352"/>
      <c r="AG93" s="352"/>
      <c r="AH93" s="352">
        <v>1</v>
      </c>
      <c r="AI93" s="352">
        <v>1</v>
      </c>
      <c r="AJ93" s="353">
        <v>4</v>
      </c>
    </row>
    <row r="94" spans="1:36">
      <c r="A94" s="343"/>
      <c r="B94" s="339" t="s">
        <v>225</v>
      </c>
      <c r="C94" s="339" t="s">
        <v>415</v>
      </c>
      <c r="D94" s="340"/>
      <c r="E94" s="341"/>
      <c r="F94" s="341"/>
      <c r="G94" s="341"/>
      <c r="H94" s="341"/>
      <c r="I94" s="341"/>
      <c r="J94" s="341"/>
      <c r="K94" s="341"/>
      <c r="L94" s="341"/>
      <c r="M94" s="341"/>
      <c r="N94" s="341"/>
      <c r="O94" s="341"/>
      <c r="P94" s="341"/>
      <c r="Q94" s="341"/>
      <c r="R94" s="341"/>
      <c r="S94" s="341"/>
      <c r="T94" s="341"/>
      <c r="U94" s="341"/>
      <c r="V94" s="341"/>
      <c r="W94" s="341"/>
      <c r="X94" s="341">
        <v>1</v>
      </c>
      <c r="Y94" s="341"/>
      <c r="Z94" s="341"/>
      <c r="AA94" s="341"/>
      <c r="AB94" s="341">
        <v>1</v>
      </c>
      <c r="AC94" s="341"/>
      <c r="AD94" s="341"/>
      <c r="AE94" s="341">
        <v>1</v>
      </c>
      <c r="AF94" s="341"/>
      <c r="AG94" s="341"/>
      <c r="AH94" s="341"/>
      <c r="AI94" s="341"/>
      <c r="AJ94" s="342">
        <v>3</v>
      </c>
    </row>
    <row r="95" spans="1:36">
      <c r="A95" s="343"/>
      <c r="B95" s="349" t="s">
        <v>416</v>
      </c>
      <c r="C95" s="350"/>
      <c r="D95" s="351"/>
      <c r="E95" s="352"/>
      <c r="F95" s="352"/>
      <c r="G95" s="352"/>
      <c r="H95" s="352"/>
      <c r="I95" s="352"/>
      <c r="J95" s="352"/>
      <c r="K95" s="352"/>
      <c r="L95" s="352"/>
      <c r="M95" s="352"/>
      <c r="N95" s="352"/>
      <c r="O95" s="352"/>
      <c r="P95" s="352"/>
      <c r="Q95" s="352"/>
      <c r="R95" s="352"/>
      <c r="S95" s="352"/>
      <c r="T95" s="352"/>
      <c r="U95" s="352"/>
      <c r="V95" s="352"/>
      <c r="W95" s="352"/>
      <c r="X95" s="352">
        <v>1</v>
      </c>
      <c r="Y95" s="352"/>
      <c r="Z95" s="352"/>
      <c r="AA95" s="352"/>
      <c r="AB95" s="352">
        <v>1</v>
      </c>
      <c r="AC95" s="352"/>
      <c r="AD95" s="352"/>
      <c r="AE95" s="352">
        <v>1</v>
      </c>
      <c r="AF95" s="352"/>
      <c r="AG95" s="352"/>
      <c r="AH95" s="352"/>
      <c r="AI95" s="352"/>
      <c r="AJ95" s="353">
        <v>3</v>
      </c>
    </row>
    <row r="96" spans="1:36">
      <c r="A96" s="343"/>
      <c r="B96" s="339" t="s">
        <v>222</v>
      </c>
      <c r="C96" s="339" t="s">
        <v>513</v>
      </c>
      <c r="D96" s="340"/>
      <c r="E96" s="341"/>
      <c r="F96" s="341"/>
      <c r="G96" s="341"/>
      <c r="H96" s="341"/>
      <c r="I96" s="341"/>
      <c r="J96" s="341"/>
      <c r="K96" s="341"/>
      <c r="L96" s="341"/>
      <c r="M96" s="341"/>
      <c r="N96" s="341"/>
      <c r="O96" s="341"/>
      <c r="P96" s="341"/>
      <c r="Q96" s="341"/>
      <c r="R96" s="341"/>
      <c r="S96" s="341"/>
      <c r="T96" s="341"/>
      <c r="U96" s="341"/>
      <c r="V96" s="341"/>
      <c r="W96" s="341"/>
      <c r="X96" s="341"/>
      <c r="Y96" s="341"/>
      <c r="Z96" s="341"/>
      <c r="AA96" s="341"/>
      <c r="AB96" s="341"/>
      <c r="AC96" s="341"/>
      <c r="AD96" s="341"/>
      <c r="AE96" s="341"/>
      <c r="AF96" s="341"/>
      <c r="AG96" s="341"/>
      <c r="AH96" s="341"/>
      <c r="AI96" s="341">
        <v>1</v>
      </c>
      <c r="AJ96" s="342">
        <v>1</v>
      </c>
    </row>
    <row r="97" spans="1:36">
      <c r="A97" s="343"/>
      <c r="B97" s="349" t="s">
        <v>514</v>
      </c>
      <c r="C97" s="350"/>
      <c r="D97" s="351"/>
      <c r="E97" s="352"/>
      <c r="F97" s="352"/>
      <c r="G97" s="352"/>
      <c r="H97" s="352"/>
      <c r="I97" s="352"/>
      <c r="J97" s="352"/>
      <c r="K97" s="352"/>
      <c r="L97" s="352"/>
      <c r="M97" s="352"/>
      <c r="N97" s="352"/>
      <c r="O97" s="352"/>
      <c r="P97" s="352"/>
      <c r="Q97" s="352"/>
      <c r="R97" s="352"/>
      <c r="S97" s="352"/>
      <c r="T97" s="352"/>
      <c r="U97" s="352"/>
      <c r="V97" s="352"/>
      <c r="W97" s="352"/>
      <c r="X97" s="352"/>
      <c r="Y97" s="352"/>
      <c r="Z97" s="352"/>
      <c r="AA97" s="352"/>
      <c r="AB97" s="352"/>
      <c r="AC97" s="352"/>
      <c r="AD97" s="352"/>
      <c r="AE97" s="352"/>
      <c r="AF97" s="352"/>
      <c r="AG97" s="352"/>
      <c r="AH97" s="352"/>
      <c r="AI97" s="352">
        <v>1</v>
      </c>
      <c r="AJ97" s="353">
        <v>1</v>
      </c>
    </row>
    <row r="98" spans="1:36">
      <c r="A98" s="343"/>
      <c r="B98" s="339" t="s">
        <v>221</v>
      </c>
      <c r="C98" s="339" t="s">
        <v>413</v>
      </c>
      <c r="D98" s="340"/>
      <c r="E98" s="341"/>
      <c r="F98" s="341"/>
      <c r="G98" s="341"/>
      <c r="H98" s="341"/>
      <c r="I98" s="341"/>
      <c r="J98" s="341"/>
      <c r="K98" s="341"/>
      <c r="L98" s="341"/>
      <c r="M98" s="341"/>
      <c r="N98" s="341"/>
      <c r="O98" s="341"/>
      <c r="P98" s="341"/>
      <c r="Q98" s="341"/>
      <c r="R98" s="341"/>
      <c r="S98" s="341"/>
      <c r="T98" s="341"/>
      <c r="U98" s="341"/>
      <c r="V98" s="341"/>
      <c r="W98" s="341"/>
      <c r="X98" s="341"/>
      <c r="Y98" s="341">
        <v>1</v>
      </c>
      <c r="Z98" s="341"/>
      <c r="AA98" s="341"/>
      <c r="AB98" s="341"/>
      <c r="AC98" s="341"/>
      <c r="AD98" s="341"/>
      <c r="AE98" s="341"/>
      <c r="AF98" s="341"/>
      <c r="AG98" s="341"/>
      <c r="AH98" s="341"/>
      <c r="AI98" s="341"/>
      <c r="AJ98" s="342">
        <v>1</v>
      </c>
    </row>
    <row r="99" spans="1:36">
      <c r="A99" s="343"/>
      <c r="B99" s="349" t="s">
        <v>414</v>
      </c>
      <c r="C99" s="350"/>
      <c r="D99" s="351"/>
      <c r="E99" s="352"/>
      <c r="F99" s="352"/>
      <c r="G99" s="352"/>
      <c r="H99" s="352"/>
      <c r="I99" s="352"/>
      <c r="J99" s="352"/>
      <c r="K99" s="352"/>
      <c r="L99" s="352"/>
      <c r="M99" s="352"/>
      <c r="N99" s="352"/>
      <c r="O99" s="352"/>
      <c r="P99" s="352"/>
      <c r="Q99" s="352"/>
      <c r="R99" s="352"/>
      <c r="S99" s="352"/>
      <c r="T99" s="352"/>
      <c r="U99" s="352"/>
      <c r="V99" s="352"/>
      <c r="W99" s="352"/>
      <c r="X99" s="352"/>
      <c r="Y99" s="352">
        <v>1</v>
      </c>
      <c r="Z99" s="352"/>
      <c r="AA99" s="352"/>
      <c r="AB99" s="352"/>
      <c r="AC99" s="352"/>
      <c r="AD99" s="352"/>
      <c r="AE99" s="352"/>
      <c r="AF99" s="352"/>
      <c r="AG99" s="352"/>
      <c r="AH99" s="352"/>
      <c r="AI99" s="352"/>
      <c r="AJ99" s="353">
        <v>1</v>
      </c>
    </row>
    <row r="100" spans="1:36">
      <c r="A100" s="343"/>
      <c r="B100" s="339" t="s">
        <v>187</v>
      </c>
      <c r="C100" s="339" t="s">
        <v>439</v>
      </c>
      <c r="D100" s="340"/>
      <c r="E100" s="341"/>
      <c r="F100" s="341"/>
      <c r="G100" s="341"/>
      <c r="H100" s="341"/>
      <c r="I100" s="341"/>
      <c r="J100" s="341"/>
      <c r="K100" s="341"/>
      <c r="L100" s="341"/>
      <c r="M100" s="341"/>
      <c r="N100" s="341"/>
      <c r="O100" s="341"/>
      <c r="P100" s="341"/>
      <c r="Q100" s="341"/>
      <c r="R100" s="341"/>
      <c r="S100" s="341"/>
      <c r="T100" s="341"/>
      <c r="U100" s="341"/>
      <c r="V100" s="341"/>
      <c r="W100" s="341"/>
      <c r="X100" s="341"/>
      <c r="Y100" s="341"/>
      <c r="Z100" s="341"/>
      <c r="AA100" s="341"/>
      <c r="AB100" s="341">
        <v>1</v>
      </c>
      <c r="AC100" s="341"/>
      <c r="AD100" s="341"/>
      <c r="AE100" s="341"/>
      <c r="AF100" s="341"/>
      <c r="AG100" s="341"/>
      <c r="AH100" s="341"/>
      <c r="AI100" s="341"/>
      <c r="AJ100" s="342">
        <v>1</v>
      </c>
    </row>
    <row r="101" spans="1:36">
      <c r="A101" s="343"/>
      <c r="B101" s="349" t="s">
        <v>440</v>
      </c>
      <c r="C101" s="350"/>
      <c r="D101" s="351"/>
      <c r="E101" s="352"/>
      <c r="F101" s="352"/>
      <c r="G101" s="352"/>
      <c r="H101" s="352"/>
      <c r="I101" s="352"/>
      <c r="J101" s="352"/>
      <c r="K101" s="352"/>
      <c r="L101" s="352"/>
      <c r="M101" s="352"/>
      <c r="N101" s="352"/>
      <c r="O101" s="352"/>
      <c r="P101" s="352"/>
      <c r="Q101" s="352"/>
      <c r="R101" s="352"/>
      <c r="S101" s="352"/>
      <c r="T101" s="352"/>
      <c r="U101" s="352"/>
      <c r="V101" s="352"/>
      <c r="W101" s="352"/>
      <c r="X101" s="352"/>
      <c r="Y101" s="352"/>
      <c r="Z101" s="352"/>
      <c r="AA101" s="352"/>
      <c r="AB101" s="352">
        <v>1</v>
      </c>
      <c r="AC101" s="352"/>
      <c r="AD101" s="352"/>
      <c r="AE101" s="352"/>
      <c r="AF101" s="352"/>
      <c r="AG101" s="352"/>
      <c r="AH101" s="352"/>
      <c r="AI101" s="352"/>
      <c r="AJ101" s="353">
        <v>1</v>
      </c>
    </row>
    <row r="102" spans="1:36">
      <c r="A102" s="354" t="s">
        <v>335</v>
      </c>
      <c r="B102" s="355"/>
      <c r="C102" s="355"/>
      <c r="D102" s="356"/>
      <c r="E102" s="357"/>
      <c r="F102" s="357">
        <v>1</v>
      </c>
      <c r="G102" s="357"/>
      <c r="H102" s="357"/>
      <c r="I102" s="357"/>
      <c r="J102" s="357"/>
      <c r="K102" s="357">
        <v>1</v>
      </c>
      <c r="L102" s="357"/>
      <c r="M102" s="357">
        <v>1</v>
      </c>
      <c r="N102" s="357"/>
      <c r="O102" s="357"/>
      <c r="P102" s="357"/>
      <c r="Q102" s="357"/>
      <c r="R102" s="357"/>
      <c r="S102" s="357"/>
      <c r="T102" s="357">
        <v>5</v>
      </c>
      <c r="U102" s="357">
        <v>4</v>
      </c>
      <c r="V102" s="357">
        <v>3</v>
      </c>
      <c r="W102" s="357"/>
      <c r="X102" s="357">
        <v>2</v>
      </c>
      <c r="Y102" s="357">
        <v>2</v>
      </c>
      <c r="Z102" s="357">
        <v>1</v>
      </c>
      <c r="AA102" s="357">
        <v>2</v>
      </c>
      <c r="AB102" s="357">
        <v>3</v>
      </c>
      <c r="AC102" s="357">
        <v>3</v>
      </c>
      <c r="AD102" s="357">
        <v>1</v>
      </c>
      <c r="AE102" s="357">
        <v>1</v>
      </c>
      <c r="AF102" s="357">
        <v>1</v>
      </c>
      <c r="AG102" s="357">
        <v>1</v>
      </c>
      <c r="AH102" s="357">
        <v>2</v>
      </c>
      <c r="AI102" s="357">
        <v>6</v>
      </c>
      <c r="AJ102" s="358">
        <v>40</v>
      </c>
    </row>
    <row r="103" spans="1:36">
      <c r="A103" s="339" t="s">
        <v>26</v>
      </c>
      <c r="B103" s="339" t="s">
        <v>26</v>
      </c>
      <c r="C103" s="339" t="s">
        <v>441</v>
      </c>
      <c r="D103" s="340"/>
      <c r="E103" s="341"/>
      <c r="F103" s="341"/>
      <c r="G103" s="341"/>
      <c r="H103" s="341"/>
      <c r="I103" s="341"/>
      <c r="J103" s="341"/>
      <c r="K103" s="341"/>
      <c r="L103" s="341"/>
      <c r="M103" s="341"/>
      <c r="N103" s="341"/>
      <c r="O103" s="341"/>
      <c r="P103" s="341"/>
      <c r="Q103" s="341"/>
      <c r="R103" s="341"/>
      <c r="S103" s="341"/>
      <c r="T103" s="341"/>
      <c r="U103" s="341"/>
      <c r="V103" s="341"/>
      <c r="W103" s="341"/>
      <c r="X103" s="341"/>
      <c r="Y103" s="341"/>
      <c r="Z103" s="341"/>
      <c r="AA103" s="341"/>
      <c r="AB103" s="341"/>
      <c r="AC103" s="341">
        <v>1</v>
      </c>
      <c r="AD103" s="341">
        <v>1</v>
      </c>
      <c r="AE103" s="341"/>
      <c r="AF103" s="341"/>
      <c r="AG103" s="341"/>
      <c r="AH103" s="341"/>
      <c r="AI103" s="341"/>
      <c r="AJ103" s="342">
        <v>2</v>
      </c>
    </row>
    <row r="104" spans="1:36">
      <c r="A104" s="343"/>
      <c r="B104" s="349" t="s">
        <v>371</v>
      </c>
      <c r="C104" s="350"/>
      <c r="D104" s="351"/>
      <c r="E104" s="352"/>
      <c r="F104" s="352"/>
      <c r="G104" s="352"/>
      <c r="H104" s="352"/>
      <c r="I104" s="352"/>
      <c r="J104" s="352"/>
      <c r="K104" s="352"/>
      <c r="L104" s="352"/>
      <c r="M104" s="352"/>
      <c r="N104" s="352"/>
      <c r="O104" s="352"/>
      <c r="P104" s="352"/>
      <c r="Q104" s="352"/>
      <c r="R104" s="352"/>
      <c r="S104" s="352"/>
      <c r="T104" s="352"/>
      <c r="U104" s="352"/>
      <c r="V104" s="352"/>
      <c r="W104" s="352"/>
      <c r="X104" s="352"/>
      <c r="Y104" s="352"/>
      <c r="Z104" s="352"/>
      <c r="AA104" s="352"/>
      <c r="AB104" s="352"/>
      <c r="AC104" s="352">
        <v>1</v>
      </c>
      <c r="AD104" s="352">
        <v>1</v>
      </c>
      <c r="AE104" s="352"/>
      <c r="AF104" s="352"/>
      <c r="AG104" s="352"/>
      <c r="AH104" s="352"/>
      <c r="AI104" s="352"/>
      <c r="AJ104" s="353">
        <v>2</v>
      </c>
    </row>
    <row r="105" spans="1:36">
      <c r="A105" s="343"/>
      <c r="B105" s="339" t="s">
        <v>245</v>
      </c>
      <c r="C105" s="339" t="s">
        <v>456</v>
      </c>
      <c r="D105" s="340"/>
      <c r="E105" s="341"/>
      <c r="F105" s="341"/>
      <c r="G105" s="341"/>
      <c r="H105" s="341"/>
      <c r="I105" s="341"/>
      <c r="J105" s="341"/>
      <c r="K105" s="341"/>
      <c r="L105" s="341"/>
      <c r="M105" s="341"/>
      <c r="N105" s="341"/>
      <c r="O105" s="341"/>
      <c r="P105" s="341"/>
      <c r="Q105" s="341"/>
      <c r="R105" s="341"/>
      <c r="S105" s="341"/>
      <c r="T105" s="341"/>
      <c r="U105" s="341"/>
      <c r="V105" s="341"/>
      <c r="W105" s="341"/>
      <c r="X105" s="341"/>
      <c r="Y105" s="341"/>
      <c r="Z105" s="341"/>
      <c r="AA105" s="341"/>
      <c r="AB105" s="341"/>
      <c r="AC105" s="341"/>
      <c r="AD105" s="341"/>
      <c r="AE105" s="341"/>
      <c r="AF105" s="341">
        <v>1</v>
      </c>
      <c r="AG105" s="341"/>
      <c r="AH105" s="341"/>
      <c r="AI105" s="341"/>
      <c r="AJ105" s="342">
        <v>1</v>
      </c>
    </row>
    <row r="106" spans="1:36">
      <c r="A106" s="343"/>
      <c r="B106" s="349" t="s">
        <v>457</v>
      </c>
      <c r="C106" s="350"/>
      <c r="D106" s="351"/>
      <c r="E106" s="352"/>
      <c r="F106" s="352"/>
      <c r="G106" s="352"/>
      <c r="H106" s="352"/>
      <c r="I106" s="352"/>
      <c r="J106" s="352"/>
      <c r="K106" s="352"/>
      <c r="L106" s="352"/>
      <c r="M106" s="352"/>
      <c r="N106" s="352"/>
      <c r="O106" s="352"/>
      <c r="P106" s="352"/>
      <c r="Q106" s="352"/>
      <c r="R106" s="352"/>
      <c r="S106" s="352"/>
      <c r="T106" s="352"/>
      <c r="U106" s="352"/>
      <c r="V106" s="352"/>
      <c r="W106" s="352"/>
      <c r="X106" s="352"/>
      <c r="Y106" s="352"/>
      <c r="Z106" s="352"/>
      <c r="AA106" s="352"/>
      <c r="AB106" s="352"/>
      <c r="AC106" s="352"/>
      <c r="AD106" s="352"/>
      <c r="AE106" s="352"/>
      <c r="AF106" s="352">
        <v>1</v>
      </c>
      <c r="AG106" s="352"/>
      <c r="AH106" s="352"/>
      <c r="AI106" s="352"/>
      <c r="AJ106" s="353">
        <v>1</v>
      </c>
    </row>
    <row r="107" spans="1:36">
      <c r="A107" s="343"/>
      <c r="B107" s="339" t="s">
        <v>240</v>
      </c>
      <c r="C107" s="339" t="s">
        <v>458</v>
      </c>
      <c r="D107" s="340"/>
      <c r="E107" s="341"/>
      <c r="F107" s="341"/>
      <c r="G107" s="341"/>
      <c r="H107" s="341"/>
      <c r="I107" s="341"/>
      <c r="J107" s="341"/>
      <c r="K107" s="341"/>
      <c r="L107" s="341"/>
      <c r="M107" s="341"/>
      <c r="N107" s="341"/>
      <c r="O107" s="341"/>
      <c r="P107" s="341"/>
      <c r="Q107" s="341"/>
      <c r="R107" s="341"/>
      <c r="S107" s="341"/>
      <c r="T107" s="341"/>
      <c r="U107" s="341"/>
      <c r="V107" s="341"/>
      <c r="W107" s="341"/>
      <c r="X107" s="341"/>
      <c r="Y107" s="341"/>
      <c r="Z107" s="341"/>
      <c r="AA107" s="341"/>
      <c r="AB107" s="341"/>
      <c r="AC107" s="341"/>
      <c r="AD107" s="341"/>
      <c r="AE107" s="341"/>
      <c r="AF107" s="341"/>
      <c r="AG107" s="341">
        <v>1</v>
      </c>
      <c r="AH107" s="341"/>
      <c r="AI107" s="341"/>
      <c r="AJ107" s="342">
        <v>1</v>
      </c>
    </row>
    <row r="108" spans="1:36">
      <c r="A108" s="343"/>
      <c r="B108" s="349" t="s">
        <v>459</v>
      </c>
      <c r="C108" s="350"/>
      <c r="D108" s="351"/>
      <c r="E108" s="352"/>
      <c r="F108" s="352"/>
      <c r="G108" s="352"/>
      <c r="H108" s="352"/>
      <c r="I108" s="352"/>
      <c r="J108" s="352"/>
      <c r="K108" s="352"/>
      <c r="L108" s="352"/>
      <c r="M108" s="352"/>
      <c r="N108" s="352"/>
      <c r="O108" s="352"/>
      <c r="P108" s="352"/>
      <c r="Q108" s="352"/>
      <c r="R108" s="352"/>
      <c r="S108" s="352"/>
      <c r="T108" s="352"/>
      <c r="U108" s="352"/>
      <c r="V108" s="352"/>
      <c r="W108" s="352"/>
      <c r="X108" s="352"/>
      <c r="Y108" s="352"/>
      <c r="Z108" s="352"/>
      <c r="AA108" s="352"/>
      <c r="AB108" s="352"/>
      <c r="AC108" s="352"/>
      <c r="AD108" s="352"/>
      <c r="AE108" s="352"/>
      <c r="AF108" s="352"/>
      <c r="AG108" s="352">
        <v>1</v>
      </c>
      <c r="AH108" s="352"/>
      <c r="AI108" s="352"/>
      <c r="AJ108" s="353">
        <v>1</v>
      </c>
    </row>
    <row r="109" spans="1:36">
      <c r="A109" s="343"/>
      <c r="B109" s="339" t="s">
        <v>242</v>
      </c>
      <c r="C109" s="339" t="s">
        <v>242</v>
      </c>
      <c r="D109" s="340"/>
      <c r="E109" s="341"/>
      <c r="F109" s="341"/>
      <c r="G109" s="341"/>
      <c r="H109" s="341"/>
      <c r="I109" s="341"/>
      <c r="J109" s="341"/>
      <c r="K109" s="341"/>
      <c r="L109" s="341"/>
      <c r="M109" s="341"/>
      <c r="N109" s="341"/>
      <c r="O109" s="341">
        <v>1</v>
      </c>
      <c r="P109" s="341"/>
      <c r="Q109" s="341"/>
      <c r="R109" s="341"/>
      <c r="S109" s="341"/>
      <c r="T109" s="341"/>
      <c r="U109" s="341"/>
      <c r="V109" s="341"/>
      <c r="W109" s="341"/>
      <c r="X109" s="341"/>
      <c r="Y109" s="341"/>
      <c r="Z109" s="341"/>
      <c r="AA109" s="341"/>
      <c r="AB109" s="341"/>
      <c r="AC109" s="341"/>
      <c r="AD109" s="341"/>
      <c r="AE109" s="341"/>
      <c r="AF109" s="341"/>
      <c r="AG109" s="341"/>
      <c r="AH109" s="341"/>
      <c r="AI109" s="341"/>
      <c r="AJ109" s="342">
        <v>1</v>
      </c>
    </row>
    <row r="110" spans="1:36">
      <c r="A110" s="343"/>
      <c r="B110" s="349" t="s">
        <v>370</v>
      </c>
      <c r="C110" s="350"/>
      <c r="D110" s="351"/>
      <c r="E110" s="352"/>
      <c r="F110" s="352"/>
      <c r="G110" s="352"/>
      <c r="H110" s="352"/>
      <c r="I110" s="352"/>
      <c r="J110" s="352"/>
      <c r="K110" s="352"/>
      <c r="L110" s="352"/>
      <c r="M110" s="352"/>
      <c r="N110" s="352"/>
      <c r="O110" s="352">
        <v>1</v>
      </c>
      <c r="P110" s="352"/>
      <c r="Q110" s="352"/>
      <c r="R110" s="352"/>
      <c r="S110" s="352"/>
      <c r="T110" s="352"/>
      <c r="U110" s="352"/>
      <c r="V110" s="352"/>
      <c r="W110" s="352"/>
      <c r="X110" s="352"/>
      <c r="Y110" s="352"/>
      <c r="Z110" s="352"/>
      <c r="AA110" s="352"/>
      <c r="AB110" s="352"/>
      <c r="AC110" s="352"/>
      <c r="AD110" s="352"/>
      <c r="AE110" s="352"/>
      <c r="AF110" s="352"/>
      <c r="AG110" s="352"/>
      <c r="AH110" s="352"/>
      <c r="AI110" s="352"/>
      <c r="AJ110" s="353">
        <v>1</v>
      </c>
    </row>
    <row r="111" spans="1:36">
      <c r="A111" s="354" t="s">
        <v>371</v>
      </c>
      <c r="B111" s="355"/>
      <c r="C111" s="355"/>
      <c r="D111" s="356"/>
      <c r="E111" s="357"/>
      <c r="F111" s="357"/>
      <c r="G111" s="357"/>
      <c r="H111" s="357"/>
      <c r="I111" s="357"/>
      <c r="J111" s="357"/>
      <c r="K111" s="357"/>
      <c r="L111" s="357"/>
      <c r="M111" s="357"/>
      <c r="N111" s="357"/>
      <c r="O111" s="357">
        <v>1</v>
      </c>
      <c r="P111" s="357"/>
      <c r="Q111" s="357"/>
      <c r="R111" s="357"/>
      <c r="S111" s="357"/>
      <c r="T111" s="357"/>
      <c r="U111" s="357"/>
      <c r="V111" s="357"/>
      <c r="W111" s="357"/>
      <c r="X111" s="357"/>
      <c r="Y111" s="357"/>
      <c r="Z111" s="357"/>
      <c r="AA111" s="357"/>
      <c r="AB111" s="357"/>
      <c r="AC111" s="357">
        <v>1</v>
      </c>
      <c r="AD111" s="357">
        <v>1</v>
      </c>
      <c r="AE111" s="357"/>
      <c r="AF111" s="357">
        <v>1</v>
      </c>
      <c r="AG111" s="357">
        <v>1</v>
      </c>
      <c r="AH111" s="357"/>
      <c r="AI111" s="357"/>
      <c r="AJ111" s="358">
        <v>5</v>
      </c>
    </row>
    <row r="112" spans="1:36">
      <c r="A112" s="339" t="s">
        <v>34</v>
      </c>
      <c r="B112" s="339" t="s">
        <v>261</v>
      </c>
      <c r="C112" s="339" t="s">
        <v>515</v>
      </c>
      <c r="D112" s="340"/>
      <c r="E112" s="341"/>
      <c r="F112" s="341"/>
      <c r="G112" s="341"/>
      <c r="H112" s="341"/>
      <c r="I112" s="341"/>
      <c r="J112" s="341"/>
      <c r="K112" s="341"/>
      <c r="L112" s="341"/>
      <c r="M112" s="341"/>
      <c r="N112" s="341"/>
      <c r="O112" s="341"/>
      <c r="P112" s="341"/>
      <c r="Q112" s="341"/>
      <c r="R112" s="341"/>
      <c r="S112" s="341"/>
      <c r="T112" s="341"/>
      <c r="U112" s="341"/>
      <c r="V112" s="341"/>
      <c r="W112" s="341"/>
      <c r="X112" s="341"/>
      <c r="Y112" s="341"/>
      <c r="Z112" s="341"/>
      <c r="AA112" s="341"/>
      <c r="AB112" s="341"/>
      <c r="AC112" s="341"/>
      <c r="AD112" s="341"/>
      <c r="AE112" s="341"/>
      <c r="AF112" s="341"/>
      <c r="AG112" s="341"/>
      <c r="AH112" s="341"/>
      <c r="AI112" s="341">
        <v>1</v>
      </c>
      <c r="AJ112" s="342">
        <v>1</v>
      </c>
    </row>
    <row r="113" spans="1:36">
      <c r="A113" s="343"/>
      <c r="B113" s="343"/>
      <c r="C113" s="344" t="s">
        <v>516</v>
      </c>
      <c r="D113" s="345"/>
      <c r="E113" s="346"/>
      <c r="F113" s="346"/>
      <c r="G113" s="346"/>
      <c r="H113" s="346"/>
      <c r="I113" s="346"/>
      <c r="J113" s="346"/>
      <c r="K113" s="346"/>
      <c r="L113" s="346"/>
      <c r="M113" s="346"/>
      <c r="N113" s="346"/>
      <c r="O113" s="346"/>
      <c r="P113" s="346"/>
      <c r="Q113" s="346"/>
      <c r="R113" s="346"/>
      <c r="S113" s="346"/>
      <c r="T113" s="346"/>
      <c r="U113" s="346"/>
      <c r="V113" s="346"/>
      <c r="W113" s="346"/>
      <c r="X113" s="346"/>
      <c r="Y113" s="346"/>
      <c r="Z113" s="346"/>
      <c r="AA113" s="346"/>
      <c r="AB113" s="346"/>
      <c r="AC113" s="346"/>
      <c r="AD113" s="346"/>
      <c r="AE113" s="346"/>
      <c r="AF113" s="346"/>
      <c r="AG113" s="346"/>
      <c r="AH113" s="346">
        <v>1</v>
      </c>
      <c r="AI113" s="346"/>
      <c r="AJ113" s="347">
        <v>1</v>
      </c>
    </row>
    <row r="114" spans="1:36">
      <c r="A114" s="343"/>
      <c r="B114" s="343"/>
      <c r="C114" s="344" t="s">
        <v>442</v>
      </c>
      <c r="D114" s="345"/>
      <c r="E114" s="346"/>
      <c r="F114" s="346"/>
      <c r="G114" s="346"/>
      <c r="H114" s="346"/>
      <c r="I114" s="346"/>
      <c r="J114" s="346"/>
      <c r="K114" s="346"/>
      <c r="L114" s="346"/>
      <c r="M114" s="346"/>
      <c r="N114" s="346"/>
      <c r="O114" s="346"/>
      <c r="P114" s="346"/>
      <c r="Q114" s="346"/>
      <c r="R114" s="346"/>
      <c r="S114" s="346"/>
      <c r="T114" s="346"/>
      <c r="U114" s="346"/>
      <c r="V114" s="346"/>
      <c r="W114" s="346"/>
      <c r="X114" s="346"/>
      <c r="Y114" s="346"/>
      <c r="Z114" s="346"/>
      <c r="AA114" s="346"/>
      <c r="AB114" s="346"/>
      <c r="AC114" s="346">
        <v>1</v>
      </c>
      <c r="AD114" s="346"/>
      <c r="AE114" s="346"/>
      <c r="AF114" s="346"/>
      <c r="AG114" s="346"/>
      <c r="AH114" s="346"/>
      <c r="AI114" s="346"/>
      <c r="AJ114" s="347">
        <v>1</v>
      </c>
    </row>
    <row r="115" spans="1:36">
      <c r="A115" s="343"/>
      <c r="B115" s="349" t="s">
        <v>443</v>
      </c>
      <c r="C115" s="350"/>
      <c r="D115" s="351"/>
      <c r="E115" s="352"/>
      <c r="F115" s="352"/>
      <c r="G115" s="352"/>
      <c r="H115" s="352"/>
      <c r="I115" s="352"/>
      <c r="J115" s="352"/>
      <c r="K115" s="352"/>
      <c r="L115" s="352"/>
      <c r="M115" s="352"/>
      <c r="N115" s="352"/>
      <c r="O115" s="352"/>
      <c r="P115" s="352"/>
      <c r="Q115" s="352"/>
      <c r="R115" s="352"/>
      <c r="S115" s="352"/>
      <c r="T115" s="352"/>
      <c r="U115" s="352"/>
      <c r="V115" s="352"/>
      <c r="W115" s="352"/>
      <c r="X115" s="352"/>
      <c r="Y115" s="352"/>
      <c r="Z115" s="352"/>
      <c r="AA115" s="352"/>
      <c r="AB115" s="352"/>
      <c r="AC115" s="352">
        <v>1</v>
      </c>
      <c r="AD115" s="352"/>
      <c r="AE115" s="352"/>
      <c r="AF115" s="352"/>
      <c r="AG115" s="352"/>
      <c r="AH115" s="352">
        <v>1</v>
      </c>
      <c r="AI115" s="352">
        <v>1</v>
      </c>
      <c r="AJ115" s="353">
        <v>3</v>
      </c>
    </row>
    <row r="116" spans="1:36">
      <c r="A116" s="354" t="s">
        <v>444</v>
      </c>
      <c r="B116" s="355"/>
      <c r="C116" s="355"/>
      <c r="D116" s="356"/>
      <c r="E116" s="357"/>
      <c r="F116" s="357"/>
      <c r="G116" s="357"/>
      <c r="H116" s="357"/>
      <c r="I116" s="357"/>
      <c r="J116" s="357"/>
      <c r="K116" s="357"/>
      <c r="L116" s="357"/>
      <c r="M116" s="357"/>
      <c r="N116" s="357"/>
      <c r="O116" s="357"/>
      <c r="P116" s="357"/>
      <c r="Q116" s="357"/>
      <c r="R116" s="357"/>
      <c r="S116" s="357"/>
      <c r="T116" s="357"/>
      <c r="U116" s="357"/>
      <c r="V116" s="357"/>
      <c r="W116" s="357"/>
      <c r="X116" s="357"/>
      <c r="Y116" s="357"/>
      <c r="Z116" s="357"/>
      <c r="AA116" s="357"/>
      <c r="AB116" s="357"/>
      <c r="AC116" s="357">
        <v>1</v>
      </c>
      <c r="AD116" s="357"/>
      <c r="AE116" s="357"/>
      <c r="AF116" s="357"/>
      <c r="AG116" s="357"/>
      <c r="AH116" s="357">
        <v>1</v>
      </c>
      <c r="AI116" s="357">
        <v>1</v>
      </c>
      <c r="AJ116" s="358">
        <v>3</v>
      </c>
    </row>
    <row r="117" spans="1:36">
      <c r="A117" s="339" t="s">
        <v>58</v>
      </c>
      <c r="B117" s="339" t="s">
        <v>58</v>
      </c>
      <c r="C117" s="339" t="s">
        <v>402</v>
      </c>
      <c r="D117" s="340"/>
      <c r="E117" s="341"/>
      <c r="F117" s="341"/>
      <c r="G117" s="341"/>
      <c r="H117" s="341"/>
      <c r="I117" s="341"/>
      <c r="J117" s="341"/>
      <c r="K117" s="341"/>
      <c r="L117" s="341"/>
      <c r="M117" s="341"/>
      <c r="N117" s="341"/>
      <c r="O117" s="341"/>
      <c r="P117" s="341"/>
      <c r="Q117" s="341"/>
      <c r="R117" s="341"/>
      <c r="S117" s="341"/>
      <c r="T117" s="341">
        <v>1</v>
      </c>
      <c r="U117" s="341"/>
      <c r="V117" s="341"/>
      <c r="W117" s="341"/>
      <c r="X117" s="341"/>
      <c r="Y117" s="341"/>
      <c r="Z117" s="341"/>
      <c r="AA117" s="341"/>
      <c r="AB117" s="341"/>
      <c r="AC117" s="341"/>
      <c r="AD117" s="341"/>
      <c r="AE117" s="341"/>
      <c r="AF117" s="341"/>
      <c r="AG117" s="341"/>
      <c r="AH117" s="341"/>
      <c r="AI117" s="341"/>
      <c r="AJ117" s="342">
        <v>1</v>
      </c>
    </row>
    <row r="118" spans="1:36">
      <c r="A118" s="343"/>
      <c r="B118" s="349" t="s">
        <v>406</v>
      </c>
      <c r="C118" s="350"/>
      <c r="D118" s="351"/>
      <c r="E118" s="352"/>
      <c r="F118" s="352"/>
      <c r="G118" s="352"/>
      <c r="H118" s="352"/>
      <c r="I118" s="352"/>
      <c r="J118" s="352"/>
      <c r="K118" s="352"/>
      <c r="L118" s="352"/>
      <c r="M118" s="352"/>
      <c r="N118" s="352"/>
      <c r="O118" s="352"/>
      <c r="P118" s="352"/>
      <c r="Q118" s="352"/>
      <c r="R118" s="352"/>
      <c r="S118" s="352"/>
      <c r="T118" s="352">
        <v>1</v>
      </c>
      <c r="U118" s="352"/>
      <c r="V118" s="352"/>
      <c r="W118" s="352"/>
      <c r="X118" s="352"/>
      <c r="Y118" s="352"/>
      <c r="Z118" s="352"/>
      <c r="AA118" s="352"/>
      <c r="AB118" s="352"/>
      <c r="AC118" s="352"/>
      <c r="AD118" s="352"/>
      <c r="AE118" s="352"/>
      <c r="AF118" s="352"/>
      <c r="AG118" s="352"/>
      <c r="AH118" s="352"/>
      <c r="AI118" s="352"/>
      <c r="AJ118" s="353">
        <v>1</v>
      </c>
    </row>
    <row r="119" spans="1:36">
      <c r="A119" s="343"/>
      <c r="B119" s="339" t="s">
        <v>299</v>
      </c>
      <c r="C119" s="339" t="s">
        <v>445</v>
      </c>
      <c r="D119" s="340"/>
      <c r="E119" s="341"/>
      <c r="F119" s="341"/>
      <c r="G119" s="341"/>
      <c r="H119" s="341"/>
      <c r="I119" s="341"/>
      <c r="J119" s="341"/>
      <c r="K119" s="341"/>
      <c r="L119" s="341"/>
      <c r="M119" s="341"/>
      <c r="N119" s="341"/>
      <c r="O119" s="341"/>
      <c r="P119" s="341"/>
      <c r="Q119" s="341"/>
      <c r="R119" s="341"/>
      <c r="S119" s="341"/>
      <c r="T119" s="341"/>
      <c r="U119" s="341"/>
      <c r="V119" s="341"/>
      <c r="W119" s="341"/>
      <c r="X119" s="341"/>
      <c r="Y119" s="341"/>
      <c r="Z119" s="341"/>
      <c r="AA119" s="341"/>
      <c r="AB119" s="341"/>
      <c r="AC119" s="341"/>
      <c r="AD119" s="341">
        <v>1</v>
      </c>
      <c r="AE119" s="341"/>
      <c r="AF119" s="341"/>
      <c r="AG119" s="341"/>
      <c r="AH119" s="341"/>
      <c r="AI119" s="341"/>
      <c r="AJ119" s="342">
        <v>1</v>
      </c>
    </row>
    <row r="120" spans="1:36">
      <c r="A120" s="343"/>
      <c r="B120" s="349" t="s">
        <v>446</v>
      </c>
      <c r="C120" s="350"/>
      <c r="D120" s="351"/>
      <c r="E120" s="352"/>
      <c r="F120" s="352"/>
      <c r="G120" s="352"/>
      <c r="H120" s="352"/>
      <c r="I120" s="352"/>
      <c r="J120" s="352"/>
      <c r="K120" s="352"/>
      <c r="L120" s="352"/>
      <c r="M120" s="352"/>
      <c r="N120" s="352"/>
      <c r="O120" s="352"/>
      <c r="P120" s="352"/>
      <c r="Q120" s="352"/>
      <c r="R120" s="352"/>
      <c r="S120" s="352"/>
      <c r="T120" s="352"/>
      <c r="U120" s="352"/>
      <c r="V120" s="352"/>
      <c r="W120" s="352"/>
      <c r="X120" s="352"/>
      <c r="Y120" s="352"/>
      <c r="Z120" s="352"/>
      <c r="AA120" s="352"/>
      <c r="AB120" s="352"/>
      <c r="AC120" s="352"/>
      <c r="AD120" s="352">
        <v>1</v>
      </c>
      <c r="AE120" s="352"/>
      <c r="AF120" s="352"/>
      <c r="AG120" s="352"/>
      <c r="AH120" s="352"/>
      <c r="AI120" s="352"/>
      <c r="AJ120" s="353">
        <v>1</v>
      </c>
    </row>
    <row r="121" spans="1:36">
      <c r="A121" s="354" t="s">
        <v>406</v>
      </c>
      <c r="B121" s="355"/>
      <c r="C121" s="355"/>
      <c r="D121" s="356"/>
      <c r="E121" s="357"/>
      <c r="F121" s="357"/>
      <c r="G121" s="357"/>
      <c r="H121" s="357"/>
      <c r="I121" s="357"/>
      <c r="J121" s="357"/>
      <c r="K121" s="357"/>
      <c r="L121" s="357"/>
      <c r="M121" s="357"/>
      <c r="N121" s="357"/>
      <c r="O121" s="357"/>
      <c r="P121" s="357"/>
      <c r="Q121" s="357"/>
      <c r="R121" s="357"/>
      <c r="S121" s="357"/>
      <c r="T121" s="357">
        <v>1</v>
      </c>
      <c r="U121" s="357"/>
      <c r="V121" s="357"/>
      <c r="W121" s="357"/>
      <c r="X121" s="357"/>
      <c r="Y121" s="357"/>
      <c r="Z121" s="357"/>
      <c r="AA121" s="357"/>
      <c r="AB121" s="357"/>
      <c r="AC121" s="357"/>
      <c r="AD121" s="357">
        <v>1</v>
      </c>
      <c r="AE121" s="357"/>
      <c r="AF121" s="357"/>
      <c r="AG121" s="357"/>
      <c r="AH121" s="357"/>
      <c r="AI121" s="357"/>
      <c r="AJ121" s="358">
        <v>2</v>
      </c>
    </row>
    <row r="122" spans="1:36">
      <c r="A122" s="339" t="s">
        <v>27</v>
      </c>
      <c r="B122" s="339" t="s">
        <v>194</v>
      </c>
      <c r="C122" s="339" t="s">
        <v>460</v>
      </c>
      <c r="D122" s="340"/>
      <c r="E122" s="341"/>
      <c r="F122" s="341"/>
      <c r="G122" s="341"/>
      <c r="H122" s="341"/>
      <c r="I122" s="341"/>
      <c r="J122" s="341"/>
      <c r="K122" s="341"/>
      <c r="L122" s="341"/>
      <c r="M122" s="341"/>
      <c r="N122" s="341"/>
      <c r="O122" s="341"/>
      <c r="P122" s="341"/>
      <c r="Q122" s="341"/>
      <c r="R122" s="341"/>
      <c r="S122" s="341"/>
      <c r="T122" s="341"/>
      <c r="U122" s="341"/>
      <c r="V122" s="341"/>
      <c r="W122" s="341"/>
      <c r="X122" s="341"/>
      <c r="Y122" s="341"/>
      <c r="Z122" s="341"/>
      <c r="AA122" s="341"/>
      <c r="AB122" s="341"/>
      <c r="AC122" s="341"/>
      <c r="AD122" s="341"/>
      <c r="AE122" s="341"/>
      <c r="AF122" s="341"/>
      <c r="AG122" s="341">
        <v>1</v>
      </c>
      <c r="AH122" s="341">
        <v>1</v>
      </c>
      <c r="AI122" s="341"/>
      <c r="AJ122" s="342">
        <v>2</v>
      </c>
    </row>
    <row r="123" spans="1:36">
      <c r="A123" s="343"/>
      <c r="B123" s="349" t="s">
        <v>461</v>
      </c>
      <c r="C123" s="350"/>
      <c r="D123" s="351"/>
      <c r="E123" s="352"/>
      <c r="F123" s="352"/>
      <c r="G123" s="352"/>
      <c r="H123" s="352"/>
      <c r="I123" s="352"/>
      <c r="J123" s="352"/>
      <c r="K123" s="352"/>
      <c r="L123" s="352"/>
      <c r="M123" s="352"/>
      <c r="N123" s="352"/>
      <c r="O123" s="352"/>
      <c r="P123" s="352"/>
      <c r="Q123" s="352"/>
      <c r="R123" s="352"/>
      <c r="S123" s="352"/>
      <c r="T123" s="352"/>
      <c r="U123" s="352"/>
      <c r="V123" s="352"/>
      <c r="W123" s="352"/>
      <c r="X123" s="352"/>
      <c r="Y123" s="352"/>
      <c r="Z123" s="352"/>
      <c r="AA123" s="352"/>
      <c r="AB123" s="352"/>
      <c r="AC123" s="352"/>
      <c r="AD123" s="352"/>
      <c r="AE123" s="352"/>
      <c r="AF123" s="352"/>
      <c r="AG123" s="352">
        <v>1</v>
      </c>
      <c r="AH123" s="352">
        <v>1</v>
      </c>
      <c r="AI123" s="352"/>
      <c r="AJ123" s="353">
        <v>2</v>
      </c>
    </row>
    <row r="124" spans="1:36">
      <c r="A124" s="354" t="s">
        <v>462</v>
      </c>
      <c r="B124" s="355"/>
      <c r="C124" s="355"/>
      <c r="D124" s="356"/>
      <c r="E124" s="357"/>
      <c r="F124" s="357"/>
      <c r="G124" s="357"/>
      <c r="H124" s="357"/>
      <c r="I124" s="357"/>
      <c r="J124" s="357"/>
      <c r="K124" s="357"/>
      <c r="L124" s="357"/>
      <c r="M124" s="357"/>
      <c r="N124" s="357"/>
      <c r="O124" s="357"/>
      <c r="P124" s="357"/>
      <c r="Q124" s="357"/>
      <c r="R124" s="357"/>
      <c r="S124" s="357"/>
      <c r="T124" s="357"/>
      <c r="U124" s="357"/>
      <c r="V124" s="357"/>
      <c r="W124" s="357"/>
      <c r="X124" s="357"/>
      <c r="Y124" s="357"/>
      <c r="Z124" s="357"/>
      <c r="AA124" s="357"/>
      <c r="AB124" s="357"/>
      <c r="AC124" s="357"/>
      <c r="AD124" s="357"/>
      <c r="AE124" s="357"/>
      <c r="AF124" s="357"/>
      <c r="AG124" s="357">
        <v>1</v>
      </c>
      <c r="AH124" s="357">
        <v>1</v>
      </c>
      <c r="AI124" s="357"/>
      <c r="AJ124" s="358">
        <v>2</v>
      </c>
    </row>
    <row r="125" spans="1:36">
      <c r="A125" s="339" t="s">
        <v>21</v>
      </c>
      <c r="B125" s="339" t="s">
        <v>208</v>
      </c>
      <c r="C125" s="339" t="s">
        <v>422</v>
      </c>
      <c r="D125" s="340"/>
      <c r="E125" s="341"/>
      <c r="F125" s="341"/>
      <c r="G125" s="341"/>
      <c r="H125" s="341"/>
      <c r="I125" s="341"/>
      <c r="J125" s="341"/>
      <c r="K125" s="341"/>
      <c r="L125" s="341"/>
      <c r="M125" s="341"/>
      <c r="N125" s="341"/>
      <c r="O125" s="341"/>
      <c r="P125" s="341"/>
      <c r="Q125" s="341"/>
      <c r="R125" s="341"/>
      <c r="S125" s="341"/>
      <c r="T125" s="341"/>
      <c r="U125" s="341"/>
      <c r="V125" s="341"/>
      <c r="W125" s="341"/>
      <c r="X125" s="341"/>
      <c r="Y125" s="341"/>
      <c r="Z125" s="341">
        <v>1</v>
      </c>
      <c r="AA125" s="341">
        <v>1</v>
      </c>
      <c r="AB125" s="341">
        <v>1</v>
      </c>
      <c r="AC125" s="341">
        <v>1</v>
      </c>
      <c r="AD125" s="341"/>
      <c r="AE125" s="341">
        <v>1</v>
      </c>
      <c r="AF125" s="341"/>
      <c r="AG125" s="341"/>
      <c r="AH125" s="341"/>
      <c r="AI125" s="341"/>
      <c r="AJ125" s="342">
        <v>5</v>
      </c>
    </row>
    <row r="126" spans="1:36">
      <c r="A126" s="343"/>
      <c r="B126" s="349" t="s">
        <v>423</v>
      </c>
      <c r="C126" s="350"/>
      <c r="D126" s="351"/>
      <c r="E126" s="352"/>
      <c r="F126" s="352"/>
      <c r="G126" s="352"/>
      <c r="H126" s="352"/>
      <c r="I126" s="352"/>
      <c r="J126" s="352"/>
      <c r="K126" s="352"/>
      <c r="L126" s="352"/>
      <c r="M126" s="352"/>
      <c r="N126" s="352"/>
      <c r="O126" s="352"/>
      <c r="P126" s="352"/>
      <c r="Q126" s="352"/>
      <c r="R126" s="352"/>
      <c r="S126" s="352"/>
      <c r="T126" s="352"/>
      <c r="U126" s="352"/>
      <c r="V126" s="352"/>
      <c r="W126" s="352"/>
      <c r="X126" s="352"/>
      <c r="Y126" s="352"/>
      <c r="Z126" s="352">
        <v>1</v>
      </c>
      <c r="AA126" s="352">
        <v>1</v>
      </c>
      <c r="AB126" s="352">
        <v>1</v>
      </c>
      <c r="AC126" s="352">
        <v>1</v>
      </c>
      <c r="AD126" s="352"/>
      <c r="AE126" s="352">
        <v>1</v>
      </c>
      <c r="AF126" s="352"/>
      <c r="AG126" s="352"/>
      <c r="AH126" s="352"/>
      <c r="AI126" s="352"/>
      <c r="AJ126" s="353">
        <v>5</v>
      </c>
    </row>
    <row r="127" spans="1:36">
      <c r="A127" s="343"/>
      <c r="B127" s="339" t="s">
        <v>157</v>
      </c>
      <c r="C127" s="339" t="s">
        <v>358</v>
      </c>
      <c r="D127" s="340"/>
      <c r="E127" s="341"/>
      <c r="F127" s="341"/>
      <c r="G127" s="341"/>
      <c r="H127" s="341"/>
      <c r="I127" s="341">
        <v>1</v>
      </c>
      <c r="J127" s="341"/>
      <c r="K127" s="341"/>
      <c r="L127" s="341"/>
      <c r="M127" s="341"/>
      <c r="N127" s="341"/>
      <c r="O127" s="341"/>
      <c r="P127" s="341"/>
      <c r="Q127" s="341"/>
      <c r="R127" s="341"/>
      <c r="S127" s="341"/>
      <c r="T127" s="341"/>
      <c r="U127" s="341"/>
      <c r="V127" s="341"/>
      <c r="W127" s="341"/>
      <c r="X127" s="341"/>
      <c r="Y127" s="341"/>
      <c r="Z127" s="341"/>
      <c r="AA127" s="341"/>
      <c r="AB127" s="341"/>
      <c r="AC127" s="341"/>
      <c r="AD127" s="341"/>
      <c r="AE127" s="341"/>
      <c r="AF127" s="341"/>
      <c r="AG127" s="341"/>
      <c r="AH127" s="341"/>
      <c r="AI127" s="341"/>
      <c r="AJ127" s="342">
        <v>1</v>
      </c>
    </row>
    <row r="128" spans="1:36">
      <c r="A128" s="343"/>
      <c r="B128" s="343"/>
      <c r="C128" s="344" t="s">
        <v>401</v>
      </c>
      <c r="D128" s="345"/>
      <c r="E128" s="346"/>
      <c r="F128" s="346"/>
      <c r="G128" s="346"/>
      <c r="H128" s="346"/>
      <c r="I128" s="346"/>
      <c r="J128" s="346"/>
      <c r="K128" s="346"/>
      <c r="L128" s="346"/>
      <c r="M128" s="346"/>
      <c r="N128" s="346"/>
      <c r="O128" s="346"/>
      <c r="P128" s="346"/>
      <c r="Q128" s="346"/>
      <c r="R128" s="346"/>
      <c r="S128" s="346"/>
      <c r="T128" s="346">
        <v>1</v>
      </c>
      <c r="U128" s="346"/>
      <c r="V128" s="346"/>
      <c r="W128" s="346"/>
      <c r="X128" s="346"/>
      <c r="Y128" s="346"/>
      <c r="Z128" s="346"/>
      <c r="AA128" s="346"/>
      <c r="AB128" s="346"/>
      <c r="AC128" s="346"/>
      <c r="AD128" s="346"/>
      <c r="AE128" s="346"/>
      <c r="AF128" s="346"/>
      <c r="AG128" s="346"/>
      <c r="AH128" s="346"/>
      <c r="AI128" s="346"/>
      <c r="AJ128" s="347">
        <v>1</v>
      </c>
    </row>
    <row r="129" spans="1:36">
      <c r="A129" s="343"/>
      <c r="B129" s="343"/>
      <c r="C129" s="344" t="s">
        <v>360</v>
      </c>
      <c r="D129" s="345"/>
      <c r="E129" s="346"/>
      <c r="F129" s="346"/>
      <c r="G129" s="346"/>
      <c r="H129" s="346">
        <v>1</v>
      </c>
      <c r="I129" s="346"/>
      <c r="J129" s="346"/>
      <c r="K129" s="346"/>
      <c r="L129" s="346"/>
      <c r="M129" s="346"/>
      <c r="N129" s="346"/>
      <c r="O129" s="346"/>
      <c r="P129" s="346"/>
      <c r="Q129" s="346"/>
      <c r="R129" s="346"/>
      <c r="S129" s="346"/>
      <c r="T129" s="346"/>
      <c r="U129" s="346"/>
      <c r="V129" s="346"/>
      <c r="W129" s="346"/>
      <c r="X129" s="346"/>
      <c r="Y129" s="346"/>
      <c r="Z129" s="346"/>
      <c r="AA129" s="346"/>
      <c r="AB129" s="346"/>
      <c r="AC129" s="346"/>
      <c r="AD129" s="346"/>
      <c r="AE129" s="346"/>
      <c r="AF129" s="346"/>
      <c r="AG129" s="346"/>
      <c r="AH129" s="346"/>
      <c r="AI129" s="346"/>
      <c r="AJ129" s="347">
        <v>1</v>
      </c>
    </row>
    <row r="130" spans="1:36">
      <c r="A130" s="343"/>
      <c r="B130" s="343"/>
      <c r="C130" s="344" t="s">
        <v>353</v>
      </c>
      <c r="D130" s="345"/>
      <c r="E130" s="346"/>
      <c r="F130" s="346"/>
      <c r="G130" s="346">
        <v>1</v>
      </c>
      <c r="H130" s="346"/>
      <c r="I130" s="346"/>
      <c r="J130" s="346"/>
      <c r="K130" s="346"/>
      <c r="L130" s="346"/>
      <c r="M130" s="346"/>
      <c r="N130" s="346"/>
      <c r="O130" s="346"/>
      <c r="P130" s="346"/>
      <c r="Q130" s="346"/>
      <c r="R130" s="346"/>
      <c r="S130" s="346"/>
      <c r="T130" s="346"/>
      <c r="U130" s="346"/>
      <c r="V130" s="346"/>
      <c r="W130" s="346"/>
      <c r="X130" s="346"/>
      <c r="Y130" s="346"/>
      <c r="Z130" s="346"/>
      <c r="AA130" s="346"/>
      <c r="AB130" s="346"/>
      <c r="AC130" s="346"/>
      <c r="AD130" s="346"/>
      <c r="AE130" s="346"/>
      <c r="AF130" s="346"/>
      <c r="AG130" s="346"/>
      <c r="AH130" s="346"/>
      <c r="AI130" s="346"/>
      <c r="AJ130" s="347">
        <v>1</v>
      </c>
    </row>
    <row r="131" spans="1:36">
      <c r="A131" s="343"/>
      <c r="B131" s="343"/>
      <c r="C131" s="344" t="s">
        <v>192</v>
      </c>
      <c r="D131" s="345"/>
      <c r="E131" s="346"/>
      <c r="F131" s="346"/>
      <c r="G131" s="346"/>
      <c r="H131" s="346"/>
      <c r="I131" s="346"/>
      <c r="J131" s="346"/>
      <c r="K131" s="346"/>
      <c r="L131" s="346"/>
      <c r="M131" s="346"/>
      <c r="N131" s="346"/>
      <c r="O131" s="346"/>
      <c r="P131" s="346"/>
      <c r="Q131" s="346"/>
      <c r="R131" s="346"/>
      <c r="S131" s="346"/>
      <c r="T131" s="346"/>
      <c r="U131" s="346"/>
      <c r="V131" s="346">
        <v>1</v>
      </c>
      <c r="W131" s="346"/>
      <c r="X131" s="346"/>
      <c r="Y131" s="346"/>
      <c r="Z131" s="346"/>
      <c r="AA131" s="346"/>
      <c r="AB131" s="346"/>
      <c r="AC131" s="346"/>
      <c r="AD131" s="346"/>
      <c r="AE131" s="346"/>
      <c r="AF131" s="346"/>
      <c r="AG131" s="346"/>
      <c r="AH131" s="346"/>
      <c r="AI131" s="346"/>
      <c r="AJ131" s="347">
        <v>1</v>
      </c>
    </row>
    <row r="132" spans="1:36">
      <c r="A132" s="343"/>
      <c r="B132" s="349" t="s">
        <v>357</v>
      </c>
      <c r="C132" s="350"/>
      <c r="D132" s="351"/>
      <c r="E132" s="352"/>
      <c r="F132" s="352"/>
      <c r="G132" s="352">
        <v>1</v>
      </c>
      <c r="H132" s="352">
        <v>1</v>
      </c>
      <c r="I132" s="352">
        <v>1</v>
      </c>
      <c r="J132" s="352"/>
      <c r="K132" s="352"/>
      <c r="L132" s="352"/>
      <c r="M132" s="352"/>
      <c r="N132" s="352"/>
      <c r="O132" s="352"/>
      <c r="P132" s="352"/>
      <c r="Q132" s="352"/>
      <c r="R132" s="352"/>
      <c r="S132" s="352"/>
      <c r="T132" s="352">
        <v>1</v>
      </c>
      <c r="U132" s="352"/>
      <c r="V132" s="352">
        <v>1</v>
      </c>
      <c r="W132" s="352"/>
      <c r="X132" s="352"/>
      <c r="Y132" s="352"/>
      <c r="Z132" s="352"/>
      <c r="AA132" s="352"/>
      <c r="AB132" s="352"/>
      <c r="AC132" s="352"/>
      <c r="AD132" s="352"/>
      <c r="AE132" s="352"/>
      <c r="AF132" s="352"/>
      <c r="AG132" s="352"/>
      <c r="AH132" s="352"/>
      <c r="AI132" s="352"/>
      <c r="AJ132" s="353">
        <v>5</v>
      </c>
    </row>
    <row r="133" spans="1:36">
      <c r="A133" s="343"/>
      <c r="B133" s="339" t="s">
        <v>209</v>
      </c>
      <c r="C133" s="339" t="s">
        <v>417</v>
      </c>
      <c r="D133" s="340"/>
      <c r="E133" s="341"/>
      <c r="F133" s="341"/>
      <c r="G133" s="341"/>
      <c r="H133" s="341"/>
      <c r="I133" s="341"/>
      <c r="J133" s="341"/>
      <c r="K133" s="341"/>
      <c r="L133" s="341"/>
      <c r="M133" s="341"/>
      <c r="N133" s="341"/>
      <c r="O133" s="341"/>
      <c r="P133" s="341"/>
      <c r="Q133" s="341"/>
      <c r="R133" s="341"/>
      <c r="S133" s="341"/>
      <c r="T133" s="341"/>
      <c r="U133" s="341"/>
      <c r="V133" s="341"/>
      <c r="W133" s="341">
        <v>1</v>
      </c>
      <c r="X133" s="341">
        <v>1</v>
      </c>
      <c r="Y133" s="341"/>
      <c r="Z133" s="341"/>
      <c r="AA133" s="341"/>
      <c r="AB133" s="341"/>
      <c r="AC133" s="341"/>
      <c r="AD133" s="341"/>
      <c r="AE133" s="341"/>
      <c r="AF133" s="341"/>
      <c r="AG133" s="341"/>
      <c r="AH133" s="341"/>
      <c r="AI133" s="341"/>
      <c r="AJ133" s="342">
        <v>2</v>
      </c>
    </row>
    <row r="134" spans="1:36">
      <c r="A134" s="343"/>
      <c r="B134" s="343"/>
      <c r="C134" s="344" t="s">
        <v>418</v>
      </c>
      <c r="D134" s="345"/>
      <c r="E134" s="346"/>
      <c r="F134" s="346"/>
      <c r="G134" s="346"/>
      <c r="H134" s="346"/>
      <c r="I134" s="346"/>
      <c r="J134" s="346"/>
      <c r="K134" s="346"/>
      <c r="L134" s="346"/>
      <c r="M134" s="346"/>
      <c r="N134" s="346"/>
      <c r="O134" s="346"/>
      <c r="P134" s="346"/>
      <c r="Q134" s="346"/>
      <c r="R134" s="346"/>
      <c r="S134" s="346"/>
      <c r="T134" s="346"/>
      <c r="U134" s="346"/>
      <c r="V134" s="346"/>
      <c r="W134" s="346"/>
      <c r="X134" s="346"/>
      <c r="Y134" s="346">
        <v>1</v>
      </c>
      <c r="Z134" s="346"/>
      <c r="AA134" s="346"/>
      <c r="AB134" s="346"/>
      <c r="AC134" s="346"/>
      <c r="AD134" s="346"/>
      <c r="AE134" s="346"/>
      <c r="AF134" s="346"/>
      <c r="AG134" s="346"/>
      <c r="AH134" s="346"/>
      <c r="AI134" s="346"/>
      <c r="AJ134" s="347">
        <v>1</v>
      </c>
    </row>
    <row r="135" spans="1:36">
      <c r="A135" s="343"/>
      <c r="B135" s="349" t="s">
        <v>419</v>
      </c>
      <c r="C135" s="350"/>
      <c r="D135" s="351"/>
      <c r="E135" s="352"/>
      <c r="F135" s="352"/>
      <c r="G135" s="352"/>
      <c r="H135" s="352"/>
      <c r="I135" s="352"/>
      <c r="J135" s="352"/>
      <c r="K135" s="352"/>
      <c r="L135" s="352"/>
      <c r="M135" s="352"/>
      <c r="N135" s="352"/>
      <c r="O135" s="352"/>
      <c r="P135" s="352"/>
      <c r="Q135" s="352"/>
      <c r="R135" s="352"/>
      <c r="S135" s="352"/>
      <c r="T135" s="352"/>
      <c r="U135" s="352"/>
      <c r="V135" s="352"/>
      <c r="W135" s="352">
        <v>1</v>
      </c>
      <c r="X135" s="352">
        <v>1</v>
      </c>
      <c r="Y135" s="352">
        <v>1</v>
      </c>
      <c r="Z135" s="352"/>
      <c r="AA135" s="352"/>
      <c r="AB135" s="352"/>
      <c r="AC135" s="352"/>
      <c r="AD135" s="352"/>
      <c r="AE135" s="352"/>
      <c r="AF135" s="352"/>
      <c r="AG135" s="352"/>
      <c r="AH135" s="352"/>
      <c r="AI135" s="352"/>
      <c r="AJ135" s="353">
        <v>3</v>
      </c>
    </row>
    <row r="136" spans="1:36">
      <c r="A136" s="343"/>
      <c r="B136" s="339" t="s">
        <v>203</v>
      </c>
      <c r="C136" s="339" t="s">
        <v>193</v>
      </c>
      <c r="D136" s="340"/>
      <c r="E136" s="341"/>
      <c r="F136" s="341"/>
      <c r="G136" s="341"/>
      <c r="H136" s="341"/>
      <c r="I136" s="341"/>
      <c r="J136" s="341"/>
      <c r="K136" s="341"/>
      <c r="L136" s="341"/>
      <c r="M136" s="341"/>
      <c r="N136" s="341"/>
      <c r="O136" s="341"/>
      <c r="P136" s="341"/>
      <c r="Q136" s="341"/>
      <c r="R136" s="341"/>
      <c r="S136" s="341"/>
      <c r="T136" s="341"/>
      <c r="U136" s="341"/>
      <c r="V136" s="341"/>
      <c r="W136" s="341"/>
      <c r="X136" s="341">
        <v>1</v>
      </c>
      <c r="Y136" s="341"/>
      <c r="Z136" s="341">
        <v>1</v>
      </c>
      <c r="AA136" s="341"/>
      <c r="AB136" s="341"/>
      <c r="AC136" s="341"/>
      <c r="AD136" s="341"/>
      <c r="AE136" s="341"/>
      <c r="AF136" s="341"/>
      <c r="AG136" s="341"/>
      <c r="AH136" s="341"/>
      <c r="AI136" s="341"/>
      <c r="AJ136" s="342">
        <v>2</v>
      </c>
    </row>
    <row r="137" spans="1:36">
      <c r="A137" s="343"/>
      <c r="B137" s="343"/>
      <c r="C137" s="344" t="s">
        <v>420</v>
      </c>
      <c r="D137" s="345"/>
      <c r="E137" s="346"/>
      <c r="F137" s="346"/>
      <c r="G137" s="346"/>
      <c r="H137" s="346"/>
      <c r="I137" s="346"/>
      <c r="J137" s="346"/>
      <c r="K137" s="346"/>
      <c r="L137" s="346"/>
      <c r="M137" s="346"/>
      <c r="N137" s="346"/>
      <c r="O137" s="346"/>
      <c r="P137" s="346"/>
      <c r="Q137" s="346"/>
      <c r="R137" s="346"/>
      <c r="S137" s="346"/>
      <c r="T137" s="346"/>
      <c r="U137" s="346"/>
      <c r="V137" s="346">
        <v>1</v>
      </c>
      <c r="W137" s="346"/>
      <c r="X137" s="346"/>
      <c r="Y137" s="346"/>
      <c r="Z137" s="346"/>
      <c r="AA137" s="346"/>
      <c r="AB137" s="346"/>
      <c r="AC137" s="346"/>
      <c r="AD137" s="346"/>
      <c r="AE137" s="346"/>
      <c r="AF137" s="346"/>
      <c r="AG137" s="346"/>
      <c r="AH137" s="346"/>
      <c r="AI137" s="346"/>
      <c r="AJ137" s="347">
        <v>1</v>
      </c>
    </row>
    <row r="138" spans="1:36">
      <c r="A138" s="343"/>
      <c r="B138" s="349" t="s">
        <v>421</v>
      </c>
      <c r="C138" s="350"/>
      <c r="D138" s="351"/>
      <c r="E138" s="352"/>
      <c r="F138" s="352"/>
      <c r="G138" s="352"/>
      <c r="H138" s="352"/>
      <c r="I138" s="352"/>
      <c r="J138" s="352"/>
      <c r="K138" s="352"/>
      <c r="L138" s="352"/>
      <c r="M138" s="352"/>
      <c r="N138" s="352"/>
      <c r="O138" s="352"/>
      <c r="P138" s="352"/>
      <c r="Q138" s="352"/>
      <c r="R138" s="352"/>
      <c r="S138" s="352"/>
      <c r="T138" s="352"/>
      <c r="U138" s="352"/>
      <c r="V138" s="352">
        <v>1</v>
      </c>
      <c r="W138" s="352"/>
      <c r="X138" s="352">
        <v>1</v>
      </c>
      <c r="Y138" s="352"/>
      <c r="Z138" s="352">
        <v>1</v>
      </c>
      <c r="AA138" s="352"/>
      <c r="AB138" s="352"/>
      <c r="AC138" s="352"/>
      <c r="AD138" s="352"/>
      <c r="AE138" s="352"/>
      <c r="AF138" s="352"/>
      <c r="AG138" s="352"/>
      <c r="AH138" s="352"/>
      <c r="AI138" s="352"/>
      <c r="AJ138" s="353">
        <v>3</v>
      </c>
    </row>
    <row r="139" spans="1:36">
      <c r="A139" s="343"/>
      <c r="B139" s="339" t="s">
        <v>206</v>
      </c>
      <c r="C139" s="339" t="s">
        <v>488</v>
      </c>
      <c r="D139" s="340"/>
      <c r="E139" s="341"/>
      <c r="F139" s="341"/>
      <c r="G139" s="341"/>
      <c r="H139" s="341"/>
      <c r="I139" s="341"/>
      <c r="J139" s="341"/>
      <c r="K139" s="341"/>
      <c r="L139" s="341"/>
      <c r="M139" s="341"/>
      <c r="N139" s="341"/>
      <c r="O139" s="341"/>
      <c r="P139" s="341"/>
      <c r="Q139" s="341"/>
      <c r="R139" s="341"/>
      <c r="S139" s="341"/>
      <c r="T139" s="341"/>
      <c r="U139" s="341"/>
      <c r="V139" s="341"/>
      <c r="W139" s="341"/>
      <c r="X139" s="341"/>
      <c r="Y139" s="341"/>
      <c r="Z139" s="341"/>
      <c r="AA139" s="341"/>
      <c r="AB139" s="341"/>
      <c r="AC139" s="341"/>
      <c r="AD139" s="341"/>
      <c r="AE139" s="341"/>
      <c r="AF139" s="341">
        <v>1</v>
      </c>
      <c r="AG139" s="341"/>
      <c r="AH139" s="341"/>
      <c r="AI139" s="341"/>
      <c r="AJ139" s="342">
        <v>1</v>
      </c>
    </row>
    <row r="140" spans="1:36">
      <c r="A140" s="343"/>
      <c r="B140" s="349" t="s">
        <v>489</v>
      </c>
      <c r="C140" s="350"/>
      <c r="D140" s="351"/>
      <c r="E140" s="352"/>
      <c r="F140" s="352"/>
      <c r="G140" s="352"/>
      <c r="H140" s="352"/>
      <c r="I140" s="352"/>
      <c r="J140" s="352"/>
      <c r="K140" s="352"/>
      <c r="L140" s="352"/>
      <c r="M140" s="352"/>
      <c r="N140" s="352"/>
      <c r="O140" s="352"/>
      <c r="P140" s="352"/>
      <c r="Q140" s="352"/>
      <c r="R140" s="352"/>
      <c r="S140" s="352"/>
      <c r="T140" s="352"/>
      <c r="U140" s="352"/>
      <c r="V140" s="352"/>
      <c r="W140" s="352"/>
      <c r="X140" s="352"/>
      <c r="Y140" s="352"/>
      <c r="Z140" s="352"/>
      <c r="AA140" s="352"/>
      <c r="AB140" s="352"/>
      <c r="AC140" s="352"/>
      <c r="AD140" s="352"/>
      <c r="AE140" s="352"/>
      <c r="AF140" s="352">
        <v>1</v>
      </c>
      <c r="AG140" s="352"/>
      <c r="AH140" s="352"/>
      <c r="AI140" s="352"/>
      <c r="AJ140" s="353">
        <v>1</v>
      </c>
    </row>
    <row r="141" spans="1:36">
      <c r="A141" s="343"/>
      <c r="B141" s="339" t="s">
        <v>172</v>
      </c>
      <c r="C141" s="339" t="s">
        <v>390</v>
      </c>
      <c r="D141" s="340"/>
      <c r="E141" s="341"/>
      <c r="F141" s="341"/>
      <c r="G141" s="341"/>
      <c r="H141" s="341"/>
      <c r="I141" s="341"/>
      <c r="J141" s="341"/>
      <c r="K141" s="341"/>
      <c r="L141" s="341"/>
      <c r="M141" s="341"/>
      <c r="N141" s="341"/>
      <c r="O141" s="341"/>
      <c r="P141" s="341"/>
      <c r="Q141" s="341">
        <v>1</v>
      </c>
      <c r="R141" s="341"/>
      <c r="S141" s="341"/>
      <c r="T141" s="341"/>
      <c r="U141" s="341"/>
      <c r="V141" s="341"/>
      <c r="W141" s="341"/>
      <c r="X141" s="341"/>
      <c r="Y141" s="341"/>
      <c r="Z141" s="341"/>
      <c r="AA141" s="341"/>
      <c r="AB141" s="341"/>
      <c r="AC141" s="341"/>
      <c r="AD141" s="341"/>
      <c r="AE141" s="341"/>
      <c r="AF141" s="341"/>
      <c r="AG141" s="341"/>
      <c r="AH141" s="341"/>
      <c r="AI141" s="341"/>
      <c r="AJ141" s="342">
        <v>1</v>
      </c>
    </row>
    <row r="142" spans="1:36">
      <c r="A142" s="343"/>
      <c r="B142" s="349" t="s">
        <v>391</v>
      </c>
      <c r="C142" s="350"/>
      <c r="D142" s="351"/>
      <c r="E142" s="352"/>
      <c r="F142" s="352"/>
      <c r="G142" s="352"/>
      <c r="H142" s="352"/>
      <c r="I142" s="352"/>
      <c r="J142" s="352"/>
      <c r="K142" s="352"/>
      <c r="L142" s="352"/>
      <c r="M142" s="352"/>
      <c r="N142" s="352"/>
      <c r="O142" s="352"/>
      <c r="P142" s="352"/>
      <c r="Q142" s="352">
        <v>1</v>
      </c>
      <c r="R142" s="352"/>
      <c r="S142" s="352"/>
      <c r="T142" s="352"/>
      <c r="U142" s="352"/>
      <c r="V142" s="352"/>
      <c r="W142" s="352"/>
      <c r="X142" s="352"/>
      <c r="Y142" s="352"/>
      <c r="Z142" s="352"/>
      <c r="AA142" s="352"/>
      <c r="AB142" s="352"/>
      <c r="AC142" s="352"/>
      <c r="AD142" s="352"/>
      <c r="AE142" s="352"/>
      <c r="AF142" s="352"/>
      <c r="AG142" s="352"/>
      <c r="AH142" s="352"/>
      <c r="AI142" s="352"/>
      <c r="AJ142" s="353">
        <v>1</v>
      </c>
    </row>
    <row r="143" spans="1:36">
      <c r="A143" s="354" t="s">
        <v>354</v>
      </c>
      <c r="B143" s="355"/>
      <c r="C143" s="355"/>
      <c r="D143" s="356"/>
      <c r="E143" s="357"/>
      <c r="F143" s="357"/>
      <c r="G143" s="357">
        <v>1</v>
      </c>
      <c r="H143" s="357">
        <v>1</v>
      </c>
      <c r="I143" s="357">
        <v>1</v>
      </c>
      <c r="J143" s="357"/>
      <c r="K143" s="357"/>
      <c r="L143" s="357"/>
      <c r="M143" s="357"/>
      <c r="N143" s="357"/>
      <c r="O143" s="357"/>
      <c r="P143" s="357"/>
      <c r="Q143" s="357">
        <v>1</v>
      </c>
      <c r="R143" s="357"/>
      <c r="S143" s="357"/>
      <c r="T143" s="357">
        <v>1</v>
      </c>
      <c r="U143" s="357"/>
      <c r="V143" s="357">
        <v>2</v>
      </c>
      <c r="W143" s="357">
        <v>1</v>
      </c>
      <c r="X143" s="357">
        <v>2</v>
      </c>
      <c r="Y143" s="357">
        <v>1</v>
      </c>
      <c r="Z143" s="357">
        <v>2</v>
      </c>
      <c r="AA143" s="357">
        <v>1</v>
      </c>
      <c r="AB143" s="357">
        <v>1</v>
      </c>
      <c r="AC143" s="357">
        <v>1</v>
      </c>
      <c r="AD143" s="357"/>
      <c r="AE143" s="357">
        <v>1</v>
      </c>
      <c r="AF143" s="357">
        <v>1</v>
      </c>
      <c r="AG143" s="357"/>
      <c r="AH143" s="357"/>
      <c r="AI143" s="357"/>
      <c r="AJ143" s="358">
        <v>18</v>
      </c>
    </row>
    <row r="144" spans="1:36">
      <c r="A144" s="339" t="s">
        <v>59</v>
      </c>
      <c r="B144" s="339" t="s">
        <v>178</v>
      </c>
      <c r="C144" s="339" t="s">
        <v>463</v>
      </c>
      <c r="D144" s="340"/>
      <c r="E144" s="341"/>
      <c r="F144" s="341"/>
      <c r="G144" s="341"/>
      <c r="H144" s="341"/>
      <c r="I144" s="341"/>
      <c r="J144" s="341"/>
      <c r="K144" s="341"/>
      <c r="L144" s="341"/>
      <c r="M144" s="341"/>
      <c r="N144" s="341"/>
      <c r="O144" s="341"/>
      <c r="P144" s="341"/>
      <c r="Q144" s="341"/>
      <c r="R144" s="341"/>
      <c r="S144" s="341"/>
      <c r="T144" s="341"/>
      <c r="U144" s="341"/>
      <c r="V144" s="341"/>
      <c r="W144" s="341"/>
      <c r="X144" s="341"/>
      <c r="Y144" s="341"/>
      <c r="Z144" s="341"/>
      <c r="AA144" s="341"/>
      <c r="AB144" s="341"/>
      <c r="AC144" s="341"/>
      <c r="AD144" s="341"/>
      <c r="AE144" s="341"/>
      <c r="AF144" s="341">
        <v>1</v>
      </c>
      <c r="AG144" s="341"/>
      <c r="AH144" s="341"/>
      <c r="AI144" s="341"/>
      <c r="AJ144" s="342">
        <v>1</v>
      </c>
    </row>
    <row r="145" spans="1:36">
      <c r="A145" s="343"/>
      <c r="B145" s="349" t="s">
        <v>464</v>
      </c>
      <c r="C145" s="350"/>
      <c r="D145" s="351"/>
      <c r="E145" s="352"/>
      <c r="F145" s="352"/>
      <c r="G145" s="352"/>
      <c r="H145" s="352"/>
      <c r="I145" s="352"/>
      <c r="J145" s="352"/>
      <c r="K145" s="352"/>
      <c r="L145" s="352"/>
      <c r="M145" s="352"/>
      <c r="N145" s="352"/>
      <c r="O145" s="352"/>
      <c r="P145" s="352"/>
      <c r="Q145" s="352"/>
      <c r="R145" s="352"/>
      <c r="S145" s="352"/>
      <c r="T145" s="352"/>
      <c r="U145" s="352"/>
      <c r="V145" s="352"/>
      <c r="W145" s="352"/>
      <c r="X145" s="352"/>
      <c r="Y145" s="352"/>
      <c r="Z145" s="352"/>
      <c r="AA145" s="352"/>
      <c r="AB145" s="352"/>
      <c r="AC145" s="352"/>
      <c r="AD145" s="352"/>
      <c r="AE145" s="352"/>
      <c r="AF145" s="352">
        <v>1</v>
      </c>
      <c r="AG145" s="352"/>
      <c r="AH145" s="352"/>
      <c r="AI145" s="352"/>
      <c r="AJ145" s="353">
        <v>1</v>
      </c>
    </row>
    <row r="146" spans="1:36">
      <c r="A146" s="343"/>
      <c r="B146" s="339" t="s">
        <v>253</v>
      </c>
      <c r="C146" s="339" t="s">
        <v>361</v>
      </c>
      <c r="D146" s="340"/>
      <c r="E146" s="341"/>
      <c r="F146" s="341"/>
      <c r="G146" s="341"/>
      <c r="H146" s="341"/>
      <c r="I146" s="341"/>
      <c r="J146" s="341">
        <v>1</v>
      </c>
      <c r="K146" s="341"/>
      <c r="L146" s="341"/>
      <c r="M146" s="341"/>
      <c r="N146" s="341"/>
      <c r="O146" s="341"/>
      <c r="P146" s="341"/>
      <c r="Q146" s="341"/>
      <c r="R146" s="341"/>
      <c r="S146" s="341"/>
      <c r="T146" s="341"/>
      <c r="U146" s="341"/>
      <c r="V146" s="341"/>
      <c r="W146" s="341"/>
      <c r="X146" s="341"/>
      <c r="Y146" s="341"/>
      <c r="Z146" s="341"/>
      <c r="AA146" s="341"/>
      <c r="AB146" s="341"/>
      <c r="AC146" s="341"/>
      <c r="AD146" s="341"/>
      <c r="AE146" s="341"/>
      <c r="AF146" s="341"/>
      <c r="AG146" s="341"/>
      <c r="AH146" s="341"/>
      <c r="AI146" s="341"/>
      <c r="AJ146" s="342">
        <v>1</v>
      </c>
    </row>
    <row r="147" spans="1:36">
      <c r="A147" s="343"/>
      <c r="B147" s="349" t="s">
        <v>362</v>
      </c>
      <c r="C147" s="350"/>
      <c r="D147" s="351"/>
      <c r="E147" s="352"/>
      <c r="F147" s="352"/>
      <c r="G147" s="352"/>
      <c r="H147" s="352"/>
      <c r="I147" s="352"/>
      <c r="J147" s="352">
        <v>1</v>
      </c>
      <c r="K147" s="352"/>
      <c r="L147" s="352"/>
      <c r="M147" s="352"/>
      <c r="N147" s="352"/>
      <c r="O147" s="352"/>
      <c r="P147" s="352"/>
      <c r="Q147" s="352"/>
      <c r="R147" s="352"/>
      <c r="S147" s="352"/>
      <c r="T147" s="352"/>
      <c r="U147" s="352"/>
      <c r="V147" s="352"/>
      <c r="W147" s="352"/>
      <c r="X147" s="352"/>
      <c r="Y147" s="352"/>
      <c r="Z147" s="352"/>
      <c r="AA147" s="352"/>
      <c r="AB147" s="352"/>
      <c r="AC147" s="352"/>
      <c r="AD147" s="352"/>
      <c r="AE147" s="352"/>
      <c r="AF147" s="352"/>
      <c r="AG147" s="352"/>
      <c r="AH147" s="352"/>
      <c r="AI147" s="352"/>
      <c r="AJ147" s="353">
        <v>1</v>
      </c>
    </row>
    <row r="148" spans="1:36">
      <c r="A148" s="354" t="s">
        <v>363</v>
      </c>
      <c r="B148" s="355"/>
      <c r="C148" s="355"/>
      <c r="D148" s="356"/>
      <c r="E148" s="357"/>
      <c r="F148" s="357"/>
      <c r="G148" s="357"/>
      <c r="H148" s="357"/>
      <c r="I148" s="357"/>
      <c r="J148" s="357">
        <v>1</v>
      </c>
      <c r="K148" s="357"/>
      <c r="L148" s="357"/>
      <c r="M148" s="357"/>
      <c r="N148" s="357"/>
      <c r="O148" s="357"/>
      <c r="P148" s="357"/>
      <c r="Q148" s="357"/>
      <c r="R148" s="357"/>
      <c r="S148" s="357"/>
      <c r="T148" s="357"/>
      <c r="U148" s="357"/>
      <c r="V148" s="357"/>
      <c r="W148" s="357"/>
      <c r="X148" s="357"/>
      <c r="Y148" s="357"/>
      <c r="Z148" s="357"/>
      <c r="AA148" s="357"/>
      <c r="AB148" s="357"/>
      <c r="AC148" s="357"/>
      <c r="AD148" s="357"/>
      <c r="AE148" s="357"/>
      <c r="AF148" s="357">
        <v>1</v>
      </c>
      <c r="AG148" s="357"/>
      <c r="AH148" s="357"/>
      <c r="AI148" s="357"/>
      <c r="AJ148" s="358">
        <v>2</v>
      </c>
    </row>
    <row r="149" spans="1:36">
      <c r="A149" s="339" t="s">
        <v>29</v>
      </c>
      <c r="B149" s="339" t="s">
        <v>183</v>
      </c>
      <c r="C149" s="339" t="s">
        <v>447</v>
      </c>
      <c r="D149" s="340"/>
      <c r="E149" s="341"/>
      <c r="F149" s="341"/>
      <c r="G149" s="341"/>
      <c r="H149" s="341"/>
      <c r="I149" s="341"/>
      <c r="J149" s="341"/>
      <c r="K149" s="341"/>
      <c r="L149" s="341"/>
      <c r="M149" s="341"/>
      <c r="N149" s="341"/>
      <c r="O149" s="341"/>
      <c r="P149" s="341"/>
      <c r="Q149" s="341"/>
      <c r="R149" s="341"/>
      <c r="S149" s="341"/>
      <c r="T149" s="341"/>
      <c r="U149" s="341"/>
      <c r="V149" s="341"/>
      <c r="W149" s="341"/>
      <c r="X149" s="341"/>
      <c r="Y149" s="341"/>
      <c r="Z149" s="341"/>
      <c r="AA149" s="341">
        <v>1</v>
      </c>
      <c r="AB149" s="341"/>
      <c r="AC149" s="341"/>
      <c r="AD149" s="341"/>
      <c r="AE149" s="341"/>
      <c r="AF149" s="341"/>
      <c r="AG149" s="341"/>
      <c r="AH149" s="341"/>
      <c r="AI149" s="341"/>
      <c r="AJ149" s="342">
        <v>1</v>
      </c>
    </row>
    <row r="150" spans="1:36">
      <c r="A150" s="343"/>
      <c r="B150" s="343"/>
      <c r="C150" s="344" t="s">
        <v>448</v>
      </c>
      <c r="D150" s="345"/>
      <c r="E150" s="346"/>
      <c r="F150" s="346"/>
      <c r="G150" s="346"/>
      <c r="H150" s="346"/>
      <c r="I150" s="346"/>
      <c r="J150" s="346"/>
      <c r="K150" s="346"/>
      <c r="L150" s="346"/>
      <c r="M150" s="346"/>
      <c r="N150" s="346"/>
      <c r="O150" s="346"/>
      <c r="P150" s="346"/>
      <c r="Q150" s="346"/>
      <c r="R150" s="346"/>
      <c r="S150" s="346"/>
      <c r="T150" s="346"/>
      <c r="U150" s="346"/>
      <c r="V150" s="346"/>
      <c r="W150" s="346"/>
      <c r="X150" s="346"/>
      <c r="Y150" s="346"/>
      <c r="Z150" s="346"/>
      <c r="AA150" s="346"/>
      <c r="AB150" s="346"/>
      <c r="AC150" s="346"/>
      <c r="AD150" s="346"/>
      <c r="AE150" s="346">
        <v>1</v>
      </c>
      <c r="AF150" s="346"/>
      <c r="AG150" s="346"/>
      <c r="AH150" s="346"/>
      <c r="AI150" s="346"/>
      <c r="AJ150" s="347">
        <v>1</v>
      </c>
    </row>
    <row r="151" spans="1:36">
      <c r="A151" s="343"/>
      <c r="B151" s="343"/>
      <c r="C151" s="344" t="s">
        <v>449</v>
      </c>
      <c r="D151" s="345"/>
      <c r="E151" s="346"/>
      <c r="F151" s="346"/>
      <c r="G151" s="346"/>
      <c r="H151" s="346"/>
      <c r="I151" s="346"/>
      <c r="J151" s="346"/>
      <c r="K151" s="346"/>
      <c r="L151" s="346"/>
      <c r="M151" s="346"/>
      <c r="N151" s="346"/>
      <c r="O151" s="346"/>
      <c r="P151" s="346"/>
      <c r="Q151" s="346"/>
      <c r="R151" s="346"/>
      <c r="S151" s="346"/>
      <c r="T151" s="346"/>
      <c r="U151" s="346"/>
      <c r="V151" s="346">
        <v>1</v>
      </c>
      <c r="W151" s="346"/>
      <c r="X151" s="346">
        <v>1</v>
      </c>
      <c r="Y151" s="346"/>
      <c r="Z151" s="346"/>
      <c r="AA151" s="346"/>
      <c r="AB151" s="346"/>
      <c r="AC151" s="346"/>
      <c r="AD151" s="346"/>
      <c r="AE151" s="346"/>
      <c r="AF151" s="346"/>
      <c r="AG151" s="346"/>
      <c r="AH151" s="346"/>
      <c r="AI151" s="346"/>
      <c r="AJ151" s="347">
        <v>2</v>
      </c>
    </row>
    <row r="152" spans="1:36">
      <c r="A152" s="343"/>
      <c r="B152" s="343"/>
      <c r="C152" s="344" t="s">
        <v>441</v>
      </c>
      <c r="D152" s="345"/>
      <c r="E152" s="346"/>
      <c r="F152" s="346"/>
      <c r="G152" s="346"/>
      <c r="H152" s="346"/>
      <c r="I152" s="346"/>
      <c r="J152" s="346"/>
      <c r="K152" s="346"/>
      <c r="L152" s="346"/>
      <c r="M152" s="346"/>
      <c r="N152" s="346"/>
      <c r="O152" s="346"/>
      <c r="P152" s="346"/>
      <c r="Q152" s="346"/>
      <c r="R152" s="346"/>
      <c r="S152" s="346"/>
      <c r="T152" s="346"/>
      <c r="U152" s="346"/>
      <c r="V152" s="346"/>
      <c r="W152" s="346"/>
      <c r="X152" s="346"/>
      <c r="Y152" s="346"/>
      <c r="Z152" s="346">
        <v>1</v>
      </c>
      <c r="AA152" s="346"/>
      <c r="AB152" s="346"/>
      <c r="AC152" s="346"/>
      <c r="AD152" s="346">
        <v>1</v>
      </c>
      <c r="AE152" s="346"/>
      <c r="AF152" s="346"/>
      <c r="AG152" s="346"/>
      <c r="AH152" s="346"/>
      <c r="AI152" s="346"/>
      <c r="AJ152" s="347">
        <v>2</v>
      </c>
    </row>
    <row r="153" spans="1:36">
      <c r="A153" s="343"/>
      <c r="B153" s="343"/>
      <c r="C153" s="344" t="s">
        <v>465</v>
      </c>
      <c r="D153" s="345"/>
      <c r="E153" s="346"/>
      <c r="F153" s="346"/>
      <c r="G153" s="346"/>
      <c r="H153" s="346"/>
      <c r="I153" s="346"/>
      <c r="J153" s="346"/>
      <c r="K153" s="346"/>
      <c r="L153" s="346"/>
      <c r="M153" s="346"/>
      <c r="N153" s="346"/>
      <c r="O153" s="346"/>
      <c r="P153" s="346"/>
      <c r="Q153" s="346"/>
      <c r="R153" s="346"/>
      <c r="S153" s="346"/>
      <c r="T153" s="346"/>
      <c r="U153" s="346"/>
      <c r="V153" s="346"/>
      <c r="W153" s="346"/>
      <c r="X153" s="346"/>
      <c r="Y153" s="346"/>
      <c r="Z153" s="346"/>
      <c r="AA153" s="346"/>
      <c r="AB153" s="346"/>
      <c r="AC153" s="346"/>
      <c r="AD153" s="346"/>
      <c r="AE153" s="346"/>
      <c r="AF153" s="346">
        <v>1</v>
      </c>
      <c r="AG153" s="346"/>
      <c r="AH153" s="346"/>
      <c r="AI153" s="346"/>
      <c r="AJ153" s="347">
        <v>1</v>
      </c>
    </row>
    <row r="154" spans="1:36">
      <c r="A154" s="343"/>
      <c r="B154" s="343"/>
      <c r="C154" s="344" t="s">
        <v>450</v>
      </c>
      <c r="D154" s="345"/>
      <c r="E154" s="346"/>
      <c r="F154" s="346"/>
      <c r="G154" s="346"/>
      <c r="H154" s="346"/>
      <c r="I154" s="346"/>
      <c r="J154" s="346"/>
      <c r="K154" s="346"/>
      <c r="L154" s="346"/>
      <c r="M154" s="346"/>
      <c r="N154" s="346"/>
      <c r="O154" s="346"/>
      <c r="P154" s="346"/>
      <c r="Q154" s="346"/>
      <c r="R154" s="346"/>
      <c r="S154" s="346"/>
      <c r="T154" s="346"/>
      <c r="U154" s="346"/>
      <c r="V154" s="346"/>
      <c r="W154" s="346"/>
      <c r="X154" s="346"/>
      <c r="Y154" s="346"/>
      <c r="Z154" s="346"/>
      <c r="AA154" s="346">
        <v>2</v>
      </c>
      <c r="AB154" s="346">
        <v>1</v>
      </c>
      <c r="AC154" s="346"/>
      <c r="AD154" s="346">
        <v>1</v>
      </c>
      <c r="AE154" s="346"/>
      <c r="AF154" s="346"/>
      <c r="AG154" s="346"/>
      <c r="AH154" s="346"/>
      <c r="AI154" s="346"/>
      <c r="AJ154" s="347">
        <v>4</v>
      </c>
    </row>
    <row r="155" spans="1:36">
      <c r="A155" s="343"/>
      <c r="B155" s="349" t="s">
        <v>451</v>
      </c>
      <c r="C155" s="350"/>
      <c r="D155" s="351"/>
      <c r="E155" s="352"/>
      <c r="F155" s="352"/>
      <c r="G155" s="352"/>
      <c r="H155" s="352"/>
      <c r="I155" s="352"/>
      <c r="J155" s="352"/>
      <c r="K155" s="352"/>
      <c r="L155" s="352"/>
      <c r="M155" s="352"/>
      <c r="N155" s="352"/>
      <c r="O155" s="352"/>
      <c r="P155" s="352"/>
      <c r="Q155" s="352"/>
      <c r="R155" s="352"/>
      <c r="S155" s="352"/>
      <c r="T155" s="352"/>
      <c r="U155" s="352"/>
      <c r="V155" s="352">
        <v>1</v>
      </c>
      <c r="W155" s="352"/>
      <c r="X155" s="352">
        <v>1</v>
      </c>
      <c r="Y155" s="352"/>
      <c r="Z155" s="352">
        <v>1</v>
      </c>
      <c r="AA155" s="352">
        <v>3</v>
      </c>
      <c r="AB155" s="352">
        <v>1</v>
      </c>
      <c r="AC155" s="352"/>
      <c r="AD155" s="352">
        <v>2</v>
      </c>
      <c r="AE155" s="352">
        <v>1</v>
      </c>
      <c r="AF155" s="352">
        <v>1</v>
      </c>
      <c r="AG155" s="352"/>
      <c r="AH155" s="352"/>
      <c r="AI155" s="352"/>
      <c r="AJ155" s="353">
        <v>11</v>
      </c>
    </row>
    <row r="156" spans="1:36">
      <c r="A156" s="343"/>
      <c r="B156" s="339" t="s">
        <v>292</v>
      </c>
      <c r="C156" s="339" t="s">
        <v>225</v>
      </c>
      <c r="D156" s="340"/>
      <c r="E156" s="341"/>
      <c r="F156" s="341"/>
      <c r="G156" s="341"/>
      <c r="H156" s="341"/>
      <c r="I156" s="341"/>
      <c r="J156" s="341"/>
      <c r="K156" s="341"/>
      <c r="L156" s="341"/>
      <c r="M156" s="341">
        <v>1</v>
      </c>
      <c r="N156" s="341"/>
      <c r="O156" s="341"/>
      <c r="P156" s="341"/>
      <c r="Q156" s="341"/>
      <c r="R156" s="341"/>
      <c r="S156" s="341"/>
      <c r="T156" s="341"/>
      <c r="U156" s="341"/>
      <c r="V156" s="341"/>
      <c r="W156" s="341"/>
      <c r="X156" s="341">
        <v>1</v>
      </c>
      <c r="Y156" s="341"/>
      <c r="Z156" s="341"/>
      <c r="AA156" s="341"/>
      <c r="AB156" s="341"/>
      <c r="AC156" s="341"/>
      <c r="AD156" s="341"/>
      <c r="AE156" s="341"/>
      <c r="AF156" s="341"/>
      <c r="AG156" s="341"/>
      <c r="AH156" s="341"/>
      <c r="AI156" s="341"/>
      <c r="AJ156" s="342">
        <v>2</v>
      </c>
    </row>
    <row r="157" spans="1:36">
      <c r="A157" s="343"/>
      <c r="B157" s="343"/>
      <c r="C157" s="344" t="s">
        <v>411</v>
      </c>
      <c r="D157" s="345"/>
      <c r="E157" s="346"/>
      <c r="F157" s="346"/>
      <c r="G157" s="346"/>
      <c r="H157" s="346"/>
      <c r="I157" s="346"/>
      <c r="J157" s="346"/>
      <c r="K157" s="346"/>
      <c r="L157" s="346"/>
      <c r="M157" s="346"/>
      <c r="N157" s="346"/>
      <c r="O157" s="346"/>
      <c r="P157" s="346"/>
      <c r="Q157" s="346"/>
      <c r="R157" s="346"/>
      <c r="S157" s="346"/>
      <c r="T157" s="346"/>
      <c r="U157" s="346">
        <v>2</v>
      </c>
      <c r="V157" s="346">
        <v>1</v>
      </c>
      <c r="W157" s="346"/>
      <c r="X157" s="346"/>
      <c r="Y157" s="346">
        <v>1</v>
      </c>
      <c r="Z157" s="346"/>
      <c r="AA157" s="346"/>
      <c r="AB157" s="346"/>
      <c r="AC157" s="346"/>
      <c r="AD157" s="346"/>
      <c r="AE157" s="346"/>
      <c r="AF157" s="346"/>
      <c r="AG157" s="346"/>
      <c r="AH157" s="346"/>
      <c r="AI157" s="346"/>
      <c r="AJ157" s="347">
        <v>4</v>
      </c>
    </row>
    <row r="158" spans="1:36">
      <c r="A158" s="343"/>
      <c r="B158" s="343"/>
      <c r="C158" s="344" t="s">
        <v>452</v>
      </c>
      <c r="D158" s="345"/>
      <c r="E158" s="346"/>
      <c r="F158" s="346"/>
      <c r="G158" s="346"/>
      <c r="H158" s="346"/>
      <c r="I158" s="346"/>
      <c r="J158" s="346"/>
      <c r="K158" s="346"/>
      <c r="L158" s="346"/>
      <c r="M158" s="346"/>
      <c r="N158" s="346"/>
      <c r="O158" s="346"/>
      <c r="P158" s="346"/>
      <c r="Q158" s="346"/>
      <c r="R158" s="346"/>
      <c r="S158" s="346"/>
      <c r="T158" s="346"/>
      <c r="U158" s="346"/>
      <c r="V158" s="346"/>
      <c r="W158" s="346"/>
      <c r="X158" s="346"/>
      <c r="Y158" s="346"/>
      <c r="Z158" s="346"/>
      <c r="AA158" s="346"/>
      <c r="AB158" s="346"/>
      <c r="AC158" s="346"/>
      <c r="AD158" s="346"/>
      <c r="AE158" s="346"/>
      <c r="AF158" s="346">
        <v>1</v>
      </c>
      <c r="AG158" s="346"/>
      <c r="AH158" s="346"/>
      <c r="AI158" s="346"/>
      <c r="AJ158" s="347">
        <v>1</v>
      </c>
    </row>
    <row r="159" spans="1:36">
      <c r="A159" s="343"/>
      <c r="B159" s="349" t="s">
        <v>372</v>
      </c>
      <c r="C159" s="350"/>
      <c r="D159" s="351"/>
      <c r="E159" s="352"/>
      <c r="F159" s="352"/>
      <c r="G159" s="352"/>
      <c r="H159" s="352"/>
      <c r="I159" s="352"/>
      <c r="J159" s="352"/>
      <c r="K159" s="352"/>
      <c r="L159" s="352"/>
      <c r="M159" s="352">
        <v>1</v>
      </c>
      <c r="N159" s="352"/>
      <c r="O159" s="352"/>
      <c r="P159" s="352"/>
      <c r="Q159" s="352"/>
      <c r="R159" s="352"/>
      <c r="S159" s="352"/>
      <c r="T159" s="352"/>
      <c r="U159" s="352">
        <v>2</v>
      </c>
      <c r="V159" s="352">
        <v>1</v>
      </c>
      <c r="W159" s="352"/>
      <c r="X159" s="352">
        <v>1</v>
      </c>
      <c r="Y159" s="352">
        <v>1</v>
      </c>
      <c r="Z159" s="352"/>
      <c r="AA159" s="352"/>
      <c r="AB159" s="352"/>
      <c r="AC159" s="352"/>
      <c r="AD159" s="352"/>
      <c r="AE159" s="352"/>
      <c r="AF159" s="352">
        <v>1</v>
      </c>
      <c r="AG159" s="352"/>
      <c r="AH159" s="352"/>
      <c r="AI159" s="352"/>
      <c r="AJ159" s="353">
        <v>7</v>
      </c>
    </row>
    <row r="160" spans="1:36">
      <c r="A160" s="343"/>
      <c r="B160" s="339" t="s">
        <v>295</v>
      </c>
      <c r="C160" s="339" t="s">
        <v>453</v>
      </c>
      <c r="D160" s="340"/>
      <c r="E160" s="341"/>
      <c r="F160" s="341"/>
      <c r="G160" s="341"/>
      <c r="H160" s="341"/>
      <c r="I160" s="341"/>
      <c r="J160" s="341"/>
      <c r="K160" s="341"/>
      <c r="L160" s="341"/>
      <c r="M160" s="341"/>
      <c r="N160" s="341"/>
      <c r="O160" s="341"/>
      <c r="P160" s="341"/>
      <c r="Q160" s="341"/>
      <c r="R160" s="341"/>
      <c r="S160" s="341"/>
      <c r="T160" s="341"/>
      <c r="U160" s="341"/>
      <c r="V160" s="341"/>
      <c r="W160" s="341"/>
      <c r="X160" s="341"/>
      <c r="Y160" s="341"/>
      <c r="Z160" s="341"/>
      <c r="AA160" s="341">
        <v>2</v>
      </c>
      <c r="AB160" s="341"/>
      <c r="AC160" s="341">
        <v>1</v>
      </c>
      <c r="AD160" s="341"/>
      <c r="AE160" s="341"/>
      <c r="AF160" s="341"/>
      <c r="AG160" s="341"/>
      <c r="AH160" s="341"/>
      <c r="AI160" s="341"/>
      <c r="AJ160" s="342">
        <v>3</v>
      </c>
    </row>
    <row r="161" spans="1:36">
      <c r="A161" s="343"/>
      <c r="B161" s="349" t="s">
        <v>454</v>
      </c>
      <c r="C161" s="350"/>
      <c r="D161" s="351"/>
      <c r="E161" s="352"/>
      <c r="F161" s="352"/>
      <c r="G161" s="352"/>
      <c r="H161" s="352"/>
      <c r="I161" s="352"/>
      <c r="J161" s="352"/>
      <c r="K161" s="352"/>
      <c r="L161" s="352"/>
      <c r="M161" s="352"/>
      <c r="N161" s="352"/>
      <c r="O161" s="352"/>
      <c r="P161" s="352"/>
      <c r="Q161" s="352"/>
      <c r="R161" s="352"/>
      <c r="S161" s="352"/>
      <c r="T161" s="352"/>
      <c r="U161" s="352"/>
      <c r="V161" s="352"/>
      <c r="W161" s="352"/>
      <c r="X161" s="352"/>
      <c r="Y161" s="352"/>
      <c r="Z161" s="352"/>
      <c r="AA161" s="352">
        <v>2</v>
      </c>
      <c r="AB161" s="352"/>
      <c r="AC161" s="352">
        <v>1</v>
      </c>
      <c r="AD161" s="352"/>
      <c r="AE161" s="352"/>
      <c r="AF161" s="352"/>
      <c r="AG161" s="352"/>
      <c r="AH161" s="352"/>
      <c r="AI161" s="352"/>
      <c r="AJ161" s="353">
        <v>3</v>
      </c>
    </row>
    <row r="162" spans="1:36">
      <c r="A162" s="343"/>
      <c r="B162" s="339" t="s">
        <v>171</v>
      </c>
      <c r="C162" s="339" t="s">
        <v>412</v>
      </c>
      <c r="D162" s="340"/>
      <c r="E162" s="341"/>
      <c r="F162" s="341"/>
      <c r="G162" s="341"/>
      <c r="H162" s="341"/>
      <c r="I162" s="341"/>
      <c r="J162" s="341"/>
      <c r="K162" s="341"/>
      <c r="L162" s="341"/>
      <c r="M162" s="341"/>
      <c r="N162" s="341"/>
      <c r="O162" s="341"/>
      <c r="P162" s="341"/>
      <c r="Q162" s="341"/>
      <c r="R162" s="341"/>
      <c r="S162" s="341">
        <v>1</v>
      </c>
      <c r="T162" s="341"/>
      <c r="U162" s="341"/>
      <c r="V162" s="341"/>
      <c r="W162" s="341"/>
      <c r="X162" s="341"/>
      <c r="Y162" s="341"/>
      <c r="Z162" s="341"/>
      <c r="AA162" s="341"/>
      <c r="AB162" s="341"/>
      <c r="AC162" s="341"/>
      <c r="AD162" s="341"/>
      <c r="AE162" s="341"/>
      <c r="AF162" s="341"/>
      <c r="AG162" s="341"/>
      <c r="AH162" s="341"/>
      <c r="AI162" s="341"/>
      <c r="AJ162" s="342">
        <v>1</v>
      </c>
    </row>
    <row r="163" spans="1:36">
      <c r="A163" s="343"/>
      <c r="B163" s="343"/>
      <c r="C163" s="344" t="s">
        <v>366</v>
      </c>
      <c r="D163" s="345"/>
      <c r="E163" s="346"/>
      <c r="F163" s="346"/>
      <c r="G163" s="346"/>
      <c r="H163" s="346"/>
      <c r="I163" s="346"/>
      <c r="J163" s="346"/>
      <c r="K163" s="346"/>
      <c r="L163" s="346"/>
      <c r="M163" s="346">
        <v>1</v>
      </c>
      <c r="N163" s="346"/>
      <c r="O163" s="346"/>
      <c r="P163" s="346"/>
      <c r="Q163" s="346"/>
      <c r="R163" s="346"/>
      <c r="S163" s="346"/>
      <c r="T163" s="346"/>
      <c r="U163" s="346"/>
      <c r="V163" s="346"/>
      <c r="W163" s="346"/>
      <c r="X163" s="346"/>
      <c r="Y163" s="346"/>
      <c r="Z163" s="346"/>
      <c r="AA163" s="346"/>
      <c r="AB163" s="346"/>
      <c r="AC163" s="346"/>
      <c r="AD163" s="346"/>
      <c r="AE163" s="346"/>
      <c r="AF163" s="346"/>
      <c r="AG163" s="346"/>
      <c r="AH163" s="346"/>
      <c r="AI163" s="346"/>
      <c r="AJ163" s="347">
        <v>1</v>
      </c>
    </row>
    <row r="164" spans="1:36">
      <c r="A164" s="343"/>
      <c r="B164" s="349" t="s">
        <v>373</v>
      </c>
      <c r="C164" s="350"/>
      <c r="D164" s="351"/>
      <c r="E164" s="352"/>
      <c r="F164" s="352"/>
      <c r="G164" s="352"/>
      <c r="H164" s="352"/>
      <c r="I164" s="352"/>
      <c r="J164" s="352"/>
      <c r="K164" s="352"/>
      <c r="L164" s="352"/>
      <c r="M164" s="352">
        <v>1</v>
      </c>
      <c r="N164" s="352"/>
      <c r="O164" s="352"/>
      <c r="P164" s="352"/>
      <c r="Q164" s="352"/>
      <c r="R164" s="352"/>
      <c r="S164" s="352">
        <v>1</v>
      </c>
      <c r="T164" s="352"/>
      <c r="U164" s="352"/>
      <c r="V164" s="352"/>
      <c r="W164" s="352"/>
      <c r="X164" s="352"/>
      <c r="Y164" s="352"/>
      <c r="Z164" s="352"/>
      <c r="AA164" s="352"/>
      <c r="AB164" s="352"/>
      <c r="AC164" s="352"/>
      <c r="AD164" s="352"/>
      <c r="AE164" s="352"/>
      <c r="AF164" s="352"/>
      <c r="AG164" s="352"/>
      <c r="AH164" s="352"/>
      <c r="AI164" s="352"/>
      <c r="AJ164" s="353">
        <v>2</v>
      </c>
    </row>
    <row r="165" spans="1:36">
      <c r="A165" s="343"/>
      <c r="B165" s="339" t="s">
        <v>288</v>
      </c>
      <c r="C165" s="339" t="s">
        <v>466</v>
      </c>
      <c r="D165" s="340"/>
      <c r="E165" s="341"/>
      <c r="F165" s="341"/>
      <c r="G165" s="341"/>
      <c r="H165" s="341"/>
      <c r="I165" s="341"/>
      <c r="J165" s="341"/>
      <c r="K165" s="341"/>
      <c r="L165" s="341"/>
      <c r="M165" s="341"/>
      <c r="N165" s="341"/>
      <c r="O165" s="341"/>
      <c r="P165" s="341"/>
      <c r="Q165" s="341"/>
      <c r="R165" s="341"/>
      <c r="S165" s="341"/>
      <c r="T165" s="341"/>
      <c r="U165" s="341"/>
      <c r="V165" s="341"/>
      <c r="W165" s="341"/>
      <c r="X165" s="341"/>
      <c r="Y165" s="341"/>
      <c r="Z165" s="341"/>
      <c r="AA165" s="341"/>
      <c r="AB165" s="341"/>
      <c r="AC165" s="341">
        <v>1</v>
      </c>
      <c r="AD165" s="341"/>
      <c r="AE165" s="341"/>
      <c r="AF165" s="341"/>
      <c r="AG165" s="341"/>
      <c r="AH165" s="341"/>
      <c r="AI165" s="341"/>
      <c r="AJ165" s="342">
        <v>1</v>
      </c>
    </row>
    <row r="166" spans="1:36">
      <c r="A166" s="343"/>
      <c r="B166" s="349" t="s">
        <v>467</v>
      </c>
      <c r="C166" s="350"/>
      <c r="D166" s="351"/>
      <c r="E166" s="352"/>
      <c r="F166" s="352"/>
      <c r="G166" s="352"/>
      <c r="H166" s="352"/>
      <c r="I166" s="352"/>
      <c r="J166" s="352"/>
      <c r="K166" s="352"/>
      <c r="L166" s="352"/>
      <c r="M166" s="352"/>
      <c r="N166" s="352"/>
      <c r="O166" s="352"/>
      <c r="P166" s="352"/>
      <c r="Q166" s="352"/>
      <c r="R166" s="352"/>
      <c r="S166" s="352"/>
      <c r="T166" s="352"/>
      <c r="U166" s="352"/>
      <c r="V166" s="352"/>
      <c r="W166" s="352"/>
      <c r="X166" s="352"/>
      <c r="Y166" s="352"/>
      <c r="Z166" s="352"/>
      <c r="AA166" s="352"/>
      <c r="AB166" s="352"/>
      <c r="AC166" s="352">
        <v>1</v>
      </c>
      <c r="AD166" s="352"/>
      <c r="AE166" s="352"/>
      <c r="AF166" s="352"/>
      <c r="AG166" s="352"/>
      <c r="AH166" s="352"/>
      <c r="AI166" s="352"/>
      <c r="AJ166" s="353">
        <v>1</v>
      </c>
    </row>
    <row r="167" spans="1:36">
      <c r="A167" s="343"/>
      <c r="B167" s="339" t="s">
        <v>291</v>
      </c>
      <c r="C167" s="339" t="s">
        <v>468</v>
      </c>
      <c r="D167" s="340"/>
      <c r="E167" s="341"/>
      <c r="F167" s="341"/>
      <c r="G167" s="341"/>
      <c r="H167" s="341"/>
      <c r="I167" s="341"/>
      <c r="J167" s="341"/>
      <c r="K167" s="341"/>
      <c r="L167" s="341"/>
      <c r="M167" s="341"/>
      <c r="N167" s="341"/>
      <c r="O167" s="341"/>
      <c r="P167" s="341"/>
      <c r="Q167" s="341"/>
      <c r="R167" s="341"/>
      <c r="S167" s="341"/>
      <c r="T167" s="341"/>
      <c r="U167" s="341"/>
      <c r="V167" s="341"/>
      <c r="W167" s="341"/>
      <c r="X167" s="341"/>
      <c r="Y167" s="341"/>
      <c r="Z167" s="341"/>
      <c r="AA167" s="341"/>
      <c r="AB167" s="341"/>
      <c r="AC167" s="341"/>
      <c r="AD167" s="341"/>
      <c r="AE167" s="341">
        <v>1</v>
      </c>
      <c r="AF167" s="341"/>
      <c r="AG167" s="341"/>
      <c r="AH167" s="341"/>
      <c r="AI167" s="341"/>
      <c r="AJ167" s="342">
        <v>1</v>
      </c>
    </row>
    <row r="168" spans="1:36">
      <c r="A168" s="343"/>
      <c r="B168" s="349" t="s">
        <v>469</v>
      </c>
      <c r="C168" s="350"/>
      <c r="D168" s="351"/>
      <c r="E168" s="352"/>
      <c r="F168" s="352"/>
      <c r="G168" s="352"/>
      <c r="H168" s="352"/>
      <c r="I168" s="352"/>
      <c r="J168" s="352"/>
      <c r="K168" s="352"/>
      <c r="L168" s="352"/>
      <c r="M168" s="352"/>
      <c r="N168" s="352"/>
      <c r="O168" s="352"/>
      <c r="P168" s="352"/>
      <c r="Q168" s="352"/>
      <c r="R168" s="352"/>
      <c r="S168" s="352"/>
      <c r="T168" s="352"/>
      <c r="U168" s="352"/>
      <c r="V168" s="352"/>
      <c r="W168" s="352"/>
      <c r="X168" s="352"/>
      <c r="Y168" s="352"/>
      <c r="Z168" s="352"/>
      <c r="AA168" s="352"/>
      <c r="AB168" s="352"/>
      <c r="AC168" s="352"/>
      <c r="AD168" s="352"/>
      <c r="AE168" s="352">
        <v>1</v>
      </c>
      <c r="AF168" s="352"/>
      <c r="AG168" s="352"/>
      <c r="AH168" s="352"/>
      <c r="AI168" s="352"/>
      <c r="AJ168" s="353">
        <v>1</v>
      </c>
    </row>
    <row r="169" spans="1:36">
      <c r="A169" s="354" t="s">
        <v>364</v>
      </c>
      <c r="B169" s="355"/>
      <c r="C169" s="355"/>
      <c r="D169" s="356"/>
      <c r="E169" s="357"/>
      <c r="F169" s="357"/>
      <c r="G169" s="357"/>
      <c r="H169" s="357"/>
      <c r="I169" s="357"/>
      <c r="J169" s="357"/>
      <c r="K169" s="357"/>
      <c r="L169" s="357"/>
      <c r="M169" s="357">
        <v>2</v>
      </c>
      <c r="N169" s="357"/>
      <c r="O169" s="357"/>
      <c r="P169" s="357"/>
      <c r="Q169" s="357"/>
      <c r="R169" s="357"/>
      <c r="S169" s="357">
        <v>1</v>
      </c>
      <c r="T169" s="357"/>
      <c r="U169" s="357">
        <v>2</v>
      </c>
      <c r="V169" s="357">
        <v>2</v>
      </c>
      <c r="W169" s="357"/>
      <c r="X169" s="357">
        <v>2</v>
      </c>
      <c r="Y169" s="357">
        <v>1</v>
      </c>
      <c r="Z169" s="357">
        <v>1</v>
      </c>
      <c r="AA169" s="357">
        <v>5</v>
      </c>
      <c r="AB169" s="357">
        <v>1</v>
      </c>
      <c r="AC169" s="357">
        <v>2</v>
      </c>
      <c r="AD169" s="357">
        <v>2</v>
      </c>
      <c r="AE169" s="357">
        <v>2</v>
      </c>
      <c r="AF169" s="357">
        <v>2</v>
      </c>
      <c r="AG169" s="357"/>
      <c r="AH169" s="357"/>
      <c r="AI169" s="357"/>
      <c r="AJ169" s="358">
        <v>25</v>
      </c>
    </row>
    <row r="170" spans="1:36">
      <c r="A170" s="339" t="s">
        <v>28</v>
      </c>
      <c r="B170" s="339" t="s">
        <v>159</v>
      </c>
      <c r="C170" s="339" t="s">
        <v>377</v>
      </c>
      <c r="D170" s="340"/>
      <c r="E170" s="341"/>
      <c r="F170" s="341"/>
      <c r="G170" s="341"/>
      <c r="H170" s="341"/>
      <c r="I170" s="341"/>
      <c r="J170" s="341"/>
      <c r="K170" s="341"/>
      <c r="L170" s="341"/>
      <c r="M170" s="341"/>
      <c r="N170" s="341"/>
      <c r="O170" s="341"/>
      <c r="P170" s="341"/>
      <c r="Q170" s="341"/>
      <c r="R170" s="341"/>
      <c r="S170" s="341">
        <v>1</v>
      </c>
      <c r="T170" s="341"/>
      <c r="U170" s="341"/>
      <c r="V170" s="341"/>
      <c r="W170" s="341"/>
      <c r="X170" s="341"/>
      <c r="Y170" s="341"/>
      <c r="Z170" s="341"/>
      <c r="AA170" s="341"/>
      <c r="AB170" s="341"/>
      <c r="AC170" s="341"/>
      <c r="AD170" s="341"/>
      <c r="AE170" s="341"/>
      <c r="AF170" s="341"/>
      <c r="AG170" s="341"/>
      <c r="AH170" s="341"/>
      <c r="AI170" s="341"/>
      <c r="AJ170" s="342">
        <v>1</v>
      </c>
    </row>
    <row r="171" spans="1:36">
      <c r="A171" s="343"/>
      <c r="B171" s="349" t="s">
        <v>384</v>
      </c>
      <c r="C171" s="350"/>
      <c r="D171" s="351"/>
      <c r="E171" s="352"/>
      <c r="F171" s="352"/>
      <c r="G171" s="352"/>
      <c r="H171" s="352"/>
      <c r="I171" s="352"/>
      <c r="J171" s="352"/>
      <c r="K171" s="352"/>
      <c r="L171" s="352"/>
      <c r="M171" s="352"/>
      <c r="N171" s="352"/>
      <c r="O171" s="352"/>
      <c r="P171" s="352"/>
      <c r="Q171" s="352"/>
      <c r="R171" s="352"/>
      <c r="S171" s="352">
        <v>1</v>
      </c>
      <c r="T171" s="352"/>
      <c r="U171" s="352"/>
      <c r="V171" s="352"/>
      <c r="W171" s="352"/>
      <c r="X171" s="352"/>
      <c r="Y171" s="352"/>
      <c r="Z171" s="352"/>
      <c r="AA171" s="352"/>
      <c r="AB171" s="352"/>
      <c r="AC171" s="352"/>
      <c r="AD171" s="352"/>
      <c r="AE171" s="352"/>
      <c r="AF171" s="352"/>
      <c r="AG171" s="352"/>
      <c r="AH171" s="352"/>
      <c r="AI171" s="352"/>
      <c r="AJ171" s="353">
        <v>1</v>
      </c>
    </row>
    <row r="172" spans="1:36">
      <c r="A172" s="343"/>
      <c r="B172" s="339" t="s">
        <v>281</v>
      </c>
      <c r="C172" s="339" t="s">
        <v>368</v>
      </c>
      <c r="D172" s="340"/>
      <c r="E172" s="341"/>
      <c r="F172" s="341"/>
      <c r="G172" s="341"/>
      <c r="H172" s="341"/>
      <c r="I172" s="341"/>
      <c r="J172" s="341"/>
      <c r="K172" s="341"/>
      <c r="L172" s="341"/>
      <c r="M172" s="341"/>
      <c r="N172" s="341"/>
      <c r="O172" s="341"/>
      <c r="P172" s="341">
        <v>1</v>
      </c>
      <c r="Q172" s="341"/>
      <c r="R172" s="341"/>
      <c r="S172" s="341"/>
      <c r="T172" s="341"/>
      <c r="U172" s="341"/>
      <c r="V172" s="341"/>
      <c r="W172" s="341"/>
      <c r="X172" s="341"/>
      <c r="Y172" s="341"/>
      <c r="Z172" s="341"/>
      <c r="AA172" s="341"/>
      <c r="AB172" s="341"/>
      <c r="AC172" s="341"/>
      <c r="AD172" s="341"/>
      <c r="AE172" s="341"/>
      <c r="AF172" s="341"/>
      <c r="AG172" s="341"/>
      <c r="AH172" s="341"/>
      <c r="AI172" s="341"/>
      <c r="AJ172" s="342">
        <v>1</v>
      </c>
    </row>
    <row r="173" spans="1:36">
      <c r="A173" s="343"/>
      <c r="B173" s="349" t="s">
        <v>374</v>
      </c>
      <c r="C173" s="350"/>
      <c r="D173" s="351"/>
      <c r="E173" s="352"/>
      <c r="F173" s="352"/>
      <c r="G173" s="352"/>
      <c r="H173" s="352"/>
      <c r="I173" s="352"/>
      <c r="J173" s="352"/>
      <c r="K173" s="352"/>
      <c r="L173" s="352"/>
      <c r="M173" s="352"/>
      <c r="N173" s="352"/>
      <c r="O173" s="352"/>
      <c r="P173" s="352">
        <v>1</v>
      </c>
      <c r="Q173" s="352"/>
      <c r="R173" s="352"/>
      <c r="S173" s="352"/>
      <c r="T173" s="352"/>
      <c r="U173" s="352"/>
      <c r="V173" s="352"/>
      <c r="W173" s="352"/>
      <c r="X173" s="352"/>
      <c r="Y173" s="352"/>
      <c r="Z173" s="352"/>
      <c r="AA173" s="352"/>
      <c r="AB173" s="352"/>
      <c r="AC173" s="352"/>
      <c r="AD173" s="352"/>
      <c r="AE173" s="352"/>
      <c r="AF173" s="352"/>
      <c r="AG173" s="352"/>
      <c r="AH173" s="352"/>
      <c r="AI173" s="352"/>
      <c r="AJ173" s="353">
        <v>1</v>
      </c>
    </row>
    <row r="174" spans="1:36">
      <c r="A174" s="343"/>
      <c r="B174" s="339" t="s">
        <v>284</v>
      </c>
      <c r="C174" s="339" t="s">
        <v>470</v>
      </c>
      <c r="D174" s="340"/>
      <c r="E174" s="341"/>
      <c r="F174" s="341"/>
      <c r="G174" s="341"/>
      <c r="H174" s="341"/>
      <c r="I174" s="341"/>
      <c r="J174" s="341"/>
      <c r="K174" s="341"/>
      <c r="L174" s="341"/>
      <c r="M174" s="341"/>
      <c r="N174" s="341"/>
      <c r="O174" s="341"/>
      <c r="P174" s="341"/>
      <c r="Q174" s="341"/>
      <c r="R174" s="341"/>
      <c r="S174" s="341"/>
      <c r="T174" s="341"/>
      <c r="U174" s="341"/>
      <c r="V174" s="341"/>
      <c r="W174" s="341"/>
      <c r="X174" s="341"/>
      <c r="Y174" s="341"/>
      <c r="Z174" s="341"/>
      <c r="AA174" s="341"/>
      <c r="AB174" s="341"/>
      <c r="AC174" s="341"/>
      <c r="AD174" s="341"/>
      <c r="AE174" s="341"/>
      <c r="AF174" s="341"/>
      <c r="AG174" s="341">
        <v>1</v>
      </c>
      <c r="AH174" s="341"/>
      <c r="AI174" s="341"/>
      <c r="AJ174" s="342">
        <v>1</v>
      </c>
    </row>
    <row r="175" spans="1:36">
      <c r="A175" s="343"/>
      <c r="B175" s="349" t="s">
        <v>471</v>
      </c>
      <c r="C175" s="350"/>
      <c r="D175" s="351"/>
      <c r="E175" s="352"/>
      <c r="F175" s="352"/>
      <c r="G175" s="352"/>
      <c r="H175" s="352"/>
      <c r="I175" s="352"/>
      <c r="J175" s="352"/>
      <c r="K175" s="352"/>
      <c r="L175" s="352"/>
      <c r="M175" s="352"/>
      <c r="N175" s="352"/>
      <c r="O175" s="352"/>
      <c r="P175" s="352"/>
      <c r="Q175" s="352"/>
      <c r="R175" s="352"/>
      <c r="S175" s="352"/>
      <c r="T175" s="352"/>
      <c r="U175" s="352"/>
      <c r="V175" s="352"/>
      <c r="W175" s="352"/>
      <c r="X175" s="352"/>
      <c r="Y175" s="352"/>
      <c r="Z175" s="352"/>
      <c r="AA175" s="352"/>
      <c r="AB175" s="352"/>
      <c r="AC175" s="352"/>
      <c r="AD175" s="352"/>
      <c r="AE175" s="352"/>
      <c r="AF175" s="352"/>
      <c r="AG175" s="352">
        <v>1</v>
      </c>
      <c r="AH175" s="352"/>
      <c r="AI175" s="352"/>
      <c r="AJ175" s="353">
        <v>1</v>
      </c>
    </row>
    <row r="176" spans="1:36">
      <c r="A176" s="343"/>
      <c r="B176" s="339" t="s">
        <v>277</v>
      </c>
      <c r="C176" s="339" t="s">
        <v>369</v>
      </c>
      <c r="D176" s="340"/>
      <c r="E176" s="341"/>
      <c r="F176" s="341"/>
      <c r="G176" s="341"/>
      <c r="H176" s="341"/>
      <c r="I176" s="341"/>
      <c r="J176" s="341"/>
      <c r="K176" s="341"/>
      <c r="L176" s="341"/>
      <c r="M176" s="341"/>
      <c r="N176" s="341"/>
      <c r="O176" s="341"/>
      <c r="P176" s="341">
        <v>1</v>
      </c>
      <c r="Q176" s="341"/>
      <c r="R176" s="341"/>
      <c r="S176" s="341"/>
      <c r="T176" s="341"/>
      <c r="U176" s="341"/>
      <c r="V176" s="341"/>
      <c r="W176" s="341"/>
      <c r="X176" s="341"/>
      <c r="Y176" s="341"/>
      <c r="Z176" s="341"/>
      <c r="AA176" s="341"/>
      <c r="AB176" s="341"/>
      <c r="AC176" s="341"/>
      <c r="AD176" s="341"/>
      <c r="AE176" s="341"/>
      <c r="AF176" s="341"/>
      <c r="AG176" s="341"/>
      <c r="AH176" s="341"/>
      <c r="AI176" s="341"/>
      <c r="AJ176" s="342">
        <v>1</v>
      </c>
    </row>
    <row r="177" spans="1:36">
      <c r="A177" s="343"/>
      <c r="B177" s="349" t="s">
        <v>375</v>
      </c>
      <c r="C177" s="350"/>
      <c r="D177" s="351"/>
      <c r="E177" s="352"/>
      <c r="F177" s="352"/>
      <c r="G177" s="352"/>
      <c r="H177" s="352"/>
      <c r="I177" s="352"/>
      <c r="J177" s="352"/>
      <c r="K177" s="352"/>
      <c r="L177" s="352"/>
      <c r="M177" s="352"/>
      <c r="N177" s="352"/>
      <c r="O177" s="352"/>
      <c r="P177" s="352">
        <v>1</v>
      </c>
      <c r="Q177" s="352"/>
      <c r="R177" s="352"/>
      <c r="S177" s="352"/>
      <c r="T177" s="352"/>
      <c r="U177" s="352"/>
      <c r="V177" s="352"/>
      <c r="W177" s="352"/>
      <c r="X177" s="352"/>
      <c r="Y177" s="352"/>
      <c r="Z177" s="352"/>
      <c r="AA177" s="352"/>
      <c r="AB177" s="352"/>
      <c r="AC177" s="352"/>
      <c r="AD177" s="352"/>
      <c r="AE177" s="352"/>
      <c r="AF177" s="352"/>
      <c r="AG177" s="352"/>
      <c r="AH177" s="352"/>
      <c r="AI177" s="352"/>
      <c r="AJ177" s="353">
        <v>1</v>
      </c>
    </row>
    <row r="178" spans="1:36">
      <c r="A178" s="354" t="s">
        <v>376</v>
      </c>
      <c r="B178" s="355"/>
      <c r="C178" s="355"/>
      <c r="D178" s="356"/>
      <c r="E178" s="357"/>
      <c r="F178" s="357"/>
      <c r="G178" s="357"/>
      <c r="H178" s="357"/>
      <c r="I178" s="357"/>
      <c r="J178" s="357"/>
      <c r="K178" s="357"/>
      <c r="L178" s="357"/>
      <c r="M178" s="357"/>
      <c r="N178" s="357"/>
      <c r="O178" s="357"/>
      <c r="P178" s="357">
        <v>2</v>
      </c>
      <c r="Q178" s="357"/>
      <c r="R178" s="357"/>
      <c r="S178" s="357">
        <v>1</v>
      </c>
      <c r="T178" s="357"/>
      <c r="U178" s="357"/>
      <c r="V178" s="357"/>
      <c r="W178" s="357"/>
      <c r="X178" s="357"/>
      <c r="Y178" s="357"/>
      <c r="Z178" s="357"/>
      <c r="AA178" s="357"/>
      <c r="AB178" s="357"/>
      <c r="AC178" s="357"/>
      <c r="AD178" s="357"/>
      <c r="AE178" s="357"/>
      <c r="AF178" s="357"/>
      <c r="AG178" s="357">
        <v>1</v>
      </c>
      <c r="AH178" s="357"/>
      <c r="AI178" s="357"/>
      <c r="AJ178" s="358">
        <v>4</v>
      </c>
    </row>
    <row r="179" spans="1:36">
      <c r="A179" s="339" t="s">
        <v>62</v>
      </c>
      <c r="B179" s="339" t="s">
        <v>322</v>
      </c>
      <c r="C179" s="339" t="s">
        <v>490</v>
      </c>
      <c r="D179" s="340"/>
      <c r="E179" s="341"/>
      <c r="F179" s="341"/>
      <c r="G179" s="341"/>
      <c r="H179" s="341"/>
      <c r="I179" s="341"/>
      <c r="J179" s="341"/>
      <c r="K179" s="341"/>
      <c r="L179" s="341"/>
      <c r="M179" s="341"/>
      <c r="N179" s="341"/>
      <c r="O179" s="341"/>
      <c r="P179" s="341"/>
      <c r="Q179" s="341"/>
      <c r="R179" s="341"/>
      <c r="S179" s="341"/>
      <c r="T179" s="341"/>
      <c r="U179" s="341"/>
      <c r="V179" s="341"/>
      <c r="W179" s="341"/>
      <c r="X179" s="341"/>
      <c r="Y179" s="341"/>
      <c r="Z179" s="341"/>
      <c r="AA179" s="341"/>
      <c r="AB179" s="341"/>
      <c r="AC179" s="341"/>
      <c r="AD179" s="341"/>
      <c r="AE179" s="341"/>
      <c r="AF179" s="341"/>
      <c r="AG179" s="341">
        <v>1</v>
      </c>
      <c r="AH179" s="341"/>
      <c r="AI179" s="341"/>
      <c r="AJ179" s="342">
        <v>1</v>
      </c>
    </row>
    <row r="180" spans="1:36">
      <c r="A180" s="343"/>
      <c r="B180" s="349" t="s">
        <v>491</v>
      </c>
      <c r="C180" s="350"/>
      <c r="D180" s="351"/>
      <c r="E180" s="352"/>
      <c r="F180" s="352"/>
      <c r="G180" s="352"/>
      <c r="H180" s="352"/>
      <c r="I180" s="352"/>
      <c r="J180" s="352"/>
      <c r="K180" s="352"/>
      <c r="L180" s="352"/>
      <c r="M180" s="352"/>
      <c r="N180" s="352"/>
      <c r="O180" s="352"/>
      <c r="P180" s="352"/>
      <c r="Q180" s="352"/>
      <c r="R180" s="352"/>
      <c r="S180" s="352"/>
      <c r="T180" s="352"/>
      <c r="U180" s="352"/>
      <c r="V180" s="352"/>
      <c r="W180" s="352"/>
      <c r="X180" s="352"/>
      <c r="Y180" s="352"/>
      <c r="Z180" s="352"/>
      <c r="AA180" s="352"/>
      <c r="AB180" s="352"/>
      <c r="AC180" s="352"/>
      <c r="AD180" s="352"/>
      <c r="AE180" s="352"/>
      <c r="AF180" s="352"/>
      <c r="AG180" s="352">
        <v>1</v>
      </c>
      <c r="AH180" s="352"/>
      <c r="AI180" s="352"/>
      <c r="AJ180" s="353">
        <v>1</v>
      </c>
    </row>
    <row r="181" spans="1:36">
      <c r="A181" s="354" t="s">
        <v>492</v>
      </c>
      <c r="B181" s="355"/>
      <c r="C181" s="355"/>
      <c r="D181" s="356"/>
      <c r="E181" s="357"/>
      <c r="F181" s="357"/>
      <c r="G181" s="357"/>
      <c r="H181" s="357"/>
      <c r="I181" s="357"/>
      <c r="J181" s="357"/>
      <c r="K181" s="357"/>
      <c r="L181" s="357"/>
      <c r="M181" s="357"/>
      <c r="N181" s="357"/>
      <c r="O181" s="357"/>
      <c r="P181" s="357"/>
      <c r="Q181" s="357"/>
      <c r="R181" s="357"/>
      <c r="S181" s="357"/>
      <c r="T181" s="357"/>
      <c r="U181" s="357"/>
      <c r="V181" s="357"/>
      <c r="W181" s="357"/>
      <c r="X181" s="357"/>
      <c r="Y181" s="357"/>
      <c r="Z181" s="357"/>
      <c r="AA181" s="357"/>
      <c r="AB181" s="357"/>
      <c r="AC181" s="357"/>
      <c r="AD181" s="357"/>
      <c r="AE181" s="357"/>
      <c r="AF181" s="357"/>
      <c r="AG181" s="357">
        <v>1</v>
      </c>
      <c r="AH181" s="357"/>
      <c r="AI181" s="357"/>
      <c r="AJ181" s="358">
        <v>1</v>
      </c>
    </row>
    <row r="182" spans="1:36">
      <c r="A182" s="359" t="s">
        <v>332</v>
      </c>
      <c r="B182" s="360"/>
      <c r="C182" s="360"/>
      <c r="D182" s="361">
        <v>1</v>
      </c>
      <c r="E182" s="362">
        <v>1</v>
      </c>
      <c r="F182" s="362">
        <v>2</v>
      </c>
      <c r="G182" s="362">
        <v>1</v>
      </c>
      <c r="H182" s="362">
        <v>1</v>
      </c>
      <c r="I182" s="362">
        <v>1</v>
      </c>
      <c r="J182" s="362">
        <v>1</v>
      </c>
      <c r="K182" s="362">
        <v>1</v>
      </c>
      <c r="L182" s="362">
        <v>1</v>
      </c>
      <c r="M182" s="362">
        <v>3</v>
      </c>
      <c r="N182" s="362">
        <v>1</v>
      </c>
      <c r="O182" s="362">
        <v>1</v>
      </c>
      <c r="P182" s="362">
        <v>2</v>
      </c>
      <c r="Q182" s="362">
        <v>1</v>
      </c>
      <c r="R182" s="362">
        <v>2</v>
      </c>
      <c r="S182" s="362">
        <v>8</v>
      </c>
      <c r="T182" s="362">
        <v>14</v>
      </c>
      <c r="U182" s="362">
        <v>11</v>
      </c>
      <c r="V182" s="362">
        <v>13</v>
      </c>
      <c r="W182" s="362">
        <v>6</v>
      </c>
      <c r="X182" s="362">
        <v>12</v>
      </c>
      <c r="Y182" s="362">
        <v>5</v>
      </c>
      <c r="Z182" s="362">
        <v>5</v>
      </c>
      <c r="AA182" s="362">
        <v>11</v>
      </c>
      <c r="AB182" s="362">
        <v>6</v>
      </c>
      <c r="AC182" s="362">
        <v>11</v>
      </c>
      <c r="AD182" s="362">
        <v>5</v>
      </c>
      <c r="AE182" s="362">
        <v>12</v>
      </c>
      <c r="AF182" s="362">
        <v>11</v>
      </c>
      <c r="AG182" s="362">
        <v>10</v>
      </c>
      <c r="AH182" s="362">
        <v>11</v>
      </c>
      <c r="AI182" s="362">
        <v>14</v>
      </c>
      <c r="AJ182" s="363">
        <v>185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S225"/>
  <sheetViews>
    <sheetView workbookViewId="0">
      <selection activeCell="B3" sqref="B3"/>
    </sheetView>
  </sheetViews>
  <sheetFormatPr defaultColWidth="9.140625" defaultRowHeight="23.25"/>
  <cols>
    <col min="1" max="1" width="10.5703125" style="184" customWidth="1"/>
    <col min="2" max="2" width="18.5703125" style="209" customWidth="1"/>
    <col min="3" max="3" width="5.140625" style="164" customWidth="1"/>
    <col min="4" max="5" width="4.85546875" style="164" customWidth="1"/>
    <col min="6" max="6" width="5" style="164" customWidth="1"/>
    <col min="7" max="8" width="5.140625" style="164" customWidth="1"/>
    <col min="9" max="9" width="4.7109375" style="164" customWidth="1"/>
    <col min="10" max="10" width="5" style="164" customWidth="1"/>
    <col min="11" max="13" width="5.28515625" style="164" customWidth="1"/>
    <col min="14" max="14" width="5" style="164" customWidth="1"/>
    <col min="15" max="15" width="6.5703125" style="186" customWidth="1"/>
    <col min="16" max="16" width="18.140625" style="187" customWidth="1"/>
    <col min="17" max="18" width="9.140625" style="164"/>
    <col min="19" max="19" width="9.28515625" style="164" bestFit="1" customWidth="1"/>
    <col min="20" max="16384" width="9.140625" style="164"/>
  </cols>
  <sheetData>
    <row r="1" spans="1:19">
      <c r="B1" s="185" t="s">
        <v>346</v>
      </c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</row>
    <row r="2" spans="1:19">
      <c r="A2" s="188"/>
      <c r="B2" s="260" t="s">
        <v>493</v>
      </c>
      <c r="C2" s="188"/>
      <c r="D2" s="188"/>
      <c r="E2" s="188"/>
      <c r="F2" s="188"/>
      <c r="G2" s="188"/>
      <c r="H2" s="188"/>
    </row>
    <row r="3" spans="1:19">
      <c r="A3" s="189" t="s">
        <v>9</v>
      </c>
      <c r="B3" s="190" t="s">
        <v>72</v>
      </c>
      <c r="C3" s="189" t="s">
        <v>65</v>
      </c>
      <c r="D3" s="189" t="s">
        <v>66</v>
      </c>
      <c r="E3" s="189" t="s">
        <v>47</v>
      </c>
      <c r="F3" s="189" t="s">
        <v>48</v>
      </c>
      <c r="G3" s="189" t="s">
        <v>49</v>
      </c>
      <c r="H3" s="189" t="s">
        <v>50</v>
      </c>
      <c r="I3" s="189" t="s">
        <v>51</v>
      </c>
      <c r="J3" s="189" t="s">
        <v>52</v>
      </c>
      <c r="K3" s="189" t="s">
        <v>53</v>
      </c>
      <c r="L3" s="189" t="s">
        <v>54</v>
      </c>
      <c r="M3" s="189" t="s">
        <v>55</v>
      </c>
      <c r="N3" s="189" t="s">
        <v>56</v>
      </c>
      <c r="O3" s="189" t="s">
        <v>41</v>
      </c>
      <c r="P3" s="191" t="s">
        <v>347</v>
      </c>
    </row>
    <row r="4" spans="1:19">
      <c r="A4" s="192"/>
      <c r="B4" s="193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4" t="s">
        <v>1</v>
      </c>
    </row>
    <row r="5" spans="1:19">
      <c r="A5" s="195" t="s">
        <v>73</v>
      </c>
      <c r="B5" s="196" t="s">
        <v>348</v>
      </c>
      <c r="C5" s="276">
        <v>20</v>
      </c>
      <c r="D5" s="276">
        <v>12</v>
      </c>
      <c r="E5" s="276">
        <v>22</v>
      </c>
      <c r="F5" s="276">
        <v>12</v>
      </c>
      <c r="G5" s="276">
        <v>10</v>
      </c>
      <c r="H5" s="276">
        <v>31</v>
      </c>
      <c r="I5" s="276">
        <v>27</v>
      </c>
      <c r="J5" s="276">
        <v>42</v>
      </c>
      <c r="K5" s="276">
        <v>42</v>
      </c>
      <c r="L5" s="276">
        <v>25</v>
      </c>
      <c r="M5" s="276">
        <v>10</v>
      </c>
      <c r="N5" s="276">
        <v>4</v>
      </c>
      <c r="O5" s="84">
        <v>741</v>
      </c>
      <c r="S5" s="145"/>
    </row>
    <row r="6" spans="1:19">
      <c r="A6" s="195"/>
      <c r="B6" s="196" t="s">
        <v>349</v>
      </c>
      <c r="C6" s="276">
        <v>8</v>
      </c>
      <c r="D6" s="276">
        <v>4</v>
      </c>
      <c r="E6" s="276">
        <v>2</v>
      </c>
      <c r="F6" s="276">
        <v>4</v>
      </c>
      <c r="G6" s="276">
        <v>9</v>
      </c>
      <c r="H6" s="276">
        <v>32</v>
      </c>
      <c r="I6" s="276">
        <v>29</v>
      </c>
      <c r="J6" s="276">
        <v>16</v>
      </c>
      <c r="K6" s="276">
        <v>10</v>
      </c>
      <c r="L6" s="276">
        <v>1</v>
      </c>
      <c r="M6" s="276">
        <v>2</v>
      </c>
      <c r="N6" s="276">
        <v>0</v>
      </c>
      <c r="O6" s="84">
        <v>71</v>
      </c>
    </row>
    <row r="7" spans="1:19">
      <c r="A7" s="195"/>
      <c r="B7" s="196" t="s">
        <v>152</v>
      </c>
      <c r="C7" s="276">
        <v>0</v>
      </c>
      <c r="D7" s="276">
        <v>1</v>
      </c>
      <c r="E7" s="276">
        <v>0</v>
      </c>
      <c r="F7" s="276">
        <v>0</v>
      </c>
      <c r="G7" s="276">
        <v>10</v>
      </c>
      <c r="H7" s="276">
        <v>51</v>
      </c>
      <c r="I7" s="276">
        <v>41</v>
      </c>
      <c r="J7" s="276">
        <v>37</v>
      </c>
      <c r="K7" s="276">
        <v>14</v>
      </c>
      <c r="L7" s="276">
        <v>11</v>
      </c>
      <c r="M7" s="276">
        <v>5</v>
      </c>
      <c r="N7" s="276">
        <v>4</v>
      </c>
      <c r="O7" s="84">
        <v>288</v>
      </c>
    </row>
    <row r="8" spans="1:19">
      <c r="A8" s="195"/>
      <c r="B8" s="196" t="s">
        <v>153</v>
      </c>
      <c r="C8" s="276">
        <v>4</v>
      </c>
      <c r="D8" s="276">
        <v>14</v>
      </c>
      <c r="E8" s="276">
        <v>17</v>
      </c>
      <c r="F8" s="276">
        <v>21</v>
      </c>
      <c r="G8" s="276">
        <v>44</v>
      </c>
      <c r="H8" s="276">
        <v>213</v>
      </c>
      <c r="I8" s="276">
        <v>255</v>
      </c>
      <c r="J8" s="276">
        <v>158</v>
      </c>
      <c r="K8" s="276">
        <v>117</v>
      </c>
      <c r="L8" s="276">
        <v>70</v>
      </c>
      <c r="M8" s="276">
        <v>23</v>
      </c>
      <c r="N8" s="276">
        <v>12</v>
      </c>
      <c r="O8" s="84">
        <f>SUM(C8:N8)</f>
        <v>948</v>
      </c>
    </row>
    <row r="9" spans="1:19">
      <c r="A9" s="195"/>
      <c r="B9" s="196" t="s">
        <v>191</v>
      </c>
      <c r="C9" s="276">
        <v>13</v>
      </c>
      <c r="D9" s="276">
        <v>11</v>
      </c>
      <c r="E9" s="276">
        <v>15</v>
      </c>
      <c r="F9" s="276">
        <v>35</v>
      </c>
      <c r="G9" s="276">
        <v>32</v>
      </c>
      <c r="H9" s="276">
        <v>30</v>
      </c>
      <c r="I9" s="276">
        <v>60</v>
      </c>
      <c r="J9" s="276">
        <v>46</v>
      </c>
      <c r="K9" s="276">
        <v>23</v>
      </c>
      <c r="L9" s="276">
        <v>16</v>
      </c>
      <c r="M9" s="276">
        <v>5</v>
      </c>
      <c r="N9" s="276">
        <v>0</v>
      </c>
      <c r="O9" s="84">
        <f>SUM(C9:N9)</f>
        <v>286</v>
      </c>
    </row>
    <row r="10" spans="1:19">
      <c r="A10" s="161"/>
      <c r="B10" s="197" t="s">
        <v>350</v>
      </c>
      <c r="C10" s="85">
        <f>MEDIAN(C5:C9)</f>
        <v>8</v>
      </c>
      <c r="D10" s="85">
        <f t="shared" ref="D10:N10" si="0">MEDIAN(D5:D9)</f>
        <v>11</v>
      </c>
      <c r="E10" s="85">
        <f t="shared" si="0"/>
        <v>15</v>
      </c>
      <c r="F10" s="85">
        <f t="shared" si="0"/>
        <v>12</v>
      </c>
      <c r="G10" s="85">
        <f t="shared" si="0"/>
        <v>10</v>
      </c>
      <c r="H10" s="85">
        <f t="shared" si="0"/>
        <v>32</v>
      </c>
      <c r="I10" s="85">
        <f t="shared" si="0"/>
        <v>41</v>
      </c>
      <c r="J10" s="85">
        <f t="shared" si="0"/>
        <v>42</v>
      </c>
      <c r="K10" s="85">
        <f t="shared" si="0"/>
        <v>23</v>
      </c>
      <c r="L10" s="85">
        <f t="shared" si="0"/>
        <v>16</v>
      </c>
      <c r="M10" s="85">
        <f t="shared" si="0"/>
        <v>5</v>
      </c>
      <c r="N10" s="85">
        <f t="shared" si="0"/>
        <v>4</v>
      </c>
      <c r="O10" s="85">
        <f>SUM(C10:N10)</f>
        <v>219</v>
      </c>
    </row>
    <row r="11" spans="1:19">
      <c r="A11" s="195"/>
      <c r="B11" s="198" t="s">
        <v>74</v>
      </c>
      <c r="C11" s="86">
        <f>C10*P11/O10</f>
        <v>6.3999999999999995</v>
      </c>
      <c r="D11" s="86">
        <f>D10*P11/O10</f>
        <v>8.7999999999999989</v>
      </c>
      <c r="E11" s="86">
        <f>E10*P11/O10</f>
        <v>12</v>
      </c>
      <c r="F11" s="86">
        <f>F10*P11/O10</f>
        <v>9.5999999999999979</v>
      </c>
      <c r="G11" s="86">
        <f>G10*P11/O10</f>
        <v>8</v>
      </c>
      <c r="H11" s="86">
        <f>H10*P11/O10</f>
        <v>25.599999999999998</v>
      </c>
      <c r="I11" s="86">
        <f>I10*P11/O10</f>
        <v>32.799999999999997</v>
      </c>
      <c r="J11" s="86">
        <f>J10*P11/O10</f>
        <v>33.6</v>
      </c>
      <c r="K11" s="86">
        <f>K10*P11/O10</f>
        <v>18.399999999999999</v>
      </c>
      <c r="L11" s="86">
        <f>L10*P11/O10</f>
        <v>12.799999999999999</v>
      </c>
      <c r="M11" s="86">
        <f>M10*P11/O10</f>
        <v>4</v>
      </c>
      <c r="N11" s="86">
        <f>N10*P11/O10</f>
        <v>3.1999999999999997</v>
      </c>
      <c r="O11" s="87">
        <f>SUM(C11:N11)</f>
        <v>175.2</v>
      </c>
      <c r="P11" s="158">
        <f>O10*80/100</f>
        <v>175.2</v>
      </c>
    </row>
    <row r="12" spans="1:19">
      <c r="A12" s="195"/>
      <c r="B12" s="199" t="s">
        <v>345</v>
      </c>
      <c r="C12" s="88">
        <f>รายเดือน64!B5</f>
        <v>1</v>
      </c>
      <c r="D12" s="88">
        <f>รายเดือน64!C5</f>
        <v>2</v>
      </c>
      <c r="E12" s="88">
        <f>รายเดือน64!D5</f>
        <v>0</v>
      </c>
      <c r="F12" s="88">
        <f>รายเดือน64!E5</f>
        <v>1</v>
      </c>
      <c r="G12" s="88">
        <f>รายเดือน64!F5</f>
        <v>1</v>
      </c>
      <c r="H12" s="88">
        <f>รายเดือน64!G5</f>
        <v>7</v>
      </c>
      <c r="I12" s="88">
        <f>รายเดือน64!H5</f>
        <v>4</v>
      </c>
      <c r="J12" s="88">
        <f>รายเดือน64!I5</f>
        <v>2</v>
      </c>
      <c r="K12" s="88">
        <f>รายเดือน64!J5</f>
        <v>0</v>
      </c>
      <c r="L12" s="88">
        <f>รายเดือน64!K5</f>
        <v>0</v>
      </c>
      <c r="M12" s="88">
        <f>รายเดือน64!L5</f>
        <v>0</v>
      </c>
      <c r="N12" s="88">
        <f>รายเดือน64!M5</f>
        <v>0</v>
      </c>
      <c r="O12" s="89">
        <f>SUM(C12:N12)</f>
        <v>18</v>
      </c>
      <c r="P12" s="159"/>
    </row>
    <row r="13" spans="1:19">
      <c r="A13" s="195"/>
      <c r="B13" s="200" t="s">
        <v>351</v>
      </c>
      <c r="C13" s="30">
        <f>C12</f>
        <v>1</v>
      </c>
      <c r="D13" s="30">
        <f>C12+D12</f>
        <v>3</v>
      </c>
      <c r="E13" s="30">
        <f>C12+D12+E12</f>
        <v>3</v>
      </c>
      <c r="F13" s="30">
        <f>C12+D12+E12+F12</f>
        <v>4</v>
      </c>
      <c r="G13" s="30">
        <f>C12+D12+E12+F12+G12</f>
        <v>5</v>
      </c>
      <c r="H13" s="30">
        <f>C12+D12+E12+F12+G12+H12</f>
        <v>12</v>
      </c>
      <c r="I13" s="30">
        <f>C12+D12+E12+F12+G12+H12+I12</f>
        <v>16</v>
      </c>
      <c r="J13" s="30">
        <f>C12+D12+E12+F12+G12+H12+I12+J12</f>
        <v>18</v>
      </c>
      <c r="K13" s="30">
        <f>C12+D12+E12+F12+G12+H12+I12+J12+K12</f>
        <v>18</v>
      </c>
      <c r="L13" s="30">
        <f>C12+D12+E12+F12+G12+H12+I12+J12+K12+L12</f>
        <v>18</v>
      </c>
      <c r="M13" s="30">
        <f>C12+D12+E12+F12+G12+H12+I12+J12+K12+L12+M12</f>
        <v>18</v>
      </c>
      <c r="N13" s="30">
        <f>C12+D12+E12+F12+G12+H12+I12+J12+K12+L12+M12+N12</f>
        <v>18</v>
      </c>
      <c r="O13" s="90"/>
      <c r="P13" s="159"/>
    </row>
    <row r="14" spans="1:19">
      <c r="A14" s="201"/>
      <c r="B14" s="202" t="s">
        <v>72</v>
      </c>
      <c r="C14" s="68" t="s">
        <v>65</v>
      </c>
      <c r="D14" s="68" t="s">
        <v>66</v>
      </c>
      <c r="E14" s="68" t="s">
        <v>47</v>
      </c>
      <c r="F14" s="68" t="s">
        <v>48</v>
      </c>
      <c r="G14" s="68" t="s">
        <v>49</v>
      </c>
      <c r="H14" s="68" t="s">
        <v>50</v>
      </c>
      <c r="I14" s="68" t="s">
        <v>51</v>
      </c>
      <c r="J14" s="68" t="s">
        <v>52</v>
      </c>
      <c r="K14" s="68" t="s">
        <v>53</v>
      </c>
      <c r="L14" s="68" t="s">
        <v>54</v>
      </c>
      <c r="M14" s="68" t="s">
        <v>55</v>
      </c>
      <c r="N14" s="68" t="s">
        <v>56</v>
      </c>
      <c r="O14" s="90" t="s">
        <v>41</v>
      </c>
      <c r="P14" s="159"/>
    </row>
    <row r="15" spans="1:19">
      <c r="A15" s="195" t="s">
        <v>75</v>
      </c>
      <c r="B15" s="196" t="s">
        <v>348</v>
      </c>
      <c r="C15" s="277">
        <v>4</v>
      </c>
      <c r="D15" s="277">
        <v>4</v>
      </c>
      <c r="E15" s="277">
        <v>4</v>
      </c>
      <c r="F15" s="277">
        <v>2</v>
      </c>
      <c r="G15" s="277">
        <v>0</v>
      </c>
      <c r="H15" s="277">
        <v>9</v>
      </c>
      <c r="I15" s="277">
        <v>6</v>
      </c>
      <c r="J15" s="277">
        <v>20</v>
      </c>
      <c r="K15" s="277">
        <v>9</v>
      </c>
      <c r="L15" s="277">
        <v>9</v>
      </c>
      <c r="M15" s="277">
        <v>2</v>
      </c>
      <c r="N15" s="277">
        <v>2</v>
      </c>
      <c r="O15" s="84">
        <f t="shared" ref="O15:O22" si="1">SUM(C15:N15)</f>
        <v>71</v>
      </c>
    </row>
    <row r="16" spans="1:19" ht="21.75" customHeight="1">
      <c r="A16" s="195" t="s">
        <v>21</v>
      </c>
      <c r="B16" s="196" t="s">
        <v>349</v>
      </c>
      <c r="C16" s="277">
        <v>3</v>
      </c>
      <c r="D16" s="277">
        <v>0</v>
      </c>
      <c r="E16" s="277">
        <v>1</v>
      </c>
      <c r="F16" s="277">
        <v>1</v>
      </c>
      <c r="G16" s="277">
        <v>0</v>
      </c>
      <c r="H16" s="277">
        <v>6</v>
      </c>
      <c r="I16" s="277">
        <v>7</v>
      </c>
      <c r="J16" s="277">
        <v>7</v>
      </c>
      <c r="K16" s="277">
        <v>2</v>
      </c>
      <c r="L16" s="277">
        <v>0</v>
      </c>
      <c r="M16" s="277">
        <v>0</v>
      </c>
      <c r="N16" s="277">
        <v>0</v>
      </c>
      <c r="O16" s="84">
        <f t="shared" si="1"/>
        <v>27</v>
      </c>
    </row>
    <row r="17" spans="1:18">
      <c r="A17" s="195"/>
      <c r="B17" s="196" t="s">
        <v>152</v>
      </c>
      <c r="C17" s="277">
        <v>0</v>
      </c>
      <c r="D17" s="277">
        <v>0</v>
      </c>
      <c r="E17" s="277">
        <v>0</v>
      </c>
      <c r="F17" s="277">
        <v>0</v>
      </c>
      <c r="G17" s="277">
        <v>1</v>
      </c>
      <c r="H17" s="277">
        <v>9</v>
      </c>
      <c r="I17" s="277">
        <v>8</v>
      </c>
      <c r="J17" s="277">
        <v>11</v>
      </c>
      <c r="K17" s="277">
        <v>5</v>
      </c>
      <c r="L17" s="277">
        <v>1</v>
      </c>
      <c r="M17" s="277">
        <v>1</v>
      </c>
      <c r="N17" s="277">
        <v>3</v>
      </c>
      <c r="O17" s="84">
        <f t="shared" si="1"/>
        <v>39</v>
      </c>
    </row>
    <row r="18" spans="1:18">
      <c r="A18" s="195"/>
      <c r="B18" s="196" t="s">
        <v>153</v>
      </c>
      <c r="C18" s="277">
        <v>2</v>
      </c>
      <c r="D18" s="277">
        <v>2</v>
      </c>
      <c r="E18" s="277">
        <v>1</v>
      </c>
      <c r="F18" s="277">
        <v>3</v>
      </c>
      <c r="G18" s="277">
        <v>5</v>
      </c>
      <c r="H18" s="277">
        <v>17</v>
      </c>
      <c r="I18" s="277">
        <v>39</v>
      </c>
      <c r="J18" s="277">
        <v>31</v>
      </c>
      <c r="K18" s="277">
        <v>19</v>
      </c>
      <c r="L18" s="277">
        <v>10</v>
      </c>
      <c r="M18" s="277">
        <v>3</v>
      </c>
      <c r="N18" s="277">
        <v>1</v>
      </c>
      <c r="O18" s="84">
        <f t="shared" si="1"/>
        <v>133</v>
      </c>
    </row>
    <row r="19" spans="1:18">
      <c r="A19" s="195"/>
      <c r="B19" s="196" t="s">
        <v>191</v>
      </c>
      <c r="C19" s="277">
        <v>4</v>
      </c>
      <c r="D19" s="277">
        <v>2</v>
      </c>
      <c r="E19" s="277">
        <v>3</v>
      </c>
      <c r="F19" s="277">
        <v>3</v>
      </c>
      <c r="G19" s="277">
        <v>3</v>
      </c>
      <c r="H19" s="277">
        <v>4</v>
      </c>
      <c r="I19" s="277">
        <v>17</v>
      </c>
      <c r="J19" s="277">
        <v>11</v>
      </c>
      <c r="K19" s="277">
        <v>7</v>
      </c>
      <c r="L19" s="277">
        <v>2</v>
      </c>
      <c r="M19" s="277">
        <v>3</v>
      </c>
      <c r="N19" s="277">
        <v>0</v>
      </c>
      <c r="O19" s="84">
        <f t="shared" si="1"/>
        <v>59</v>
      </c>
    </row>
    <row r="20" spans="1:18">
      <c r="A20" s="161"/>
      <c r="B20" s="197" t="s">
        <v>350</v>
      </c>
      <c r="C20" s="91">
        <f>MEDIAN(C15:C19)</f>
        <v>3</v>
      </c>
      <c r="D20" s="91">
        <f t="shared" ref="D20:N20" si="2">MEDIAN(D15:D19)</f>
        <v>2</v>
      </c>
      <c r="E20" s="91">
        <f t="shared" si="2"/>
        <v>1</v>
      </c>
      <c r="F20" s="91">
        <f t="shared" si="2"/>
        <v>2</v>
      </c>
      <c r="G20" s="91">
        <f t="shared" si="2"/>
        <v>1</v>
      </c>
      <c r="H20" s="91">
        <f t="shared" si="2"/>
        <v>9</v>
      </c>
      <c r="I20" s="91">
        <f t="shared" si="2"/>
        <v>8</v>
      </c>
      <c r="J20" s="91">
        <f t="shared" si="2"/>
        <v>11</v>
      </c>
      <c r="K20" s="91">
        <f t="shared" si="2"/>
        <v>7</v>
      </c>
      <c r="L20" s="91">
        <f t="shared" si="2"/>
        <v>2</v>
      </c>
      <c r="M20" s="91">
        <f t="shared" si="2"/>
        <v>2</v>
      </c>
      <c r="N20" s="91">
        <f t="shared" si="2"/>
        <v>1</v>
      </c>
      <c r="O20" s="85">
        <f t="shared" si="1"/>
        <v>49</v>
      </c>
      <c r="R20" s="145"/>
    </row>
    <row r="21" spans="1:18">
      <c r="A21" s="195"/>
      <c r="B21" s="198" t="s">
        <v>74</v>
      </c>
      <c r="C21" s="86">
        <f>C20*P21/O20</f>
        <v>2.4000000000000004</v>
      </c>
      <c r="D21" s="86">
        <f>D20*P21/O20</f>
        <v>1.6</v>
      </c>
      <c r="E21" s="86">
        <f>E20*P21/O20</f>
        <v>0.8</v>
      </c>
      <c r="F21" s="86">
        <f>F20*P21/O20</f>
        <v>1.6</v>
      </c>
      <c r="G21" s="86">
        <f>G20*P21/O20</f>
        <v>0.8</v>
      </c>
      <c r="H21" s="86">
        <f>H20*P21/O20</f>
        <v>7.2</v>
      </c>
      <c r="I21" s="86">
        <f>I20*P21/O20</f>
        <v>6.4</v>
      </c>
      <c r="J21" s="86">
        <f>J20*P21/O20</f>
        <v>8.8000000000000007</v>
      </c>
      <c r="K21" s="86">
        <f>K20*P21/O20</f>
        <v>5.6000000000000005</v>
      </c>
      <c r="L21" s="86">
        <f>L20*P21/O20</f>
        <v>1.6</v>
      </c>
      <c r="M21" s="86">
        <f>M20*P21/O20</f>
        <v>1.6</v>
      </c>
      <c r="N21" s="86">
        <f>N20*P21/O20</f>
        <v>0.8</v>
      </c>
      <c r="O21" s="87">
        <f t="shared" si="1"/>
        <v>39.200000000000003</v>
      </c>
      <c r="P21" s="158">
        <f>O20*80/100</f>
        <v>39.200000000000003</v>
      </c>
    </row>
    <row r="22" spans="1:18">
      <c r="A22" s="195"/>
      <c r="B22" s="199" t="s">
        <v>345</v>
      </c>
      <c r="C22" s="88">
        <f>รายเดือน64!B6</f>
        <v>1</v>
      </c>
      <c r="D22" s="88">
        <f>รายเดือน64!C6</f>
        <v>2</v>
      </c>
      <c r="E22" s="88">
        <f>รายเดือน64!D6</f>
        <v>0</v>
      </c>
      <c r="F22" s="88">
        <f>รายเดือน64!E6</f>
        <v>0</v>
      </c>
      <c r="G22" s="88">
        <f>รายเดือน64!F6</f>
        <v>1</v>
      </c>
      <c r="H22" s="88">
        <f>รายเดือน64!G6</f>
        <v>1</v>
      </c>
      <c r="I22" s="88">
        <f>รายเดือน64!H6</f>
        <v>0</v>
      </c>
      <c r="J22" s="88">
        <f>รายเดือน64!I6</f>
        <v>0</v>
      </c>
      <c r="K22" s="88">
        <f>รายเดือน64!J6</f>
        <v>0</v>
      </c>
      <c r="L22" s="88">
        <f>รายเดือน64!K6</f>
        <v>0</v>
      </c>
      <c r="M22" s="88">
        <f>รายเดือน64!L6</f>
        <v>0</v>
      </c>
      <c r="N22" s="88">
        <f>รายเดือน64!M6</f>
        <v>0</v>
      </c>
      <c r="O22" s="89">
        <f t="shared" si="1"/>
        <v>5</v>
      </c>
    </row>
    <row r="23" spans="1:18">
      <c r="A23" s="203"/>
      <c r="B23" s="200" t="s">
        <v>351</v>
      </c>
      <c r="C23" s="30">
        <v>1</v>
      </c>
      <c r="D23" s="30">
        <f>C22+D22</f>
        <v>3</v>
      </c>
      <c r="E23" s="30">
        <f>C22+D22+E22</f>
        <v>3</v>
      </c>
      <c r="F23" s="30">
        <f>C22+D22+E22+F22</f>
        <v>3</v>
      </c>
      <c r="G23" s="30">
        <f>C22+D22+E22+F22+G22</f>
        <v>4</v>
      </c>
      <c r="H23" s="30">
        <f>C22+D22+E22+F22+G22+H22</f>
        <v>5</v>
      </c>
      <c r="I23" s="30">
        <f>C22+D22+E22+F22+G22+H22+I22</f>
        <v>5</v>
      </c>
      <c r="J23" s="30">
        <f>C22+D22+E22+F22+G22+H22+I22+J22</f>
        <v>5</v>
      </c>
      <c r="K23" s="30">
        <f>C22+D22+E22+F22+G22+H22+I22+J22+K22</f>
        <v>5</v>
      </c>
      <c r="L23" s="30">
        <f>C22+D22+E22+F22+G22+H22+I22+J22+K22+L22</f>
        <v>5</v>
      </c>
      <c r="M23" s="30">
        <f>C22+D22+E22+F22+G22+H22+I22+J22+K22+L22+M22</f>
        <v>5</v>
      </c>
      <c r="N23" s="30">
        <f>C22+D22+E22+F22+G22+H22+I22+J22+K22+L22+M22+N22</f>
        <v>5</v>
      </c>
      <c r="O23" s="90"/>
    </row>
    <row r="24" spans="1:18">
      <c r="A24" s="195" t="s">
        <v>76</v>
      </c>
      <c r="B24" s="204" t="s">
        <v>72</v>
      </c>
      <c r="C24" s="167" t="s">
        <v>65</v>
      </c>
      <c r="D24" s="167" t="s">
        <v>66</v>
      </c>
      <c r="E24" s="167" t="s">
        <v>47</v>
      </c>
      <c r="F24" s="167" t="s">
        <v>48</v>
      </c>
      <c r="G24" s="167" t="s">
        <v>49</v>
      </c>
      <c r="H24" s="167" t="s">
        <v>50</v>
      </c>
      <c r="I24" s="167" t="s">
        <v>51</v>
      </c>
      <c r="J24" s="167" t="s">
        <v>52</v>
      </c>
      <c r="K24" s="167" t="s">
        <v>53</v>
      </c>
      <c r="L24" s="167" t="s">
        <v>54</v>
      </c>
      <c r="M24" s="167" t="s">
        <v>55</v>
      </c>
      <c r="N24" s="167" t="s">
        <v>56</v>
      </c>
      <c r="O24" s="167" t="s">
        <v>41</v>
      </c>
    </row>
    <row r="25" spans="1:18">
      <c r="A25" s="195" t="s">
        <v>77</v>
      </c>
      <c r="B25" s="196" t="s">
        <v>348</v>
      </c>
      <c r="C25" s="278">
        <f>C5-C15</f>
        <v>16</v>
      </c>
      <c r="D25" s="278">
        <f t="shared" ref="D25:N25" si="3">D5-D15</f>
        <v>8</v>
      </c>
      <c r="E25" s="278">
        <f t="shared" si="3"/>
        <v>18</v>
      </c>
      <c r="F25" s="278">
        <f t="shared" si="3"/>
        <v>10</v>
      </c>
      <c r="G25" s="278">
        <f t="shared" si="3"/>
        <v>10</v>
      </c>
      <c r="H25" s="278">
        <f t="shared" si="3"/>
        <v>22</v>
      </c>
      <c r="I25" s="278">
        <f t="shared" si="3"/>
        <v>21</v>
      </c>
      <c r="J25" s="278">
        <f t="shared" si="3"/>
        <v>22</v>
      </c>
      <c r="K25" s="278">
        <f t="shared" si="3"/>
        <v>33</v>
      </c>
      <c r="L25" s="278">
        <f t="shared" si="3"/>
        <v>16</v>
      </c>
      <c r="M25" s="278">
        <f t="shared" si="3"/>
        <v>8</v>
      </c>
      <c r="N25" s="278">
        <f t="shared" si="3"/>
        <v>2</v>
      </c>
      <c r="O25" s="84">
        <f t="shared" ref="O25:O32" si="4">SUM(C25:N25)</f>
        <v>186</v>
      </c>
    </row>
    <row r="26" spans="1:18">
      <c r="A26" s="195"/>
      <c r="B26" s="196" t="s">
        <v>349</v>
      </c>
      <c r="C26" s="278">
        <f t="shared" ref="C26:N29" si="5">C6-C16</f>
        <v>5</v>
      </c>
      <c r="D26" s="278">
        <f t="shared" si="5"/>
        <v>4</v>
      </c>
      <c r="E26" s="278">
        <f t="shared" si="5"/>
        <v>1</v>
      </c>
      <c r="F26" s="278">
        <f t="shared" si="5"/>
        <v>3</v>
      </c>
      <c r="G26" s="278">
        <f t="shared" si="5"/>
        <v>9</v>
      </c>
      <c r="H26" s="278">
        <f t="shared" si="5"/>
        <v>26</v>
      </c>
      <c r="I26" s="278">
        <f t="shared" si="5"/>
        <v>22</v>
      </c>
      <c r="J26" s="278">
        <f t="shared" si="5"/>
        <v>9</v>
      </c>
      <c r="K26" s="278">
        <f t="shared" si="5"/>
        <v>8</v>
      </c>
      <c r="L26" s="278">
        <f t="shared" si="5"/>
        <v>1</v>
      </c>
      <c r="M26" s="278">
        <f t="shared" si="5"/>
        <v>2</v>
      </c>
      <c r="N26" s="278">
        <f t="shared" si="5"/>
        <v>0</v>
      </c>
      <c r="O26" s="84">
        <f t="shared" si="4"/>
        <v>90</v>
      </c>
    </row>
    <row r="27" spans="1:18">
      <c r="A27" s="195"/>
      <c r="B27" s="196" t="s">
        <v>152</v>
      </c>
      <c r="C27" s="278">
        <f t="shared" si="5"/>
        <v>0</v>
      </c>
      <c r="D27" s="278">
        <f t="shared" si="5"/>
        <v>1</v>
      </c>
      <c r="E27" s="278">
        <f t="shared" si="5"/>
        <v>0</v>
      </c>
      <c r="F27" s="278">
        <f t="shared" si="5"/>
        <v>0</v>
      </c>
      <c r="G27" s="278">
        <f t="shared" si="5"/>
        <v>9</v>
      </c>
      <c r="H27" s="278">
        <f t="shared" si="5"/>
        <v>42</v>
      </c>
      <c r="I27" s="278">
        <f t="shared" si="5"/>
        <v>33</v>
      </c>
      <c r="J27" s="278">
        <f t="shared" si="5"/>
        <v>26</v>
      </c>
      <c r="K27" s="278">
        <f t="shared" si="5"/>
        <v>9</v>
      </c>
      <c r="L27" s="278">
        <f t="shared" si="5"/>
        <v>10</v>
      </c>
      <c r="M27" s="278">
        <f t="shared" si="5"/>
        <v>4</v>
      </c>
      <c r="N27" s="278">
        <f t="shared" si="5"/>
        <v>1</v>
      </c>
      <c r="O27" s="84">
        <f t="shared" si="4"/>
        <v>135</v>
      </c>
    </row>
    <row r="28" spans="1:18">
      <c r="A28" s="195"/>
      <c r="B28" s="196" t="s">
        <v>153</v>
      </c>
      <c r="C28" s="278">
        <f t="shared" si="5"/>
        <v>2</v>
      </c>
      <c r="D28" s="278">
        <f t="shared" si="5"/>
        <v>12</v>
      </c>
      <c r="E28" s="278">
        <f t="shared" si="5"/>
        <v>16</v>
      </c>
      <c r="F28" s="278">
        <f t="shared" si="5"/>
        <v>18</v>
      </c>
      <c r="G28" s="278">
        <f t="shared" si="5"/>
        <v>39</v>
      </c>
      <c r="H28" s="278">
        <f t="shared" si="5"/>
        <v>196</v>
      </c>
      <c r="I28" s="278">
        <f t="shared" si="5"/>
        <v>216</v>
      </c>
      <c r="J28" s="278">
        <f t="shared" si="5"/>
        <v>127</v>
      </c>
      <c r="K28" s="278">
        <f t="shared" si="5"/>
        <v>98</v>
      </c>
      <c r="L28" s="278">
        <f t="shared" si="5"/>
        <v>60</v>
      </c>
      <c r="M28" s="278">
        <f t="shared" si="5"/>
        <v>20</v>
      </c>
      <c r="N28" s="278">
        <f t="shared" si="5"/>
        <v>11</v>
      </c>
      <c r="O28" s="84">
        <f t="shared" si="4"/>
        <v>815</v>
      </c>
    </row>
    <row r="29" spans="1:18">
      <c r="A29" s="195"/>
      <c r="B29" s="196" t="s">
        <v>191</v>
      </c>
      <c r="C29" s="278">
        <f t="shared" si="5"/>
        <v>9</v>
      </c>
      <c r="D29" s="278">
        <f t="shared" si="5"/>
        <v>9</v>
      </c>
      <c r="E29" s="278">
        <f t="shared" si="5"/>
        <v>12</v>
      </c>
      <c r="F29" s="278">
        <f t="shared" si="5"/>
        <v>32</v>
      </c>
      <c r="G29" s="278">
        <f t="shared" si="5"/>
        <v>29</v>
      </c>
      <c r="H29" s="278">
        <f t="shared" si="5"/>
        <v>26</v>
      </c>
      <c r="I29" s="278">
        <f t="shared" si="5"/>
        <v>43</v>
      </c>
      <c r="J29" s="278">
        <f t="shared" si="5"/>
        <v>35</v>
      </c>
      <c r="K29" s="278">
        <f t="shared" si="5"/>
        <v>16</v>
      </c>
      <c r="L29" s="278">
        <f t="shared" si="5"/>
        <v>14</v>
      </c>
      <c r="M29" s="278">
        <f t="shared" si="5"/>
        <v>2</v>
      </c>
      <c r="N29" s="278">
        <f t="shared" si="5"/>
        <v>0</v>
      </c>
      <c r="O29" s="84">
        <f t="shared" si="4"/>
        <v>227</v>
      </c>
    </row>
    <row r="30" spans="1:18">
      <c r="A30" s="161"/>
      <c r="B30" s="197" t="s">
        <v>350</v>
      </c>
      <c r="C30" s="91">
        <f>MEDIAN(C25:C29)</f>
        <v>5</v>
      </c>
      <c r="D30" s="91">
        <f t="shared" ref="D30:N30" si="6">MEDIAN(D25:D29)</f>
        <v>8</v>
      </c>
      <c r="E30" s="91">
        <f t="shared" si="6"/>
        <v>12</v>
      </c>
      <c r="F30" s="91">
        <f t="shared" si="6"/>
        <v>10</v>
      </c>
      <c r="G30" s="91">
        <f t="shared" si="6"/>
        <v>10</v>
      </c>
      <c r="H30" s="91">
        <f t="shared" si="6"/>
        <v>26</v>
      </c>
      <c r="I30" s="91">
        <f t="shared" si="6"/>
        <v>33</v>
      </c>
      <c r="J30" s="91">
        <f t="shared" si="6"/>
        <v>26</v>
      </c>
      <c r="K30" s="91">
        <f t="shared" si="6"/>
        <v>16</v>
      </c>
      <c r="L30" s="91">
        <f t="shared" si="6"/>
        <v>14</v>
      </c>
      <c r="M30" s="91">
        <f t="shared" si="6"/>
        <v>4</v>
      </c>
      <c r="N30" s="91">
        <f t="shared" si="6"/>
        <v>1</v>
      </c>
      <c r="O30" s="85">
        <f t="shared" si="4"/>
        <v>165</v>
      </c>
    </row>
    <row r="31" spans="1:18">
      <c r="A31" s="195"/>
      <c r="B31" s="198" t="s">
        <v>74</v>
      </c>
      <c r="C31" s="86">
        <f>C30*P31/O30</f>
        <v>4</v>
      </c>
      <c r="D31" s="86">
        <f>D30*P31/O30</f>
        <v>6.4</v>
      </c>
      <c r="E31" s="86">
        <f>E30*P31/O30</f>
        <v>9.6</v>
      </c>
      <c r="F31" s="86">
        <f>F30*P31/O30</f>
        <v>8</v>
      </c>
      <c r="G31" s="86">
        <f>G30*P31/O30</f>
        <v>8</v>
      </c>
      <c r="H31" s="86">
        <f>H30*P31/O30</f>
        <v>20.8</v>
      </c>
      <c r="I31" s="86">
        <f>I30*P31/O30</f>
        <v>26.4</v>
      </c>
      <c r="J31" s="86">
        <f>J30*P31/O30</f>
        <v>20.8</v>
      </c>
      <c r="K31" s="86">
        <f>K30*P31/O30</f>
        <v>12.8</v>
      </c>
      <c r="L31" s="86">
        <f>L30*P31/O30</f>
        <v>11.2</v>
      </c>
      <c r="M31" s="86">
        <f>M30*P31/O30</f>
        <v>3.2</v>
      </c>
      <c r="N31" s="86">
        <f>N30*P31/O30</f>
        <v>0.8</v>
      </c>
      <c r="O31" s="87">
        <f t="shared" si="4"/>
        <v>132</v>
      </c>
      <c r="P31" s="158">
        <f>O30*80/100</f>
        <v>132</v>
      </c>
    </row>
    <row r="32" spans="1:18">
      <c r="A32" s="195"/>
      <c r="B32" s="199" t="s">
        <v>345</v>
      </c>
      <c r="C32" s="88">
        <f>รายเดือน64!B7</f>
        <v>0</v>
      </c>
      <c r="D32" s="88">
        <f>รายเดือน64!C7</f>
        <v>0</v>
      </c>
      <c r="E32" s="88">
        <f>รายเดือน64!D7</f>
        <v>0</v>
      </c>
      <c r="F32" s="88">
        <f>รายเดือน64!E7</f>
        <v>1</v>
      </c>
      <c r="G32" s="88">
        <f>รายเดือน64!F7</f>
        <v>0</v>
      </c>
      <c r="H32" s="88">
        <f>รายเดือน64!G7</f>
        <v>6</v>
      </c>
      <c r="I32" s="88">
        <f>รายเดือน64!H7</f>
        <v>4</v>
      </c>
      <c r="J32" s="88">
        <f>รายเดือน64!I7</f>
        <v>2</v>
      </c>
      <c r="K32" s="88">
        <f>รายเดือน64!J7</f>
        <v>0</v>
      </c>
      <c r="L32" s="88">
        <f>รายเดือน64!K7</f>
        <v>0</v>
      </c>
      <c r="M32" s="88">
        <f>รายเดือน64!L7</f>
        <v>0</v>
      </c>
      <c r="N32" s="88">
        <f>รายเดือน64!M7</f>
        <v>0</v>
      </c>
      <c r="O32" s="89">
        <f t="shared" si="4"/>
        <v>13</v>
      </c>
    </row>
    <row r="33" spans="1:16">
      <c r="A33" s="203"/>
      <c r="B33" s="200" t="s">
        <v>351</v>
      </c>
      <c r="C33" s="30">
        <f>C32</f>
        <v>0</v>
      </c>
      <c r="D33" s="30">
        <f>C32+D32</f>
        <v>0</v>
      </c>
      <c r="E33" s="30">
        <f>C32+D32+E32</f>
        <v>0</v>
      </c>
      <c r="F33" s="30">
        <f>C32+D32+E32+F32</f>
        <v>1</v>
      </c>
      <c r="G33" s="30">
        <f>C32+D32+E32+F32+G32</f>
        <v>1</v>
      </c>
      <c r="H33" s="30">
        <f>C32+D32+E32+F32+G32+H32</f>
        <v>7</v>
      </c>
      <c r="I33" s="30">
        <f>C32+D32+E32+F32+G32+H32+I32</f>
        <v>11</v>
      </c>
      <c r="J33" s="30">
        <f>C32+D32+E32+F32+G32+H32+I32+J32</f>
        <v>13</v>
      </c>
      <c r="K33" s="30">
        <f>C32+D32+E32+F32+G32+H32+I32+J32+K32</f>
        <v>13</v>
      </c>
      <c r="L33" s="30">
        <f>C32+D32+E32+F32+G32+H32+I32+J32+K32+L32</f>
        <v>13</v>
      </c>
      <c r="M33" s="30">
        <f>C32+D32+E32+F32+G32+H32+I32+J32+K32+L32+M32</f>
        <v>13</v>
      </c>
      <c r="N33" s="30">
        <f>C32+D32+E32+F32+G32+H32+I32+J32+K32+L32+M32+N32</f>
        <v>13</v>
      </c>
      <c r="O33" s="90"/>
    </row>
    <row r="34" spans="1:16">
      <c r="A34" s="201"/>
      <c r="B34" s="204" t="s">
        <v>72</v>
      </c>
      <c r="C34" s="167" t="s">
        <v>65</v>
      </c>
      <c r="D34" s="167" t="s">
        <v>66</v>
      </c>
      <c r="E34" s="167" t="s">
        <v>47</v>
      </c>
      <c r="F34" s="167" t="s">
        <v>48</v>
      </c>
      <c r="G34" s="167" t="s">
        <v>49</v>
      </c>
      <c r="H34" s="167" t="s">
        <v>50</v>
      </c>
      <c r="I34" s="167" t="s">
        <v>51</v>
      </c>
      <c r="J34" s="167" t="s">
        <v>52</v>
      </c>
      <c r="K34" s="167" t="s">
        <v>53</v>
      </c>
      <c r="L34" s="167" t="s">
        <v>54</v>
      </c>
      <c r="M34" s="167" t="s">
        <v>55</v>
      </c>
      <c r="N34" s="167" t="s">
        <v>56</v>
      </c>
      <c r="O34" s="167" t="s">
        <v>41</v>
      </c>
    </row>
    <row r="35" spans="1:16">
      <c r="A35" s="195" t="s">
        <v>78</v>
      </c>
      <c r="B35" s="196" t="s">
        <v>348</v>
      </c>
      <c r="C35" s="280">
        <v>22</v>
      </c>
      <c r="D35" s="280">
        <v>4</v>
      </c>
      <c r="E35" s="280">
        <v>7</v>
      </c>
      <c r="F35" s="280">
        <v>3</v>
      </c>
      <c r="G35" s="280">
        <v>0</v>
      </c>
      <c r="H35" s="280">
        <v>2</v>
      </c>
      <c r="I35" s="280">
        <v>3</v>
      </c>
      <c r="J35" s="280">
        <v>3</v>
      </c>
      <c r="K35" s="280">
        <v>2</v>
      </c>
      <c r="L35" s="280">
        <v>6</v>
      </c>
      <c r="M35" s="280">
        <v>1</v>
      </c>
      <c r="N35" s="280">
        <v>1</v>
      </c>
      <c r="O35" s="84">
        <f t="shared" ref="O35:O42" si="7">SUM(C35:N35)</f>
        <v>54</v>
      </c>
    </row>
    <row r="36" spans="1:16">
      <c r="A36" s="195"/>
      <c r="B36" s="196" t="s">
        <v>349</v>
      </c>
      <c r="C36" s="280">
        <v>3</v>
      </c>
      <c r="D36" s="280">
        <v>3</v>
      </c>
      <c r="E36" s="280">
        <v>0</v>
      </c>
      <c r="F36" s="280">
        <v>1</v>
      </c>
      <c r="G36" s="280">
        <v>5</v>
      </c>
      <c r="H36" s="280">
        <v>3</v>
      </c>
      <c r="I36" s="280">
        <v>12</v>
      </c>
      <c r="J36" s="280">
        <v>14</v>
      </c>
      <c r="K36" s="280">
        <v>0</v>
      </c>
      <c r="L36" s="280">
        <v>0</v>
      </c>
      <c r="M36" s="280">
        <v>0</v>
      </c>
      <c r="N36" s="280">
        <v>0</v>
      </c>
      <c r="O36" s="84">
        <f t="shared" si="7"/>
        <v>41</v>
      </c>
    </row>
    <row r="37" spans="1:16">
      <c r="A37" s="195"/>
      <c r="B37" s="196" t="s">
        <v>152</v>
      </c>
      <c r="C37" s="280">
        <v>0</v>
      </c>
      <c r="D37" s="280">
        <v>0</v>
      </c>
      <c r="E37" s="280">
        <v>0</v>
      </c>
      <c r="F37" s="280">
        <v>0</v>
      </c>
      <c r="G37" s="280">
        <v>12</v>
      </c>
      <c r="H37" s="280">
        <v>43</v>
      </c>
      <c r="I37" s="280">
        <v>32</v>
      </c>
      <c r="J37" s="280">
        <v>18</v>
      </c>
      <c r="K37" s="280">
        <v>16</v>
      </c>
      <c r="L37" s="280">
        <v>4</v>
      </c>
      <c r="M37" s="280">
        <v>4</v>
      </c>
      <c r="N37" s="280">
        <v>10</v>
      </c>
      <c r="O37" s="84">
        <f t="shared" si="7"/>
        <v>139</v>
      </c>
    </row>
    <row r="38" spans="1:16">
      <c r="A38" s="195"/>
      <c r="B38" s="196" t="s">
        <v>153</v>
      </c>
      <c r="C38" s="280">
        <v>4</v>
      </c>
      <c r="D38" s="280">
        <v>2</v>
      </c>
      <c r="E38" s="280">
        <v>3</v>
      </c>
      <c r="F38" s="280">
        <v>3</v>
      </c>
      <c r="G38" s="280">
        <v>3</v>
      </c>
      <c r="H38" s="280">
        <v>27</v>
      </c>
      <c r="I38" s="280">
        <v>34</v>
      </c>
      <c r="J38" s="280">
        <v>38</v>
      </c>
      <c r="K38" s="280">
        <v>55</v>
      </c>
      <c r="L38" s="280">
        <v>25</v>
      </c>
      <c r="M38" s="280">
        <v>7</v>
      </c>
      <c r="N38" s="280">
        <v>2</v>
      </c>
      <c r="O38" s="84">
        <f t="shared" si="7"/>
        <v>203</v>
      </c>
    </row>
    <row r="39" spans="1:16">
      <c r="A39" s="195"/>
      <c r="B39" s="196" t="s">
        <v>191</v>
      </c>
      <c r="C39" s="280">
        <v>1</v>
      </c>
      <c r="D39" s="280">
        <v>1</v>
      </c>
      <c r="E39" s="280">
        <v>1</v>
      </c>
      <c r="F39" s="280">
        <v>0</v>
      </c>
      <c r="G39" s="280">
        <v>7</v>
      </c>
      <c r="H39" s="280">
        <v>6</v>
      </c>
      <c r="I39" s="280">
        <v>13</v>
      </c>
      <c r="J39" s="280">
        <v>17</v>
      </c>
      <c r="K39" s="280">
        <v>23</v>
      </c>
      <c r="L39" s="280">
        <v>8</v>
      </c>
      <c r="M39" s="280">
        <v>5</v>
      </c>
      <c r="N39" s="280">
        <v>3</v>
      </c>
      <c r="O39" s="84">
        <f t="shared" si="7"/>
        <v>85</v>
      </c>
    </row>
    <row r="40" spans="1:16">
      <c r="A40" s="161"/>
      <c r="B40" s="197" t="s">
        <v>350</v>
      </c>
      <c r="C40" s="91">
        <f>MEDIAN(C35:C39)</f>
        <v>3</v>
      </c>
      <c r="D40" s="91">
        <f t="shared" ref="D40:N40" si="8">MEDIAN(D35:D39)</f>
        <v>2</v>
      </c>
      <c r="E40" s="91">
        <f t="shared" si="8"/>
        <v>1</v>
      </c>
      <c r="F40" s="91">
        <f t="shared" si="8"/>
        <v>1</v>
      </c>
      <c r="G40" s="91">
        <f t="shared" si="8"/>
        <v>5</v>
      </c>
      <c r="H40" s="91">
        <f t="shared" si="8"/>
        <v>6</v>
      </c>
      <c r="I40" s="91">
        <f t="shared" si="8"/>
        <v>13</v>
      </c>
      <c r="J40" s="91">
        <f t="shared" si="8"/>
        <v>17</v>
      </c>
      <c r="K40" s="91">
        <f t="shared" si="8"/>
        <v>16</v>
      </c>
      <c r="L40" s="91">
        <f t="shared" si="8"/>
        <v>6</v>
      </c>
      <c r="M40" s="91">
        <f t="shared" si="8"/>
        <v>4</v>
      </c>
      <c r="N40" s="91">
        <f t="shared" si="8"/>
        <v>2</v>
      </c>
      <c r="O40" s="85">
        <f t="shared" si="7"/>
        <v>76</v>
      </c>
    </row>
    <row r="41" spans="1:16">
      <c r="A41" s="195"/>
      <c r="B41" s="198" t="s">
        <v>74</v>
      </c>
      <c r="C41" s="86">
        <f>C40*P41/O40</f>
        <v>2.4</v>
      </c>
      <c r="D41" s="86">
        <f>D40*P41/O40</f>
        <v>1.5999999999999999</v>
      </c>
      <c r="E41" s="86">
        <f>E40*P41/O40</f>
        <v>0.79999999999999993</v>
      </c>
      <c r="F41" s="86">
        <f>F40*P41/O40</f>
        <v>0.79999999999999993</v>
      </c>
      <c r="G41" s="86">
        <f>G40*P41/O40</f>
        <v>4</v>
      </c>
      <c r="H41" s="86">
        <f>H40*P41/O40</f>
        <v>4.8</v>
      </c>
      <c r="I41" s="86">
        <f>I40*P41/O40</f>
        <v>10.4</v>
      </c>
      <c r="J41" s="86">
        <f>J40*P41/O40</f>
        <v>13.6</v>
      </c>
      <c r="K41" s="86">
        <f>K40*P41/O40</f>
        <v>12.799999999999999</v>
      </c>
      <c r="L41" s="86">
        <f>L40*P41/O40</f>
        <v>4.8</v>
      </c>
      <c r="M41" s="86">
        <f>M40*P41/O40</f>
        <v>3.1999999999999997</v>
      </c>
      <c r="N41" s="86">
        <f>N40*P41/O40</f>
        <v>1.5999999999999999</v>
      </c>
      <c r="O41" s="87">
        <f t="shared" si="7"/>
        <v>60.8</v>
      </c>
      <c r="P41" s="158">
        <f>O40*80/100</f>
        <v>60.8</v>
      </c>
    </row>
    <row r="42" spans="1:16">
      <c r="A42" s="195"/>
      <c r="B42" s="199" t="s">
        <v>345</v>
      </c>
      <c r="C42" s="88">
        <f>รายเดือน64!B8</f>
        <v>1</v>
      </c>
      <c r="D42" s="88">
        <f>รายเดือน64!C8</f>
        <v>0</v>
      </c>
      <c r="E42" s="88">
        <f>รายเดือน64!D8</f>
        <v>1</v>
      </c>
      <c r="F42" s="88">
        <f>รายเดือน64!E8</f>
        <v>0</v>
      </c>
      <c r="G42" s="88">
        <f>รายเดือน64!F8</f>
        <v>5</v>
      </c>
      <c r="H42" s="88">
        <f>รายเดือน64!G8</f>
        <v>4</v>
      </c>
      <c r="I42" s="88">
        <f>รายเดือน64!H8</f>
        <v>1</v>
      </c>
      <c r="J42" s="88">
        <f>รายเดือน64!I8</f>
        <v>9</v>
      </c>
      <c r="K42" s="88">
        <f>รายเดือน64!J8</f>
        <v>9</v>
      </c>
      <c r="L42" s="88">
        <f>รายเดือน64!K8</f>
        <v>0</v>
      </c>
      <c r="M42" s="88">
        <f>รายเดือน64!L8</f>
        <v>0</v>
      </c>
      <c r="N42" s="88">
        <f>รายเดือน64!M8</f>
        <v>0</v>
      </c>
      <c r="O42" s="89">
        <f t="shared" si="7"/>
        <v>30</v>
      </c>
    </row>
    <row r="43" spans="1:16">
      <c r="A43" s="203"/>
      <c r="B43" s="200" t="s">
        <v>351</v>
      </c>
      <c r="C43" s="30">
        <f>C42</f>
        <v>1</v>
      </c>
      <c r="D43" s="30">
        <f>C42+D42</f>
        <v>1</v>
      </c>
      <c r="E43" s="30">
        <f>C42+D42+E42</f>
        <v>2</v>
      </c>
      <c r="F43" s="30">
        <f>C42+D42+E42+F42</f>
        <v>2</v>
      </c>
      <c r="G43" s="30">
        <f>C42+D42+E42+F42+G42</f>
        <v>7</v>
      </c>
      <c r="H43" s="30">
        <f>C42+D42+E42+F42+G42+H42</f>
        <v>11</v>
      </c>
      <c r="I43" s="30">
        <f>C42+D42+E42+F42+G42+H42+I42</f>
        <v>12</v>
      </c>
      <c r="J43" s="30">
        <f>C42+D42+E42+F42+G42+H42+I42+J42</f>
        <v>21</v>
      </c>
      <c r="K43" s="30">
        <f>C42+D42+E42+F42+G42+H42+I42+J42+K42</f>
        <v>30</v>
      </c>
      <c r="L43" s="30">
        <f>C42+D42+E42+F42+G42+H42+I42+J42+K42+L42</f>
        <v>30</v>
      </c>
      <c r="M43" s="30">
        <f>C42+D42+E42+F42+G42+H42+I42+J42+K42+L42+M42</f>
        <v>30</v>
      </c>
      <c r="N43" s="30">
        <f>C42+D42+E42+F42+G42+H42+I42+J42+K42+L42+M42+N42</f>
        <v>30</v>
      </c>
      <c r="O43" s="90"/>
    </row>
    <row r="44" spans="1:16">
      <c r="A44" s="201"/>
      <c r="B44" s="204" t="s">
        <v>72</v>
      </c>
      <c r="C44" s="167" t="s">
        <v>65</v>
      </c>
      <c r="D44" s="167" t="s">
        <v>66</v>
      </c>
      <c r="E44" s="167" t="s">
        <v>47</v>
      </c>
      <c r="F44" s="167" t="s">
        <v>48</v>
      </c>
      <c r="G44" s="167" t="s">
        <v>49</v>
      </c>
      <c r="H44" s="167" t="s">
        <v>50</v>
      </c>
      <c r="I44" s="167" t="s">
        <v>51</v>
      </c>
      <c r="J44" s="167" t="s">
        <v>52</v>
      </c>
      <c r="K44" s="167" t="s">
        <v>53</v>
      </c>
      <c r="L44" s="167" t="s">
        <v>54</v>
      </c>
      <c r="M44" s="167" t="s">
        <v>55</v>
      </c>
      <c r="N44" s="167" t="s">
        <v>56</v>
      </c>
      <c r="O44" s="167" t="s">
        <v>41</v>
      </c>
    </row>
    <row r="45" spans="1:16">
      <c r="A45" s="195" t="s">
        <v>79</v>
      </c>
      <c r="B45" s="196" t="s">
        <v>348</v>
      </c>
      <c r="C45" s="281">
        <v>0</v>
      </c>
      <c r="D45" s="281">
        <v>3</v>
      </c>
      <c r="E45" s="281">
        <v>13</v>
      </c>
      <c r="F45" s="281">
        <v>4</v>
      </c>
      <c r="G45" s="281">
        <v>1</v>
      </c>
      <c r="H45" s="281">
        <v>2</v>
      </c>
      <c r="I45" s="281">
        <v>22</v>
      </c>
      <c r="J45" s="281">
        <v>22</v>
      </c>
      <c r="K45" s="281">
        <v>11</v>
      </c>
      <c r="L45" s="281">
        <v>13</v>
      </c>
      <c r="M45" s="281">
        <v>5</v>
      </c>
      <c r="N45" s="281">
        <v>3</v>
      </c>
      <c r="O45" s="84">
        <f t="shared" ref="O45:O52" si="9">SUM(C45:N45)</f>
        <v>99</v>
      </c>
    </row>
    <row r="46" spans="1:16">
      <c r="A46" s="195"/>
      <c r="B46" s="196" t="s">
        <v>349</v>
      </c>
      <c r="C46" s="281">
        <v>0</v>
      </c>
      <c r="D46" s="281">
        <v>0</v>
      </c>
      <c r="E46" s="281">
        <v>0</v>
      </c>
      <c r="F46" s="281">
        <v>2</v>
      </c>
      <c r="G46" s="281">
        <v>3</v>
      </c>
      <c r="H46" s="281">
        <v>2</v>
      </c>
      <c r="I46" s="281">
        <v>7</v>
      </c>
      <c r="J46" s="281">
        <v>4</v>
      </c>
      <c r="K46" s="281">
        <v>2</v>
      </c>
      <c r="L46" s="281">
        <v>2</v>
      </c>
      <c r="M46" s="281">
        <v>1</v>
      </c>
      <c r="N46" s="281">
        <v>1</v>
      </c>
      <c r="O46" s="84">
        <f t="shared" si="9"/>
        <v>24</v>
      </c>
    </row>
    <row r="47" spans="1:16">
      <c r="A47" s="195"/>
      <c r="B47" s="196" t="s">
        <v>152</v>
      </c>
      <c r="C47" s="281">
        <v>1</v>
      </c>
      <c r="D47" s="281">
        <v>1</v>
      </c>
      <c r="E47" s="281">
        <v>2</v>
      </c>
      <c r="F47" s="281">
        <v>0</v>
      </c>
      <c r="G47" s="281">
        <v>6</v>
      </c>
      <c r="H47" s="281">
        <v>22</v>
      </c>
      <c r="I47" s="281">
        <v>26</v>
      </c>
      <c r="J47" s="281">
        <v>10</v>
      </c>
      <c r="K47" s="281">
        <v>11</v>
      </c>
      <c r="L47" s="281">
        <v>3</v>
      </c>
      <c r="M47" s="281">
        <v>3</v>
      </c>
      <c r="N47" s="281">
        <v>4</v>
      </c>
      <c r="O47" s="84">
        <f t="shared" si="9"/>
        <v>89</v>
      </c>
    </row>
    <row r="48" spans="1:16">
      <c r="A48" s="195"/>
      <c r="B48" s="196" t="s">
        <v>153</v>
      </c>
      <c r="C48" s="281">
        <v>2</v>
      </c>
      <c r="D48" s="281">
        <v>2</v>
      </c>
      <c r="E48" s="281">
        <v>6</v>
      </c>
      <c r="F48" s="281">
        <v>5</v>
      </c>
      <c r="G48" s="281">
        <v>10</v>
      </c>
      <c r="H48" s="281">
        <v>58</v>
      </c>
      <c r="I48" s="281">
        <v>64</v>
      </c>
      <c r="J48" s="281">
        <v>37</v>
      </c>
      <c r="K48" s="281">
        <v>39</v>
      </c>
      <c r="L48" s="281">
        <v>24</v>
      </c>
      <c r="M48" s="281">
        <v>16</v>
      </c>
      <c r="N48" s="281">
        <v>10</v>
      </c>
      <c r="O48" s="84">
        <f t="shared" si="9"/>
        <v>273</v>
      </c>
    </row>
    <row r="49" spans="1:16">
      <c r="A49" s="195"/>
      <c r="B49" s="196" t="s">
        <v>191</v>
      </c>
      <c r="C49" s="281">
        <v>6</v>
      </c>
      <c r="D49" s="281">
        <v>3</v>
      </c>
      <c r="E49" s="281">
        <v>12</v>
      </c>
      <c r="F49" s="281">
        <v>5</v>
      </c>
      <c r="G49" s="281">
        <v>10</v>
      </c>
      <c r="H49" s="281">
        <v>14</v>
      </c>
      <c r="I49" s="281">
        <v>16</v>
      </c>
      <c r="J49" s="281">
        <v>16</v>
      </c>
      <c r="K49" s="281">
        <v>10</v>
      </c>
      <c r="L49" s="281">
        <v>0</v>
      </c>
      <c r="M49" s="281">
        <v>1</v>
      </c>
      <c r="N49" s="281">
        <v>1</v>
      </c>
      <c r="O49" s="84">
        <f t="shared" si="9"/>
        <v>94</v>
      </c>
    </row>
    <row r="50" spans="1:16">
      <c r="A50" s="161"/>
      <c r="B50" s="197" t="s">
        <v>350</v>
      </c>
      <c r="C50" s="91">
        <f>MEDIAN(C45:C49)</f>
        <v>1</v>
      </c>
      <c r="D50" s="91">
        <f t="shared" ref="D50:N50" si="10">MEDIAN(D45:D49)</f>
        <v>2</v>
      </c>
      <c r="E50" s="91">
        <f t="shared" si="10"/>
        <v>6</v>
      </c>
      <c r="F50" s="91">
        <f t="shared" si="10"/>
        <v>4</v>
      </c>
      <c r="G50" s="91">
        <f t="shared" si="10"/>
        <v>6</v>
      </c>
      <c r="H50" s="91">
        <f t="shared" si="10"/>
        <v>14</v>
      </c>
      <c r="I50" s="91">
        <f t="shared" si="10"/>
        <v>22</v>
      </c>
      <c r="J50" s="91">
        <f t="shared" si="10"/>
        <v>16</v>
      </c>
      <c r="K50" s="91">
        <f t="shared" si="10"/>
        <v>11</v>
      </c>
      <c r="L50" s="91">
        <f t="shared" si="10"/>
        <v>3</v>
      </c>
      <c r="M50" s="91">
        <f t="shared" si="10"/>
        <v>3</v>
      </c>
      <c r="N50" s="91">
        <f t="shared" si="10"/>
        <v>3</v>
      </c>
      <c r="O50" s="85">
        <f t="shared" si="9"/>
        <v>91</v>
      </c>
    </row>
    <row r="51" spans="1:16">
      <c r="A51" s="195"/>
      <c r="B51" s="198" t="s">
        <v>74</v>
      </c>
      <c r="C51" s="86">
        <f>C50*P51/O50</f>
        <v>0.79999999999999993</v>
      </c>
      <c r="D51" s="86">
        <f>D50*P51/O50</f>
        <v>1.5999999999999999</v>
      </c>
      <c r="E51" s="86">
        <f>E50*P51/O50</f>
        <v>4.8</v>
      </c>
      <c r="F51" s="86">
        <f>F50*P51/O50</f>
        <v>3.1999999999999997</v>
      </c>
      <c r="G51" s="86">
        <f>G50*P51/O50</f>
        <v>4.8</v>
      </c>
      <c r="H51" s="86">
        <f>H50*P51/O50</f>
        <v>11.2</v>
      </c>
      <c r="I51" s="86">
        <f>I50*P51/O50</f>
        <v>17.599999999999998</v>
      </c>
      <c r="J51" s="86">
        <f>J50*P51/O50</f>
        <v>12.799999999999999</v>
      </c>
      <c r="K51" s="86">
        <f>K50*P51/O50</f>
        <v>8.7999999999999989</v>
      </c>
      <c r="L51" s="86">
        <f>L50*P51/O50</f>
        <v>2.4</v>
      </c>
      <c r="M51" s="86">
        <f>M50*P51/O50</f>
        <v>2.4</v>
      </c>
      <c r="N51" s="86">
        <f>N50*P51/O50</f>
        <v>2.4</v>
      </c>
      <c r="O51" s="87">
        <f t="shared" si="9"/>
        <v>72.800000000000011</v>
      </c>
      <c r="P51" s="158">
        <f>O50*80/100</f>
        <v>72.8</v>
      </c>
    </row>
    <row r="52" spans="1:16">
      <c r="A52" s="195"/>
      <c r="B52" s="199" t="s">
        <v>345</v>
      </c>
      <c r="C52" s="88">
        <f>รายเดือน64!B10</f>
        <v>2</v>
      </c>
      <c r="D52" s="88">
        <f>รายเดือน64!C10</f>
        <v>0</v>
      </c>
      <c r="E52" s="88">
        <f>รายเดือน64!D10</f>
        <v>1</v>
      </c>
      <c r="F52" s="88">
        <f>รายเดือน64!E10</f>
        <v>0</v>
      </c>
      <c r="G52" s="88">
        <f>รายเดือน64!F10</f>
        <v>6</v>
      </c>
      <c r="H52" s="88">
        <f>รายเดือน64!G10</f>
        <v>16</v>
      </c>
      <c r="I52" s="88">
        <f>รายเดือน64!H10</f>
        <v>4</v>
      </c>
      <c r="J52" s="88">
        <f>รายเดือน64!I10</f>
        <v>11</v>
      </c>
      <c r="K52" s="88">
        <f>รายเดือน64!J10</f>
        <v>3</v>
      </c>
      <c r="L52" s="88">
        <f>รายเดือน64!K10</f>
        <v>0</v>
      </c>
      <c r="M52" s="88">
        <f>รายเดือน64!L10</f>
        <v>0</v>
      </c>
      <c r="N52" s="88">
        <f>รายเดือน64!M10</f>
        <v>0</v>
      </c>
      <c r="O52" s="89">
        <f t="shared" si="9"/>
        <v>43</v>
      </c>
    </row>
    <row r="53" spans="1:16">
      <c r="A53" s="203"/>
      <c r="B53" s="200" t="s">
        <v>351</v>
      </c>
      <c r="C53" s="30">
        <f>C52</f>
        <v>2</v>
      </c>
      <c r="D53" s="30">
        <f>C52+D52</f>
        <v>2</v>
      </c>
      <c r="E53" s="30">
        <f>C52+D52+E52</f>
        <v>3</v>
      </c>
      <c r="F53" s="30">
        <f>C52+D52+E52+F52</f>
        <v>3</v>
      </c>
      <c r="G53" s="30">
        <f>C52+D52+E52+F52+G52</f>
        <v>9</v>
      </c>
      <c r="H53" s="30">
        <f>C52+D52+E52+F52+G52+H52</f>
        <v>25</v>
      </c>
      <c r="I53" s="30">
        <f>C52+D52+E52+F52+G52+H52+I52</f>
        <v>29</v>
      </c>
      <c r="J53" s="30">
        <f>C52+D52+E52+F52+G52+H52+I52+J52</f>
        <v>40</v>
      </c>
      <c r="K53" s="30">
        <f>C52+D52+E52+F52+G52+H52+I52+J52+K52</f>
        <v>43</v>
      </c>
      <c r="L53" s="30">
        <f>C52+D52+E52+F52+G52+H52+I52+J52+K52+L52</f>
        <v>43</v>
      </c>
      <c r="M53" s="30">
        <f>C52+D52+E52+F52+G52+H52+I52+J52+K52+L52+M52</f>
        <v>43</v>
      </c>
      <c r="N53" s="30">
        <f>C52+D52+E52+F52+G52+H52+I52+J52+K52+L52+M52+N52</f>
        <v>43</v>
      </c>
      <c r="O53" s="90"/>
    </row>
    <row r="54" spans="1:16">
      <c r="A54" s="205"/>
      <c r="B54" s="204" t="s">
        <v>72</v>
      </c>
      <c r="C54" s="167" t="s">
        <v>65</v>
      </c>
      <c r="D54" s="167" t="s">
        <v>66</v>
      </c>
      <c r="E54" s="167" t="s">
        <v>47</v>
      </c>
      <c r="F54" s="167" t="s">
        <v>48</v>
      </c>
      <c r="G54" s="167" t="s">
        <v>49</v>
      </c>
      <c r="H54" s="167" t="s">
        <v>50</v>
      </c>
      <c r="I54" s="167" t="s">
        <v>51</v>
      </c>
      <c r="J54" s="167" t="s">
        <v>52</v>
      </c>
      <c r="K54" s="167" t="s">
        <v>53</v>
      </c>
      <c r="L54" s="167" t="s">
        <v>54</v>
      </c>
      <c r="M54" s="167" t="s">
        <v>55</v>
      </c>
      <c r="N54" s="167" t="s">
        <v>56</v>
      </c>
      <c r="O54" s="167" t="s">
        <v>41</v>
      </c>
    </row>
    <row r="55" spans="1:16">
      <c r="A55" s="205" t="s">
        <v>80</v>
      </c>
      <c r="B55" s="196" t="s">
        <v>348</v>
      </c>
      <c r="C55" s="279">
        <v>5</v>
      </c>
      <c r="D55" s="279">
        <v>11</v>
      </c>
      <c r="E55" s="279">
        <v>8</v>
      </c>
      <c r="F55" s="279">
        <v>5</v>
      </c>
      <c r="G55" s="279">
        <v>5</v>
      </c>
      <c r="H55" s="279">
        <v>6</v>
      </c>
      <c r="I55" s="279">
        <v>11</v>
      </c>
      <c r="J55" s="279">
        <v>6</v>
      </c>
      <c r="K55" s="279">
        <v>4</v>
      </c>
      <c r="L55" s="279">
        <v>10</v>
      </c>
      <c r="M55" s="279">
        <v>3</v>
      </c>
      <c r="N55" s="279">
        <v>1</v>
      </c>
      <c r="O55" s="84">
        <f t="shared" ref="O55:O62" si="11">SUM(C55:N55)</f>
        <v>75</v>
      </c>
    </row>
    <row r="56" spans="1:16">
      <c r="A56" s="206"/>
      <c r="B56" s="196" t="s">
        <v>349</v>
      </c>
      <c r="C56" s="279">
        <v>0</v>
      </c>
      <c r="D56" s="279">
        <v>0</v>
      </c>
      <c r="E56" s="279">
        <v>0</v>
      </c>
      <c r="F56" s="279">
        <v>3</v>
      </c>
      <c r="G56" s="279">
        <v>5</v>
      </c>
      <c r="H56" s="279">
        <v>22</v>
      </c>
      <c r="I56" s="279">
        <v>10</v>
      </c>
      <c r="J56" s="279">
        <v>1</v>
      </c>
      <c r="K56" s="279">
        <v>2</v>
      </c>
      <c r="L56" s="279">
        <v>0</v>
      </c>
      <c r="M56" s="279">
        <v>0</v>
      </c>
      <c r="N56" s="279">
        <v>0</v>
      </c>
      <c r="O56" s="84">
        <f t="shared" si="11"/>
        <v>43</v>
      </c>
    </row>
    <row r="57" spans="1:16">
      <c r="A57" s="206"/>
      <c r="B57" s="196" t="s">
        <v>152</v>
      </c>
      <c r="C57" s="279">
        <v>0</v>
      </c>
      <c r="D57" s="279">
        <v>2</v>
      </c>
      <c r="E57" s="279">
        <v>0</v>
      </c>
      <c r="F57" s="279">
        <v>5</v>
      </c>
      <c r="G57" s="279">
        <v>20</v>
      </c>
      <c r="H57" s="279">
        <v>30</v>
      </c>
      <c r="I57" s="279">
        <v>15</v>
      </c>
      <c r="J57" s="279">
        <v>9</v>
      </c>
      <c r="K57" s="279">
        <v>6</v>
      </c>
      <c r="L57" s="279">
        <v>3</v>
      </c>
      <c r="M57" s="279">
        <v>0</v>
      </c>
      <c r="N57" s="279">
        <v>1</v>
      </c>
      <c r="O57" s="84">
        <f t="shared" si="11"/>
        <v>91</v>
      </c>
    </row>
    <row r="58" spans="1:16">
      <c r="A58" s="206"/>
      <c r="B58" s="196" t="s">
        <v>153</v>
      </c>
      <c r="C58" s="279">
        <v>2</v>
      </c>
      <c r="D58" s="279">
        <v>9</v>
      </c>
      <c r="E58" s="279">
        <v>6</v>
      </c>
      <c r="F58" s="279">
        <v>15</v>
      </c>
      <c r="G58" s="279">
        <v>32</v>
      </c>
      <c r="H58" s="279">
        <v>61</v>
      </c>
      <c r="I58" s="279">
        <v>59</v>
      </c>
      <c r="J58" s="279">
        <v>26</v>
      </c>
      <c r="K58" s="279">
        <v>29</v>
      </c>
      <c r="L58" s="279">
        <v>31</v>
      </c>
      <c r="M58" s="279">
        <v>19</v>
      </c>
      <c r="N58" s="279">
        <v>9</v>
      </c>
      <c r="O58" s="84">
        <f t="shared" si="11"/>
        <v>298</v>
      </c>
    </row>
    <row r="59" spans="1:16">
      <c r="A59" s="206"/>
      <c r="B59" s="196" t="s">
        <v>191</v>
      </c>
      <c r="C59" s="279">
        <v>5</v>
      </c>
      <c r="D59" s="279">
        <v>5</v>
      </c>
      <c r="E59" s="279">
        <v>3</v>
      </c>
      <c r="F59" s="279">
        <v>11</v>
      </c>
      <c r="G59" s="279">
        <v>26</v>
      </c>
      <c r="H59" s="279">
        <v>14</v>
      </c>
      <c r="I59" s="279">
        <v>18</v>
      </c>
      <c r="J59" s="279">
        <v>37</v>
      </c>
      <c r="K59" s="279">
        <v>15</v>
      </c>
      <c r="L59" s="279">
        <v>1</v>
      </c>
      <c r="M59" s="279">
        <v>0</v>
      </c>
      <c r="N59" s="279">
        <v>1</v>
      </c>
      <c r="O59" s="84">
        <f t="shared" si="11"/>
        <v>136</v>
      </c>
    </row>
    <row r="60" spans="1:16">
      <c r="A60" s="161"/>
      <c r="B60" s="197" t="s">
        <v>350</v>
      </c>
      <c r="C60" s="91">
        <f>MEDIAN(C55:C59)</f>
        <v>2</v>
      </c>
      <c r="D60" s="91">
        <f t="shared" ref="D60:N60" si="12">MEDIAN(D55:D59)</f>
        <v>5</v>
      </c>
      <c r="E60" s="91">
        <f t="shared" si="12"/>
        <v>3</v>
      </c>
      <c r="F60" s="91">
        <f t="shared" si="12"/>
        <v>5</v>
      </c>
      <c r="G60" s="91">
        <f t="shared" si="12"/>
        <v>20</v>
      </c>
      <c r="H60" s="91">
        <f t="shared" si="12"/>
        <v>22</v>
      </c>
      <c r="I60" s="91">
        <f t="shared" si="12"/>
        <v>15</v>
      </c>
      <c r="J60" s="91">
        <f t="shared" si="12"/>
        <v>9</v>
      </c>
      <c r="K60" s="91">
        <f t="shared" si="12"/>
        <v>6</v>
      </c>
      <c r="L60" s="91">
        <f t="shared" si="12"/>
        <v>3</v>
      </c>
      <c r="M60" s="91">
        <f t="shared" si="12"/>
        <v>0</v>
      </c>
      <c r="N60" s="91">
        <f t="shared" si="12"/>
        <v>1</v>
      </c>
      <c r="O60" s="85">
        <f t="shared" si="11"/>
        <v>91</v>
      </c>
    </row>
    <row r="61" spans="1:16">
      <c r="A61" s="206"/>
      <c r="B61" s="198" t="s">
        <v>74</v>
      </c>
      <c r="C61" s="86">
        <f>C60*P61/O60</f>
        <v>1.5999999999999999</v>
      </c>
      <c r="D61" s="86">
        <f>D60*P61/O60</f>
        <v>4</v>
      </c>
      <c r="E61" s="86">
        <f>E60*P61/O60</f>
        <v>2.4</v>
      </c>
      <c r="F61" s="86">
        <f>F60*P61/O60</f>
        <v>4</v>
      </c>
      <c r="G61" s="86">
        <f>G60*P61/O60</f>
        <v>16</v>
      </c>
      <c r="H61" s="86">
        <f>H60*P61/O60</f>
        <v>17.599999999999998</v>
      </c>
      <c r="I61" s="86">
        <f>I60*P61/O60</f>
        <v>12</v>
      </c>
      <c r="J61" s="86">
        <f>J60*P61/O60</f>
        <v>7.1999999999999993</v>
      </c>
      <c r="K61" s="86">
        <f>K60*P61/O60</f>
        <v>4.8</v>
      </c>
      <c r="L61" s="86">
        <f>L60*P61/O60</f>
        <v>2.4</v>
      </c>
      <c r="M61" s="86">
        <f>M60*P61/O60</f>
        <v>0</v>
      </c>
      <c r="N61" s="86">
        <f>N60*P61/O60</f>
        <v>0.79999999999999993</v>
      </c>
      <c r="O61" s="87">
        <f t="shared" si="11"/>
        <v>72.8</v>
      </c>
      <c r="P61" s="158">
        <f>O60*80/100</f>
        <v>72.8</v>
      </c>
    </row>
    <row r="62" spans="1:16">
      <c r="A62" s="206"/>
      <c r="B62" s="199" t="s">
        <v>345</v>
      </c>
      <c r="C62" s="88">
        <f>รายเดือน64!B11</f>
        <v>0</v>
      </c>
      <c r="D62" s="88">
        <f>รายเดือน64!C11</f>
        <v>0</v>
      </c>
      <c r="E62" s="88">
        <f>รายเดือน64!D11</f>
        <v>0</v>
      </c>
      <c r="F62" s="88">
        <f>รายเดือน64!E11</f>
        <v>0</v>
      </c>
      <c r="G62" s="88">
        <f>รายเดือน64!F11</f>
        <v>3</v>
      </c>
      <c r="H62" s="88">
        <f>รายเดือน64!G11</f>
        <v>3</v>
      </c>
      <c r="I62" s="88">
        <f>รายเดือน64!H11</f>
        <v>0</v>
      </c>
      <c r="J62" s="88">
        <f>รายเดือน64!I11</f>
        <v>1</v>
      </c>
      <c r="K62" s="88">
        <f>รายเดือน64!J11</f>
        <v>0</v>
      </c>
      <c r="L62" s="88">
        <f>รายเดือน64!K11</f>
        <v>0</v>
      </c>
      <c r="M62" s="88">
        <f>รายเดือน64!L11</f>
        <v>0</v>
      </c>
      <c r="N62" s="88">
        <f>รายเดือน64!M11</f>
        <v>0</v>
      </c>
      <c r="O62" s="89">
        <f t="shared" si="11"/>
        <v>7</v>
      </c>
    </row>
    <row r="63" spans="1:16">
      <c r="A63" s="207"/>
      <c r="B63" s="200" t="s">
        <v>351</v>
      </c>
      <c r="C63" s="30">
        <f>C62</f>
        <v>0</v>
      </c>
      <c r="D63" s="30">
        <f>C62+D62</f>
        <v>0</v>
      </c>
      <c r="E63" s="30">
        <f>C62+D62+E62</f>
        <v>0</v>
      </c>
      <c r="F63" s="30">
        <f>C62+D62+E62+F62</f>
        <v>0</v>
      </c>
      <c r="G63" s="30">
        <f>C62+D62+E62+F62+G62</f>
        <v>3</v>
      </c>
      <c r="H63" s="30">
        <f>C62+D62+E62+F62+G62+H62</f>
        <v>6</v>
      </c>
      <c r="I63" s="30">
        <f>C62+D62+E62+F62+G62+H62+I62</f>
        <v>6</v>
      </c>
      <c r="J63" s="30">
        <f>C62+D62+E62+F62+G62+H62+I62+J62</f>
        <v>7</v>
      </c>
      <c r="K63" s="30">
        <f>C62+D62+E62+F62+G62+H62+I62+J62+K62</f>
        <v>7</v>
      </c>
      <c r="L63" s="30">
        <f>C62+D62+E62+F62+G62+H62+I62+J62+K62+L62</f>
        <v>7</v>
      </c>
      <c r="M63" s="30">
        <f>C62+D62+E62+F62+G62+H62+I62+J62+K62+L62+M62</f>
        <v>7</v>
      </c>
      <c r="N63" s="30">
        <f>C62+D62+E62+F62+G62+H62+I62+J62+K62+L62+M62+N62</f>
        <v>7</v>
      </c>
      <c r="O63" s="90"/>
    </row>
    <row r="64" spans="1:16">
      <c r="A64" s="201"/>
      <c r="B64" s="204" t="s">
        <v>72</v>
      </c>
      <c r="C64" s="167" t="s">
        <v>65</v>
      </c>
      <c r="D64" s="167" t="s">
        <v>66</v>
      </c>
      <c r="E64" s="167" t="s">
        <v>47</v>
      </c>
      <c r="F64" s="167" t="s">
        <v>48</v>
      </c>
      <c r="G64" s="167" t="s">
        <v>49</v>
      </c>
      <c r="H64" s="167" t="s">
        <v>50</v>
      </c>
      <c r="I64" s="167" t="s">
        <v>51</v>
      </c>
      <c r="J64" s="167" t="s">
        <v>52</v>
      </c>
      <c r="K64" s="167" t="s">
        <v>53</v>
      </c>
      <c r="L64" s="167" t="s">
        <v>54</v>
      </c>
      <c r="M64" s="167" t="s">
        <v>55</v>
      </c>
      <c r="N64" s="167" t="s">
        <v>56</v>
      </c>
      <c r="O64" s="167" t="s">
        <v>41</v>
      </c>
    </row>
    <row r="65" spans="1:18">
      <c r="A65" s="201" t="s">
        <v>81</v>
      </c>
      <c r="B65" s="196" t="s">
        <v>348</v>
      </c>
      <c r="C65" s="282">
        <v>9</v>
      </c>
      <c r="D65" s="282">
        <v>7</v>
      </c>
      <c r="E65" s="282">
        <v>3</v>
      </c>
      <c r="F65" s="282">
        <v>1</v>
      </c>
      <c r="G65" s="282">
        <v>1</v>
      </c>
      <c r="H65" s="282">
        <v>0</v>
      </c>
      <c r="I65" s="282">
        <v>11</v>
      </c>
      <c r="J65" s="282">
        <v>9</v>
      </c>
      <c r="K65" s="282">
        <v>5</v>
      </c>
      <c r="L65" s="282">
        <v>6</v>
      </c>
      <c r="M65" s="282">
        <v>5</v>
      </c>
      <c r="N65" s="282">
        <v>2</v>
      </c>
      <c r="O65" s="84">
        <f t="shared" ref="O65:O72" si="13">SUM(C65:N65)</f>
        <v>59</v>
      </c>
    </row>
    <row r="66" spans="1:18">
      <c r="A66" s="195"/>
      <c r="B66" s="196" t="s">
        <v>349</v>
      </c>
      <c r="C66" s="282">
        <v>0</v>
      </c>
      <c r="D66" s="282">
        <v>0</v>
      </c>
      <c r="E66" s="282">
        <v>1</v>
      </c>
      <c r="F66" s="282">
        <v>3</v>
      </c>
      <c r="G66" s="282">
        <v>1</v>
      </c>
      <c r="H66" s="282">
        <v>9</v>
      </c>
      <c r="I66" s="282">
        <v>2</v>
      </c>
      <c r="J66" s="282">
        <v>2</v>
      </c>
      <c r="K66" s="282">
        <v>1</v>
      </c>
      <c r="L66" s="282">
        <v>1</v>
      </c>
      <c r="M66" s="282">
        <v>0</v>
      </c>
      <c r="N66" s="282">
        <v>0</v>
      </c>
      <c r="O66" s="84">
        <f t="shared" si="13"/>
        <v>20</v>
      </c>
    </row>
    <row r="67" spans="1:18">
      <c r="A67" s="195"/>
      <c r="B67" s="196" t="s">
        <v>152</v>
      </c>
      <c r="C67" s="282">
        <v>0</v>
      </c>
      <c r="D67" s="282">
        <v>0</v>
      </c>
      <c r="E67" s="282">
        <v>0</v>
      </c>
      <c r="F67" s="282">
        <v>1</v>
      </c>
      <c r="G67" s="282">
        <v>1</v>
      </c>
      <c r="H67" s="282">
        <v>20</v>
      </c>
      <c r="I67" s="282">
        <v>6</v>
      </c>
      <c r="J67" s="282">
        <v>17</v>
      </c>
      <c r="K67" s="282">
        <v>8</v>
      </c>
      <c r="L67" s="282">
        <v>2</v>
      </c>
      <c r="M67" s="282">
        <v>0</v>
      </c>
      <c r="N67" s="282">
        <v>4</v>
      </c>
      <c r="O67" s="84">
        <f t="shared" si="13"/>
        <v>59</v>
      </c>
    </row>
    <row r="68" spans="1:18">
      <c r="A68" s="195"/>
      <c r="B68" s="196" t="s">
        <v>153</v>
      </c>
      <c r="C68" s="282">
        <v>3</v>
      </c>
      <c r="D68" s="282">
        <v>13</v>
      </c>
      <c r="E68" s="282">
        <v>7</v>
      </c>
      <c r="F68" s="282">
        <v>5</v>
      </c>
      <c r="G68" s="282">
        <v>5</v>
      </c>
      <c r="H68" s="282">
        <v>18</v>
      </c>
      <c r="I68" s="282">
        <v>17</v>
      </c>
      <c r="J68" s="282">
        <v>32</v>
      </c>
      <c r="K68" s="282">
        <v>8</v>
      </c>
      <c r="L68" s="282">
        <v>8</v>
      </c>
      <c r="M68" s="282">
        <v>3</v>
      </c>
      <c r="N68" s="282">
        <v>0</v>
      </c>
      <c r="O68" s="84">
        <f t="shared" si="13"/>
        <v>119</v>
      </c>
    </row>
    <row r="69" spans="1:18">
      <c r="A69" s="195"/>
      <c r="B69" s="196" t="s">
        <v>191</v>
      </c>
      <c r="C69" s="282">
        <v>0</v>
      </c>
      <c r="D69" s="282">
        <v>0</v>
      </c>
      <c r="E69" s="282">
        <v>0</v>
      </c>
      <c r="F69" s="282">
        <v>10</v>
      </c>
      <c r="G69" s="282">
        <v>28</v>
      </c>
      <c r="H69" s="282">
        <v>28</v>
      </c>
      <c r="I69" s="282">
        <v>11</v>
      </c>
      <c r="J69" s="282">
        <v>2</v>
      </c>
      <c r="K69" s="282">
        <v>6</v>
      </c>
      <c r="L69" s="282">
        <v>2</v>
      </c>
      <c r="M69" s="282">
        <v>1</v>
      </c>
      <c r="N69" s="282">
        <v>0</v>
      </c>
      <c r="O69" s="84">
        <f t="shared" si="13"/>
        <v>88</v>
      </c>
    </row>
    <row r="70" spans="1:18">
      <c r="A70" s="161"/>
      <c r="B70" s="197" t="s">
        <v>350</v>
      </c>
      <c r="C70" s="91">
        <f>MEDIAN(C65:C69)</f>
        <v>0</v>
      </c>
      <c r="D70" s="91">
        <f t="shared" ref="D70:N70" si="14">MEDIAN(D65:D69)</f>
        <v>0</v>
      </c>
      <c r="E70" s="91">
        <f t="shared" si="14"/>
        <v>1</v>
      </c>
      <c r="F70" s="91">
        <f t="shared" si="14"/>
        <v>3</v>
      </c>
      <c r="G70" s="91">
        <f t="shared" si="14"/>
        <v>1</v>
      </c>
      <c r="H70" s="91">
        <f t="shared" si="14"/>
        <v>18</v>
      </c>
      <c r="I70" s="91">
        <f t="shared" si="14"/>
        <v>11</v>
      </c>
      <c r="J70" s="91">
        <f t="shared" si="14"/>
        <v>9</v>
      </c>
      <c r="K70" s="91">
        <f t="shared" si="14"/>
        <v>6</v>
      </c>
      <c r="L70" s="91">
        <f t="shared" si="14"/>
        <v>2</v>
      </c>
      <c r="M70" s="91">
        <f t="shared" si="14"/>
        <v>1</v>
      </c>
      <c r="N70" s="91">
        <f t="shared" si="14"/>
        <v>0</v>
      </c>
      <c r="O70" s="85">
        <f t="shared" si="13"/>
        <v>52</v>
      </c>
    </row>
    <row r="71" spans="1:18">
      <c r="A71" s="195"/>
      <c r="B71" s="198" t="s">
        <v>74</v>
      </c>
      <c r="C71" s="86">
        <f>C70*P71/O70</f>
        <v>0</v>
      </c>
      <c r="D71" s="86">
        <f>D70*P71/O70</f>
        <v>0</v>
      </c>
      <c r="E71" s="86">
        <f>E70*P71/O70</f>
        <v>0.8</v>
      </c>
      <c r="F71" s="86">
        <f>F70*P71/O70</f>
        <v>2.4000000000000004</v>
      </c>
      <c r="G71" s="86">
        <f>G70*P71/O70</f>
        <v>0.8</v>
      </c>
      <c r="H71" s="86">
        <f>H70*P71/O70</f>
        <v>14.400000000000002</v>
      </c>
      <c r="I71" s="86">
        <f>I70*P71/O70</f>
        <v>8.8000000000000007</v>
      </c>
      <c r="J71" s="86">
        <f>J70*P71/O70</f>
        <v>7.2000000000000011</v>
      </c>
      <c r="K71" s="86">
        <f>K70*P71/O70</f>
        <v>4.8000000000000007</v>
      </c>
      <c r="L71" s="86">
        <f>L70*P71/O70</f>
        <v>1.6</v>
      </c>
      <c r="M71" s="86">
        <f>M70*P71/O70</f>
        <v>0.8</v>
      </c>
      <c r="N71" s="86">
        <f>N70*P71/O70</f>
        <v>0</v>
      </c>
      <c r="O71" s="87">
        <f t="shared" si="13"/>
        <v>41.6</v>
      </c>
      <c r="P71" s="158">
        <f>O70*80/100</f>
        <v>41.6</v>
      </c>
    </row>
    <row r="72" spans="1:18">
      <c r="A72" s="195"/>
      <c r="B72" s="199" t="s">
        <v>345</v>
      </c>
      <c r="C72" s="88">
        <f>รายเดือน64!B12</f>
        <v>0</v>
      </c>
      <c r="D72" s="88">
        <f>รายเดือน64!C12</f>
        <v>0</v>
      </c>
      <c r="E72" s="88">
        <f>รายเดือน64!D12</f>
        <v>0</v>
      </c>
      <c r="F72" s="88">
        <f>รายเดือน64!E12</f>
        <v>1</v>
      </c>
      <c r="G72" s="88">
        <f>รายเดือน64!F12</f>
        <v>0</v>
      </c>
      <c r="H72" s="88">
        <f>รายเดือน64!G12</f>
        <v>0</v>
      </c>
      <c r="I72" s="88">
        <f>รายเดือน64!H12</f>
        <v>0</v>
      </c>
      <c r="J72" s="88">
        <f>รายเดือน64!I12</f>
        <v>4</v>
      </c>
      <c r="K72" s="88">
        <f>รายเดือน64!J12</f>
        <v>0</v>
      </c>
      <c r="L72" s="88">
        <f>รายเดือน64!K12</f>
        <v>0</v>
      </c>
      <c r="M72" s="88">
        <f>รายเดือน64!L12</f>
        <v>0</v>
      </c>
      <c r="N72" s="88">
        <f>รายเดือน64!M12</f>
        <v>0</v>
      </c>
      <c r="O72" s="89">
        <f t="shared" si="13"/>
        <v>5</v>
      </c>
    </row>
    <row r="73" spans="1:18">
      <c r="A73" s="203"/>
      <c r="B73" s="200" t="s">
        <v>351</v>
      </c>
      <c r="C73" s="30">
        <f>C72</f>
        <v>0</v>
      </c>
      <c r="D73" s="30">
        <f>C72+D72</f>
        <v>0</v>
      </c>
      <c r="E73" s="30">
        <f>C72+D72+E72</f>
        <v>0</v>
      </c>
      <c r="F73" s="30">
        <f>C72+D72+E72+F72</f>
        <v>1</v>
      </c>
      <c r="G73" s="30">
        <f>C72+D72+E72+F72+G72</f>
        <v>1</v>
      </c>
      <c r="H73" s="30">
        <f>C72+D72+E72+F72+G72+H72</f>
        <v>1</v>
      </c>
      <c r="I73" s="30">
        <f>C72+D72+E72+F72+G72+H72+I72</f>
        <v>1</v>
      </c>
      <c r="J73" s="30">
        <f>C72+D72+E72+F72+G72+H72+I72+J72</f>
        <v>5</v>
      </c>
      <c r="K73" s="30">
        <f>C72+D72+E72+F72+G72+H72+I72+J72+K72</f>
        <v>5</v>
      </c>
      <c r="L73" s="30">
        <f>C72+D72+E72+F72+G72+H72+I72+J72+K72+L72</f>
        <v>5</v>
      </c>
      <c r="M73" s="30">
        <f>C72+D72+E72+F72+G72+H72+I72+J72+K72+L72+M72</f>
        <v>5</v>
      </c>
      <c r="N73" s="30">
        <f>C72+D72+E72+F72+G72+H72+I72+J72+K72+L72+M72+N72</f>
        <v>5</v>
      </c>
      <c r="O73" s="90"/>
    </row>
    <row r="74" spans="1:18">
      <c r="A74" s="201"/>
      <c r="B74" s="204" t="s">
        <v>72</v>
      </c>
      <c r="C74" s="167" t="s">
        <v>65</v>
      </c>
      <c r="D74" s="167" t="s">
        <v>66</v>
      </c>
      <c r="E74" s="167" t="s">
        <v>47</v>
      </c>
      <c r="F74" s="167" t="s">
        <v>48</v>
      </c>
      <c r="G74" s="167" t="s">
        <v>49</v>
      </c>
      <c r="H74" s="167" t="s">
        <v>50</v>
      </c>
      <c r="I74" s="167" t="s">
        <v>51</v>
      </c>
      <c r="J74" s="167" t="s">
        <v>52</v>
      </c>
      <c r="K74" s="167" t="s">
        <v>53</v>
      </c>
      <c r="L74" s="167" t="s">
        <v>54</v>
      </c>
      <c r="M74" s="167" t="s">
        <v>55</v>
      </c>
      <c r="N74" s="167" t="s">
        <v>56</v>
      </c>
      <c r="O74" s="167" t="s">
        <v>41</v>
      </c>
    </row>
    <row r="75" spans="1:18">
      <c r="A75" s="201" t="s">
        <v>82</v>
      </c>
      <c r="B75" s="196" t="s">
        <v>348</v>
      </c>
      <c r="C75" s="283">
        <v>4</v>
      </c>
      <c r="D75" s="283">
        <v>2</v>
      </c>
      <c r="E75" s="283">
        <v>4</v>
      </c>
      <c r="F75" s="283">
        <v>3</v>
      </c>
      <c r="G75" s="283">
        <v>3</v>
      </c>
      <c r="H75" s="283">
        <v>5</v>
      </c>
      <c r="I75" s="283">
        <v>25</v>
      </c>
      <c r="J75" s="283">
        <v>26</v>
      </c>
      <c r="K75" s="283">
        <v>21</v>
      </c>
      <c r="L75" s="283">
        <v>13</v>
      </c>
      <c r="M75" s="283">
        <v>5</v>
      </c>
      <c r="N75" s="283">
        <v>2</v>
      </c>
      <c r="O75" s="84">
        <f t="shared" ref="O75:O82" si="15">SUM(C75:N75)</f>
        <v>113</v>
      </c>
    </row>
    <row r="76" spans="1:18">
      <c r="A76" s="195"/>
      <c r="B76" s="196" t="s">
        <v>349</v>
      </c>
      <c r="C76" s="283">
        <v>1</v>
      </c>
      <c r="D76" s="283">
        <v>0</v>
      </c>
      <c r="E76" s="283">
        <v>0</v>
      </c>
      <c r="F76" s="283">
        <v>0</v>
      </c>
      <c r="G76" s="283">
        <v>0</v>
      </c>
      <c r="H76" s="283">
        <v>13</v>
      </c>
      <c r="I76" s="283">
        <v>8</v>
      </c>
      <c r="J76" s="283">
        <v>13</v>
      </c>
      <c r="K76" s="283">
        <v>0</v>
      </c>
      <c r="L76" s="283">
        <v>1</v>
      </c>
      <c r="M76" s="283">
        <v>0</v>
      </c>
      <c r="N76" s="283">
        <v>0</v>
      </c>
      <c r="O76" s="84">
        <f t="shared" si="15"/>
        <v>36</v>
      </c>
    </row>
    <row r="77" spans="1:18">
      <c r="A77" s="195"/>
      <c r="B77" s="196" t="s">
        <v>152</v>
      </c>
      <c r="C77" s="283">
        <v>1</v>
      </c>
      <c r="D77" s="283">
        <v>0</v>
      </c>
      <c r="E77" s="283">
        <v>0</v>
      </c>
      <c r="F77" s="283">
        <v>0</v>
      </c>
      <c r="G77" s="283">
        <v>5</v>
      </c>
      <c r="H77" s="283">
        <v>14</v>
      </c>
      <c r="I77" s="283">
        <v>18</v>
      </c>
      <c r="J77" s="283">
        <v>20</v>
      </c>
      <c r="K77" s="283">
        <v>4</v>
      </c>
      <c r="L77" s="283">
        <v>1</v>
      </c>
      <c r="M77" s="283">
        <v>6</v>
      </c>
      <c r="N77" s="283">
        <v>16</v>
      </c>
      <c r="O77" s="84">
        <f t="shared" si="15"/>
        <v>85</v>
      </c>
      <c r="R77" s="223"/>
    </row>
    <row r="78" spans="1:18">
      <c r="A78" s="195"/>
      <c r="B78" s="196" t="s">
        <v>153</v>
      </c>
      <c r="C78" s="283">
        <v>8</v>
      </c>
      <c r="D78" s="283">
        <v>5</v>
      </c>
      <c r="E78" s="283">
        <v>13</v>
      </c>
      <c r="F78" s="283">
        <v>6</v>
      </c>
      <c r="G78" s="283">
        <v>29</v>
      </c>
      <c r="H78" s="283">
        <v>86</v>
      </c>
      <c r="I78" s="283">
        <v>85</v>
      </c>
      <c r="J78" s="283">
        <v>38</v>
      </c>
      <c r="K78" s="283">
        <v>20</v>
      </c>
      <c r="L78" s="283">
        <v>21</v>
      </c>
      <c r="M78" s="283">
        <v>21</v>
      </c>
      <c r="N78" s="283">
        <v>2</v>
      </c>
      <c r="O78" s="84">
        <f t="shared" si="15"/>
        <v>334</v>
      </c>
    </row>
    <row r="79" spans="1:18">
      <c r="A79" s="195"/>
      <c r="B79" s="196" t="s">
        <v>191</v>
      </c>
      <c r="C79" s="283">
        <v>6</v>
      </c>
      <c r="D79" s="283">
        <v>9</v>
      </c>
      <c r="E79" s="283">
        <v>10</v>
      </c>
      <c r="F79" s="283">
        <v>10</v>
      </c>
      <c r="G79" s="283">
        <v>25</v>
      </c>
      <c r="H79" s="283">
        <v>14</v>
      </c>
      <c r="I79" s="283">
        <v>27</v>
      </c>
      <c r="J79" s="283">
        <v>16</v>
      </c>
      <c r="K79" s="283">
        <v>7</v>
      </c>
      <c r="L79" s="283">
        <v>1</v>
      </c>
      <c r="M79" s="283">
        <v>1</v>
      </c>
      <c r="N79" s="283">
        <v>1</v>
      </c>
      <c r="O79" s="84">
        <f t="shared" si="15"/>
        <v>127</v>
      </c>
    </row>
    <row r="80" spans="1:18">
      <c r="A80" s="161"/>
      <c r="B80" s="197" t="s">
        <v>350</v>
      </c>
      <c r="C80" s="91">
        <f>MEDIAN(C75:C79)</f>
        <v>4</v>
      </c>
      <c r="D80" s="91">
        <f t="shared" ref="D80:N80" si="16">MEDIAN(D75:D79)</f>
        <v>2</v>
      </c>
      <c r="E80" s="91">
        <f t="shared" si="16"/>
        <v>4</v>
      </c>
      <c r="F80" s="91">
        <f t="shared" si="16"/>
        <v>3</v>
      </c>
      <c r="G80" s="91">
        <f t="shared" si="16"/>
        <v>5</v>
      </c>
      <c r="H80" s="91">
        <f t="shared" si="16"/>
        <v>14</v>
      </c>
      <c r="I80" s="91">
        <f t="shared" si="16"/>
        <v>25</v>
      </c>
      <c r="J80" s="91">
        <f t="shared" si="16"/>
        <v>20</v>
      </c>
      <c r="K80" s="91">
        <f t="shared" si="16"/>
        <v>7</v>
      </c>
      <c r="L80" s="91">
        <f t="shared" si="16"/>
        <v>1</v>
      </c>
      <c r="M80" s="91">
        <f t="shared" si="16"/>
        <v>5</v>
      </c>
      <c r="N80" s="91">
        <f t="shared" si="16"/>
        <v>2</v>
      </c>
      <c r="O80" s="85">
        <f t="shared" si="15"/>
        <v>92</v>
      </c>
    </row>
    <row r="81" spans="1:16">
      <c r="A81" s="195"/>
      <c r="B81" s="198" t="s">
        <v>74</v>
      </c>
      <c r="C81" s="86">
        <f>C80*P81/O80</f>
        <v>3.1999999999999997</v>
      </c>
      <c r="D81" s="86">
        <f>D80*P81/O80</f>
        <v>1.5999999999999999</v>
      </c>
      <c r="E81" s="86">
        <f>E80*P81/O80</f>
        <v>3.1999999999999997</v>
      </c>
      <c r="F81" s="86">
        <f>F80*P81/O80</f>
        <v>2.4</v>
      </c>
      <c r="G81" s="86">
        <f>G80*P81/O80</f>
        <v>4</v>
      </c>
      <c r="H81" s="86">
        <f>H80*P81/O80</f>
        <v>11.2</v>
      </c>
      <c r="I81" s="86">
        <f>I80*P81/O80</f>
        <v>19.999999999999996</v>
      </c>
      <c r="J81" s="86">
        <f>J80*P81/O80</f>
        <v>16</v>
      </c>
      <c r="K81" s="86">
        <f>K80*P81/O80</f>
        <v>5.6</v>
      </c>
      <c r="L81" s="86">
        <f>L80*P81/O80</f>
        <v>0.79999999999999993</v>
      </c>
      <c r="M81" s="86">
        <f>M80*P81/O80</f>
        <v>4</v>
      </c>
      <c r="N81" s="86">
        <f>N80*P81/O80</f>
        <v>1.5999999999999999</v>
      </c>
      <c r="O81" s="87">
        <f t="shared" si="15"/>
        <v>73.59999999999998</v>
      </c>
      <c r="P81" s="158">
        <f>O80*80/100</f>
        <v>73.599999999999994</v>
      </c>
    </row>
    <row r="82" spans="1:16">
      <c r="A82" s="195"/>
      <c r="B82" s="199" t="s">
        <v>345</v>
      </c>
      <c r="C82" s="88">
        <f>รายเดือน64!B13</f>
        <v>0</v>
      </c>
      <c r="D82" s="88">
        <f>รายเดือน64!C13</f>
        <v>0</v>
      </c>
      <c r="E82" s="88">
        <f>รายเดือน64!D13</f>
        <v>0</v>
      </c>
      <c r="F82" s="88">
        <f>รายเดือน64!E13</f>
        <v>0</v>
      </c>
      <c r="G82" s="88">
        <f>รายเดือน64!F13</f>
        <v>0</v>
      </c>
      <c r="H82" s="88">
        <f>รายเดือน64!G13</f>
        <v>0</v>
      </c>
      <c r="I82" s="88">
        <f>รายเดือน64!H13</f>
        <v>0</v>
      </c>
      <c r="J82" s="88">
        <f>รายเดือน64!I13</f>
        <v>1</v>
      </c>
      <c r="K82" s="88">
        <f>รายเดือน64!J13</f>
        <v>1</v>
      </c>
      <c r="L82" s="88">
        <f>รายเดือน64!K13</f>
        <v>0</v>
      </c>
      <c r="M82" s="88">
        <f>รายเดือน64!L13</f>
        <v>0</v>
      </c>
      <c r="N82" s="88">
        <f>รายเดือน64!M13</f>
        <v>0</v>
      </c>
      <c r="O82" s="89">
        <f t="shared" si="15"/>
        <v>2</v>
      </c>
    </row>
    <row r="83" spans="1:16">
      <c r="A83" s="203"/>
      <c r="B83" s="200" t="s">
        <v>351</v>
      </c>
      <c r="C83" s="30">
        <f>C82</f>
        <v>0</v>
      </c>
      <c r="D83" s="30">
        <f>C82+D82</f>
        <v>0</v>
      </c>
      <c r="E83" s="30">
        <f>C82+D82+E82</f>
        <v>0</v>
      </c>
      <c r="F83" s="30">
        <f>C82+D82+E82+F82</f>
        <v>0</v>
      </c>
      <c r="G83" s="30">
        <f>C82+D82+E82+F82+G82</f>
        <v>0</v>
      </c>
      <c r="H83" s="30">
        <f>C82+D82+E82+F82+G82+H82</f>
        <v>0</v>
      </c>
      <c r="I83" s="30">
        <f>C82+D82+E82+F82+G82+H82+I82</f>
        <v>0</v>
      </c>
      <c r="J83" s="30">
        <f>C82+D82+E82+F82+G82+H82+I82+J82</f>
        <v>1</v>
      </c>
      <c r="K83" s="30">
        <f>C82+D82+E82+F82+G82+H82+I82+J82+K82</f>
        <v>2</v>
      </c>
      <c r="L83" s="30">
        <f>C82+D82+E82+F82+G82+H82+I82+J82+K82+L82</f>
        <v>2</v>
      </c>
      <c r="M83" s="30">
        <f>C82+D82+E82+F82+G82+H82+I82+J82+K82+L82+M82</f>
        <v>2</v>
      </c>
      <c r="N83" s="30">
        <f>C82+D82+E82+F82+G82+H82+I82+J82+K82+L82+M82+N82</f>
        <v>2</v>
      </c>
      <c r="O83" s="90"/>
    </row>
    <row r="84" spans="1:16">
      <c r="A84" s="201" t="s">
        <v>83</v>
      </c>
      <c r="B84" s="204" t="s">
        <v>72</v>
      </c>
      <c r="C84" s="167" t="s">
        <v>65</v>
      </c>
      <c r="D84" s="167" t="s">
        <v>66</v>
      </c>
      <c r="E84" s="167" t="s">
        <v>47</v>
      </c>
      <c r="F84" s="167" t="s">
        <v>48</v>
      </c>
      <c r="G84" s="167" t="s">
        <v>49</v>
      </c>
      <c r="H84" s="167" t="s">
        <v>50</v>
      </c>
      <c r="I84" s="167" t="s">
        <v>51</v>
      </c>
      <c r="J84" s="167" t="s">
        <v>52</v>
      </c>
      <c r="K84" s="167" t="s">
        <v>53</v>
      </c>
      <c r="L84" s="167" t="s">
        <v>54</v>
      </c>
      <c r="M84" s="167" t="s">
        <v>55</v>
      </c>
      <c r="N84" s="167" t="s">
        <v>56</v>
      </c>
      <c r="O84" s="167" t="s">
        <v>41</v>
      </c>
    </row>
    <row r="85" spans="1:16">
      <c r="A85" s="195"/>
      <c r="B85" s="196" t="s">
        <v>348</v>
      </c>
      <c r="C85" s="284">
        <v>12</v>
      </c>
      <c r="D85" s="284">
        <v>14</v>
      </c>
      <c r="E85" s="284">
        <v>12</v>
      </c>
      <c r="F85" s="284">
        <v>6</v>
      </c>
      <c r="G85" s="284">
        <v>1</v>
      </c>
      <c r="H85" s="284">
        <v>1</v>
      </c>
      <c r="I85" s="284">
        <v>13</v>
      </c>
      <c r="J85" s="284">
        <v>13</v>
      </c>
      <c r="K85" s="284">
        <v>9</v>
      </c>
      <c r="L85" s="284">
        <v>5</v>
      </c>
      <c r="M85" s="284">
        <v>1</v>
      </c>
      <c r="N85" s="284">
        <v>1</v>
      </c>
      <c r="O85" s="84">
        <f t="shared" ref="O85:O92" si="17">SUM(C85:N85)</f>
        <v>88</v>
      </c>
    </row>
    <row r="86" spans="1:16">
      <c r="A86" s="195"/>
      <c r="B86" s="196" t="s">
        <v>349</v>
      </c>
      <c r="C86" s="284">
        <v>0</v>
      </c>
      <c r="D86" s="284">
        <v>0</v>
      </c>
      <c r="E86" s="284">
        <v>1</v>
      </c>
      <c r="F86" s="284">
        <v>1</v>
      </c>
      <c r="G86" s="284">
        <v>7</v>
      </c>
      <c r="H86" s="284">
        <v>13</v>
      </c>
      <c r="I86" s="284">
        <v>7</v>
      </c>
      <c r="J86" s="284">
        <v>3</v>
      </c>
      <c r="K86" s="284">
        <v>4</v>
      </c>
      <c r="L86" s="284">
        <v>3</v>
      </c>
      <c r="M86" s="284">
        <v>1</v>
      </c>
      <c r="N86" s="284">
        <v>0</v>
      </c>
      <c r="O86" s="84">
        <f t="shared" si="17"/>
        <v>40</v>
      </c>
    </row>
    <row r="87" spans="1:16">
      <c r="A87" s="195"/>
      <c r="B87" s="196" t="s">
        <v>152</v>
      </c>
      <c r="C87" s="284">
        <v>1</v>
      </c>
      <c r="D87" s="284">
        <v>0</v>
      </c>
      <c r="E87" s="284">
        <v>0</v>
      </c>
      <c r="F87" s="284">
        <v>0</v>
      </c>
      <c r="G87" s="284">
        <v>3</v>
      </c>
      <c r="H87" s="284">
        <v>24</v>
      </c>
      <c r="I87" s="284">
        <v>21</v>
      </c>
      <c r="J87" s="284">
        <v>12</v>
      </c>
      <c r="K87" s="284">
        <v>17</v>
      </c>
      <c r="L87" s="284">
        <v>9</v>
      </c>
      <c r="M87" s="284">
        <v>3</v>
      </c>
      <c r="N87" s="284">
        <v>2</v>
      </c>
      <c r="O87" s="84">
        <f t="shared" si="17"/>
        <v>92</v>
      </c>
    </row>
    <row r="88" spans="1:16">
      <c r="A88" s="195"/>
      <c r="B88" s="196" t="s">
        <v>153</v>
      </c>
      <c r="C88" s="284">
        <v>13</v>
      </c>
      <c r="D88" s="284">
        <v>9</v>
      </c>
      <c r="E88" s="284">
        <v>7</v>
      </c>
      <c r="F88" s="284">
        <v>12</v>
      </c>
      <c r="G88" s="284">
        <v>28</v>
      </c>
      <c r="H88" s="284">
        <v>41</v>
      </c>
      <c r="I88" s="284">
        <v>48</v>
      </c>
      <c r="J88" s="284">
        <v>36</v>
      </c>
      <c r="K88" s="284">
        <v>21</v>
      </c>
      <c r="L88" s="284">
        <v>23</v>
      </c>
      <c r="M88" s="284">
        <v>9</v>
      </c>
      <c r="N88" s="284">
        <v>1</v>
      </c>
      <c r="O88" s="84">
        <f t="shared" si="17"/>
        <v>248</v>
      </c>
    </row>
    <row r="89" spans="1:16">
      <c r="A89" s="195"/>
      <c r="B89" s="196" t="s">
        <v>191</v>
      </c>
      <c r="C89" s="284">
        <v>5</v>
      </c>
      <c r="D89" s="284">
        <v>5</v>
      </c>
      <c r="E89" s="284">
        <v>2</v>
      </c>
      <c r="F89" s="284">
        <v>14</v>
      </c>
      <c r="G89" s="284">
        <v>5</v>
      </c>
      <c r="H89" s="284">
        <v>18</v>
      </c>
      <c r="I89" s="284">
        <v>30</v>
      </c>
      <c r="J89" s="284">
        <v>33</v>
      </c>
      <c r="K89" s="284">
        <v>13</v>
      </c>
      <c r="L89" s="284">
        <v>0</v>
      </c>
      <c r="M89" s="284">
        <v>0</v>
      </c>
      <c r="N89" s="284">
        <v>0</v>
      </c>
      <c r="O89" s="84">
        <f t="shared" si="17"/>
        <v>125</v>
      </c>
    </row>
    <row r="90" spans="1:16">
      <c r="A90" s="161"/>
      <c r="B90" s="197" t="s">
        <v>350</v>
      </c>
      <c r="C90" s="91">
        <f>MEDIAN(C85:C89)</f>
        <v>5</v>
      </c>
      <c r="D90" s="91">
        <f t="shared" ref="D90:N90" si="18">MEDIAN(D85:D89)</f>
        <v>5</v>
      </c>
      <c r="E90" s="91">
        <f t="shared" si="18"/>
        <v>2</v>
      </c>
      <c r="F90" s="91">
        <f t="shared" si="18"/>
        <v>6</v>
      </c>
      <c r="G90" s="91">
        <f t="shared" si="18"/>
        <v>5</v>
      </c>
      <c r="H90" s="91">
        <f t="shared" si="18"/>
        <v>18</v>
      </c>
      <c r="I90" s="91">
        <f t="shared" si="18"/>
        <v>21</v>
      </c>
      <c r="J90" s="91">
        <f t="shared" si="18"/>
        <v>13</v>
      </c>
      <c r="K90" s="91">
        <f t="shared" si="18"/>
        <v>13</v>
      </c>
      <c r="L90" s="91">
        <f t="shared" si="18"/>
        <v>5</v>
      </c>
      <c r="M90" s="91">
        <f t="shared" si="18"/>
        <v>1</v>
      </c>
      <c r="N90" s="91">
        <f t="shared" si="18"/>
        <v>1</v>
      </c>
      <c r="O90" s="85">
        <f t="shared" si="17"/>
        <v>95</v>
      </c>
    </row>
    <row r="91" spans="1:16">
      <c r="A91" s="195"/>
      <c r="B91" s="198" t="s">
        <v>74</v>
      </c>
      <c r="C91" s="86">
        <f>C90*P91/O90</f>
        <v>4</v>
      </c>
      <c r="D91" s="86">
        <f>D90*P91/O90</f>
        <v>4</v>
      </c>
      <c r="E91" s="86">
        <f>E90*P91/O90</f>
        <v>1.6</v>
      </c>
      <c r="F91" s="86">
        <f>F90*P91/O90</f>
        <v>4.8</v>
      </c>
      <c r="G91" s="86">
        <f>G90*P91/O90</f>
        <v>4</v>
      </c>
      <c r="H91" s="86">
        <f>H90*P91/O90</f>
        <v>14.4</v>
      </c>
      <c r="I91" s="86">
        <f>I90*P91/O90</f>
        <v>16.8</v>
      </c>
      <c r="J91" s="86">
        <f>J90*P91/O90</f>
        <v>10.4</v>
      </c>
      <c r="K91" s="86">
        <f>K90*P91/O90</f>
        <v>10.4</v>
      </c>
      <c r="L91" s="86">
        <f>L90*P91/O90</f>
        <v>4</v>
      </c>
      <c r="M91" s="86">
        <f>M90*P91/O90</f>
        <v>0.8</v>
      </c>
      <c r="N91" s="86">
        <f>N90*P91/O90</f>
        <v>0.8</v>
      </c>
      <c r="O91" s="87">
        <f t="shared" si="17"/>
        <v>75.999999999999986</v>
      </c>
      <c r="P91" s="158">
        <f>O90*80/100</f>
        <v>76</v>
      </c>
    </row>
    <row r="92" spans="1:16">
      <c r="A92" s="195"/>
      <c r="B92" s="199" t="s">
        <v>345</v>
      </c>
      <c r="C92" s="88">
        <f>รายเดือน64!B16</f>
        <v>0</v>
      </c>
      <c r="D92" s="88">
        <f>รายเดือน64!C16</f>
        <v>0</v>
      </c>
      <c r="E92" s="88">
        <f>รายเดือน64!D16</f>
        <v>0</v>
      </c>
      <c r="F92" s="88">
        <f>รายเดือน64!E16</f>
        <v>2</v>
      </c>
      <c r="G92" s="88">
        <f>รายเดือน64!F16</f>
        <v>1</v>
      </c>
      <c r="H92" s="88">
        <f>รายเดือน64!G16</f>
        <v>0</v>
      </c>
      <c r="I92" s="88">
        <f>รายเดือน64!H16</f>
        <v>0</v>
      </c>
      <c r="J92" s="88">
        <f>รายเดือน64!I16</f>
        <v>1</v>
      </c>
      <c r="K92" s="88">
        <f>รายเดือน64!J16</f>
        <v>0</v>
      </c>
      <c r="L92" s="88">
        <f>รายเดือน64!K16</f>
        <v>0</v>
      </c>
      <c r="M92" s="88">
        <f>รายเดือน64!L16</f>
        <v>0</v>
      </c>
      <c r="N92" s="88">
        <f>รายเดือน64!M16</f>
        <v>0</v>
      </c>
      <c r="O92" s="89">
        <f t="shared" si="17"/>
        <v>4</v>
      </c>
    </row>
    <row r="93" spans="1:16">
      <c r="A93" s="203"/>
      <c r="B93" s="200" t="s">
        <v>351</v>
      </c>
      <c r="C93" s="30">
        <f>C92</f>
        <v>0</v>
      </c>
      <c r="D93" s="30">
        <f>C92+D92</f>
        <v>0</v>
      </c>
      <c r="E93" s="30">
        <f>C92+D92+E92</f>
        <v>0</v>
      </c>
      <c r="F93" s="30">
        <f>C92+D92+E92+F92</f>
        <v>2</v>
      </c>
      <c r="G93" s="30">
        <f>C92+D92+E92+F92+G92</f>
        <v>3</v>
      </c>
      <c r="H93" s="30">
        <f>C92+D92+E92+F92+G92+H92</f>
        <v>3</v>
      </c>
      <c r="I93" s="30">
        <f>C92+D92+E92+F92+G92+H92+I92</f>
        <v>3</v>
      </c>
      <c r="J93" s="30">
        <f>C92+D92+E92+F92+G92+H92+I92+J92</f>
        <v>4</v>
      </c>
      <c r="K93" s="30">
        <f>C92+D92+E92+F92+G92+H92+I92+J92+K92</f>
        <v>4</v>
      </c>
      <c r="L93" s="30">
        <f>C92+D92+E92+F92+G92+H92+I92+J92+K92+L92</f>
        <v>4</v>
      </c>
      <c r="M93" s="30">
        <f>C92+D92+E92+F92+G92+H92+I92+J92+K92+L92+M92</f>
        <v>4</v>
      </c>
      <c r="N93" s="30">
        <f>C92+D92+E92+F92+G92+H92+I92+J92+K92+L92+M92+N92</f>
        <v>4</v>
      </c>
      <c r="O93" s="90"/>
    </row>
    <row r="94" spans="1:16">
      <c r="A94" s="201" t="s">
        <v>84</v>
      </c>
      <c r="B94" s="204" t="s">
        <v>72</v>
      </c>
      <c r="C94" s="167" t="s">
        <v>65</v>
      </c>
      <c r="D94" s="167" t="s">
        <v>66</v>
      </c>
      <c r="E94" s="167" t="s">
        <v>47</v>
      </c>
      <c r="F94" s="167" t="s">
        <v>48</v>
      </c>
      <c r="G94" s="167" t="s">
        <v>49</v>
      </c>
      <c r="H94" s="167" t="s">
        <v>50</v>
      </c>
      <c r="I94" s="167" t="s">
        <v>51</v>
      </c>
      <c r="J94" s="167" t="s">
        <v>52</v>
      </c>
      <c r="K94" s="167" t="s">
        <v>53</v>
      </c>
      <c r="L94" s="167" t="s">
        <v>54</v>
      </c>
      <c r="M94" s="167" t="s">
        <v>55</v>
      </c>
      <c r="N94" s="167" t="s">
        <v>56</v>
      </c>
      <c r="O94" s="167" t="s">
        <v>41</v>
      </c>
    </row>
    <row r="95" spans="1:16">
      <c r="A95" s="195"/>
      <c r="B95" s="196" t="s">
        <v>348</v>
      </c>
      <c r="C95" s="285">
        <v>16</v>
      </c>
      <c r="D95" s="285">
        <v>8</v>
      </c>
      <c r="E95" s="285">
        <v>8</v>
      </c>
      <c r="F95" s="285">
        <v>4</v>
      </c>
      <c r="G95" s="285">
        <v>5</v>
      </c>
      <c r="H95" s="285">
        <v>5</v>
      </c>
      <c r="I95" s="285">
        <v>3</v>
      </c>
      <c r="J95" s="285">
        <v>11</v>
      </c>
      <c r="K95" s="285">
        <v>12</v>
      </c>
      <c r="L95" s="285">
        <v>7</v>
      </c>
      <c r="M95" s="285">
        <v>1</v>
      </c>
      <c r="N95" s="285">
        <v>2</v>
      </c>
      <c r="O95" s="84">
        <f t="shared" ref="O95:O102" si="19">SUM(C95:N95)</f>
        <v>82</v>
      </c>
    </row>
    <row r="96" spans="1:16">
      <c r="A96" s="195"/>
      <c r="B96" s="196" t="s">
        <v>349</v>
      </c>
      <c r="C96" s="285">
        <v>0</v>
      </c>
      <c r="D96" s="285">
        <v>0</v>
      </c>
      <c r="E96" s="285">
        <v>3</v>
      </c>
      <c r="F96" s="285">
        <v>0</v>
      </c>
      <c r="G96" s="285">
        <v>1</v>
      </c>
      <c r="H96" s="285">
        <v>24</v>
      </c>
      <c r="I96" s="285">
        <v>11</v>
      </c>
      <c r="J96" s="285">
        <v>22</v>
      </c>
      <c r="K96" s="285">
        <v>12</v>
      </c>
      <c r="L96" s="285">
        <v>1</v>
      </c>
      <c r="M96" s="285">
        <v>0</v>
      </c>
      <c r="N96" s="285">
        <v>1</v>
      </c>
      <c r="O96" s="84">
        <f t="shared" si="19"/>
        <v>75</v>
      </c>
    </row>
    <row r="97" spans="1:16">
      <c r="A97" s="195"/>
      <c r="B97" s="196" t="s">
        <v>152</v>
      </c>
      <c r="C97" s="285">
        <v>1</v>
      </c>
      <c r="D97" s="285">
        <v>0</v>
      </c>
      <c r="E97" s="285">
        <v>1</v>
      </c>
      <c r="F97" s="285">
        <v>2</v>
      </c>
      <c r="G97" s="285">
        <v>22</v>
      </c>
      <c r="H97" s="285">
        <v>60</v>
      </c>
      <c r="I97" s="285">
        <v>51</v>
      </c>
      <c r="J97" s="285">
        <v>33</v>
      </c>
      <c r="K97" s="285">
        <v>25</v>
      </c>
      <c r="L97" s="285">
        <v>2</v>
      </c>
      <c r="M97" s="285">
        <v>5</v>
      </c>
      <c r="N97" s="285">
        <v>10</v>
      </c>
      <c r="O97" s="84">
        <f t="shared" si="19"/>
        <v>212</v>
      </c>
    </row>
    <row r="98" spans="1:16">
      <c r="A98" s="195"/>
      <c r="B98" s="196" t="s">
        <v>153</v>
      </c>
      <c r="C98" s="285">
        <v>4</v>
      </c>
      <c r="D98" s="285">
        <v>10</v>
      </c>
      <c r="E98" s="285">
        <v>9</v>
      </c>
      <c r="F98" s="285">
        <v>8</v>
      </c>
      <c r="G98" s="285">
        <v>36</v>
      </c>
      <c r="H98" s="285">
        <v>77</v>
      </c>
      <c r="I98" s="285">
        <v>50</v>
      </c>
      <c r="J98" s="285">
        <v>32</v>
      </c>
      <c r="K98" s="285">
        <v>65</v>
      </c>
      <c r="L98" s="285">
        <v>35</v>
      </c>
      <c r="M98" s="285">
        <v>17</v>
      </c>
      <c r="N98" s="285">
        <v>12</v>
      </c>
      <c r="O98" s="84">
        <f t="shared" si="19"/>
        <v>355</v>
      </c>
    </row>
    <row r="99" spans="1:16">
      <c r="A99" s="195"/>
      <c r="B99" s="196" t="s">
        <v>191</v>
      </c>
      <c r="C99" s="285">
        <v>6</v>
      </c>
      <c r="D99" s="285">
        <v>3</v>
      </c>
      <c r="E99" s="285">
        <v>3</v>
      </c>
      <c r="F99" s="285">
        <v>7</v>
      </c>
      <c r="G99" s="285">
        <v>18</v>
      </c>
      <c r="H99" s="285">
        <v>28</v>
      </c>
      <c r="I99" s="285">
        <v>15</v>
      </c>
      <c r="J99" s="285">
        <v>14</v>
      </c>
      <c r="K99" s="285">
        <v>16</v>
      </c>
      <c r="L99" s="285">
        <v>9</v>
      </c>
      <c r="M99" s="285">
        <v>3</v>
      </c>
      <c r="N99" s="285">
        <v>0</v>
      </c>
      <c r="O99" s="84">
        <f t="shared" si="19"/>
        <v>122</v>
      </c>
    </row>
    <row r="100" spans="1:16">
      <c r="A100" s="161"/>
      <c r="B100" s="197" t="s">
        <v>350</v>
      </c>
      <c r="C100" s="91">
        <f>MEDIAN(C95:C99)</f>
        <v>4</v>
      </c>
      <c r="D100" s="91">
        <f t="shared" ref="D100:N100" si="20">MEDIAN(D95:D99)</f>
        <v>3</v>
      </c>
      <c r="E100" s="91">
        <f t="shared" si="20"/>
        <v>3</v>
      </c>
      <c r="F100" s="91">
        <f t="shared" si="20"/>
        <v>4</v>
      </c>
      <c r="G100" s="91">
        <f t="shared" si="20"/>
        <v>18</v>
      </c>
      <c r="H100" s="91">
        <f t="shared" si="20"/>
        <v>28</v>
      </c>
      <c r="I100" s="91">
        <f t="shared" si="20"/>
        <v>15</v>
      </c>
      <c r="J100" s="91">
        <f t="shared" si="20"/>
        <v>22</v>
      </c>
      <c r="K100" s="91">
        <f t="shared" si="20"/>
        <v>16</v>
      </c>
      <c r="L100" s="91">
        <f t="shared" si="20"/>
        <v>7</v>
      </c>
      <c r="M100" s="91">
        <f t="shared" si="20"/>
        <v>3</v>
      </c>
      <c r="N100" s="91">
        <f t="shared" si="20"/>
        <v>2</v>
      </c>
      <c r="O100" s="85">
        <f t="shared" si="19"/>
        <v>125</v>
      </c>
    </row>
    <row r="101" spans="1:16">
      <c r="A101" s="195"/>
      <c r="B101" s="198" t="s">
        <v>74</v>
      </c>
      <c r="C101" s="86">
        <f>C100*P101/O100</f>
        <v>3.2</v>
      </c>
      <c r="D101" s="86">
        <f>D100*P101/O100</f>
        <v>2.4</v>
      </c>
      <c r="E101" s="86">
        <f>E100*P101/O100</f>
        <v>2.4</v>
      </c>
      <c r="F101" s="86">
        <f>F100*P101/O100</f>
        <v>3.2</v>
      </c>
      <c r="G101" s="86">
        <f>G100*P101/O100</f>
        <v>14.4</v>
      </c>
      <c r="H101" s="86">
        <f>H100*P101/O100</f>
        <v>22.4</v>
      </c>
      <c r="I101" s="86">
        <f>I100*P101/O100</f>
        <v>12</v>
      </c>
      <c r="J101" s="86">
        <f>J100*P101/O100</f>
        <v>17.600000000000001</v>
      </c>
      <c r="K101" s="86">
        <f>K100*P101/O100</f>
        <v>12.8</v>
      </c>
      <c r="L101" s="86">
        <f>L100*P101/O100</f>
        <v>5.6</v>
      </c>
      <c r="M101" s="86">
        <f>M100*P101/O100</f>
        <v>2.4</v>
      </c>
      <c r="N101" s="86">
        <f>N100*P101/O100</f>
        <v>1.6</v>
      </c>
      <c r="O101" s="87">
        <f t="shared" si="19"/>
        <v>99.999999999999986</v>
      </c>
      <c r="P101" s="158">
        <f>O100*80/100</f>
        <v>100</v>
      </c>
    </row>
    <row r="102" spans="1:16">
      <c r="A102" s="195"/>
      <c r="B102" s="199" t="s">
        <v>345</v>
      </c>
      <c r="C102" s="88">
        <f>รายเดือน64!B17</f>
        <v>0</v>
      </c>
      <c r="D102" s="88">
        <f>รายเดือน64!C17</f>
        <v>0</v>
      </c>
      <c r="E102" s="88">
        <f>รายเดือน64!D17</f>
        <v>2</v>
      </c>
      <c r="F102" s="88">
        <f>รายเดือน64!E17</f>
        <v>0</v>
      </c>
      <c r="G102" s="88">
        <f>รายเดือน64!F17</f>
        <v>1</v>
      </c>
      <c r="H102" s="88">
        <f>รายเดือน64!G17</f>
        <v>6</v>
      </c>
      <c r="I102" s="88">
        <f>รายเดือน64!H17</f>
        <v>8</v>
      </c>
      <c r="J102" s="88">
        <f>รายเดือน64!I17</f>
        <v>8</v>
      </c>
      <c r="K102" s="88">
        <f>รายเดือน64!J17</f>
        <v>0</v>
      </c>
      <c r="L102" s="88">
        <f>รายเดือน64!K17</f>
        <v>0</v>
      </c>
      <c r="M102" s="88">
        <f>รายเดือน64!L17</f>
        <v>0</v>
      </c>
      <c r="N102" s="88">
        <f>รายเดือน64!M17</f>
        <v>0</v>
      </c>
      <c r="O102" s="89">
        <f t="shared" si="19"/>
        <v>25</v>
      </c>
    </row>
    <row r="103" spans="1:16">
      <c r="A103" s="203"/>
      <c r="B103" s="200" t="s">
        <v>351</v>
      </c>
      <c r="C103" s="30">
        <f>C102</f>
        <v>0</v>
      </c>
      <c r="D103" s="30">
        <f>C102+D102</f>
        <v>0</v>
      </c>
      <c r="E103" s="30">
        <f>C102+D102+E102</f>
        <v>2</v>
      </c>
      <c r="F103" s="30">
        <f>C102+D102+E102+F102</f>
        <v>2</v>
      </c>
      <c r="G103" s="30">
        <f>C102+D102+E102+F102+G102</f>
        <v>3</v>
      </c>
      <c r="H103" s="30">
        <f>C102+D102+E102+F102+G102+H102</f>
        <v>9</v>
      </c>
      <c r="I103" s="30">
        <f>C102+D102+E102+F102+G102+H102+I102</f>
        <v>17</v>
      </c>
      <c r="J103" s="30">
        <f>C102+D102+E102+F102+G102+H102+I102+J102</f>
        <v>25</v>
      </c>
      <c r="K103" s="30">
        <f>C102+D102+E102+F102+G102+H102+I102+J102+K102</f>
        <v>25</v>
      </c>
      <c r="L103" s="30">
        <f>C102+D102+E102+F102+G102+H102+I102+J102+K102+L102</f>
        <v>25</v>
      </c>
      <c r="M103" s="30">
        <f>C102+D102+E102+F102+G102+H102+I102+J102+K102+L102+M102</f>
        <v>25</v>
      </c>
      <c r="N103" s="30">
        <f>C102+D102+E102+F102+G102+H102+I102+J102+K102+L102+M102+N102</f>
        <v>25</v>
      </c>
      <c r="O103" s="90"/>
    </row>
    <row r="104" spans="1:16">
      <c r="A104" s="201" t="s">
        <v>85</v>
      </c>
      <c r="B104" s="204" t="s">
        <v>72</v>
      </c>
      <c r="C104" s="167" t="s">
        <v>65</v>
      </c>
      <c r="D104" s="167" t="s">
        <v>66</v>
      </c>
      <c r="E104" s="167" t="s">
        <v>47</v>
      </c>
      <c r="F104" s="167" t="s">
        <v>48</v>
      </c>
      <c r="G104" s="167" t="s">
        <v>49</v>
      </c>
      <c r="H104" s="167" t="s">
        <v>50</v>
      </c>
      <c r="I104" s="167" t="s">
        <v>51</v>
      </c>
      <c r="J104" s="167" t="s">
        <v>52</v>
      </c>
      <c r="K104" s="167" t="s">
        <v>53</v>
      </c>
      <c r="L104" s="167" t="s">
        <v>54</v>
      </c>
      <c r="M104" s="167" t="s">
        <v>55</v>
      </c>
      <c r="N104" s="167" t="s">
        <v>56</v>
      </c>
      <c r="O104" s="167" t="s">
        <v>41</v>
      </c>
    </row>
    <row r="105" spans="1:16">
      <c r="A105" s="195"/>
      <c r="B105" s="196" t="s">
        <v>348</v>
      </c>
      <c r="C105" s="286">
        <v>1</v>
      </c>
      <c r="D105" s="286">
        <v>6</v>
      </c>
      <c r="E105" s="286">
        <v>5</v>
      </c>
      <c r="F105" s="286">
        <v>3</v>
      </c>
      <c r="G105" s="286">
        <v>2</v>
      </c>
      <c r="H105" s="286">
        <v>5</v>
      </c>
      <c r="I105" s="286">
        <v>8</v>
      </c>
      <c r="J105" s="286">
        <v>13</v>
      </c>
      <c r="K105" s="286">
        <v>5</v>
      </c>
      <c r="L105" s="286">
        <v>0</v>
      </c>
      <c r="M105" s="286">
        <v>0</v>
      </c>
      <c r="N105" s="286">
        <v>0</v>
      </c>
      <c r="O105" s="84">
        <f t="shared" ref="O105:O112" si="21">SUM(C105:N105)</f>
        <v>48</v>
      </c>
    </row>
    <row r="106" spans="1:16">
      <c r="A106" s="195"/>
      <c r="B106" s="196" t="s">
        <v>349</v>
      </c>
      <c r="C106" s="286">
        <v>2</v>
      </c>
      <c r="D106" s="286">
        <v>0</v>
      </c>
      <c r="E106" s="286">
        <v>0</v>
      </c>
      <c r="F106" s="286">
        <v>1</v>
      </c>
      <c r="G106" s="286">
        <v>3</v>
      </c>
      <c r="H106" s="286">
        <v>16</v>
      </c>
      <c r="I106" s="286">
        <v>4</v>
      </c>
      <c r="J106" s="286">
        <v>6</v>
      </c>
      <c r="K106" s="286">
        <v>3</v>
      </c>
      <c r="L106" s="286">
        <v>1</v>
      </c>
      <c r="M106" s="286">
        <v>2</v>
      </c>
      <c r="N106" s="286">
        <v>0</v>
      </c>
      <c r="O106" s="84">
        <f t="shared" si="21"/>
        <v>38</v>
      </c>
    </row>
    <row r="107" spans="1:16">
      <c r="A107" s="195"/>
      <c r="B107" s="196" t="s">
        <v>152</v>
      </c>
      <c r="C107" s="286">
        <v>1</v>
      </c>
      <c r="D107" s="286">
        <v>1</v>
      </c>
      <c r="E107" s="286">
        <v>1</v>
      </c>
      <c r="F107" s="286">
        <v>8</v>
      </c>
      <c r="G107" s="286">
        <v>19</v>
      </c>
      <c r="H107" s="286">
        <v>17</v>
      </c>
      <c r="I107" s="286">
        <v>6</v>
      </c>
      <c r="J107" s="286">
        <v>4</v>
      </c>
      <c r="K107" s="286">
        <v>1</v>
      </c>
      <c r="L107" s="286">
        <v>2</v>
      </c>
      <c r="M107" s="286">
        <v>1</v>
      </c>
      <c r="N107" s="286">
        <v>0</v>
      </c>
      <c r="O107" s="84">
        <f t="shared" si="21"/>
        <v>61</v>
      </c>
    </row>
    <row r="108" spans="1:16">
      <c r="A108" s="195"/>
      <c r="B108" s="196" t="s">
        <v>153</v>
      </c>
      <c r="C108" s="286">
        <v>0</v>
      </c>
      <c r="D108" s="286">
        <v>2</v>
      </c>
      <c r="E108" s="286">
        <v>1</v>
      </c>
      <c r="F108" s="286">
        <v>0</v>
      </c>
      <c r="G108" s="286">
        <v>11</v>
      </c>
      <c r="H108" s="286">
        <v>46</v>
      </c>
      <c r="I108" s="286">
        <v>70</v>
      </c>
      <c r="J108" s="286">
        <v>32</v>
      </c>
      <c r="K108" s="286">
        <v>13</v>
      </c>
      <c r="L108" s="286">
        <v>12</v>
      </c>
      <c r="M108" s="286">
        <v>2</v>
      </c>
      <c r="N108" s="286">
        <v>1</v>
      </c>
      <c r="O108" s="84">
        <f t="shared" si="21"/>
        <v>190</v>
      </c>
    </row>
    <row r="109" spans="1:16">
      <c r="A109" s="195"/>
      <c r="B109" s="196" t="s">
        <v>191</v>
      </c>
      <c r="C109" s="286">
        <v>1</v>
      </c>
      <c r="D109" s="286">
        <v>7</v>
      </c>
      <c r="E109" s="286">
        <v>2</v>
      </c>
      <c r="F109" s="286">
        <v>1</v>
      </c>
      <c r="G109" s="286">
        <v>1</v>
      </c>
      <c r="H109" s="286">
        <v>8</v>
      </c>
      <c r="I109" s="286">
        <v>17</v>
      </c>
      <c r="J109" s="286">
        <v>28</v>
      </c>
      <c r="K109" s="286">
        <v>13</v>
      </c>
      <c r="L109" s="286">
        <v>1</v>
      </c>
      <c r="M109" s="286">
        <v>2</v>
      </c>
      <c r="N109" s="286">
        <v>1</v>
      </c>
      <c r="O109" s="84">
        <f t="shared" si="21"/>
        <v>82</v>
      </c>
    </row>
    <row r="110" spans="1:16">
      <c r="A110" s="161"/>
      <c r="B110" s="197" t="s">
        <v>350</v>
      </c>
      <c r="C110" s="91">
        <f>MEDIAN(C105:C109)</f>
        <v>1</v>
      </c>
      <c r="D110" s="91">
        <f t="shared" ref="D110:N110" si="22">MEDIAN(D105:D109)</f>
        <v>2</v>
      </c>
      <c r="E110" s="91">
        <f t="shared" si="22"/>
        <v>1</v>
      </c>
      <c r="F110" s="91">
        <f t="shared" si="22"/>
        <v>1</v>
      </c>
      <c r="G110" s="91">
        <f t="shared" si="22"/>
        <v>3</v>
      </c>
      <c r="H110" s="91">
        <f t="shared" si="22"/>
        <v>16</v>
      </c>
      <c r="I110" s="91">
        <f t="shared" si="22"/>
        <v>8</v>
      </c>
      <c r="J110" s="91">
        <f t="shared" si="22"/>
        <v>13</v>
      </c>
      <c r="K110" s="91">
        <f t="shared" si="22"/>
        <v>5</v>
      </c>
      <c r="L110" s="91">
        <f t="shared" si="22"/>
        <v>1</v>
      </c>
      <c r="M110" s="91">
        <f t="shared" si="22"/>
        <v>2</v>
      </c>
      <c r="N110" s="91">
        <f t="shared" si="22"/>
        <v>0</v>
      </c>
      <c r="O110" s="85">
        <f t="shared" si="21"/>
        <v>53</v>
      </c>
    </row>
    <row r="111" spans="1:16">
      <c r="A111" s="195"/>
      <c r="B111" s="198" t="s">
        <v>74</v>
      </c>
      <c r="C111" s="86">
        <f>C110*P111/O110</f>
        <v>0.79999999999999993</v>
      </c>
      <c r="D111" s="86">
        <f>D110*P111/O110</f>
        <v>1.5999999999999999</v>
      </c>
      <c r="E111" s="86">
        <f>E110*P111/O110</f>
        <v>0.79999999999999993</v>
      </c>
      <c r="F111" s="86">
        <f>F110*P111/O110</f>
        <v>0.79999999999999993</v>
      </c>
      <c r="G111" s="86">
        <f>G110*P111/O110</f>
        <v>2.4</v>
      </c>
      <c r="H111" s="86">
        <f>H110*P111/O110</f>
        <v>12.799999999999999</v>
      </c>
      <c r="I111" s="86">
        <f>I110*P111/O110</f>
        <v>6.3999999999999995</v>
      </c>
      <c r="J111" s="86">
        <f>J110*P111/O110</f>
        <v>10.399999999999999</v>
      </c>
      <c r="K111" s="86">
        <f>K110*P111/O110</f>
        <v>4</v>
      </c>
      <c r="L111" s="86">
        <f>L110*P111/O110</f>
        <v>0.79999999999999993</v>
      </c>
      <c r="M111" s="86">
        <f>M110*P111/O110</f>
        <v>1.5999999999999999</v>
      </c>
      <c r="N111" s="86">
        <f>N110*P111/O110</f>
        <v>0</v>
      </c>
      <c r="O111" s="87">
        <f t="shared" si="21"/>
        <v>42.4</v>
      </c>
      <c r="P111" s="158">
        <f>O110*80/100</f>
        <v>42.4</v>
      </c>
    </row>
    <row r="112" spans="1:16">
      <c r="A112" s="195"/>
      <c r="B112" s="199" t="s">
        <v>345</v>
      </c>
      <c r="C112" s="88">
        <f>รายเดือน64!B20</f>
        <v>0</v>
      </c>
      <c r="D112" s="88">
        <f>รายเดือน64!C20</f>
        <v>0</v>
      </c>
      <c r="E112" s="88">
        <f>รายเดือน64!D20</f>
        <v>0</v>
      </c>
      <c r="F112" s="88">
        <f>รายเดือน64!E20</f>
        <v>0</v>
      </c>
      <c r="G112" s="88">
        <f>รายเดือน64!F20</f>
        <v>0</v>
      </c>
      <c r="H112" s="88">
        <f>รายเดือน64!G20</f>
        <v>0</v>
      </c>
      <c r="I112" s="88">
        <f>รายเดือน64!H20</f>
        <v>0</v>
      </c>
      <c r="J112" s="88">
        <f>รายเดือน64!I20</f>
        <v>0</v>
      </c>
      <c r="K112" s="88">
        <f>รายเดือน64!J20</f>
        <v>0</v>
      </c>
      <c r="L112" s="88">
        <f>รายเดือน64!K20</f>
        <v>0</v>
      </c>
      <c r="M112" s="88">
        <f>รายเดือน64!L20</f>
        <v>0</v>
      </c>
      <c r="N112" s="88">
        <f>รายเดือน64!M20</f>
        <v>0</v>
      </c>
      <c r="O112" s="89">
        <f t="shared" si="21"/>
        <v>0</v>
      </c>
    </row>
    <row r="113" spans="1:16">
      <c r="A113" s="195"/>
      <c r="B113" s="200" t="s">
        <v>351</v>
      </c>
      <c r="C113" s="30">
        <v>0</v>
      </c>
      <c r="D113" s="30">
        <f>C112+D112</f>
        <v>0</v>
      </c>
      <c r="E113" s="30">
        <f>C112+D112+E112</f>
        <v>0</v>
      </c>
      <c r="F113" s="30">
        <f>C112+D112+E112+F112</f>
        <v>0</v>
      </c>
      <c r="G113" s="30">
        <f>C112+D112+E112+F112+G112</f>
        <v>0</v>
      </c>
      <c r="H113" s="30">
        <f>C112+D112+E112+F112+G112+H112</f>
        <v>0</v>
      </c>
      <c r="I113" s="30">
        <f>C112+D112+E112+F112+G112+H112+I112</f>
        <v>0</v>
      </c>
      <c r="J113" s="30">
        <f>C112+D112+E112+F112+G112+H112+I112+J112</f>
        <v>0</v>
      </c>
      <c r="K113" s="30">
        <f>C112+D112+E112+F112+G112+H112+I112+J112+K112</f>
        <v>0</v>
      </c>
      <c r="L113" s="30">
        <f>C112+D112+E112+F112+G112+H112+I112+J112+K112+L112</f>
        <v>0</v>
      </c>
      <c r="M113" s="30">
        <f>C112+D112+E112+F112+G112+H112+I112+J112+K112+L112+M112</f>
        <v>0</v>
      </c>
      <c r="N113" s="30">
        <f>C112+D112+E112+F112+G112+H112+I112+J112+K112+L112+M112+N112</f>
        <v>0</v>
      </c>
      <c r="O113" s="90"/>
    </row>
    <row r="114" spans="1:16">
      <c r="A114" s="201" t="s">
        <v>86</v>
      </c>
      <c r="B114" s="204" t="s">
        <v>72</v>
      </c>
      <c r="C114" s="167" t="s">
        <v>65</v>
      </c>
      <c r="D114" s="167" t="s">
        <v>66</v>
      </c>
      <c r="E114" s="167" t="s">
        <v>47</v>
      </c>
      <c r="F114" s="167" t="s">
        <v>48</v>
      </c>
      <c r="G114" s="167" t="s">
        <v>49</v>
      </c>
      <c r="H114" s="167" t="s">
        <v>50</v>
      </c>
      <c r="I114" s="167" t="s">
        <v>51</v>
      </c>
      <c r="J114" s="167" t="s">
        <v>52</v>
      </c>
      <c r="K114" s="167" t="s">
        <v>53</v>
      </c>
      <c r="L114" s="167" t="s">
        <v>54</v>
      </c>
      <c r="M114" s="167" t="s">
        <v>55</v>
      </c>
      <c r="N114" s="167" t="s">
        <v>56</v>
      </c>
      <c r="O114" s="167" t="s">
        <v>41</v>
      </c>
    </row>
    <row r="115" spans="1:16">
      <c r="A115" s="195"/>
      <c r="B115" s="196" t="s">
        <v>348</v>
      </c>
      <c r="C115" s="287">
        <v>2</v>
      </c>
      <c r="D115" s="287">
        <v>1</v>
      </c>
      <c r="E115" s="287">
        <v>5</v>
      </c>
      <c r="F115" s="287">
        <v>2</v>
      </c>
      <c r="G115" s="287">
        <v>0</v>
      </c>
      <c r="H115" s="287">
        <v>0</v>
      </c>
      <c r="I115" s="287">
        <v>2</v>
      </c>
      <c r="J115" s="287">
        <v>6</v>
      </c>
      <c r="K115" s="287">
        <v>7</v>
      </c>
      <c r="L115" s="287">
        <v>11</v>
      </c>
      <c r="M115" s="287">
        <v>5</v>
      </c>
      <c r="N115" s="287">
        <v>1</v>
      </c>
      <c r="O115" s="84">
        <f t="shared" ref="O115:O122" si="23">SUM(C115:N115)</f>
        <v>42</v>
      </c>
    </row>
    <row r="116" spans="1:16">
      <c r="A116" s="195"/>
      <c r="B116" s="196" t="s">
        <v>349</v>
      </c>
      <c r="C116" s="287">
        <v>0</v>
      </c>
      <c r="D116" s="287">
        <v>0</v>
      </c>
      <c r="E116" s="287">
        <v>0</v>
      </c>
      <c r="F116" s="287">
        <v>1</v>
      </c>
      <c r="G116" s="287">
        <v>6</v>
      </c>
      <c r="H116" s="287">
        <v>7</v>
      </c>
      <c r="I116" s="287">
        <v>6</v>
      </c>
      <c r="J116" s="287">
        <v>6</v>
      </c>
      <c r="K116" s="287">
        <v>1</v>
      </c>
      <c r="L116" s="287">
        <v>1</v>
      </c>
      <c r="M116" s="287">
        <v>0</v>
      </c>
      <c r="N116" s="287">
        <v>0</v>
      </c>
      <c r="O116" s="84">
        <f t="shared" si="23"/>
        <v>28</v>
      </c>
    </row>
    <row r="117" spans="1:16">
      <c r="A117" s="195"/>
      <c r="B117" s="196" t="s">
        <v>152</v>
      </c>
      <c r="C117" s="287">
        <v>0</v>
      </c>
      <c r="D117" s="287">
        <v>0</v>
      </c>
      <c r="E117" s="287">
        <v>0</v>
      </c>
      <c r="F117" s="287">
        <v>0</v>
      </c>
      <c r="G117" s="287">
        <v>1</v>
      </c>
      <c r="H117" s="287">
        <v>6</v>
      </c>
      <c r="I117" s="287">
        <v>4</v>
      </c>
      <c r="J117" s="287">
        <v>9</v>
      </c>
      <c r="K117" s="287">
        <v>9</v>
      </c>
      <c r="L117" s="287">
        <v>1</v>
      </c>
      <c r="M117" s="287">
        <v>2</v>
      </c>
      <c r="N117" s="287">
        <v>0</v>
      </c>
      <c r="O117" s="84">
        <f t="shared" si="23"/>
        <v>32</v>
      </c>
    </row>
    <row r="118" spans="1:16">
      <c r="A118" s="195"/>
      <c r="B118" s="196" t="s">
        <v>153</v>
      </c>
      <c r="C118" s="287">
        <v>1</v>
      </c>
      <c r="D118" s="287">
        <v>3</v>
      </c>
      <c r="E118" s="287">
        <v>1</v>
      </c>
      <c r="F118" s="287">
        <v>2</v>
      </c>
      <c r="G118" s="287">
        <v>4</v>
      </c>
      <c r="H118" s="287">
        <v>19</v>
      </c>
      <c r="I118" s="287">
        <v>19</v>
      </c>
      <c r="J118" s="287">
        <v>24</v>
      </c>
      <c r="K118" s="287">
        <v>16</v>
      </c>
      <c r="L118" s="287">
        <v>2</v>
      </c>
      <c r="M118" s="287">
        <v>7</v>
      </c>
      <c r="N118" s="287">
        <v>2</v>
      </c>
      <c r="O118" s="84">
        <f t="shared" si="23"/>
        <v>100</v>
      </c>
    </row>
    <row r="119" spans="1:16">
      <c r="A119" s="195"/>
      <c r="B119" s="196" t="s">
        <v>191</v>
      </c>
      <c r="C119" s="287">
        <v>0</v>
      </c>
      <c r="D119" s="287">
        <v>0</v>
      </c>
      <c r="E119" s="287">
        <v>4</v>
      </c>
      <c r="F119" s="287">
        <v>9</v>
      </c>
      <c r="G119" s="287">
        <v>13</v>
      </c>
      <c r="H119" s="287">
        <v>9</v>
      </c>
      <c r="I119" s="287">
        <v>30</v>
      </c>
      <c r="J119" s="287">
        <v>24</v>
      </c>
      <c r="K119" s="287">
        <v>18</v>
      </c>
      <c r="L119" s="287">
        <v>4</v>
      </c>
      <c r="M119" s="287">
        <v>2</v>
      </c>
      <c r="N119" s="287">
        <v>1</v>
      </c>
      <c r="O119" s="84">
        <f t="shared" si="23"/>
        <v>114</v>
      </c>
    </row>
    <row r="120" spans="1:16">
      <c r="A120" s="161"/>
      <c r="B120" s="197" t="s">
        <v>350</v>
      </c>
      <c r="C120" s="91">
        <f>MEDIAN(C115:C119)</f>
        <v>0</v>
      </c>
      <c r="D120" s="91">
        <f t="shared" ref="D120:N120" si="24">MEDIAN(D115:D119)</f>
        <v>0</v>
      </c>
      <c r="E120" s="91">
        <f t="shared" si="24"/>
        <v>1</v>
      </c>
      <c r="F120" s="91">
        <f t="shared" si="24"/>
        <v>2</v>
      </c>
      <c r="G120" s="91">
        <f t="shared" si="24"/>
        <v>4</v>
      </c>
      <c r="H120" s="91">
        <f t="shared" si="24"/>
        <v>7</v>
      </c>
      <c r="I120" s="91">
        <f t="shared" si="24"/>
        <v>6</v>
      </c>
      <c r="J120" s="91">
        <f t="shared" si="24"/>
        <v>9</v>
      </c>
      <c r="K120" s="91">
        <f t="shared" si="24"/>
        <v>9</v>
      </c>
      <c r="L120" s="91">
        <f t="shared" si="24"/>
        <v>2</v>
      </c>
      <c r="M120" s="91">
        <f t="shared" si="24"/>
        <v>2</v>
      </c>
      <c r="N120" s="91">
        <f t="shared" si="24"/>
        <v>1</v>
      </c>
      <c r="O120" s="85">
        <f t="shared" si="23"/>
        <v>43</v>
      </c>
    </row>
    <row r="121" spans="1:16">
      <c r="A121" s="195"/>
      <c r="B121" s="198" t="s">
        <v>74</v>
      </c>
      <c r="C121" s="86">
        <f>C120*P121/O120</f>
        <v>0</v>
      </c>
      <c r="D121" s="86">
        <f>D120*P121/O120</f>
        <v>0</v>
      </c>
      <c r="E121" s="86">
        <f>E120*P121/O120</f>
        <v>0.79999999999999993</v>
      </c>
      <c r="F121" s="86">
        <f>F120*P121/O120</f>
        <v>1.5999999999999999</v>
      </c>
      <c r="G121" s="86">
        <f>G120*P121/O120</f>
        <v>3.1999999999999997</v>
      </c>
      <c r="H121" s="86">
        <f>H120*P121/O120</f>
        <v>5.6</v>
      </c>
      <c r="I121" s="86">
        <f>I120*P121/O120</f>
        <v>4.8</v>
      </c>
      <c r="J121" s="86">
        <f>J120*P121/O120</f>
        <v>7.1999999999999993</v>
      </c>
      <c r="K121" s="86">
        <f>K120*P121/O120</f>
        <v>7.1999999999999993</v>
      </c>
      <c r="L121" s="86">
        <f>L120*P121/O120</f>
        <v>1.5999999999999999</v>
      </c>
      <c r="M121" s="86">
        <f>M120*P121/O120</f>
        <v>1.5999999999999999</v>
      </c>
      <c r="N121" s="86">
        <f>N120*P121/O120</f>
        <v>0.79999999999999993</v>
      </c>
      <c r="O121" s="87">
        <f t="shared" si="23"/>
        <v>34.4</v>
      </c>
      <c r="P121" s="158">
        <f>O120*80/100</f>
        <v>34.4</v>
      </c>
    </row>
    <row r="122" spans="1:16">
      <c r="A122" s="195"/>
      <c r="B122" s="199" t="s">
        <v>345</v>
      </c>
      <c r="C122" s="88">
        <f>รายเดือน64!B9</f>
        <v>1</v>
      </c>
      <c r="D122" s="88">
        <f>รายเดือน64!C9</f>
        <v>0</v>
      </c>
      <c r="E122" s="88">
        <f>รายเดือน64!D9</f>
        <v>2</v>
      </c>
      <c r="F122" s="88">
        <f>รายเดือน64!E9</f>
        <v>0</v>
      </c>
      <c r="G122" s="88">
        <f>รายเดือน64!F9</f>
        <v>1</v>
      </c>
      <c r="H122" s="88">
        <f>รายเดือน64!G9</f>
        <v>13</v>
      </c>
      <c r="I122" s="88">
        <f>รายเดือน64!H9</f>
        <v>10</v>
      </c>
      <c r="J122" s="88">
        <f>รายเดือน64!I9</f>
        <v>5</v>
      </c>
      <c r="K122" s="88">
        <f>รายเดือน64!J9</f>
        <v>8</v>
      </c>
      <c r="L122" s="88">
        <f>รายเดือน64!K9</f>
        <v>0</v>
      </c>
      <c r="M122" s="88">
        <f>รายเดือน64!L9</f>
        <v>0</v>
      </c>
      <c r="N122" s="88">
        <f>รายเดือน64!M9</f>
        <v>0</v>
      </c>
      <c r="O122" s="89">
        <f t="shared" si="23"/>
        <v>40</v>
      </c>
    </row>
    <row r="123" spans="1:16">
      <c r="A123" s="203"/>
      <c r="B123" s="200" t="s">
        <v>351</v>
      </c>
      <c r="C123" s="30">
        <f>C122</f>
        <v>1</v>
      </c>
      <c r="D123" s="30">
        <f>C122+D122</f>
        <v>1</v>
      </c>
      <c r="E123" s="30">
        <f>C122+D122+E122</f>
        <v>3</v>
      </c>
      <c r="F123" s="30">
        <f>C122+D122+E122+F122</f>
        <v>3</v>
      </c>
      <c r="G123" s="30">
        <f>C122+D122+E122+F122+G122</f>
        <v>4</v>
      </c>
      <c r="H123" s="30">
        <f>C122+D122+E122+F122+G122+H122</f>
        <v>17</v>
      </c>
      <c r="I123" s="30">
        <f>C122+D122+E122+F122+G122+H122+I122</f>
        <v>27</v>
      </c>
      <c r="J123" s="30">
        <f>C122+D122+E122+F122+G122+H122+I122+J122</f>
        <v>32</v>
      </c>
      <c r="K123" s="30">
        <f>C122+D122+E122+F122+G122+H122+I122+J122+K122</f>
        <v>40</v>
      </c>
      <c r="L123" s="30">
        <f>C122+D122+E122+F122+G122+H122+I122+J122+K122+L122</f>
        <v>40</v>
      </c>
      <c r="M123" s="30">
        <f>C122+D122+E122+F122+G122+H122+I122+J122+K122+L122+M122</f>
        <v>40</v>
      </c>
      <c r="N123" s="30">
        <f>C122+D122+E122+F122+G122+H122+I122+J122+K122+L122+M122+N122</f>
        <v>40</v>
      </c>
      <c r="O123" s="90"/>
    </row>
    <row r="124" spans="1:16">
      <c r="A124" s="201" t="s">
        <v>87</v>
      </c>
      <c r="B124" s="204" t="s">
        <v>72</v>
      </c>
      <c r="C124" s="167" t="s">
        <v>65</v>
      </c>
      <c r="D124" s="167" t="s">
        <v>66</v>
      </c>
      <c r="E124" s="167" t="s">
        <v>47</v>
      </c>
      <c r="F124" s="167" t="s">
        <v>48</v>
      </c>
      <c r="G124" s="167" t="s">
        <v>49</v>
      </c>
      <c r="H124" s="167" t="s">
        <v>50</v>
      </c>
      <c r="I124" s="167" t="s">
        <v>51</v>
      </c>
      <c r="J124" s="167" t="s">
        <v>52</v>
      </c>
      <c r="K124" s="167" t="s">
        <v>53</v>
      </c>
      <c r="L124" s="167" t="s">
        <v>54</v>
      </c>
      <c r="M124" s="167" t="s">
        <v>55</v>
      </c>
      <c r="N124" s="167" t="s">
        <v>56</v>
      </c>
      <c r="O124" s="167" t="s">
        <v>41</v>
      </c>
    </row>
    <row r="125" spans="1:16">
      <c r="A125" s="195"/>
      <c r="B125" s="196" t="s">
        <v>348</v>
      </c>
      <c r="C125" s="288">
        <v>1</v>
      </c>
      <c r="D125" s="288">
        <v>2</v>
      </c>
      <c r="E125" s="288">
        <v>0</v>
      </c>
      <c r="F125" s="288">
        <v>1</v>
      </c>
      <c r="G125" s="288">
        <v>0</v>
      </c>
      <c r="H125" s="288">
        <v>4</v>
      </c>
      <c r="I125" s="288">
        <v>5</v>
      </c>
      <c r="J125" s="288">
        <v>6</v>
      </c>
      <c r="K125" s="288">
        <v>4</v>
      </c>
      <c r="L125" s="288">
        <v>2</v>
      </c>
      <c r="M125" s="288">
        <v>1</v>
      </c>
      <c r="N125" s="288">
        <v>0</v>
      </c>
      <c r="O125" s="84">
        <f t="shared" ref="O125:O132" si="25">SUM(C125:N125)</f>
        <v>26</v>
      </c>
    </row>
    <row r="126" spans="1:16">
      <c r="A126" s="195"/>
      <c r="B126" s="196" t="s">
        <v>349</v>
      </c>
      <c r="C126" s="288">
        <v>0</v>
      </c>
      <c r="D126" s="288">
        <v>0</v>
      </c>
      <c r="E126" s="288">
        <v>0</v>
      </c>
      <c r="F126" s="288">
        <v>0</v>
      </c>
      <c r="G126" s="288">
        <v>2</v>
      </c>
      <c r="H126" s="288">
        <v>4</v>
      </c>
      <c r="I126" s="288">
        <v>6</v>
      </c>
      <c r="J126" s="288">
        <v>4</v>
      </c>
      <c r="K126" s="288">
        <v>4</v>
      </c>
      <c r="L126" s="288">
        <v>2</v>
      </c>
      <c r="M126" s="288">
        <v>0</v>
      </c>
      <c r="N126" s="288">
        <v>0</v>
      </c>
      <c r="O126" s="84">
        <f t="shared" si="25"/>
        <v>22</v>
      </c>
    </row>
    <row r="127" spans="1:16">
      <c r="A127" s="195"/>
      <c r="B127" s="196" t="s">
        <v>152</v>
      </c>
      <c r="C127" s="288">
        <v>0</v>
      </c>
      <c r="D127" s="288">
        <v>2</v>
      </c>
      <c r="E127" s="288">
        <v>0</v>
      </c>
      <c r="F127" s="288">
        <v>6</v>
      </c>
      <c r="G127" s="288">
        <v>24</v>
      </c>
      <c r="H127" s="288">
        <v>40</v>
      </c>
      <c r="I127" s="288">
        <v>20</v>
      </c>
      <c r="J127" s="288">
        <v>8</v>
      </c>
      <c r="K127" s="288">
        <v>1</v>
      </c>
      <c r="L127" s="288">
        <v>1</v>
      </c>
      <c r="M127" s="288">
        <v>2</v>
      </c>
      <c r="N127" s="288">
        <v>3</v>
      </c>
      <c r="O127" s="84">
        <f t="shared" si="25"/>
        <v>107</v>
      </c>
    </row>
    <row r="128" spans="1:16">
      <c r="A128" s="195"/>
      <c r="B128" s="196" t="s">
        <v>153</v>
      </c>
      <c r="C128" s="288">
        <v>3</v>
      </c>
      <c r="D128" s="288">
        <v>2</v>
      </c>
      <c r="E128" s="288">
        <v>2</v>
      </c>
      <c r="F128" s="288">
        <v>7</v>
      </c>
      <c r="G128" s="288">
        <v>31</v>
      </c>
      <c r="H128" s="288">
        <v>87</v>
      </c>
      <c r="I128" s="288">
        <v>84</v>
      </c>
      <c r="J128" s="288">
        <v>41</v>
      </c>
      <c r="K128" s="288">
        <v>11</v>
      </c>
      <c r="L128" s="288">
        <v>18</v>
      </c>
      <c r="M128" s="288">
        <v>2</v>
      </c>
      <c r="N128" s="288">
        <v>0</v>
      </c>
      <c r="O128" s="84">
        <f t="shared" si="25"/>
        <v>288</v>
      </c>
    </row>
    <row r="129" spans="1:16">
      <c r="A129" s="195"/>
      <c r="B129" s="196" t="s">
        <v>191</v>
      </c>
      <c r="C129" s="288">
        <v>1</v>
      </c>
      <c r="D129" s="288">
        <v>1</v>
      </c>
      <c r="E129" s="288">
        <v>4</v>
      </c>
      <c r="F129" s="288">
        <v>3</v>
      </c>
      <c r="G129" s="288">
        <v>6</v>
      </c>
      <c r="H129" s="288">
        <v>7</v>
      </c>
      <c r="I129" s="288">
        <v>16</v>
      </c>
      <c r="J129" s="288">
        <v>9</v>
      </c>
      <c r="K129" s="288">
        <v>3</v>
      </c>
      <c r="L129" s="288">
        <v>3</v>
      </c>
      <c r="M129" s="288">
        <v>0</v>
      </c>
      <c r="N129" s="288">
        <v>0</v>
      </c>
      <c r="O129" s="84">
        <f t="shared" si="25"/>
        <v>53</v>
      </c>
    </row>
    <row r="130" spans="1:16">
      <c r="A130" s="161"/>
      <c r="B130" s="197" t="s">
        <v>350</v>
      </c>
      <c r="C130" s="91">
        <f>MEDIAN(C125:C129)</f>
        <v>1</v>
      </c>
      <c r="D130" s="91">
        <f t="shared" ref="D130:N130" si="26">MEDIAN(D125:D129)</f>
        <v>2</v>
      </c>
      <c r="E130" s="91">
        <f t="shared" si="26"/>
        <v>0</v>
      </c>
      <c r="F130" s="91">
        <f t="shared" si="26"/>
        <v>3</v>
      </c>
      <c r="G130" s="91">
        <f t="shared" si="26"/>
        <v>6</v>
      </c>
      <c r="H130" s="91">
        <f t="shared" si="26"/>
        <v>7</v>
      </c>
      <c r="I130" s="91">
        <f t="shared" si="26"/>
        <v>16</v>
      </c>
      <c r="J130" s="91">
        <f t="shared" si="26"/>
        <v>8</v>
      </c>
      <c r="K130" s="91">
        <f t="shared" si="26"/>
        <v>4</v>
      </c>
      <c r="L130" s="91">
        <f t="shared" si="26"/>
        <v>2</v>
      </c>
      <c r="M130" s="91">
        <f t="shared" si="26"/>
        <v>1</v>
      </c>
      <c r="N130" s="91">
        <f t="shared" si="26"/>
        <v>0</v>
      </c>
      <c r="O130" s="85">
        <f t="shared" si="25"/>
        <v>50</v>
      </c>
    </row>
    <row r="131" spans="1:16">
      <c r="A131" s="195"/>
      <c r="B131" s="198" t="s">
        <v>74</v>
      </c>
      <c r="C131" s="86">
        <f>C130*P131/O130</f>
        <v>0.8</v>
      </c>
      <c r="D131" s="86">
        <f>D130*P131/O130</f>
        <v>1.6</v>
      </c>
      <c r="E131" s="86">
        <f>E130*P131/O130</f>
        <v>0</v>
      </c>
      <c r="F131" s="86">
        <f>F130*P131/O130</f>
        <v>2.4</v>
      </c>
      <c r="G131" s="86">
        <f>G130*P131/O130</f>
        <v>4.8</v>
      </c>
      <c r="H131" s="86">
        <f>H130*P131/O130</f>
        <v>5.6</v>
      </c>
      <c r="I131" s="86">
        <f>I130*P131/O130</f>
        <v>12.8</v>
      </c>
      <c r="J131" s="86">
        <f>J130*P131/O130</f>
        <v>6.4</v>
      </c>
      <c r="K131" s="86">
        <f>K130*P131/O130</f>
        <v>3.2</v>
      </c>
      <c r="L131" s="86">
        <f>L130*P131/O130</f>
        <v>1.6</v>
      </c>
      <c r="M131" s="86">
        <f>M130*P131/O130</f>
        <v>0.8</v>
      </c>
      <c r="N131" s="86">
        <f>N130*P131/O130</f>
        <v>0</v>
      </c>
      <c r="O131" s="87">
        <f t="shared" si="25"/>
        <v>40</v>
      </c>
      <c r="P131" s="158">
        <f>O130*80/100</f>
        <v>40</v>
      </c>
    </row>
    <row r="132" spans="1:16">
      <c r="A132" s="195"/>
      <c r="B132" s="199" t="s">
        <v>345</v>
      </c>
      <c r="C132" s="88">
        <f>รายเดือน64!B15</f>
        <v>0</v>
      </c>
      <c r="D132" s="88">
        <f>รายเดือน64!C15</f>
        <v>0</v>
      </c>
      <c r="E132" s="88">
        <f>รายเดือน64!D15</f>
        <v>0</v>
      </c>
      <c r="F132" s="88">
        <f>รายเดือน64!E15</f>
        <v>0</v>
      </c>
      <c r="G132" s="88">
        <f>รายเดือน64!F15</f>
        <v>0</v>
      </c>
      <c r="H132" s="88">
        <f>รายเดือน64!G15</f>
        <v>0</v>
      </c>
      <c r="I132" s="88">
        <f>รายเดือน64!H15</f>
        <v>0</v>
      </c>
      <c r="J132" s="88">
        <f>รายเดือน64!I15</f>
        <v>0</v>
      </c>
      <c r="K132" s="88">
        <f>รายเดือน64!J15</f>
        <v>0</v>
      </c>
      <c r="L132" s="88">
        <f>รายเดือน64!K15</f>
        <v>0</v>
      </c>
      <c r="M132" s="88">
        <f>รายเดือน64!L15</f>
        <v>0</v>
      </c>
      <c r="N132" s="88">
        <f>รายเดือน64!M15</f>
        <v>0</v>
      </c>
      <c r="O132" s="87">
        <f t="shared" si="25"/>
        <v>0</v>
      </c>
    </row>
    <row r="133" spans="1:16">
      <c r="A133" s="203"/>
      <c r="B133" s="200" t="s">
        <v>351</v>
      </c>
      <c r="C133" s="30">
        <f>C132</f>
        <v>0</v>
      </c>
      <c r="D133" s="30">
        <f>C132+D132</f>
        <v>0</v>
      </c>
      <c r="E133" s="30">
        <f>C132+D132+E132</f>
        <v>0</v>
      </c>
      <c r="F133" s="30">
        <f>C132+D132+E132+F132</f>
        <v>0</v>
      </c>
      <c r="G133" s="30">
        <f>C132+D132+E132+F132+G132</f>
        <v>0</v>
      </c>
      <c r="H133" s="30">
        <f>C132+D132+E132+F132+G132+H132</f>
        <v>0</v>
      </c>
      <c r="I133" s="30">
        <f>C132+D132+E132+F132+G132+H132+I132</f>
        <v>0</v>
      </c>
      <c r="J133" s="30">
        <f>C132+D132+E132+F132+G132+H132+I132+J132</f>
        <v>0</v>
      </c>
      <c r="K133" s="30">
        <f>C132+D132+E132+F132+G132+H132+I132+J132+K132</f>
        <v>0</v>
      </c>
      <c r="L133" s="30">
        <f>C132+D132+E132+F132+G132+H132+I132+J132+K132+L132</f>
        <v>0</v>
      </c>
      <c r="M133" s="30">
        <f>C132+D132+E132+F132+G132+H132+I132+J132+K132+L132+M132</f>
        <v>0</v>
      </c>
      <c r="N133" s="30">
        <f>C132+D132+E132+F132+G132+H132+I132+J132+K132+L132+M132+N132</f>
        <v>0</v>
      </c>
      <c r="O133" s="90"/>
    </row>
    <row r="134" spans="1:16">
      <c r="A134" s="201" t="s">
        <v>88</v>
      </c>
      <c r="B134" s="204" t="s">
        <v>72</v>
      </c>
      <c r="C134" s="167" t="s">
        <v>65</v>
      </c>
      <c r="D134" s="167" t="s">
        <v>66</v>
      </c>
      <c r="E134" s="167" t="s">
        <v>47</v>
      </c>
      <c r="F134" s="167" t="s">
        <v>48</v>
      </c>
      <c r="G134" s="167" t="s">
        <v>49</v>
      </c>
      <c r="H134" s="167" t="s">
        <v>50</v>
      </c>
      <c r="I134" s="167" t="s">
        <v>51</v>
      </c>
      <c r="J134" s="167" t="s">
        <v>52</v>
      </c>
      <c r="K134" s="167" t="s">
        <v>53</v>
      </c>
      <c r="L134" s="167" t="s">
        <v>54</v>
      </c>
      <c r="M134" s="167" t="s">
        <v>55</v>
      </c>
      <c r="N134" s="167" t="s">
        <v>56</v>
      </c>
      <c r="O134" s="167" t="s">
        <v>41</v>
      </c>
    </row>
    <row r="135" spans="1:16">
      <c r="A135" s="195"/>
      <c r="B135" s="196" t="s">
        <v>348</v>
      </c>
      <c r="C135" s="289">
        <v>0</v>
      </c>
      <c r="D135" s="289">
        <v>0</v>
      </c>
      <c r="E135" s="289">
        <v>1</v>
      </c>
      <c r="F135" s="289">
        <v>0</v>
      </c>
      <c r="G135" s="289">
        <v>0</v>
      </c>
      <c r="H135" s="289">
        <v>1</v>
      </c>
      <c r="I135" s="289">
        <v>3</v>
      </c>
      <c r="J135" s="289">
        <v>2</v>
      </c>
      <c r="K135" s="289">
        <v>0</v>
      </c>
      <c r="L135" s="289">
        <v>0</v>
      </c>
      <c r="M135" s="289">
        <v>1</v>
      </c>
      <c r="N135" s="289">
        <v>0</v>
      </c>
      <c r="O135" s="84">
        <f t="shared" ref="O135:O142" si="27">SUM(C135:N135)</f>
        <v>8</v>
      </c>
    </row>
    <row r="136" spans="1:16">
      <c r="A136" s="195"/>
      <c r="B136" s="196" t="s">
        <v>349</v>
      </c>
      <c r="C136" s="289">
        <v>0</v>
      </c>
      <c r="D136" s="289">
        <v>0</v>
      </c>
      <c r="E136" s="289">
        <v>0</v>
      </c>
      <c r="F136" s="289">
        <v>0</v>
      </c>
      <c r="G136" s="289">
        <v>0</v>
      </c>
      <c r="H136" s="289">
        <v>2</v>
      </c>
      <c r="I136" s="289">
        <v>2</v>
      </c>
      <c r="J136" s="289">
        <v>0</v>
      </c>
      <c r="K136" s="289">
        <v>0</v>
      </c>
      <c r="L136" s="289">
        <v>0</v>
      </c>
      <c r="M136" s="289">
        <v>0</v>
      </c>
      <c r="N136" s="289">
        <v>0</v>
      </c>
      <c r="O136" s="84">
        <f t="shared" si="27"/>
        <v>4</v>
      </c>
    </row>
    <row r="137" spans="1:16">
      <c r="A137" s="195"/>
      <c r="B137" s="196" t="s">
        <v>152</v>
      </c>
      <c r="C137" s="289">
        <v>0</v>
      </c>
      <c r="D137" s="289">
        <v>0</v>
      </c>
      <c r="E137" s="289">
        <v>0</v>
      </c>
      <c r="F137" s="289">
        <v>0</v>
      </c>
      <c r="G137" s="289">
        <v>0</v>
      </c>
      <c r="H137" s="289">
        <v>6</v>
      </c>
      <c r="I137" s="289">
        <v>2</v>
      </c>
      <c r="J137" s="289">
        <v>4</v>
      </c>
      <c r="K137" s="289">
        <v>1</v>
      </c>
      <c r="L137" s="289">
        <v>0</v>
      </c>
      <c r="M137" s="289">
        <v>0</v>
      </c>
      <c r="N137" s="289">
        <v>1</v>
      </c>
      <c r="O137" s="84">
        <f t="shared" si="27"/>
        <v>14</v>
      </c>
    </row>
    <row r="138" spans="1:16">
      <c r="A138" s="195"/>
      <c r="B138" s="196" t="s">
        <v>153</v>
      </c>
      <c r="C138" s="289">
        <v>0</v>
      </c>
      <c r="D138" s="289">
        <v>0</v>
      </c>
      <c r="E138" s="289">
        <v>0</v>
      </c>
      <c r="F138" s="289">
        <v>2</v>
      </c>
      <c r="G138" s="289">
        <v>6</v>
      </c>
      <c r="H138" s="289">
        <v>8</v>
      </c>
      <c r="I138" s="289">
        <v>6</v>
      </c>
      <c r="J138" s="289">
        <v>1</v>
      </c>
      <c r="K138" s="289">
        <v>4</v>
      </c>
      <c r="L138" s="289">
        <v>2</v>
      </c>
      <c r="M138" s="289">
        <v>0</v>
      </c>
      <c r="N138" s="289">
        <v>0</v>
      </c>
      <c r="O138" s="84">
        <f t="shared" si="27"/>
        <v>29</v>
      </c>
    </row>
    <row r="139" spans="1:16">
      <c r="A139" s="195"/>
      <c r="B139" s="196" t="s">
        <v>191</v>
      </c>
      <c r="C139" s="289">
        <v>0</v>
      </c>
      <c r="D139" s="289">
        <v>0</v>
      </c>
      <c r="E139" s="289">
        <v>1</v>
      </c>
      <c r="F139" s="289">
        <v>0</v>
      </c>
      <c r="G139" s="289">
        <v>0</v>
      </c>
      <c r="H139" s="289">
        <v>2</v>
      </c>
      <c r="I139" s="289">
        <v>6</v>
      </c>
      <c r="J139" s="289">
        <v>2</v>
      </c>
      <c r="K139" s="289">
        <v>2</v>
      </c>
      <c r="L139" s="289">
        <v>1</v>
      </c>
      <c r="M139" s="289">
        <v>1</v>
      </c>
      <c r="N139" s="289">
        <v>0</v>
      </c>
      <c r="O139" s="84">
        <f t="shared" si="27"/>
        <v>15</v>
      </c>
    </row>
    <row r="140" spans="1:16">
      <c r="A140" s="161"/>
      <c r="B140" s="197" t="s">
        <v>350</v>
      </c>
      <c r="C140" s="91">
        <f>MEDIAN(C135:C139)</f>
        <v>0</v>
      </c>
      <c r="D140" s="91">
        <f t="shared" ref="D140:N140" si="28">MEDIAN(D135:D139)</f>
        <v>0</v>
      </c>
      <c r="E140" s="91">
        <f t="shared" si="28"/>
        <v>0</v>
      </c>
      <c r="F140" s="91">
        <f t="shared" si="28"/>
        <v>0</v>
      </c>
      <c r="G140" s="91">
        <f t="shared" si="28"/>
        <v>0</v>
      </c>
      <c r="H140" s="91">
        <f t="shared" si="28"/>
        <v>2</v>
      </c>
      <c r="I140" s="91">
        <f t="shared" si="28"/>
        <v>3</v>
      </c>
      <c r="J140" s="91">
        <f t="shared" si="28"/>
        <v>2</v>
      </c>
      <c r="K140" s="91">
        <f t="shared" si="28"/>
        <v>1</v>
      </c>
      <c r="L140" s="91">
        <f t="shared" si="28"/>
        <v>0</v>
      </c>
      <c r="M140" s="91">
        <f t="shared" si="28"/>
        <v>0</v>
      </c>
      <c r="N140" s="91">
        <f t="shared" si="28"/>
        <v>0</v>
      </c>
      <c r="O140" s="85">
        <f t="shared" si="27"/>
        <v>8</v>
      </c>
    </row>
    <row r="141" spans="1:16">
      <c r="A141" s="195"/>
      <c r="B141" s="198" t="s">
        <v>74</v>
      </c>
      <c r="C141" s="86">
        <f>C140*P141/O140</f>
        <v>0</v>
      </c>
      <c r="D141" s="86">
        <f>D140*P141/O140</f>
        <v>0</v>
      </c>
      <c r="E141" s="86">
        <f>E140*P141/O140</f>
        <v>0</v>
      </c>
      <c r="F141" s="86">
        <f>F140*P141/O140</f>
        <v>0</v>
      </c>
      <c r="G141" s="86">
        <f>G140*P141/O140</f>
        <v>0</v>
      </c>
      <c r="H141" s="86">
        <f>H140*P141/O140</f>
        <v>1.6</v>
      </c>
      <c r="I141" s="86">
        <f>I140*P141/O140</f>
        <v>2.4000000000000004</v>
      </c>
      <c r="J141" s="86">
        <v>2</v>
      </c>
      <c r="K141" s="86">
        <f>K140*P141/O140</f>
        <v>0.8</v>
      </c>
      <c r="L141" s="86">
        <f>L140*P141/O140</f>
        <v>0</v>
      </c>
      <c r="M141" s="86">
        <f>M140*P141/O140</f>
        <v>0</v>
      </c>
      <c r="N141" s="86">
        <f>N140*P141/O140</f>
        <v>0</v>
      </c>
      <c r="O141" s="87">
        <f t="shared" si="27"/>
        <v>6.8</v>
      </c>
      <c r="P141" s="158">
        <f>O140*80/100</f>
        <v>6.4</v>
      </c>
    </row>
    <row r="142" spans="1:16">
      <c r="A142" s="195"/>
      <c r="B142" s="199" t="s">
        <v>345</v>
      </c>
      <c r="C142" s="88">
        <f>รายเดือน64!B18</f>
        <v>0</v>
      </c>
      <c r="D142" s="88">
        <f>รายเดือน64!C18</f>
        <v>0</v>
      </c>
      <c r="E142" s="88">
        <f>รายเดือน64!D18</f>
        <v>0</v>
      </c>
      <c r="F142" s="88">
        <f>รายเดือน64!E18</f>
        <v>0</v>
      </c>
      <c r="G142" s="88">
        <f>รายเดือน64!F18</f>
        <v>0</v>
      </c>
      <c r="H142" s="88">
        <f>รายเดือน64!G18</f>
        <v>0</v>
      </c>
      <c r="I142" s="88">
        <f>รายเดือน64!H18</f>
        <v>0</v>
      </c>
      <c r="J142" s="88">
        <f>รายเดือน64!I18</f>
        <v>0</v>
      </c>
      <c r="K142" s="88">
        <f>รายเดือน64!J18</f>
        <v>0</v>
      </c>
      <c r="L142" s="88">
        <f>รายเดือน64!K18</f>
        <v>0</v>
      </c>
      <c r="M142" s="88">
        <f>รายเดือน64!L18</f>
        <v>0</v>
      </c>
      <c r="N142" s="88">
        <f>รายเดือน64!M18</f>
        <v>0</v>
      </c>
      <c r="O142" s="89">
        <f t="shared" si="27"/>
        <v>0</v>
      </c>
    </row>
    <row r="143" spans="1:16">
      <c r="A143" s="203"/>
      <c r="B143" s="200" t="s">
        <v>351</v>
      </c>
      <c r="C143" s="30">
        <f>C142</f>
        <v>0</v>
      </c>
      <c r="D143" s="30">
        <f>C142+D142</f>
        <v>0</v>
      </c>
      <c r="E143" s="30">
        <f>C142+D142+E142</f>
        <v>0</v>
      </c>
      <c r="F143" s="30">
        <f>C142+D142+E142+F142</f>
        <v>0</v>
      </c>
      <c r="G143" s="30">
        <f>C142+D142+E142+F142+G142</f>
        <v>0</v>
      </c>
      <c r="H143" s="30">
        <f>C142+D142+E142+F142+G142+H142</f>
        <v>0</v>
      </c>
      <c r="I143" s="30">
        <f>C142+D142+E142+F142+G142+H142+I142</f>
        <v>0</v>
      </c>
      <c r="J143" s="30">
        <f>C142+D142+E142+F142+G142+H142+I142+J142</f>
        <v>0</v>
      </c>
      <c r="K143" s="30">
        <f>C142+D142+E142+F142+G142+H142+I142+J142+K142</f>
        <v>0</v>
      </c>
      <c r="L143" s="30">
        <f>C142+D142+E142+F142+G142+H142+I142+J142+K142+L142</f>
        <v>0</v>
      </c>
      <c r="M143" s="30">
        <f>C142+D142+E142+F142+G142+H142+I142+J142+K142+L142+M142</f>
        <v>0</v>
      </c>
      <c r="N143" s="30">
        <f>C142+D142+E142+F142+G142+H142+I142+J142+K142+L142+M142+N142</f>
        <v>0</v>
      </c>
      <c r="O143" s="90"/>
    </row>
    <row r="144" spans="1:16">
      <c r="A144" s="201" t="s">
        <v>89</v>
      </c>
      <c r="B144" s="204" t="s">
        <v>72</v>
      </c>
      <c r="C144" s="167" t="s">
        <v>65</v>
      </c>
      <c r="D144" s="167" t="s">
        <v>66</v>
      </c>
      <c r="E144" s="167" t="s">
        <v>47</v>
      </c>
      <c r="F144" s="167" t="s">
        <v>48</v>
      </c>
      <c r="G144" s="167" t="s">
        <v>49</v>
      </c>
      <c r="H144" s="167" t="s">
        <v>50</v>
      </c>
      <c r="I144" s="167" t="s">
        <v>51</v>
      </c>
      <c r="J144" s="167" t="s">
        <v>52</v>
      </c>
      <c r="K144" s="167" t="s">
        <v>53</v>
      </c>
      <c r="L144" s="167" t="s">
        <v>54</v>
      </c>
      <c r="M144" s="167" t="s">
        <v>55</v>
      </c>
      <c r="N144" s="167" t="s">
        <v>56</v>
      </c>
      <c r="O144" s="167" t="s">
        <v>41</v>
      </c>
    </row>
    <row r="145" spans="1:16">
      <c r="A145" s="195"/>
      <c r="B145" s="196" t="s">
        <v>348</v>
      </c>
      <c r="C145" s="290">
        <v>0</v>
      </c>
      <c r="D145" s="290">
        <v>1</v>
      </c>
      <c r="E145" s="290">
        <v>1</v>
      </c>
      <c r="F145" s="290">
        <v>0</v>
      </c>
      <c r="G145" s="290">
        <v>0</v>
      </c>
      <c r="H145" s="290">
        <v>3</v>
      </c>
      <c r="I145" s="290">
        <v>5</v>
      </c>
      <c r="J145" s="290">
        <v>15</v>
      </c>
      <c r="K145" s="290">
        <v>5</v>
      </c>
      <c r="L145" s="290">
        <v>3</v>
      </c>
      <c r="M145" s="290">
        <v>2</v>
      </c>
      <c r="N145" s="290">
        <v>1</v>
      </c>
      <c r="O145" s="84">
        <f t="shared" ref="O145:O152" si="29">SUM(C145:N145)</f>
        <v>36</v>
      </c>
    </row>
    <row r="146" spans="1:16">
      <c r="A146" s="195"/>
      <c r="B146" s="196" t="s">
        <v>349</v>
      </c>
      <c r="C146" s="290">
        <v>2</v>
      </c>
      <c r="D146" s="290">
        <v>0</v>
      </c>
      <c r="E146" s="290">
        <v>1</v>
      </c>
      <c r="F146" s="290">
        <v>0</v>
      </c>
      <c r="G146" s="290">
        <v>0</v>
      </c>
      <c r="H146" s="290">
        <v>4</v>
      </c>
      <c r="I146" s="290">
        <v>5</v>
      </c>
      <c r="J146" s="290">
        <v>11</v>
      </c>
      <c r="K146" s="290">
        <v>2</v>
      </c>
      <c r="L146" s="290">
        <v>0</v>
      </c>
      <c r="M146" s="290">
        <v>0</v>
      </c>
      <c r="N146" s="290">
        <v>0</v>
      </c>
      <c r="O146" s="84">
        <f t="shared" si="29"/>
        <v>25</v>
      </c>
    </row>
    <row r="147" spans="1:16">
      <c r="A147" s="195"/>
      <c r="B147" s="196" t="s">
        <v>152</v>
      </c>
      <c r="C147" s="290">
        <v>0</v>
      </c>
      <c r="D147" s="290">
        <v>0</v>
      </c>
      <c r="E147" s="290">
        <v>1</v>
      </c>
      <c r="F147" s="290">
        <v>0</v>
      </c>
      <c r="G147" s="290">
        <v>0</v>
      </c>
      <c r="H147" s="290">
        <v>4</v>
      </c>
      <c r="I147" s="290">
        <v>8</v>
      </c>
      <c r="J147" s="290">
        <v>8</v>
      </c>
      <c r="K147" s="290">
        <v>5</v>
      </c>
      <c r="L147" s="290">
        <v>1</v>
      </c>
      <c r="M147" s="290">
        <v>0</v>
      </c>
      <c r="N147" s="290">
        <v>0</v>
      </c>
      <c r="O147" s="84">
        <f t="shared" si="29"/>
        <v>27</v>
      </c>
    </row>
    <row r="148" spans="1:16">
      <c r="A148" s="195"/>
      <c r="B148" s="196" t="s">
        <v>153</v>
      </c>
      <c r="C148" s="290">
        <v>0</v>
      </c>
      <c r="D148" s="290">
        <v>2</v>
      </c>
      <c r="E148" s="290">
        <v>3</v>
      </c>
      <c r="F148" s="290">
        <v>5</v>
      </c>
      <c r="G148" s="290">
        <v>9</v>
      </c>
      <c r="H148" s="290">
        <v>9</v>
      </c>
      <c r="I148" s="290">
        <v>12</v>
      </c>
      <c r="J148" s="290">
        <v>13</v>
      </c>
      <c r="K148" s="290">
        <v>12</v>
      </c>
      <c r="L148" s="290">
        <v>4</v>
      </c>
      <c r="M148" s="290">
        <v>5</v>
      </c>
      <c r="N148" s="290">
        <v>0</v>
      </c>
      <c r="O148" s="84">
        <f t="shared" si="29"/>
        <v>74</v>
      </c>
    </row>
    <row r="149" spans="1:16">
      <c r="A149" s="195"/>
      <c r="B149" s="196" t="s">
        <v>191</v>
      </c>
      <c r="C149" s="290">
        <v>0</v>
      </c>
      <c r="D149" s="290">
        <v>0</v>
      </c>
      <c r="E149" s="290">
        <v>3</v>
      </c>
      <c r="F149" s="290">
        <v>6</v>
      </c>
      <c r="G149" s="290">
        <v>16</v>
      </c>
      <c r="H149" s="290">
        <v>16</v>
      </c>
      <c r="I149" s="290">
        <v>25</v>
      </c>
      <c r="J149" s="290">
        <v>19</v>
      </c>
      <c r="K149" s="290">
        <v>3</v>
      </c>
      <c r="L149" s="290">
        <v>2</v>
      </c>
      <c r="M149" s="290">
        <v>1</v>
      </c>
      <c r="N149" s="290">
        <v>0</v>
      </c>
      <c r="O149" s="84">
        <f t="shared" si="29"/>
        <v>91</v>
      </c>
    </row>
    <row r="150" spans="1:16">
      <c r="A150" s="161"/>
      <c r="B150" s="197" t="s">
        <v>350</v>
      </c>
      <c r="C150" s="91">
        <f>MEDIAN(C145:C149)</f>
        <v>0</v>
      </c>
      <c r="D150" s="91">
        <f t="shared" ref="D150:N150" si="30">MEDIAN(D145:D149)</f>
        <v>0</v>
      </c>
      <c r="E150" s="91">
        <f t="shared" si="30"/>
        <v>1</v>
      </c>
      <c r="F150" s="91">
        <f t="shared" si="30"/>
        <v>0</v>
      </c>
      <c r="G150" s="91">
        <f t="shared" si="30"/>
        <v>0</v>
      </c>
      <c r="H150" s="91">
        <f t="shared" si="30"/>
        <v>4</v>
      </c>
      <c r="I150" s="91">
        <f t="shared" si="30"/>
        <v>8</v>
      </c>
      <c r="J150" s="91">
        <f t="shared" si="30"/>
        <v>13</v>
      </c>
      <c r="K150" s="91">
        <f t="shared" si="30"/>
        <v>5</v>
      </c>
      <c r="L150" s="91">
        <f t="shared" si="30"/>
        <v>2</v>
      </c>
      <c r="M150" s="91">
        <f t="shared" si="30"/>
        <v>1</v>
      </c>
      <c r="N150" s="91">
        <f t="shared" si="30"/>
        <v>0</v>
      </c>
      <c r="O150" s="85">
        <f t="shared" si="29"/>
        <v>34</v>
      </c>
    </row>
    <row r="151" spans="1:16">
      <c r="A151" s="195"/>
      <c r="B151" s="198" t="s">
        <v>74</v>
      </c>
      <c r="C151" s="86">
        <f>C150*P151/O150</f>
        <v>0</v>
      </c>
      <c r="D151" s="86">
        <f>D150*P151/O150</f>
        <v>0</v>
      </c>
      <c r="E151" s="86">
        <f>E150*P151/O150</f>
        <v>0.79999999999999993</v>
      </c>
      <c r="F151" s="86">
        <f>F150*P151/O150</f>
        <v>0</v>
      </c>
      <c r="G151" s="86">
        <f>G150*P151/O150</f>
        <v>0</v>
      </c>
      <c r="H151" s="86">
        <f>H150*P151/O150</f>
        <v>3.1999999999999997</v>
      </c>
      <c r="I151" s="86">
        <f>I150*P151/O150</f>
        <v>6.3999999999999995</v>
      </c>
      <c r="J151" s="86">
        <f>J150*P151/O150</f>
        <v>10.399999999999999</v>
      </c>
      <c r="K151" s="86">
        <f>K150*P151/O150</f>
        <v>4</v>
      </c>
      <c r="L151" s="86">
        <f>L150*P151/O150</f>
        <v>1.5999999999999999</v>
      </c>
      <c r="M151" s="86">
        <f>M150*P151/O150</f>
        <v>0.79999999999999993</v>
      </c>
      <c r="N151" s="86">
        <f>N150*P151/O150</f>
        <v>0</v>
      </c>
      <c r="O151" s="87">
        <f t="shared" si="29"/>
        <v>27.2</v>
      </c>
      <c r="P151" s="158">
        <f>O150*80/100</f>
        <v>27.2</v>
      </c>
    </row>
    <row r="152" spans="1:16">
      <c r="A152" s="195"/>
      <c r="B152" s="199" t="s">
        <v>345</v>
      </c>
      <c r="C152" s="88">
        <f>รายเดือน64!B14</f>
        <v>0</v>
      </c>
      <c r="D152" s="88">
        <f>รายเดือน64!C14</f>
        <v>0</v>
      </c>
      <c r="E152" s="88">
        <f>รายเดือน64!D14</f>
        <v>0</v>
      </c>
      <c r="F152" s="88">
        <f>รายเดือน64!E14</f>
        <v>0</v>
      </c>
      <c r="G152" s="88">
        <f>รายเดือน64!F14</f>
        <v>0</v>
      </c>
      <c r="H152" s="88">
        <f>รายเดือน64!G14</f>
        <v>0</v>
      </c>
      <c r="I152" s="88">
        <f>รายเดือน64!H14</f>
        <v>1</v>
      </c>
      <c r="J152" s="88">
        <f>รายเดือน64!I14</f>
        <v>0</v>
      </c>
      <c r="K152" s="88">
        <f>รายเดือน64!J14</f>
        <v>2</v>
      </c>
      <c r="L152" s="88">
        <f>รายเดือน64!K14</f>
        <v>0</v>
      </c>
      <c r="M152" s="88">
        <f>รายเดือน64!L14</f>
        <v>0</v>
      </c>
      <c r="N152" s="88">
        <f>รายเดือน64!M14</f>
        <v>0</v>
      </c>
      <c r="O152" s="89">
        <f t="shared" si="29"/>
        <v>3</v>
      </c>
    </row>
    <row r="153" spans="1:16">
      <c r="A153" s="203"/>
      <c r="B153" s="200" t="s">
        <v>351</v>
      </c>
      <c r="C153" s="30">
        <f>C152</f>
        <v>0</v>
      </c>
      <c r="D153" s="30">
        <f>C152+D152</f>
        <v>0</v>
      </c>
      <c r="E153" s="30">
        <f>C152+D152+E152</f>
        <v>0</v>
      </c>
      <c r="F153" s="30">
        <f>C152+D152+E152+F152</f>
        <v>0</v>
      </c>
      <c r="G153" s="30">
        <f>C152+D152+E152+F152+G152</f>
        <v>0</v>
      </c>
      <c r="H153" s="30">
        <f>C152+D152+E152+F152+G152+H152</f>
        <v>0</v>
      </c>
      <c r="I153" s="30">
        <f>C152+D152+E152+F152+G152+H152+I152</f>
        <v>1</v>
      </c>
      <c r="J153" s="30">
        <f>C152+D152+E152+F152+G152+H152+I152+J152</f>
        <v>1</v>
      </c>
      <c r="K153" s="30">
        <f>C152+D152+E152+F152+G152+H152+I152+J152+K152</f>
        <v>3</v>
      </c>
      <c r="L153" s="30">
        <f>C152+D152+E152+F152+G152+H152+I152+J152+K152+L152</f>
        <v>3</v>
      </c>
      <c r="M153" s="30">
        <f>C152+D152+E152+F152+G152+H152+I152+J152+K152+L152+M152</f>
        <v>3</v>
      </c>
      <c r="N153" s="30">
        <f>C152+D152+E152+F152+G152+H152+I152+J152+K152+L152+M152+N152</f>
        <v>3</v>
      </c>
      <c r="O153" s="90"/>
    </row>
    <row r="154" spans="1:16">
      <c r="A154" s="201" t="s">
        <v>90</v>
      </c>
      <c r="B154" s="204" t="s">
        <v>72</v>
      </c>
      <c r="C154" s="167" t="s">
        <v>65</v>
      </c>
      <c r="D154" s="167" t="s">
        <v>66</v>
      </c>
      <c r="E154" s="167" t="s">
        <v>47</v>
      </c>
      <c r="F154" s="167" t="s">
        <v>48</v>
      </c>
      <c r="G154" s="167" t="s">
        <v>49</v>
      </c>
      <c r="H154" s="167" t="s">
        <v>50</v>
      </c>
      <c r="I154" s="167" t="s">
        <v>51</v>
      </c>
      <c r="J154" s="167" t="s">
        <v>52</v>
      </c>
      <c r="K154" s="167" t="s">
        <v>53</v>
      </c>
      <c r="L154" s="167" t="s">
        <v>54</v>
      </c>
      <c r="M154" s="167" t="s">
        <v>55</v>
      </c>
      <c r="N154" s="167" t="s">
        <v>56</v>
      </c>
      <c r="O154" s="167" t="s">
        <v>41</v>
      </c>
    </row>
    <row r="155" spans="1:16">
      <c r="A155" s="195"/>
      <c r="B155" s="196" t="s">
        <v>348</v>
      </c>
      <c r="C155" s="291">
        <v>8</v>
      </c>
      <c r="D155" s="291">
        <v>2</v>
      </c>
      <c r="E155" s="291">
        <v>1</v>
      </c>
      <c r="F155" s="291">
        <v>0</v>
      </c>
      <c r="G155" s="291">
        <v>0</v>
      </c>
      <c r="H155" s="291">
        <v>0</v>
      </c>
      <c r="I155" s="291">
        <v>3</v>
      </c>
      <c r="J155" s="291">
        <v>4</v>
      </c>
      <c r="K155" s="291">
        <v>7</v>
      </c>
      <c r="L155" s="291">
        <v>7</v>
      </c>
      <c r="M155" s="291">
        <v>0</v>
      </c>
      <c r="N155" s="291">
        <v>0</v>
      </c>
      <c r="O155" s="84">
        <f t="shared" ref="O155:O162" si="31">SUM(C155:N155)</f>
        <v>32</v>
      </c>
    </row>
    <row r="156" spans="1:16">
      <c r="A156" s="195"/>
      <c r="B156" s="196" t="s">
        <v>349</v>
      </c>
      <c r="C156" s="291">
        <v>0</v>
      </c>
      <c r="D156" s="291">
        <v>0</v>
      </c>
      <c r="E156" s="291">
        <v>0</v>
      </c>
      <c r="F156" s="291">
        <v>1</v>
      </c>
      <c r="G156" s="291">
        <v>2</v>
      </c>
      <c r="H156" s="291">
        <v>2</v>
      </c>
      <c r="I156" s="291">
        <v>0</v>
      </c>
      <c r="J156" s="291">
        <v>0</v>
      </c>
      <c r="K156" s="291">
        <v>1</v>
      </c>
      <c r="L156" s="291">
        <v>1</v>
      </c>
      <c r="M156" s="291">
        <v>0</v>
      </c>
      <c r="N156" s="291">
        <v>0</v>
      </c>
      <c r="O156" s="84">
        <f t="shared" si="31"/>
        <v>7</v>
      </c>
    </row>
    <row r="157" spans="1:16">
      <c r="A157" s="195"/>
      <c r="B157" s="196" t="s">
        <v>152</v>
      </c>
      <c r="C157" s="291">
        <v>0</v>
      </c>
      <c r="D157" s="291">
        <v>0</v>
      </c>
      <c r="E157" s="291">
        <v>0</v>
      </c>
      <c r="F157" s="291">
        <v>0</v>
      </c>
      <c r="G157" s="291">
        <v>0</v>
      </c>
      <c r="H157" s="291">
        <v>0</v>
      </c>
      <c r="I157" s="291">
        <v>1</v>
      </c>
      <c r="J157" s="291">
        <v>1</v>
      </c>
      <c r="K157" s="291">
        <v>0</v>
      </c>
      <c r="L157" s="291">
        <v>0</v>
      </c>
      <c r="M157" s="291">
        <v>1</v>
      </c>
      <c r="N157" s="291">
        <v>0</v>
      </c>
      <c r="O157" s="84">
        <f t="shared" si="31"/>
        <v>3</v>
      </c>
    </row>
    <row r="158" spans="1:16">
      <c r="A158" s="195"/>
      <c r="B158" s="196" t="s">
        <v>153</v>
      </c>
      <c r="C158" s="291">
        <v>0</v>
      </c>
      <c r="D158" s="291">
        <v>0</v>
      </c>
      <c r="E158" s="291">
        <v>1</v>
      </c>
      <c r="F158" s="291">
        <v>0</v>
      </c>
      <c r="G158" s="291">
        <v>3</v>
      </c>
      <c r="H158" s="291">
        <v>3</v>
      </c>
      <c r="I158" s="291">
        <v>3</v>
      </c>
      <c r="J158" s="291">
        <v>5</v>
      </c>
      <c r="K158" s="291">
        <v>3</v>
      </c>
      <c r="L158" s="291">
        <v>4</v>
      </c>
      <c r="M158" s="291">
        <v>1</v>
      </c>
      <c r="N158" s="291">
        <v>0</v>
      </c>
      <c r="O158" s="84">
        <f t="shared" si="31"/>
        <v>23</v>
      </c>
    </row>
    <row r="159" spans="1:16">
      <c r="A159" s="195"/>
      <c r="B159" s="196" t="s">
        <v>191</v>
      </c>
      <c r="C159" s="291">
        <v>1</v>
      </c>
      <c r="D159" s="291">
        <v>1</v>
      </c>
      <c r="E159" s="291">
        <v>0</v>
      </c>
      <c r="F159" s="291">
        <v>4</v>
      </c>
      <c r="G159" s="291">
        <v>5</v>
      </c>
      <c r="H159" s="291">
        <v>0</v>
      </c>
      <c r="I159" s="291">
        <v>0</v>
      </c>
      <c r="J159" s="291">
        <v>1</v>
      </c>
      <c r="K159" s="291">
        <v>1</v>
      </c>
      <c r="L159" s="291">
        <v>0</v>
      </c>
      <c r="M159" s="291">
        <v>0</v>
      </c>
      <c r="N159" s="291">
        <v>0</v>
      </c>
      <c r="O159" s="84">
        <f t="shared" si="31"/>
        <v>13</v>
      </c>
    </row>
    <row r="160" spans="1:16">
      <c r="A160" s="161"/>
      <c r="B160" s="197" t="s">
        <v>350</v>
      </c>
      <c r="C160" s="91">
        <f>MEDIAN(C155:C159)</f>
        <v>0</v>
      </c>
      <c r="D160" s="91">
        <f t="shared" ref="D160:N160" si="32">MEDIAN(D155:D159)</f>
        <v>0</v>
      </c>
      <c r="E160" s="91">
        <f t="shared" si="32"/>
        <v>0</v>
      </c>
      <c r="F160" s="91">
        <f t="shared" si="32"/>
        <v>0</v>
      </c>
      <c r="G160" s="91">
        <f t="shared" si="32"/>
        <v>2</v>
      </c>
      <c r="H160" s="91">
        <f t="shared" si="32"/>
        <v>0</v>
      </c>
      <c r="I160" s="91">
        <f t="shared" si="32"/>
        <v>1</v>
      </c>
      <c r="J160" s="91">
        <f t="shared" si="32"/>
        <v>1</v>
      </c>
      <c r="K160" s="91">
        <f t="shared" si="32"/>
        <v>1</v>
      </c>
      <c r="L160" s="91">
        <f t="shared" si="32"/>
        <v>1</v>
      </c>
      <c r="M160" s="91">
        <f t="shared" si="32"/>
        <v>0</v>
      </c>
      <c r="N160" s="91">
        <f t="shared" si="32"/>
        <v>0</v>
      </c>
      <c r="O160" s="85">
        <f t="shared" si="31"/>
        <v>6</v>
      </c>
    </row>
    <row r="161" spans="1:16">
      <c r="A161" s="195"/>
      <c r="B161" s="198" t="s">
        <v>74</v>
      </c>
      <c r="C161" s="86">
        <f>C160*P161/O160</f>
        <v>0</v>
      </c>
      <c r="D161" s="86">
        <f>D160*P161/O160</f>
        <v>0</v>
      </c>
      <c r="E161" s="86">
        <f>E160*P161/O160</f>
        <v>0</v>
      </c>
      <c r="F161" s="86">
        <f>F160*P161/O160</f>
        <v>0</v>
      </c>
      <c r="G161" s="86">
        <f>G160*P161/O160</f>
        <v>1.5999999999999999</v>
      </c>
      <c r="H161" s="86">
        <f>H160*P161/O160</f>
        <v>0</v>
      </c>
      <c r="I161" s="86">
        <f>I160*P161/O160</f>
        <v>0.79999999999999993</v>
      </c>
      <c r="J161" s="86">
        <f>J160*P161/O160</f>
        <v>0.79999999999999993</v>
      </c>
      <c r="K161" s="86">
        <f>K160*P161/O160</f>
        <v>0.79999999999999993</v>
      </c>
      <c r="L161" s="86">
        <f>L160*P161/O160</f>
        <v>0.79999999999999993</v>
      </c>
      <c r="M161" s="86">
        <f>M160*P161/O160</f>
        <v>0</v>
      </c>
      <c r="N161" s="86">
        <f>N160*P161/O160</f>
        <v>0</v>
      </c>
      <c r="O161" s="87">
        <f t="shared" si="31"/>
        <v>4.8</v>
      </c>
      <c r="P161" s="158">
        <f>O160*80/100</f>
        <v>4.8</v>
      </c>
    </row>
    <row r="162" spans="1:16">
      <c r="A162" s="195"/>
      <c r="B162" s="199" t="s">
        <v>345</v>
      </c>
      <c r="C162" s="88">
        <f>รายเดือน64!B21</f>
        <v>0</v>
      </c>
      <c r="D162" s="88">
        <f>รายเดือน64!C21</f>
        <v>0</v>
      </c>
      <c r="E162" s="88">
        <f>รายเดือน64!D21</f>
        <v>0</v>
      </c>
      <c r="F162" s="88">
        <f>รายเดือน64!E21</f>
        <v>0</v>
      </c>
      <c r="G162" s="88">
        <f>รายเดือน64!F21</f>
        <v>0</v>
      </c>
      <c r="H162" s="88">
        <f>รายเดือน64!G21</f>
        <v>0</v>
      </c>
      <c r="I162" s="88">
        <f>รายเดือน64!H21</f>
        <v>0</v>
      </c>
      <c r="J162" s="88">
        <f>รายเดือน64!I21</f>
        <v>0</v>
      </c>
      <c r="K162" s="88">
        <f>รายเดือน64!J21</f>
        <v>0</v>
      </c>
      <c r="L162" s="88">
        <f>รายเดือน64!K21</f>
        <v>0</v>
      </c>
      <c r="M162" s="88">
        <f>รายเดือน64!L21</f>
        <v>0</v>
      </c>
      <c r="N162" s="88">
        <f>รายเดือน64!M21</f>
        <v>0</v>
      </c>
      <c r="O162" s="89">
        <f t="shared" si="31"/>
        <v>0</v>
      </c>
    </row>
    <row r="163" spans="1:16">
      <c r="A163" s="203"/>
      <c r="B163" s="200" t="s">
        <v>351</v>
      </c>
      <c r="C163" s="30">
        <f>C162</f>
        <v>0</v>
      </c>
      <c r="D163" s="30">
        <f>C162+D162</f>
        <v>0</v>
      </c>
      <c r="E163" s="30">
        <f>C162+D162+E162</f>
        <v>0</v>
      </c>
      <c r="F163" s="30">
        <f>C162+D162+E162+F162</f>
        <v>0</v>
      </c>
      <c r="G163" s="30">
        <f>C162+D162+E162+F162+G162</f>
        <v>0</v>
      </c>
      <c r="H163" s="30">
        <f>C162+D162+E162+F162+G162+H162</f>
        <v>0</v>
      </c>
      <c r="I163" s="30">
        <f>C162+D162+E162+F162+G162+H162+I162</f>
        <v>0</v>
      </c>
      <c r="J163" s="30">
        <f>C162+D162+E162+F162+G162+H162+I162+J162</f>
        <v>0</v>
      </c>
      <c r="K163" s="30">
        <f>C162+D162+E162+F162+G162+H162+I162+J162+K162</f>
        <v>0</v>
      </c>
      <c r="L163" s="30">
        <f>C162+D162+E162+F162+G162+H162+I162+J162+K162+L162</f>
        <v>0</v>
      </c>
      <c r="M163" s="30">
        <f>C162+D162+E162+F162+G162+H162+I162+J162+K162+L162+M162</f>
        <v>0</v>
      </c>
      <c r="N163" s="30">
        <f>C162+D162+E162+F162+G162+H162+I162+J162+K162+L162+M162+N162</f>
        <v>0</v>
      </c>
      <c r="O163" s="90"/>
    </row>
    <row r="164" spans="1:16">
      <c r="A164" s="201" t="s">
        <v>91</v>
      </c>
      <c r="B164" s="204" t="s">
        <v>72</v>
      </c>
      <c r="C164" s="167" t="s">
        <v>65</v>
      </c>
      <c r="D164" s="167" t="s">
        <v>66</v>
      </c>
      <c r="E164" s="167" t="s">
        <v>47</v>
      </c>
      <c r="F164" s="167" t="s">
        <v>48</v>
      </c>
      <c r="G164" s="167" t="s">
        <v>49</v>
      </c>
      <c r="H164" s="167" t="s">
        <v>50</v>
      </c>
      <c r="I164" s="167" t="s">
        <v>51</v>
      </c>
      <c r="J164" s="167" t="s">
        <v>52</v>
      </c>
      <c r="K164" s="167" t="s">
        <v>53</v>
      </c>
      <c r="L164" s="167" t="s">
        <v>54</v>
      </c>
      <c r="M164" s="167" t="s">
        <v>55</v>
      </c>
      <c r="N164" s="167" t="s">
        <v>56</v>
      </c>
      <c r="O164" s="167" t="s">
        <v>41</v>
      </c>
    </row>
    <row r="165" spans="1:16">
      <c r="A165" s="195"/>
      <c r="B165" s="196" t="s">
        <v>348</v>
      </c>
      <c r="C165" s="292">
        <v>3</v>
      </c>
      <c r="D165" s="292">
        <v>1</v>
      </c>
      <c r="E165" s="292">
        <v>3</v>
      </c>
      <c r="F165" s="292">
        <v>0</v>
      </c>
      <c r="G165" s="292">
        <v>0</v>
      </c>
      <c r="H165" s="292">
        <v>1</v>
      </c>
      <c r="I165" s="292">
        <v>0</v>
      </c>
      <c r="J165" s="292">
        <v>2</v>
      </c>
      <c r="K165" s="292">
        <v>4</v>
      </c>
      <c r="L165" s="292">
        <v>0</v>
      </c>
      <c r="M165" s="292">
        <v>0</v>
      </c>
      <c r="N165" s="292">
        <v>0</v>
      </c>
      <c r="O165" s="84">
        <f t="shared" ref="O165:O172" si="33">SUM(C165:N165)</f>
        <v>14</v>
      </c>
    </row>
    <row r="166" spans="1:16">
      <c r="A166" s="195"/>
      <c r="B166" s="196" t="s">
        <v>349</v>
      </c>
      <c r="C166" s="292">
        <v>0</v>
      </c>
      <c r="D166" s="292">
        <v>0</v>
      </c>
      <c r="E166" s="292">
        <v>2</v>
      </c>
      <c r="F166" s="292">
        <v>5</v>
      </c>
      <c r="G166" s="292">
        <v>1</v>
      </c>
      <c r="H166" s="292">
        <v>2</v>
      </c>
      <c r="I166" s="292">
        <v>4</v>
      </c>
      <c r="J166" s="292">
        <v>4</v>
      </c>
      <c r="K166" s="292">
        <v>0</v>
      </c>
      <c r="L166" s="292">
        <v>0</v>
      </c>
      <c r="M166" s="292">
        <v>0</v>
      </c>
      <c r="N166" s="292">
        <v>0</v>
      </c>
      <c r="O166" s="84">
        <f t="shared" si="33"/>
        <v>18</v>
      </c>
    </row>
    <row r="167" spans="1:16">
      <c r="A167" s="195"/>
      <c r="B167" s="196" t="s">
        <v>152</v>
      </c>
      <c r="C167" s="292">
        <v>0</v>
      </c>
      <c r="D167" s="292">
        <v>0</v>
      </c>
      <c r="E167" s="292">
        <v>0</v>
      </c>
      <c r="F167" s="292">
        <v>1</v>
      </c>
      <c r="G167" s="292">
        <v>0</v>
      </c>
      <c r="H167" s="292">
        <v>2</v>
      </c>
      <c r="I167" s="292">
        <v>0</v>
      </c>
      <c r="J167" s="292">
        <v>9</v>
      </c>
      <c r="K167" s="292">
        <v>0</v>
      </c>
      <c r="L167" s="292">
        <v>0</v>
      </c>
      <c r="M167" s="292">
        <v>9</v>
      </c>
      <c r="N167" s="292">
        <v>0</v>
      </c>
      <c r="O167" s="84">
        <f t="shared" si="33"/>
        <v>21</v>
      </c>
    </row>
    <row r="168" spans="1:16">
      <c r="A168" s="195"/>
      <c r="B168" s="196" t="s">
        <v>153</v>
      </c>
      <c r="C168" s="292">
        <v>0</v>
      </c>
      <c r="D168" s="292">
        <v>0</v>
      </c>
      <c r="E168" s="292">
        <v>1</v>
      </c>
      <c r="F168" s="292">
        <v>1</v>
      </c>
      <c r="G168" s="292">
        <v>1</v>
      </c>
      <c r="H168" s="292">
        <v>8</v>
      </c>
      <c r="I168" s="292">
        <v>15</v>
      </c>
      <c r="J168" s="292">
        <v>7</v>
      </c>
      <c r="K168" s="292">
        <v>4</v>
      </c>
      <c r="L168" s="292">
        <v>3</v>
      </c>
      <c r="M168" s="292">
        <v>2</v>
      </c>
      <c r="N168" s="292">
        <v>1</v>
      </c>
      <c r="O168" s="84">
        <f t="shared" si="33"/>
        <v>43</v>
      </c>
    </row>
    <row r="169" spans="1:16">
      <c r="A169" s="195"/>
      <c r="B169" s="196" t="s">
        <v>191</v>
      </c>
      <c r="C169" s="292">
        <v>2</v>
      </c>
      <c r="D169" s="292">
        <v>0</v>
      </c>
      <c r="E169" s="292">
        <v>2</v>
      </c>
      <c r="F169" s="292">
        <v>0</v>
      </c>
      <c r="G169" s="292">
        <v>6</v>
      </c>
      <c r="H169" s="292">
        <v>7</v>
      </c>
      <c r="I169" s="292">
        <v>0</v>
      </c>
      <c r="J169" s="292">
        <v>2</v>
      </c>
      <c r="K169" s="292">
        <v>2</v>
      </c>
      <c r="L169" s="292">
        <v>0</v>
      </c>
      <c r="M169" s="292">
        <v>0</v>
      </c>
      <c r="N169" s="292">
        <v>0</v>
      </c>
      <c r="O169" s="84">
        <f t="shared" si="33"/>
        <v>21</v>
      </c>
    </row>
    <row r="170" spans="1:16">
      <c r="A170" s="161"/>
      <c r="B170" s="197" t="s">
        <v>350</v>
      </c>
      <c r="C170" s="91">
        <f>MEDIAN(C165:C169)</f>
        <v>0</v>
      </c>
      <c r="D170" s="91">
        <f t="shared" ref="D170:N170" si="34">MEDIAN(D165:D169)</f>
        <v>0</v>
      </c>
      <c r="E170" s="91">
        <f t="shared" si="34"/>
        <v>2</v>
      </c>
      <c r="F170" s="91">
        <f t="shared" si="34"/>
        <v>1</v>
      </c>
      <c r="G170" s="91">
        <f t="shared" si="34"/>
        <v>1</v>
      </c>
      <c r="H170" s="91">
        <f t="shared" si="34"/>
        <v>2</v>
      </c>
      <c r="I170" s="91">
        <f t="shared" si="34"/>
        <v>0</v>
      </c>
      <c r="J170" s="91">
        <f t="shared" si="34"/>
        <v>4</v>
      </c>
      <c r="K170" s="91">
        <f t="shared" si="34"/>
        <v>2</v>
      </c>
      <c r="L170" s="91">
        <f t="shared" si="34"/>
        <v>0</v>
      </c>
      <c r="M170" s="91">
        <f t="shared" si="34"/>
        <v>0</v>
      </c>
      <c r="N170" s="91">
        <f t="shared" si="34"/>
        <v>0</v>
      </c>
      <c r="O170" s="85">
        <f t="shared" si="33"/>
        <v>12</v>
      </c>
    </row>
    <row r="171" spans="1:16">
      <c r="A171" s="195"/>
      <c r="B171" s="198" t="s">
        <v>74</v>
      </c>
      <c r="C171" s="86">
        <f>C170*P171/O170</f>
        <v>0</v>
      </c>
      <c r="D171" s="86">
        <f>D170*P171/O170</f>
        <v>0</v>
      </c>
      <c r="E171" s="86">
        <f>E170*P171/O170</f>
        <v>1.5999999999999999</v>
      </c>
      <c r="F171" s="86">
        <f>F170*P171/O170</f>
        <v>0.79999999999999993</v>
      </c>
      <c r="G171" s="86">
        <f>G170*P171/O170</f>
        <v>0.79999999999999993</v>
      </c>
      <c r="H171" s="86">
        <f>H170*P171/O170</f>
        <v>1.5999999999999999</v>
      </c>
      <c r="I171" s="86">
        <f>I170*P171/O170</f>
        <v>0</v>
      </c>
      <c r="J171" s="86">
        <f>J170*P171/O170</f>
        <v>3.1999999999999997</v>
      </c>
      <c r="K171" s="86">
        <f>K170*P171/O170</f>
        <v>1.5999999999999999</v>
      </c>
      <c r="L171" s="86">
        <f>L170*P171/O170</f>
        <v>0</v>
      </c>
      <c r="M171" s="86">
        <f>M170*P171/O170</f>
        <v>0</v>
      </c>
      <c r="N171" s="86">
        <f>N170*P171/O170</f>
        <v>0</v>
      </c>
      <c r="O171" s="87">
        <f t="shared" si="33"/>
        <v>9.6</v>
      </c>
      <c r="P171" s="158">
        <f>O170*80/100</f>
        <v>9.6</v>
      </c>
    </row>
    <row r="172" spans="1:16">
      <c r="A172" s="195"/>
      <c r="B172" s="199" t="s">
        <v>345</v>
      </c>
      <c r="C172" s="88">
        <f>รายเดือน64!B19</f>
        <v>0</v>
      </c>
      <c r="D172" s="88">
        <f>รายเดือน64!C19</f>
        <v>0</v>
      </c>
      <c r="E172" s="88">
        <f>รายเดือน64!D19</f>
        <v>0</v>
      </c>
      <c r="F172" s="88">
        <f>รายเดือน64!E19</f>
        <v>0</v>
      </c>
      <c r="G172" s="88">
        <f>รายเดือน64!F19</f>
        <v>1</v>
      </c>
      <c r="H172" s="88">
        <f>รายเดือน64!G19</f>
        <v>0</v>
      </c>
      <c r="I172" s="88">
        <f>รายเดือน64!H19</f>
        <v>0</v>
      </c>
      <c r="J172" s="88">
        <f>รายเดือน64!I19</f>
        <v>1</v>
      </c>
      <c r="K172" s="88">
        <f>รายเดือน64!J19</f>
        <v>0</v>
      </c>
      <c r="L172" s="88">
        <f>รายเดือน64!K19</f>
        <v>0</v>
      </c>
      <c r="M172" s="88">
        <f>รายเดือน64!L19</f>
        <v>0</v>
      </c>
      <c r="N172" s="88">
        <f>รายเดือน64!M19</f>
        <v>0</v>
      </c>
      <c r="O172" s="89">
        <f t="shared" si="33"/>
        <v>2</v>
      </c>
    </row>
    <row r="173" spans="1:16">
      <c r="A173" s="203"/>
      <c r="B173" s="200" t="s">
        <v>351</v>
      </c>
      <c r="C173" s="30">
        <f>C172</f>
        <v>0</v>
      </c>
      <c r="D173" s="30">
        <f>C172+D172</f>
        <v>0</v>
      </c>
      <c r="E173" s="30">
        <f>C172+D172+E172</f>
        <v>0</v>
      </c>
      <c r="F173" s="30">
        <f>C172+D172+E172+F172</f>
        <v>0</v>
      </c>
      <c r="G173" s="30">
        <f>C172+D172+E172+F172+G172</f>
        <v>1</v>
      </c>
      <c r="H173" s="30">
        <f>C172+D172+E172+F172+G172+H172</f>
        <v>1</v>
      </c>
      <c r="I173" s="30">
        <f>C172+D172+E172+F172+G172+H172+I172</f>
        <v>1</v>
      </c>
      <c r="J173" s="30">
        <f>C172+D172+E172+F172+G172+H172+I172+J172</f>
        <v>2</v>
      </c>
      <c r="K173" s="30">
        <f>C172+D172+E172+F172+G172+H172+I172+J172+K172</f>
        <v>2</v>
      </c>
      <c r="L173" s="30">
        <f>C172+D172+E172+F172+G172+H172+I172+J172+K172+L172</f>
        <v>2</v>
      </c>
      <c r="M173" s="30">
        <f>C172+D172+E172+F172+G172+H172+I172+J172+K172+L172+M172</f>
        <v>2</v>
      </c>
      <c r="N173" s="30">
        <f>C172+D172+E172+F172+G172+H172+I172+J172+K172+L172+M172+N172</f>
        <v>2</v>
      </c>
      <c r="O173" s="90"/>
    </row>
    <row r="174" spans="1:16">
      <c r="A174" s="201" t="s">
        <v>92</v>
      </c>
      <c r="B174" s="204" t="s">
        <v>72</v>
      </c>
      <c r="C174" s="167" t="s">
        <v>65</v>
      </c>
      <c r="D174" s="167" t="s">
        <v>66</v>
      </c>
      <c r="E174" s="167" t="s">
        <v>47</v>
      </c>
      <c r="F174" s="167" t="s">
        <v>48</v>
      </c>
      <c r="G174" s="167" t="s">
        <v>49</v>
      </c>
      <c r="H174" s="167" t="s">
        <v>50</v>
      </c>
      <c r="I174" s="167" t="s">
        <v>51</v>
      </c>
      <c r="J174" s="167" t="s">
        <v>52</v>
      </c>
      <c r="K174" s="167" t="s">
        <v>53</v>
      </c>
      <c r="L174" s="167" t="s">
        <v>54</v>
      </c>
      <c r="M174" s="167" t="s">
        <v>55</v>
      </c>
      <c r="N174" s="167" t="s">
        <v>56</v>
      </c>
      <c r="O174" s="167" t="s">
        <v>41</v>
      </c>
    </row>
    <row r="175" spans="1:16">
      <c r="A175" s="195"/>
      <c r="B175" s="196" t="s">
        <v>348</v>
      </c>
      <c r="C175" s="293">
        <v>3</v>
      </c>
      <c r="D175" s="293">
        <v>11</v>
      </c>
      <c r="E175" s="293">
        <v>6</v>
      </c>
      <c r="F175" s="293">
        <v>0</v>
      </c>
      <c r="G175" s="293">
        <v>1</v>
      </c>
      <c r="H175" s="293">
        <v>0</v>
      </c>
      <c r="I175" s="293">
        <v>7</v>
      </c>
      <c r="J175" s="293">
        <v>15</v>
      </c>
      <c r="K175" s="293">
        <v>0</v>
      </c>
      <c r="L175" s="293">
        <v>3</v>
      </c>
      <c r="M175" s="293">
        <v>0</v>
      </c>
      <c r="N175" s="293">
        <v>0</v>
      </c>
      <c r="O175" s="84">
        <f t="shared" ref="O175:O182" si="35">SUM(C175:N175)</f>
        <v>46</v>
      </c>
    </row>
    <row r="176" spans="1:16">
      <c r="A176" s="195"/>
      <c r="B176" s="196" t="s">
        <v>349</v>
      </c>
      <c r="C176" s="293">
        <v>0</v>
      </c>
      <c r="D176" s="293">
        <v>0</v>
      </c>
      <c r="E176" s="293">
        <v>0</v>
      </c>
      <c r="F176" s="293">
        <v>0</v>
      </c>
      <c r="G176" s="293">
        <v>0</v>
      </c>
      <c r="H176" s="293">
        <v>11</v>
      </c>
      <c r="I176" s="293">
        <v>17</v>
      </c>
      <c r="J176" s="293">
        <v>2</v>
      </c>
      <c r="K176" s="293">
        <v>2</v>
      </c>
      <c r="L176" s="293">
        <v>0</v>
      </c>
      <c r="M176" s="293">
        <v>0</v>
      </c>
      <c r="N176" s="293">
        <v>0</v>
      </c>
      <c r="O176" s="84">
        <f t="shared" si="35"/>
        <v>32</v>
      </c>
    </row>
    <row r="177" spans="1:16">
      <c r="A177" s="195"/>
      <c r="B177" s="196" t="s">
        <v>152</v>
      </c>
      <c r="C177" s="293">
        <v>0</v>
      </c>
      <c r="D177" s="293">
        <v>0</v>
      </c>
      <c r="E177" s="293">
        <v>0</v>
      </c>
      <c r="F177" s="293">
        <v>1</v>
      </c>
      <c r="G177" s="293">
        <v>12</v>
      </c>
      <c r="H177" s="293">
        <v>7</v>
      </c>
      <c r="I177" s="293">
        <v>4</v>
      </c>
      <c r="J177" s="293">
        <v>1</v>
      </c>
      <c r="K177" s="293">
        <v>1</v>
      </c>
      <c r="L177" s="293">
        <v>0</v>
      </c>
      <c r="M177" s="293">
        <v>1</v>
      </c>
      <c r="N177" s="293">
        <v>0</v>
      </c>
      <c r="O177" s="84">
        <f t="shared" si="35"/>
        <v>27</v>
      </c>
    </row>
    <row r="178" spans="1:16">
      <c r="A178" s="195"/>
      <c r="B178" s="196" t="s">
        <v>153</v>
      </c>
      <c r="C178" s="293">
        <v>0</v>
      </c>
      <c r="D178" s="293">
        <v>0</v>
      </c>
      <c r="E178" s="293">
        <v>1</v>
      </c>
      <c r="F178" s="293">
        <v>0</v>
      </c>
      <c r="G178" s="293">
        <v>5</v>
      </c>
      <c r="H178" s="293">
        <v>10</v>
      </c>
      <c r="I178" s="293">
        <v>9</v>
      </c>
      <c r="J178" s="293">
        <v>4</v>
      </c>
      <c r="K178" s="293">
        <v>4</v>
      </c>
      <c r="L178" s="293">
        <v>4</v>
      </c>
      <c r="M178" s="293">
        <v>2</v>
      </c>
      <c r="N178" s="293">
        <v>4</v>
      </c>
      <c r="O178" s="84">
        <f t="shared" si="35"/>
        <v>43</v>
      </c>
    </row>
    <row r="179" spans="1:16">
      <c r="A179" s="195"/>
      <c r="B179" s="196" t="s">
        <v>191</v>
      </c>
      <c r="C179" s="293">
        <v>12</v>
      </c>
      <c r="D179" s="293">
        <v>0</v>
      </c>
      <c r="E179" s="293">
        <v>3</v>
      </c>
      <c r="F179" s="293">
        <v>6</v>
      </c>
      <c r="G179" s="293">
        <v>2</v>
      </c>
      <c r="H179" s="293">
        <v>1</v>
      </c>
      <c r="I179" s="293">
        <v>7</v>
      </c>
      <c r="J179" s="293">
        <v>3</v>
      </c>
      <c r="K179" s="293">
        <v>1</v>
      </c>
      <c r="L179" s="293">
        <v>0</v>
      </c>
      <c r="M179" s="293">
        <v>1</v>
      </c>
      <c r="N179" s="293">
        <v>0</v>
      </c>
      <c r="O179" s="84">
        <f t="shared" si="35"/>
        <v>36</v>
      </c>
    </row>
    <row r="180" spans="1:16">
      <c r="A180" s="161"/>
      <c r="B180" s="197" t="s">
        <v>350</v>
      </c>
      <c r="C180" s="91">
        <f>MEDIAN(C175:C179)</f>
        <v>0</v>
      </c>
      <c r="D180" s="91">
        <f t="shared" ref="D180:N180" si="36">MEDIAN(D175:D179)</f>
        <v>0</v>
      </c>
      <c r="E180" s="91">
        <f t="shared" si="36"/>
        <v>1</v>
      </c>
      <c r="F180" s="91">
        <f t="shared" si="36"/>
        <v>0</v>
      </c>
      <c r="G180" s="91">
        <f t="shared" si="36"/>
        <v>2</v>
      </c>
      <c r="H180" s="91">
        <f t="shared" si="36"/>
        <v>7</v>
      </c>
      <c r="I180" s="91">
        <f t="shared" si="36"/>
        <v>7</v>
      </c>
      <c r="J180" s="91">
        <f t="shared" si="36"/>
        <v>3</v>
      </c>
      <c r="K180" s="91">
        <f t="shared" si="36"/>
        <v>1</v>
      </c>
      <c r="L180" s="91">
        <f t="shared" si="36"/>
        <v>0</v>
      </c>
      <c r="M180" s="91">
        <f t="shared" si="36"/>
        <v>1</v>
      </c>
      <c r="N180" s="91">
        <f t="shared" si="36"/>
        <v>0</v>
      </c>
      <c r="O180" s="85">
        <f t="shared" si="35"/>
        <v>22</v>
      </c>
    </row>
    <row r="181" spans="1:16">
      <c r="A181" s="195"/>
      <c r="B181" s="198" t="s">
        <v>74</v>
      </c>
      <c r="C181" s="86">
        <f>C180*P181/O180</f>
        <v>0</v>
      </c>
      <c r="D181" s="86">
        <f>D180*P181/O180</f>
        <v>0</v>
      </c>
      <c r="E181" s="86">
        <f>E180*P181/O180</f>
        <v>0.8</v>
      </c>
      <c r="F181" s="86">
        <f>F180*P181/O180</f>
        <v>0</v>
      </c>
      <c r="G181" s="86">
        <f>G180*P181/O180</f>
        <v>1.6</v>
      </c>
      <c r="H181" s="86">
        <f>H180*P181/O180</f>
        <v>5.6000000000000005</v>
      </c>
      <c r="I181" s="86">
        <f>I180*P181/O180</f>
        <v>5.6000000000000005</v>
      </c>
      <c r="J181" s="86">
        <f>J180*P181/O180</f>
        <v>2.4000000000000004</v>
      </c>
      <c r="K181" s="86">
        <f>K180*P181/O180</f>
        <v>0.8</v>
      </c>
      <c r="L181" s="86">
        <f>L180*P181/O180</f>
        <v>0</v>
      </c>
      <c r="M181" s="86">
        <f>M180*P181/O180</f>
        <v>0.8</v>
      </c>
      <c r="N181" s="86">
        <f>N180*P181/O180</f>
        <v>0</v>
      </c>
      <c r="O181" s="87">
        <f t="shared" si="35"/>
        <v>17.600000000000001</v>
      </c>
      <c r="P181" s="158">
        <f>O180*80/100</f>
        <v>17.600000000000001</v>
      </c>
    </row>
    <row r="182" spans="1:16">
      <c r="A182" s="195"/>
      <c r="B182" s="199" t="s">
        <v>345</v>
      </c>
      <c r="C182" s="88">
        <f>รายเดือน64!B22</f>
        <v>0</v>
      </c>
      <c r="D182" s="88">
        <f>รายเดือน64!C22</f>
        <v>1</v>
      </c>
      <c r="E182" s="88">
        <f>รายเดือน64!D22</f>
        <v>0</v>
      </c>
      <c r="F182" s="88">
        <f>รายเดือน64!E22</f>
        <v>0</v>
      </c>
      <c r="G182" s="88">
        <f>รายเดือน64!F22</f>
        <v>0</v>
      </c>
      <c r="H182" s="88">
        <f>รายเดือน64!G22</f>
        <v>0</v>
      </c>
      <c r="I182" s="88">
        <f>รายเดือน64!H22</f>
        <v>0</v>
      </c>
      <c r="J182" s="88">
        <f>รายเดือน64!I22</f>
        <v>1</v>
      </c>
      <c r="K182" s="88">
        <f>รายเดือน64!J22</f>
        <v>0</v>
      </c>
      <c r="L182" s="88">
        <f>รายเดือน64!K22</f>
        <v>0</v>
      </c>
      <c r="M182" s="88">
        <f>รายเดือน64!L22</f>
        <v>0</v>
      </c>
      <c r="N182" s="88">
        <f>รายเดือน64!M22</f>
        <v>0</v>
      </c>
      <c r="O182" s="89">
        <f t="shared" si="35"/>
        <v>2</v>
      </c>
    </row>
    <row r="183" spans="1:16">
      <c r="A183" s="203"/>
      <c r="B183" s="200" t="s">
        <v>351</v>
      </c>
      <c r="C183" s="30">
        <f>C182</f>
        <v>0</v>
      </c>
      <c r="D183" s="30">
        <f>C182+D182</f>
        <v>1</v>
      </c>
      <c r="E183" s="30">
        <f>C182+D182+E182</f>
        <v>1</v>
      </c>
      <c r="F183" s="30">
        <f>C182+D182+E182+F182</f>
        <v>1</v>
      </c>
      <c r="G183" s="30">
        <f>C182+D182+E182+F182+G182</f>
        <v>1</v>
      </c>
      <c r="H183" s="30">
        <f>C182+D182+E182+F182+G182+H182</f>
        <v>1</v>
      </c>
      <c r="I183" s="30">
        <f>C182+D182+E182+F182+G182+H182+I182</f>
        <v>1</v>
      </c>
      <c r="J183" s="30">
        <f>C182+D182+E182+F182+G182+H182+I182+J182</f>
        <v>2</v>
      </c>
      <c r="K183" s="30">
        <f>C182+D182+E182+F182+G182+H182+I182+J182+K182</f>
        <v>2</v>
      </c>
      <c r="L183" s="30">
        <f>C182+D182+E182+F182+G182+H182+I182+J182+K182+L182</f>
        <v>2</v>
      </c>
      <c r="M183" s="30">
        <f>C182+D182+E182+F182+G182+H182+I182+J182+K182+L182+M182</f>
        <v>2</v>
      </c>
      <c r="N183" s="30">
        <f>C182+D182+E182+F182+G182+H182+I182+J182+K182+L182+M182+N182</f>
        <v>2</v>
      </c>
      <c r="O183" s="90"/>
    </row>
    <row r="184" spans="1:16">
      <c r="A184" s="201" t="s">
        <v>93</v>
      </c>
      <c r="B184" s="204" t="s">
        <v>72</v>
      </c>
      <c r="C184" s="167" t="s">
        <v>65</v>
      </c>
      <c r="D184" s="167" t="s">
        <v>66</v>
      </c>
      <c r="E184" s="167" t="s">
        <v>47</v>
      </c>
      <c r="F184" s="167" t="s">
        <v>48</v>
      </c>
      <c r="G184" s="167" t="s">
        <v>49</v>
      </c>
      <c r="H184" s="167" t="s">
        <v>50</v>
      </c>
      <c r="I184" s="167" t="s">
        <v>51</v>
      </c>
      <c r="J184" s="167" t="s">
        <v>52</v>
      </c>
      <c r="K184" s="167" t="s">
        <v>53</v>
      </c>
      <c r="L184" s="167" t="s">
        <v>54</v>
      </c>
      <c r="M184" s="167" t="s">
        <v>55</v>
      </c>
      <c r="N184" s="167" t="s">
        <v>56</v>
      </c>
      <c r="O184" s="167" t="s">
        <v>41</v>
      </c>
    </row>
    <row r="185" spans="1:16">
      <c r="A185" s="195"/>
      <c r="B185" s="196" t="s">
        <v>348</v>
      </c>
      <c r="C185" s="294">
        <v>0</v>
      </c>
      <c r="D185" s="294">
        <v>1</v>
      </c>
      <c r="E185" s="294">
        <v>2</v>
      </c>
      <c r="F185" s="294">
        <v>0</v>
      </c>
      <c r="G185" s="294">
        <v>0</v>
      </c>
      <c r="H185" s="294">
        <v>2</v>
      </c>
      <c r="I185" s="294">
        <v>5</v>
      </c>
      <c r="J185" s="294">
        <v>13</v>
      </c>
      <c r="K185" s="294">
        <v>11</v>
      </c>
      <c r="L185" s="294">
        <v>5</v>
      </c>
      <c r="M185" s="294">
        <v>0</v>
      </c>
      <c r="N185" s="294">
        <v>3</v>
      </c>
      <c r="O185" s="84">
        <f t="shared" ref="O185:O192" si="37">SUM(C185:N185)</f>
        <v>42</v>
      </c>
    </row>
    <row r="186" spans="1:16">
      <c r="A186" s="195"/>
      <c r="B186" s="196" t="s">
        <v>349</v>
      </c>
      <c r="C186" s="294">
        <v>0</v>
      </c>
      <c r="D186" s="294">
        <v>2</v>
      </c>
      <c r="E186" s="294">
        <v>0</v>
      </c>
      <c r="F186" s="294">
        <v>1</v>
      </c>
      <c r="G186" s="294">
        <v>1</v>
      </c>
      <c r="H186" s="294">
        <v>15</v>
      </c>
      <c r="I186" s="294">
        <v>5</v>
      </c>
      <c r="J186" s="294">
        <v>3</v>
      </c>
      <c r="K186" s="294">
        <v>0</v>
      </c>
      <c r="L186" s="294">
        <v>3</v>
      </c>
      <c r="M186" s="294">
        <v>0</v>
      </c>
      <c r="N186" s="294">
        <v>1</v>
      </c>
      <c r="O186" s="84">
        <f t="shared" si="37"/>
        <v>31</v>
      </c>
    </row>
    <row r="187" spans="1:16">
      <c r="A187" s="195"/>
      <c r="B187" s="196" t="s">
        <v>152</v>
      </c>
      <c r="C187" s="294">
        <v>0</v>
      </c>
      <c r="D187" s="294">
        <v>0</v>
      </c>
      <c r="E187" s="294">
        <v>0</v>
      </c>
      <c r="F187" s="294">
        <v>0</v>
      </c>
      <c r="G187" s="294">
        <v>0</v>
      </c>
      <c r="H187" s="294">
        <v>2</v>
      </c>
      <c r="I187" s="294">
        <v>5</v>
      </c>
      <c r="J187" s="294">
        <v>3</v>
      </c>
      <c r="K187" s="294">
        <v>4</v>
      </c>
      <c r="L187" s="294">
        <v>4</v>
      </c>
      <c r="M187" s="294">
        <v>3</v>
      </c>
      <c r="N187" s="294">
        <v>3</v>
      </c>
      <c r="O187" s="84">
        <f t="shared" si="37"/>
        <v>24</v>
      </c>
    </row>
    <row r="188" spans="1:16">
      <c r="A188" s="195"/>
      <c r="B188" s="196" t="s">
        <v>153</v>
      </c>
      <c r="C188" s="294">
        <v>5</v>
      </c>
      <c r="D188" s="294">
        <v>3</v>
      </c>
      <c r="E188" s="294">
        <v>3</v>
      </c>
      <c r="F188" s="294">
        <v>2</v>
      </c>
      <c r="G188" s="294">
        <v>7</v>
      </c>
      <c r="H188" s="294">
        <v>17</v>
      </c>
      <c r="I188" s="294">
        <v>17</v>
      </c>
      <c r="J188" s="294">
        <v>16</v>
      </c>
      <c r="K188" s="294">
        <v>21</v>
      </c>
      <c r="L188" s="294">
        <v>11</v>
      </c>
      <c r="M188" s="294">
        <v>2</v>
      </c>
      <c r="N188" s="294">
        <v>0</v>
      </c>
      <c r="O188" s="84">
        <f t="shared" si="37"/>
        <v>104</v>
      </c>
    </row>
    <row r="189" spans="1:16">
      <c r="A189" s="195"/>
      <c r="B189" s="196" t="s">
        <v>191</v>
      </c>
      <c r="C189" s="294">
        <v>0</v>
      </c>
      <c r="D189" s="294">
        <v>2</v>
      </c>
      <c r="E189" s="294">
        <v>0</v>
      </c>
      <c r="F189" s="294">
        <v>0</v>
      </c>
      <c r="G189" s="294">
        <v>2</v>
      </c>
      <c r="H189" s="294">
        <v>1</v>
      </c>
      <c r="I189" s="294">
        <v>6</v>
      </c>
      <c r="J189" s="294">
        <v>6</v>
      </c>
      <c r="K189" s="294">
        <v>2</v>
      </c>
      <c r="L189" s="294">
        <v>0</v>
      </c>
      <c r="M189" s="294">
        <v>0</v>
      </c>
      <c r="N189" s="294">
        <v>0</v>
      </c>
      <c r="O189" s="84">
        <f t="shared" si="37"/>
        <v>19</v>
      </c>
    </row>
    <row r="190" spans="1:16">
      <c r="A190" s="161"/>
      <c r="B190" s="197" t="s">
        <v>350</v>
      </c>
      <c r="C190" s="91">
        <f>MEDIAN(C185:C189)</f>
        <v>0</v>
      </c>
      <c r="D190" s="91">
        <f t="shared" ref="D190:N190" si="38">MEDIAN(D185:D189)</f>
        <v>2</v>
      </c>
      <c r="E190" s="91">
        <f t="shared" si="38"/>
        <v>0</v>
      </c>
      <c r="F190" s="91">
        <f t="shared" si="38"/>
        <v>0</v>
      </c>
      <c r="G190" s="91">
        <f t="shared" si="38"/>
        <v>1</v>
      </c>
      <c r="H190" s="91">
        <f t="shared" si="38"/>
        <v>2</v>
      </c>
      <c r="I190" s="91">
        <f t="shared" si="38"/>
        <v>5</v>
      </c>
      <c r="J190" s="91">
        <f t="shared" si="38"/>
        <v>6</v>
      </c>
      <c r="K190" s="91">
        <f t="shared" si="38"/>
        <v>4</v>
      </c>
      <c r="L190" s="91">
        <f t="shared" si="38"/>
        <v>4</v>
      </c>
      <c r="M190" s="91">
        <f t="shared" si="38"/>
        <v>0</v>
      </c>
      <c r="N190" s="91">
        <f t="shared" si="38"/>
        <v>1</v>
      </c>
      <c r="O190" s="85">
        <f t="shared" si="37"/>
        <v>25</v>
      </c>
    </row>
    <row r="191" spans="1:16">
      <c r="A191" s="195"/>
      <c r="B191" s="198" t="s">
        <v>74</v>
      </c>
      <c r="C191" s="86">
        <f>C190*P191/O190</f>
        <v>0</v>
      </c>
      <c r="D191" s="86">
        <f>D190*P191/O190</f>
        <v>1.6</v>
      </c>
      <c r="E191" s="86">
        <f>E190*P191/O190</f>
        <v>0</v>
      </c>
      <c r="F191" s="86">
        <f>F190*P191/O190</f>
        <v>0</v>
      </c>
      <c r="G191" s="86">
        <f>G190*P191/O190</f>
        <v>0.8</v>
      </c>
      <c r="H191" s="86">
        <f>H190*P191/O190</f>
        <v>1.6</v>
      </c>
      <c r="I191" s="86">
        <f>I190*P191/O190</f>
        <v>4</v>
      </c>
      <c r="J191" s="86">
        <f>J190*P191/O190</f>
        <v>4.8</v>
      </c>
      <c r="K191" s="86">
        <f>K190*P191/O190</f>
        <v>3.2</v>
      </c>
      <c r="L191" s="86">
        <f>L190*P191/O190</f>
        <v>3.2</v>
      </c>
      <c r="M191" s="86">
        <f>M190*P191/O190</f>
        <v>0</v>
      </c>
      <c r="N191" s="86">
        <f>N190*P191/O190</f>
        <v>0.8</v>
      </c>
      <c r="O191" s="87">
        <f t="shared" si="37"/>
        <v>20</v>
      </c>
      <c r="P191" s="158">
        <f>O190*80/100</f>
        <v>20</v>
      </c>
    </row>
    <row r="192" spans="1:16">
      <c r="A192" s="195"/>
      <c r="B192" s="199" t="s">
        <v>345</v>
      </c>
      <c r="C192" s="208">
        <f>รายเดือน64!B23</f>
        <v>0</v>
      </c>
      <c r="D192" s="208">
        <f>รายเดือน64!C23</f>
        <v>0</v>
      </c>
      <c r="E192" s="208">
        <f>รายเดือน64!D23</f>
        <v>0</v>
      </c>
      <c r="F192" s="208">
        <f>รายเดือน64!E23</f>
        <v>0</v>
      </c>
      <c r="G192" s="208">
        <f>รายเดือน64!F23</f>
        <v>0</v>
      </c>
      <c r="H192" s="208">
        <f>รายเดือน64!G23</f>
        <v>0</v>
      </c>
      <c r="I192" s="208">
        <f>รายเดือน64!H23</f>
        <v>0</v>
      </c>
      <c r="J192" s="208">
        <f>รายเดือน64!I23</f>
        <v>0</v>
      </c>
      <c r="K192" s="208">
        <f>รายเดือน64!J23</f>
        <v>0</v>
      </c>
      <c r="L192" s="208">
        <f>รายเดือน64!K23</f>
        <v>0</v>
      </c>
      <c r="M192" s="208">
        <f>รายเดือน64!L23</f>
        <v>0</v>
      </c>
      <c r="N192" s="208">
        <f>รายเดือน64!M23</f>
        <v>0</v>
      </c>
      <c r="O192" s="89">
        <f t="shared" si="37"/>
        <v>0</v>
      </c>
    </row>
    <row r="193" spans="1:16">
      <c r="A193" s="203"/>
      <c r="B193" s="200" t="s">
        <v>351</v>
      </c>
      <c r="C193" s="30">
        <f>C192</f>
        <v>0</v>
      </c>
      <c r="D193" s="30">
        <f>C192+D192</f>
        <v>0</v>
      </c>
      <c r="E193" s="30">
        <f>C192+D192+E192</f>
        <v>0</v>
      </c>
      <c r="F193" s="30">
        <f>C192+D192+E192+F192</f>
        <v>0</v>
      </c>
      <c r="G193" s="30">
        <f>C192+D192+E192+F192+G192</f>
        <v>0</v>
      </c>
      <c r="H193" s="30">
        <f>C192+D192+E192+F192+G192+H192</f>
        <v>0</v>
      </c>
      <c r="I193" s="30">
        <f>C192+D192+E192+F192+G192+H192+I192</f>
        <v>0</v>
      </c>
      <c r="J193" s="30">
        <f>C192+D192+E192+F192+G192+H192+I192+J192</f>
        <v>0</v>
      </c>
      <c r="K193" s="30">
        <f>C192+D192+E192+F192+G192+H192+I192+J192+K192</f>
        <v>0</v>
      </c>
      <c r="L193" s="30">
        <f>C192+D192+E192+F192+G192+H192+I192+J192+K192+L192</f>
        <v>0</v>
      </c>
      <c r="M193" s="30">
        <f>C192+D192+E192+F192+G192+H192+I192+J192+K192+L192+M192</f>
        <v>0</v>
      </c>
      <c r="N193" s="30">
        <f>C192+D192+E192+F192+G192+H192+I192+J192+K192+L192+M192+N192</f>
        <v>0</v>
      </c>
      <c r="O193" s="90"/>
    </row>
    <row r="194" spans="1:16">
      <c r="A194" s="201" t="s">
        <v>2</v>
      </c>
      <c r="B194" s="204" t="s">
        <v>72</v>
      </c>
      <c r="C194" s="167" t="s">
        <v>65</v>
      </c>
      <c r="D194" s="167" t="s">
        <v>66</v>
      </c>
      <c r="E194" s="167" t="s">
        <v>47</v>
      </c>
      <c r="F194" s="167" t="s">
        <v>48</v>
      </c>
      <c r="G194" s="167" t="s">
        <v>49</v>
      </c>
      <c r="H194" s="167" t="s">
        <v>50</v>
      </c>
      <c r="I194" s="167" t="s">
        <v>51</v>
      </c>
      <c r="J194" s="167" t="s">
        <v>52</v>
      </c>
      <c r="K194" s="167" t="s">
        <v>53</v>
      </c>
      <c r="L194" s="167" t="s">
        <v>54</v>
      </c>
      <c r="M194" s="167" t="s">
        <v>55</v>
      </c>
      <c r="N194" s="167" t="s">
        <v>56</v>
      </c>
      <c r="O194" s="167" t="s">
        <v>41</v>
      </c>
    </row>
    <row r="195" spans="1:16">
      <c r="A195" s="195"/>
      <c r="B195" s="196" t="s">
        <v>348</v>
      </c>
      <c r="C195" s="295">
        <v>8</v>
      </c>
      <c r="D195" s="295">
        <v>4</v>
      </c>
      <c r="E195" s="295">
        <v>1</v>
      </c>
      <c r="F195" s="295">
        <v>0</v>
      </c>
      <c r="G195" s="295">
        <v>1</v>
      </c>
      <c r="H195" s="295">
        <v>5</v>
      </c>
      <c r="I195" s="295">
        <v>10</v>
      </c>
      <c r="J195" s="295">
        <v>8</v>
      </c>
      <c r="K195" s="295">
        <v>3</v>
      </c>
      <c r="L195" s="295">
        <v>2</v>
      </c>
      <c r="M195" s="295">
        <v>4</v>
      </c>
      <c r="N195" s="295">
        <v>0</v>
      </c>
      <c r="O195" s="84">
        <f t="shared" ref="O195:O202" si="39">SUM(C195:N195)</f>
        <v>46</v>
      </c>
    </row>
    <row r="196" spans="1:16">
      <c r="A196" s="195"/>
      <c r="B196" s="196" t="s">
        <v>349</v>
      </c>
      <c r="C196" s="295">
        <v>0</v>
      </c>
      <c r="D196" s="295">
        <v>0</v>
      </c>
      <c r="E196" s="295">
        <v>0</v>
      </c>
      <c r="F196" s="295">
        <v>0</v>
      </c>
      <c r="G196" s="295">
        <v>1</v>
      </c>
      <c r="H196" s="295">
        <v>1</v>
      </c>
      <c r="I196" s="295">
        <v>2</v>
      </c>
      <c r="J196" s="295">
        <v>3</v>
      </c>
      <c r="K196" s="295">
        <v>0</v>
      </c>
      <c r="L196" s="295">
        <v>1</v>
      </c>
      <c r="M196" s="295">
        <v>0</v>
      </c>
      <c r="N196" s="295">
        <v>0</v>
      </c>
      <c r="O196" s="84">
        <f t="shared" si="39"/>
        <v>8</v>
      </c>
    </row>
    <row r="197" spans="1:16">
      <c r="A197" s="195"/>
      <c r="B197" s="196" t="s">
        <v>152</v>
      </c>
      <c r="C197" s="295">
        <v>0</v>
      </c>
      <c r="D197" s="295">
        <v>0</v>
      </c>
      <c r="E197" s="295">
        <v>0</v>
      </c>
      <c r="F197" s="295">
        <v>3</v>
      </c>
      <c r="G197" s="295">
        <v>23</v>
      </c>
      <c r="H197" s="295">
        <v>8</v>
      </c>
      <c r="I197" s="295">
        <v>4</v>
      </c>
      <c r="J197" s="295">
        <v>7</v>
      </c>
      <c r="K197" s="295">
        <v>1</v>
      </c>
      <c r="L197" s="295">
        <v>1</v>
      </c>
      <c r="M197" s="295">
        <v>5</v>
      </c>
      <c r="N197" s="295">
        <v>1</v>
      </c>
      <c r="O197" s="84">
        <f t="shared" si="39"/>
        <v>53</v>
      </c>
    </row>
    <row r="198" spans="1:16">
      <c r="A198" s="195"/>
      <c r="B198" s="196" t="s">
        <v>153</v>
      </c>
      <c r="C198" s="295">
        <v>0</v>
      </c>
      <c r="D198" s="295">
        <v>1</v>
      </c>
      <c r="E198" s="295">
        <v>0</v>
      </c>
      <c r="F198" s="295">
        <v>0</v>
      </c>
      <c r="G198" s="295">
        <v>4</v>
      </c>
      <c r="H198" s="295">
        <v>11</v>
      </c>
      <c r="I198" s="295">
        <v>8</v>
      </c>
      <c r="J198" s="295">
        <v>15</v>
      </c>
      <c r="K198" s="295">
        <v>13</v>
      </c>
      <c r="L198" s="295">
        <v>5</v>
      </c>
      <c r="M198" s="295">
        <v>2</v>
      </c>
      <c r="N198" s="295">
        <v>3</v>
      </c>
      <c r="O198" s="84">
        <f t="shared" si="39"/>
        <v>62</v>
      </c>
    </row>
    <row r="199" spans="1:16">
      <c r="A199" s="195"/>
      <c r="B199" s="196" t="s">
        <v>191</v>
      </c>
      <c r="C199" s="295">
        <v>0</v>
      </c>
      <c r="D199" s="295">
        <v>0</v>
      </c>
      <c r="E199" s="295">
        <v>1</v>
      </c>
      <c r="F199" s="295">
        <v>4</v>
      </c>
      <c r="G199" s="295">
        <v>2</v>
      </c>
      <c r="H199" s="295">
        <v>10</v>
      </c>
      <c r="I199" s="295">
        <v>21</v>
      </c>
      <c r="J199" s="295">
        <v>11</v>
      </c>
      <c r="K199" s="295">
        <v>6</v>
      </c>
      <c r="L199" s="295">
        <v>0</v>
      </c>
      <c r="M199" s="295">
        <v>1</v>
      </c>
      <c r="N199" s="295">
        <v>1</v>
      </c>
      <c r="O199" s="84">
        <f t="shared" si="39"/>
        <v>57</v>
      </c>
    </row>
    <row r="200" spans="1:16">
      <c r="A200" s="161"/>
      <c r="B200" s="197" t="s">
        <v>350</v>
      </c>
      <c r="C200" s="91">
        <f>MEDIAN(C195:C199)</f>
        <v>0</v>
      </c>
      <c r="D200" s="91">
        <f t="shared" ref="D200:N200" si="40">MEDIAN(D195:D199)</f>
        <v>0</v>
      </c>
      <c r="E200" s="91">
        <f t="shared" si="40"/>
        <v>0</v>
      </c>
      <c r="F200" s="91">
        <f t="shared" si="40"/>
        <v>0</v>
      </c>
      <c r="G200" s="91">
        <f t="shared" si="40"/>
        <v>2</v>
      </c>
      <c r="H200" s="91">
        <f t="shared" si="40"/>
        <v>8</v>
      </c>
      <c r="I200" s="91">
        <f t="shared" si="40"/>
        <v>8</v>
      </c>
      <c r="J200" s="91">
        <f t="shared" si="40"/>
        <v>8</v>
      </c>
      <c r="K200" s="91">
        <f t="shared" si="40"/>
        <v>3</v>
      </c>
      <c r="L200" s="91">
        <f t="shared" si="40"/>
        <v>1</v>
      </c>
      <c r="M200" s="91">
        <f t="shared" si="40"/>
        <v>2</v>
      </c>
      <c r="N200" s="91">
        <f t="shared" si="40"/>
        <v>1</v>
      </c>
      <c r="O200" s="85">
        <f t="shared" si="39"/>
        <v>33</v>
      </c>
    </row>
    <row r="201" spans="1:16">
      <c r="A201" s="195"/>
      <c r="B201" s="198" t="s">
        <v>74</v>
      </c>
      <c r="C201" s="86">
        <f>C200*P201/O200</f>
        <v>0</v>
      </c>
      <c r="D201" s="86">
        <f>D200*P201/O200</f>
        <v>0</v>
      </c>
      <c r="E201" s="86">
        <f>E200*P201/O200</f>
        <v>0</v>
      </c>
      <c r="F201" s="86">
        <f>F200*P201/O200</f>
        <v>0</v>
      </c>
      <c r="G201" s="86">
        <f>G200*P201/O200</f>
        <v>1.5999999999999999</v>
      </c>
      <c r="H201" s="86">
        <f>H200*P201/O200</f>
        <v>6.3999999999999995</v>
      </c>
      <c r="I201" s="86">
        <f>I200*P201/O200</f>
        <v>6.3999999999999995</v>
      </c>
      <c r="J201" s="86">
        <f>J200*P201/O200</f>
        <v>6.3999999999999995</v>
      </c>
      <c r="K201" s="86">
        <f>K200*P201/O200</f>
        <v>2.3999999999999995</v>
      </c>
      <c r="L201" s="86">
        <f>L200*P201/O200</f>
        <v>0.79999999999999993</v>
      </c>
      <c r="M201" s="86">
        <f>M200*P201/O200</f>
        <v>1.5999999999999999</v>
      </c>
      <c r="N201" s="86">
        <f>N200*P201/O200</f>
        <v>0.79999999999999993</v>
      </c>
      <c r="O201" s="87">
        <f t="shared" si="39"/>
        <v>26.4</v>
      </c>
      <c r="P201" s="158">
        <f>O200*80/100</f>
        <v>26.4</v>
      </c>
    </row>
    <row r="202" spans="1:16">
      <c r="A202" s="195"/>
      <c r="B202" s="199" t="s">
        <v>345</v>
      </c>
      <c r="C202" s="88">
        <f>รายเดือน64!B24</f>
        <v>0</v>
      </c>
      <c r="D202" s="88">
        <f>รายเดือน64!C24</f>
        <v>0</v>
      </c>
      <c r="E202" s="88">
        <f>รายเดือน64!D24</f>
        <v>0</v>
      </c>
      <c r="F202" s="88">
        <f>รายเดือน64!E24</f>
        <v>0</v>
      </c>
      <c r="G202" s="88">
        <f>รายเดือน64!F24</f>
        <v>0</v>
      </c>
      <c r="H202" s="88">
        <f>รายเดือน64!G24</f>
        <v>0</v>
      </c>
      <c r="I202" s="88">
        <f>รายเดือน64!H24</f>
        <v>0</v>
      </c>
      <c r="J202" s="88">
        <f>รายเดือน64!I24</f>
        <v>0</v>
      </c>
      <c r="K202" s="88">
        <f>รายเดือน64!J24</f>
        <v>0</v>
      </c>
      <c r="L202" s="88">
        <f>รายเดือน64!K24</f>
        <v>0</v>
      </c>
      <c r="M202" s="88">
        <f>รายเดือน64!L24</f>
        <v>0</v>
      </c>
      <c r="N202" s="88">
        <f>รายเดือน64!M24</f>
        <v>0</v>
      </c>
      <c r="O202" s="89">
        <f t="shared" si="39"/>
        <v>0</v>
      </c>
    </row>
    <row r="203" spans="1:16">
      <c r="A203" s="203"/>
      <c r="B203" s="200" t="s">
        <v>351</v>
      </c>
      <c r="C203" s="30">
        <f>C202</f>
        <v>0</v>
      </c>
      <c r="D203" s="30">
        <f>C202+D202</f>
        <v>0</v>
      </c>
      <c r="E203" s="30">
        <f>C202+D202+E202</f>
        <v>0</v>
      </c>
      <c r="F203" s="30">
        <f>C202+D202+E202+F202</f>
        <v>0</v>
      </c>
      <c r="G203" s="30">
        <f>C202+D202+E202+F202+G202</f>
        <v>0</v>
      </c>
      <c r="H203" s="30">
        <f>C202+D202+E202+F202+G202+H202</f>
        <v>0</v>
      </c>
      <c r="I203" s="30">
        <f>C202+D202+E202+F202+G202+H202+I202</f>
        <v>0</v>
      </c>
      <c r="J203" s="30">
        <f>C202+D202+E202+F202+G202+H202+I202+J202</f>
        <v>0</v>
      </c>
      <c r="K203" s="30">
        <f>C202+D202+E202+F202+G202+H202+I202+J202+K202</f>
        <v>0</v>
      </c>
      <c r="L203" s="30">
        <f>C202+D202+E202+F202+G202+H202+I202+J202+K202+L202</f>
        <v>0</v>
      </c>
      <c r="M203" s="30">
        <f>C202+D202+E202+F202+G202+H202+I202+J202+K202+L202+M202</f>
        <v>0</v>
      </c>
      <c r="N203" s="30">
        <f>C202+D202+E202+F202+G202+H202+I202+J202+K202+L202+M202+N202</f>
        <v>0</v>
      </c>
      <c r="O203" s="90"/>
    </row>
    <row r="204" spans="1:16">
      <c r="A204" s="201" t="s">
        <v>3</v>
      </c>
      <c r="B204" s="204" t="s">
        <v>72</v>
      </c>
      <c r="C204" s="167" t="s">
        <v>65</v>
      </c>
      <c r="D204" s="167" t="s">
        <v>66</v>
      </c>
      <c r="E204" s="167" t="s">
        <v>47</v>
      </c>
      <c r="F204" s="167" t="s">
        <v>48</v>
      </c>
      <c r="G204" s="167" t="s">
        <v>49</v>
      </c>
      <c r="H204" s="167" t="s">
        <v>50</v>
      </c>
      <c r="I204" s="167" t="s">
        <v>51</v>
      </c>
      <c r="J204" s="167" t="s">
        <v>52</v>
      </c>
      <c r="K204" s="167" t="s">
        <v>53</v>
      </c>
      <c r="L204" s="167" t="s">
        <v>54</v>
      </c>
      <c r="M204" s="167" t="s">
        <v>55</v>
      </c>
      <c r="N204" s="167" t="s">
        <v>56</v>
      </c>
      <c r="O204" s="167" t="s">
        <v>41</v>
      </c>
    </row>
    <row r="205" spans="1:16">
      <c r="A205" s="195"/>
      <c r="B205" s="196" t="s">
        <v>348</v>
      </c>
      <c r="C205" s="296">
        <v>3</v>
      </c>
      <c r="D205" s="296">
        <v>1</v>
      </c>
      <c r="E205" s="296">
        <v>1</v>
      </c>
      <c r="F205" s="296">
        <v>0</v>
      </c>
      <c r="G205" s="296">
        <v>0</v>
      </c>
      <c r="H205" s="296">
        <v>1</v>
      </c>
      <c r="I205" s="296">
        <v>2</v>
      </c>
      <c r="J205" s="296">
        <v>2</v>
      </c>
      <c r="K205" s="296">
        <v>0</v>
      </c>
      <c r="L205" s="296">
        <v>1</v>
      </c>
      <c r="M205" s="296">
        <v>0</v>
      </c>
      <c r="N205" s="296">
        <v>0</v>
      </c>
      <c r="O205" s="84">
        <f t="shared" ref="O205:O212" si="41">SUM(C205:N205)</f>
        <v>11</v>
      </c>
    </row>
    <row r="206" spans="1:16">
      <c r="A206" s="195"/>
      <c r="B206" s="196" t="s">
        <v>349</v>
      </c>
      <c r="C206" s="296">
        <v>0</v>
      </c>
      <c r="D206" s="296">
        <v>0</v>
      </c>
      <c r="E206" s="296">
        <v>0</v>
      </c>
      <c r="F206" s="296">
        <v>1</v>
      </c>
      <c r="G206" s="296">
        <v>0</v>
      </c>
      <c r="H206" s="296">
        <v>4</v>
      </c>
      <c r="I206" s="296">
        <v>0</v>
      </c>
      <c r="J206" s="296">
        <v>0</v>
      </c>
      <c r="K206" s="296">
        <v>0</v>
      </c>
      <c r="L206" s="296">
        <v>0</v>
      </c>
      <c r="M206" s="296">
        <v>0</v>
      </c>
      <c r="N206" s="296">
        <v>0</v>
      </c>
      <c r="O206" s="84">
        <f t="shared" si="41"/>
        <v>5</v>
      </c>
    </row>
    <row r="207" spans="1:16">
      <c r="A207" s="195"/>
      <c r="B207" s="196" t="s">
        <v>152</v>
      </c>
      <c r="C207" s="296">
        <v>0</v>
      </c>
      <c r="D207" s="296">
        <v>0</v>
      </c>
      <c r="E207" s="296">
        <v>0</v>
      </c>
      <c r="F207" s="296">
        <v>1</v>
      </c>
      <c r="G207" s="296">
        <v>24</v>
      </c>
      <c r="H207" s="296">
        <v>6</v>
      </c>
      <c r="I207" s="296">
        <v>2</v>
      </c>
      <c r="J207" s="296">
        <v>19</v>
      </c>
      <c r="K207" s="296">
        <v>8</v>
      </c>
      <c r="L207" s="296">
        <v>0</v>
      </c>
      <c r="M207" s="296">
        <v>2</v>
      </c>
      <c r="N207" s="296">
        <v>0</v>
      </c>
      <c r="O207" s="84">
        <f t="shared" si="41"/>
        <v>62</v>
      </c>
    </row>
    <row r="208" spans="1:16">
      <c r="A208" s="195"/>
      <c r="B208" s="196" t="s">
        <v>153</v>
      </c>
      <c r="C208" s="296">
        <v>0</v>
      </c>
      <c r="D208" s="296">
        <v>0</v>
      </c>
      <c r="E208" s="296">
        <v>0</v>
      </c>
      <c r="F208" s="296">
        <v>0</v>
      </c>
      <c r="G208" s="296">
        <v>3</v>
      </c>
      <c r="H208" s="296">
        <v>5</v>
      </c>
      <c r="I208" s="296">
        <v>1</v>
      </c>
      <c r="J208" s="296">
        <v>3</v>
      </c>
      <c r="K208" s="296">
        <v>1</v>
      </c>
      <c r="L208" s="296">
        <v>1</v>
      </c>
      <c r="M208" s="296">
        <v>0</v>
      </c>
      <c r="N208" s="296">
        <v>1</v>
      </c>
      <c r="O208" s="84">
        <f t="shared" si="41"/>
        <v>15</v>
      </c>
    </row>
    <row r="209" spans="1:17">
      <c r="A209" s="195"/>
      <c r="B209" s="196" t="s">
        <v>191</v>
      </c>
      <c r="C209" s="296">
        <v>0</v>
      </c>
      <c r="D209" s="296">
        <v>0</v>
      </c>
      <c r="E209" s="296">
        <v>0</v>
      </c>
      <c r="F209" s="296">
        <v>0</v>
      </c>
      <c r="G209" s="296">
        <v>2</v>
      </c>
      <c r="H209" s="296">
        <v>6</v>
      </c>
      <c r="I209" s="296">
        <v>19</v>
      </c>
      <c r="J209" s="296">
        <v>5</v>
      </c>
      <c r="K209" s="296">
        <v>0</v>
      </c>
      <c r="L209" s="296">
        <v>1</v>
      </c>
      <c r="M209" s="296">
        <v>1</v>
      </c>
      <c r="N209" s="296">
        <v>0</v>
      </c>
      <c r="O209" s="84">
        <f t="shared" si="41"/>
        <v>34</v>
      </c>
    </row>
    <row r="210" spans="1:17">
      <c r="A210" s="161"/>
      <c r="B210" s="197" t="s">
        <v>350</v>
      </c>
      <c r="C210" s="91">
        <f t="shared" ref="C210:N210" si="42">MEDIAN(C205:C209)</f>
        <v>0</v>
      </c>
      <c r="D210" s="91">
        <f t="shared" si="42"/>
        <v>0</v>
      </c>
      <c r="E210" s="91">
        <f t="shared" si="42"/>
        <v>0</v>
      </c>
      <c r="F210" s="91">
        <f t="shared" si="42"/>
        <v>0</v>
      </c>
      <c r="G210" s="91">
        <f t="shared" si="42"/>
        <v>2</v>
      </c>
      <c r="H210" s="91">
        <f t="shared" si="42"/>
        <v>5</v>
      </c>
      <c r="I210" s="91">
        <f t="shared" si="42"/>
        <v>2</v>
      </c>
      <c r="J210" s="91">
        <f t="shared" si="42"/>
        <v>3</v>
      </c>
      <c r="K210" s="91">
        <f t="shared" si="42"/>
        <v>0</v>
      </c>
      <c r="L210" s="91">
        <f t="shared" si="42"/>
        <v>1</v>
      </c>
      <c r="M210" s="91">
        <f t="shared" si="42"/>
        <v>0</v>
      </c>
      <c r="N210" s="91">
        <f t="shared" si="42"/>
        <v>0</v>
      </c>
      <c r="O210" s="85">
        <f t="shared" si="41"/>
        <v>13</v>
      </c>
    </row>
    <row r="211" spans="1:17">
      <c r="A211" s="195"/>
      <c r="B211" s="198" t="s">
        <v>74</v>
      </c>
      <c r="C211" s="86">
        <f>C210*P211/O210</f>
        <v>0</v>
      </c>
      <c r="D211" s="86">
        <f>D210*P211/O210</f>
        <v>0</v>
      </c>
      <c r="E211" s="86">
        <f>E210*P211/O210</f>
        <v>0</v>
      </c>
      <c r="F211" s="86">
        <f>F210*P211/O210</f>
        <v>0</v>
      </c>
      <c r="G211" s="86">
        <f>G210*P211/O210</f>
        <v>1.6</v>
      </c>
      <c r="H211" s="86">
        <f>H210*P211/O210</f>
        <v>4</v>
      </c>
      <c r="I211" s="86">
        <f>I210*P211/O210</f>
        <v>1.6</v>
      </c>
      <c r="J211" s="86">
        <f>J210*P211/O210</f>
        <v>2.4000000000000004</v>
      </c>
      <c r="K211" s="86">
        <f>K210*P211/O210</f>
        <v>0</v>
      </c>
      <c r="L211" s="86">
        <f>L210*P211/O210</f>
        <v>0.8</v>
      </c>
      <c r="M211" s="86">
        <f>M210*P211/O210</f>
        <v>0</v>
      </c>
      <c r="N211" s="86">
        <f>N210*P211/O210</f>
        <v>0</v>
      </c>
      <c r="O211" s="87">
        <f t="shared" si="41"/>
        <v>10.4</v>
      </c>
      <c r="P211" s="158">
        <f>O210*80/100</f>
        <v>10.4</v>
      </c>
    </row>
    <row r="212" spans="1:17">
      <c r="A212" s="195"/>
      <c r="B212" s="199" t="s">
        <v>345</v>
      </c>
      <c r="C212" s="88">
        <f>รายเดือน64!B25</f>
        <v>0</v>
      </c>
      <c r="D212" s="88">
        <f>รายเดือน64!C25</f>
        <v>0</v>
      </c>
      <c r="E212" s="88">
        <f>รายเดือน64!D25</f>
        <v>0</v>
      </c>
      <c r="F212" s="88">
        <f>รายเดือน64!E25</f>
        <v>0</v>
      </c>
      <c r="G212" s="88">
        <f>รายเดือน64!F25</f>
        <v>0</v>
      </c>
      <c r="H212" s="88">
        <f>รายเดือน64!G25</f>
        <v>0</v>
      </c>
      <c r="I212" s="88">
        <f>รายเดือน64!H25</f>
        <v>0</v>
      </c>
      <c r="J212" s="88">
        <f>รายเดือน64!I25</f>
        <v>1</v>
      </c>
      <c r="K212" s="88">
        <f>รายเดือน64!J25</f>
        <v>0</v>
      </c>
      <c r="L212" s="88">
        <f>รายเดือน64!K25</f>
        <v>0</v>
      </c>
      <c r="M212" s="88">
        <f>รายเดือน64!L25</f>
        <v>0</v>
      </c>
      <c r="N212" s="88">
        <f>รายเดือน64!M25</f>
        <v>0</v>
      </c>
      <c r="O212" s="89">
        <f t="shared" si="41"/>
        <v>1</v>
      </c>
    </row>
    <row r="213" spans="1:17">
      <c r="A213" s="203"/>
      <c r="B213" s="200" t="s">
        <v>351</v>
      </c>
      <c r="C213" s="30">
        <f>C212</f>
        <v>0</v>
      </c>
      <c r="D213" s="30">
        <f>C212+D212</f>
        <v>0</v>
      </c>
      <c r="E213" s="30">
        <f>C212+D212+E212</f>
        <v>0</v>
      </c>
      <c r="F213" s="30">
        <f>C212+D212+E212+F212</f>
        <v>0</v>
      </c>
      <c r="G213" s="30">
        <f>C212+D212+E212+F212+G212</f>
        <v>0</v>
      </c>
      <c r="H213" s="30">
        <f>C212+D212+E212+F212+G212+H212</f>
        <v>0</v>
      </c>
      <c r="I213" s="30">
        <f>C212+D212+E212+F212+G212+H212+I212</f>
        <v>0</v>
      </c>
      <c r="J213" s="30">
        <f>C212+D212+E212+F212+G212+H212+I212+J212</f>
        <v>1</v>
      </c>
      <c r="K213" s="30">
        <f>C212+D212+E212+F212+G212+H212+I212+J212+K212</f>
        <v>1</v>
      </c>
      <c r="L213" s="30">
        <f>C212+D212+E212+F212+G212+H212+I212+J212+K212+L212</f>
        <v>1</v>
      </c>
      <c r="M213" s="30">
        <f>C212+D212+E212+F212+G212+H212+I212+J212+K212+L212+M212</f>
        <v>1</v>
      </c>
      <c r="N213" s="30">
        <f>C212+D212+E212+F212+G212+H212+I212+J212+K212+L212+M212+N212</f>
        <v>1</v>
      </c>
      <c r="O213" s="90"/>
    </row>
    <row r="214" spans="1:17">
      <c r="A214" s="201" t="s">
        <v>4</v>
      </c>
      <c r="B214" s="204" t="s">
        <v>72</v>
      </c>
      <c r="C214" s="167" t="s">
        <v>65</v>
      </c>
      <c r="D214" s="167" t="s">
        <v>66</v>
      </c>
      <c r="E214" s="167" t="s">
        <v>47</v>
      </c>
      <c r="F214" s="167" t="s">
        <v>48</v>
      </c>
      <c r="G214" s="167" t="s">
        <v>49</v>
      </c>
      <c r="H214" s="167" t="s">
        <v>50</v>
      </c>
      <c r="I214" s="167" t="s">
        <v>51</v>
      </c>
      <c r="J214" s="167" t="s">
        <v>52</v>
      </c>
      <c r="K214" s="167" t="s">
        <v>53</v>
      </c>
      <c r="L214" s="167" t="s">
        <v>54</v>
      </c>
      <c r="M214" s="167" t="s">
        <v>55</v>
      </c>
      <c r="N214" s="167" t="s">
        <v>56</v>
      </c>
      <c r="O214" s="167" t="s">
        <v>41</v>
      </c>
    </row>
    <row r="215" spans="1:17">
      <c r="A215" s="195"/>
      <c r="B215" s="196" t="s">
        <v>348</v>
      </c>
      <c r="C215" s="297">
        <v>1</v>
      </c>
      <c r="D215" s="297">
        <v>0</v>
      </c>
      <c r="E215" s="297">
        <v>0</v>
      </c>
      <c r="F215" s="297">
        <v>0</v>
      </c>
      <c r="G215" s="297">
        <v>0</v>
      </c>
      <c r="H215" s="297">
        <v>2</v>
      </c>
      <c r="I215" s="297">
        <v>0</v>
      </c>
      <c r="J215" s="297">
        <v>3</v>
      </c>
      <c r="K215" s="297">
        <v>0</v>
      </c>
      <c r="L215" s="297">
        <v>0</v>
      </c>
      <c r="M215" s="297">
        <v>0</v>
      </c>
      <c r="N215" s="297">
        <v>0</v>
      </c>
      <c r="O215" s="84">
        <f t="shared" ref="O215:O222" si="43">SUM(C215:N215)</f>
        <v>6</v>
      </c>
    </row>
    <row r="216" spans="1:17">
      <c r="A216" s="195"/>
      <c r="B216" s="196" t="s">
        <v>349</v>
      </c>
      <c r="C216" s="297">
        <v>0</v>
      </c>
      <c r="D216" s="297">
        <v>0</v>
      </c>
      <c r="E216" s="297">
        <v>0</v>
      </c>
      <c r="F216" s="297">
        <v>0</v>
      </c>
      <c r="G216" s="297">
        <v>0</v>
      </c>
      <c r="H216" s="297">
        <v>0</v>
      </c>
      <c r="I216" s="297">
        <v>2</v>
      </c>
      <c r="J216" s="297">
        <v>1</v>
      </c>
      <c r="K216" s="297">
        <v>0</v>
      </c>
      <c r="L216" s="297">
        <v>0</v>
      </c>
      <c r="M216" s="297">
        <v>0</v>
      </c>
      <c r="N216" s="297">
        <v>0</v>
      </c>
      <c r="O216" s="84">
        <f t="shared" si="43"/>
        <v>3</v>
      </c>
    </row>
    <row r="217" spans="1:17">
      <c r="A217" s="195"/>
      <c r="B217" s="196" t="s">
        <v>152</v>
      </c>
      <c r="C217" s="297">
        <v>0</v>
      </c>
      <c r="D217" s="297">
        <v>0</v>
      </c>
      <c r="E217" s="297">
        <v>1</v>
      </c>
      <c r="F217" s="297">
        <v>0</v>
      </c>
      <c r="G217" s="297">
        <v>2</v>
      </c>
      <c r="H217" s="297">
        <v>8</v>
      </c>
      <c r="I217" s="297">
        <v>3</v>
      </c>
      <c r="J217" s="297">
        <v>3</v>
      </c>
      <c r="K217" s="297">
        <v>0</v>
      </c>
      <c r="L217" s="297">
        <v>1</v>
      </c>
      <c r="M217" s="297">
        <v>0</v>
      </c>
      <c r="N217" s="297">
        <v>1</v>
      </c>
      <c r="O217" s="84">
        <f t="shared" si="43"/>
        <v>19</v>
      </c>
    </row>
    <row r="218" spans="1:17">
      <c r="A218" s="195"/>
      <c r="B218" s="196" t="s">
        <v>153</v>
      </c>
      <c r="C218" s="297">
        <v>0</v>
      </c>
      <c r="D218" s="297">
        <v>0</v>
      </c>
      <c r="E218" s="297">
        <v>1</v>
      </c>
      <c r="F218" s="297">
        <v>2</v>
      </c>
      <c r="G218" s="297">
        <v>4</v>
      </c>
      <c r="H218" s="297">
        <v>18</v>
      </c>
      <c r="I218" s="297">
        <v>7</v>
      </c>
      <c r="J218" s="297">
        <v>7</v>
      </c>
      <c r="K218" s="297">
        <v>6</v>
      </c>
      <c r="L218" s="297">
        <v>5</v>
      </c>
      <c r="M218" s="297">
        <v>2</v>
      </c>
      <c r="N218" s="297">
        <v>0</v>
      </c>
      <c r="O218" s="84">
        <f t="shared" si="43"/>
        <v>52</v>
      </c>
    </row>
    <row r="219" spans="1:17">
      <c r="A219" s="195"/>
      <c r="B219" s="196" t="s">
        <v>191</v>
      </c>
      <c r="C219" s="297">
        <v>0</v>
      </c>
      <c r="D219" s="297">
        <v>1</v>
      </c>
      <c r="E219" s="297">
        <v>1</v>
      </c>
      <c r="F219" s="297">
        <v>1</v>
      </c>
      <c r="G219" s="297">
        <v>1</v>
      </c>
      <c r="H219" s="297">
        <v>9</v>
      </c>
      <c r="I219" s="297">
        <v>15</v>
      </c>
      <c r="J219" s="297">
        <v>5</v>
      </c>
      <c r="K219" s="297">
        <v>7</v>
      </c>
      <c r="L219" s="297">
        <v>0</v>
      </c>
      <c r="M219" s="297">
        <v>0</v>
      </c>
      <c r="N219" s="297">
        <v>0</v>
      </c>
      <c r="O219" s="84">
        <f t="shared" si="43"/>
        <v>40</v>
      </c>
    </row>
    <row r="220" spans="1:17">
      <c r="A220" s="161"/>
      <c r="B220" s="197" t="s">
        <v>350</v>
      </c>
      <c r="C220" s="91">
        <f>MEDIAN(C215:C219)</f>
        <v>0</v>
      </c>
      <c r="D220" s="91">
        <f t="shared" ref="D220:N220" si="44">MEDIAN(D215:D219)</f>
        <v>0</v>
      </c>
      <c r="E220" s="91">
        <f t="shared" si="44"/>
        <v>1</v>
      </c>
      <c r="F220" s="91">
        <f t="shared" si="44"/>
        <v>0</v>
      </c>
      <c r="G220" s="91">
        <f t="shared" si="44"/>
        <v>1</v>
      </c>
      <c r="H220" s="91">
        <f t="shared" si="44"/>
        <v>8</v>
      </c>
      <c r="I220" s="91">
        <f t="shared" si="44"/>
        <v>3</v>
      </c>
      <c r="J220" s="91">
        <f t="shared" si="44"/>
        <v>3</v>
      </c>
      <c r="K220" s="91">
        <f t="shared" si="44"/>
        <v>0</v>
      </c>
      <c r="L220" s="91">
        <f t="shared" si="44"/>
        <v>0</v>
      </c>
      <c r="M220" s="91">
        <f t="shared" si="44"/>
        <v>0</v>
      </c>
      <c r="N220" s="91">
        <f t="shared" si="44"/>
        <v>0</v>
      </c>
      <c r="O220" s="85">
        <f t="shared" si="43"/>
        <v>16</v>
      </c>
    </row>
    <row r="221" spans="1:17">
      <c r="A221" s="195"/>
      <c r="B221" s="198" t="s">
        <v>74</v>
      </c>
      <c r="C221" s="86">
        <f>C220*P221/O220</f>
        <v>0</v>
      </c>
      <c r="D221" s="86">
        <f>D220*P221/O220</f>
        <v>0</v>
      </c>
      <c r="E221" s="86">
        <f>E220*P221/O220</f>
        <v>0.8</v>
      </c>
      <c r="F221" s="86">
        <f>F220*P221/O220</f>
        <v>0</v>
      </c>
      <c r="G221" s="86">
        <f>G220*P221/O220</f>
        <v>0.8</v>
      </c>
      <c r="H221" s="86">
        <f>H220*P221/O220</f>
        <v>6.4</v>
      </c>
      <c r="I221" s="86">
        <f>I220*P221/O220</f>
        <v>2.4000000000000004</v>
      </c>
      <c r="J221" s="86">
        <f>J220*P221/O220</f>
        <v>2.4000000000000004</v>
      </c>
      <c r="K221" s="86">
        <f>K220*P221/O220</f>
        <v>0</v>
      </c>
      <c r="L221" s="86">
        <f>L220*P221/O220</f>
        <v>0</v>
      </c>
      <c r="M221" s="86">
        <f>M220*P221/O220</f>
        <v>0</v>
      </c>
      <c r="N221" s="86">
        <f>N220*P221/O220</f>
        <v>0</v>
      </c>
      <c r="O221" s="87">
        <f t="shared" si="43"/>
        <v>12.8</v>
      </c>
      <c r="P221" s="158">
        <f>O220*80/100</f>
        <v>12.8</v>
      </c>
      <c r="Q221" s="92"/>
    </row>
    <row r="222" spans="1:17">
      <c r="A222" s="195"/>
      <c r="B222" s="199" t="s">
        <v>345</v>
      </c>
      <c r="C222" s="88">
        <f>รายเดือน64!B26</f>
        <v>0</v>
      </c>
      <c r="D222" s="88">
        <f>รายเดือน64!C26</f>
        <v>0</v>
      </c>
      <c r="E222" s="88">
        <f>รายเดือน64!D26</f>
        <v>0</v>
      </c>
      <c r="F222" s="88">
        <f>รายเดือน64!E26</f>
        <v>0</v>
      </c>
      <c r="G222" s="88">
        <f>รายเดือน64!F26</f>
        <v>0</v>
      </c>
      <c r="H222" s="88">
        <f>รายเดือน64!G26</f>
        <v>0</v>
      </c>
      <c r="I222" s="88">
        <f>รายเดือน64!H26</f>
        <v>1</v>
      </c>
      <c r="J222" s="88">
        <f>รายเดือน64!I26</f>
        <v>0</v>
      </c>
      <c r="K222" s="88">
        <f>รายเดือน64!J26</f>
        <v>2</v>
      </c>
      <c r="L222" s="88">
        <f>รายเดือน64!K26</f>
        <v>0</v>
      </c>
      <c r="M222" s="88">
        <f>รายเดือน64!L26</f>
        <v>0</v>
      </c>
      <c r="N222" s="88">
        <f>รายเดือน64!M26</f>
        <v>0</v>
      </c>
      <c r="O222" s="89">
        <f t="shared" si="43"/>
        <v>3</v>
      </c>
      <c r="Q222" s="92"/>
    </row>
    <row r="223" spans="1:17">
      <c r="A223" s="203"/>
      <c r="B223" s="200" t="s">
        <v>351</v>
      </c>
      <c r="C223" s="30">
        <f>C222</f>
        <v>0</v>
      </c>
      <c r="D223" s="30">
        <f>C222+D222</f>
        <v>0</v>
      </c>
      <c r="E223" s="30">
        <f>C222+D222+E222</f>
        <v>0</v>
      </c>
      <c r="F223" s="30">
        <f>C222+D222+E222+F222</f>
        <v>0</v>
      </c>
      <c r="G223" s="30">
        <f>C222+D222+E222+F222+G222</f>
        <v>0</v>
      </c>
      <c r="H223" s="30">
        <f>C222+D222+E222+F222+G222+H222</f>
        <v>0</v>
      </c>
      <c r="I223" s="30">
        <f>C222+D222+E222+F222+G222+H222+I222</f>
        <v>1</v>
      </c>
      <c r="J223" s="30">
        <f>C222+D222+E222+F222+G222+H222+I222+J222</f>
        <v>1</v>
      </c>
      <c r="K223" s="30">
        <f>C222+D222+E222+F222+G222+H222+I222+J222+K222</f>
        <v>3</v>
      </c>
      <c r="L223" s="30">
        <f>C222+D222+E222+F222+G222+H222+I222+J222+K222+L222</f>
        <v>3</v>
      </c>
      <c r="M223" s="30">
        <f>C222+D222+E222+F222+G222+H222+I222+J222+K222+L222+M222</f>
        <v>3</v>
      </c>
      <c r="N223" s="30">
        <f>C222+D222+E222+F222+G222+H222+I222+J222+K222+L222+M222+N222</f>
        <v>3</v>
      </c>
      <c r="O223" s="90"/>
    </row>
    <row r="224" spans="1:17">
      <c r="P224" s="133"/>
    </row>
    <row r="225" spans="16:16">
      <c r="P225" s="13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C2:D22"/>
  <sheetViews>
    <sheetView workbookViewId="0">
      <selection activeCell="F10" sqref="F10"/>
    </sheetView>
  </sheetViews>
  <sheetFormatPr defaultRowHeight="21.75"/>
  <sheetData>
    <row r="2" spans="3:4">
      <c r="C2" t="s">
        <v>9</v>
      </c>
      <c r="D2" t="s">
        <v>13</v>
      </c>
    </row>
    <row r="3" spans="3:4" ht="24">
      <c r="C3" s="26" t="s">
        <v>31</v>
      </c>
      <c r="D3" s="39">
        <v>74.514260166539373</v>
      </c>
    </row>
    <row r="4" spans="3:4" ht="24">
      <c r="C4" s="29" t="s">
        <v>24</v>
      </c>
      <c r="D4" s="39">
        <v>53.324735236488998</v>
      </c>
    </row>
    <row r="5" spans="3:4" ht="24">
      <c r="C5" s="29" t="s">
        <v>23</v>
      </c>
      <c r="D5" s="39">
        <v>30.504855356144187</v>
      </c>
    </row>
    <row r="6" spans="3:4" ht="24">
      <c r="C6" s="29" t="s">
        <v>29</v>
      </c>
      <c r="D6" s="39">
        <v>21.473051320592656</v>
      </c>
    </row>
    <row r="7" spans="3:4" ht="24">
      <c r="C7" s="11" t="s">
        <v>63</v>
      </c>
      <c r="D7" s="39">
        <v>12.68874508311128</v>
      </c>
    </row>
    <row r="8" spans="3:4" ht="24">
      <c r="C8" s="29" t="s">
        <v>21</v>
      </c>
      <c r="D8" s="39">
        <v>11.528632640120923</v>
      </c>
    </row>
    <row r="9" spans="3:4" ht="24">
      <c r="C9" s="29" t="s">
        <v>25</v>
      </c>
      <c r="D9" s="39">
        <v>10.237959428429351</v>
      </c>
    </row>
    <row r="10" spans="3:4" ht="24">
      <c r="C10" s="29" t="s">
        <v>58</v>
      </c>
      <c r="D10" s="39">
        <v>7.1415818603820744</v>
      </c>
    </row>
    <row r="11" spans="3:4" ht="24">
      <c r="C11" s="29" t="s">
        <v>26</v>
      </c>
      <c r="D11" s="39">
        <v>6.8125459846853964</v>
      </c>
    </row>
    <row r="12" spans="3:4" ht="24">
      <c r="C12" s="11" t="s">
        <v>59</v>
      </c>
      <c r="D12" s="39">
        <v>5.4246114622040196</v>
      </c>
    </row>
    <row r="13" spans="3:4" ht="24">
      <c r="C13" s="29" t="s">
        <v>34</v>
      </c>
      <c r="D13" s="39">
        <v>5.1903114186851207</v>
      </c>
    </row>
    <row r="14" spans="3:4" ht="24">
      <c r="C14" s="11" t="s">
        <v>62</v>
      </c>
      <c r="D14" s="39">
        <v>4.0152579803252362</v>
      </c>
    </row>
    <row r="15" spans="3:4" ht="24">
      <c r="C15" s="29" t="s">
        <v>28</v>
      </c>
      <c r="D15" s="39">
        <v>3.2917746780232893</v>
      </c>
    </row>
    <row r="16" spans="3:4" ht="24">
      <c r="C16" s="29" t="s">
        <v>27</v>
      </c>
      <c r="D16" s="39">
        <v>1.8541008074609016</v>
      </c>
    </row>
    <row r="17" spans="3:4" ht="24">
      <c r="C17" s="29" t="s">
        <v>32</v>
      </c>
      <c r="D17" s="39">
        <v>0</v>
      </c>
    </row>
    <row r="18" spans="3:4" ht="24">
      <c r="C18" s="29" t="s">
        <v>33</v>
      </c>
      <c r="D18" s="39">
        <v>0</v>
      </c>
    </row>
    <row r="19" spans="3:4" ht="24">
      <c r="C19" s="29" t="s">
        <v>30</v>
      </c>
      <c r="D19" s="39">
        <v>0</v>
      </c>
    </row>
    <row r="20" spans="3:4" ht="24">
      <c r="C20" s="29" t="s">
        <v>35</v>
      </c>
      <c r="D20" s="39">
        <v>0</v>
      </c>
    </row>
    <row r="21" spans="3:4" ht="24">
      <c r="C21" s="11" t="s">
        <v>60</v>
      </c>
      <c r="D21" s="39">
        <v>0</v>
      </c>
    </row>
    <row r="22" spans="3:4" ht="24">
      <c r="C22" s="14" t="s">
        <v>61</v>
      </c>
      <c r="D22" s="39">
        <v>0</v>
      </c>
    </row>
  </sheetData>
  <autoFilter ref="C2:D2">
    <sortState ref="C3:D22">
      <sortCondition descending="1" ref="D2"/>
    </sortState>
  </autoFilter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8</vt:i4>
      </vt:variant>
    </vt:vector>
  </HeadingPairs>
  <TitlesOfParts>
    <vt:vector size="8" baseType="lpstr">
      <vt:lpstr>ภาพรวมจังหวัด</vt:lpstr>
      <vt:lpstr>รายเดือน64</vt:lpstr>
      <vt:lpstr>แยก3 รหัส</vt:lpstr>
      <vt:lpstr> สัปดาห์ที่ 37 (อำเภอ)</vt:lpstr>
      <vt:lpstr>รายตำบลwk 37</vt:lpstr>
      <vt:lpstr>รายงานหมู่บ้าน รง 506</vt:lpstr>
      <vt:lpstr>มัธยฐานรายอำเภอ64</vt:lpstr>
      <vt:lpstr>Sheet1</vt:lpstr>
    </vt:vector>
  </TitlesOfParts>
  <Company>D.Y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LEK</dc:creator>
  <cp:lastModifiedBy>User</cp:lastModifiedBy>
  <cp:lastPrinted>2021-05-31T03:56:46Z</cp:lastPrinted>
  <dcterms:created xsi:type="dcterms:W3CDTF">2003-01-11T05:04:10Z</dcterms:created>
  <dcterms:modified xsi:type="dcterms:W3CDTF">2021-09-20T05:15:14Z</dcterms:modified>
</cp:coreProperties>
</file>