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4" sheetId="7" r:id="rId2"/>
    <sheet name="แยก3 รหัส" sheetId="10" r:id="rId3"/>
    <sheet name=" สัปดาห์ที่ 36 (อำเภอ)" sheetId="33" r:id="rId4"/>
    <sheet name="รายตำบลwk 36" sheetId="79" r:id="rId5"/>
    <sheet name="รายงานหมู่บ้าน รง 506" sheetId="151" r:id="rId6"/>
    <sheet name="มัธยฐานรายอำเภอ64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รายเดือน64!$A$4:$O$4</definedName>
    <definedName name="_xlnm._FilterDatabase" localSheetId="4" hidden="1">'รายตำบลwk 36'!$A$2:$Q$197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H5" i="7"/>
  <c r="I5"/>
  <c r="N222" i="76"/>
  <c r="M222"/>
  <c r="L222"/>
  <c r="K222"/>
  <c r="J222"/>
  <c r="I222"/>
  <c r="H222"/>
  <c r="G222"/>
  <c r="F222"/>
  <c r="E222"/>
  <c r="D222"/>
  <c r="C222"/>
  <c r="P221" s="1"/>
  <c r="O221"/>
  <c r="N221"/>
  <c r="M221"/>
  <c r="L221"/>
  <c r="K221"/>
  <c r="J221"/>
  <c r="I221"/>
  <c r="H221"/>
  <c r="G221"/>
  <c r="F221"/>
  <c r="E221"/>
  <c r="D221"/>
  <c r="C221"/>
  <c r="O220" s="1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P211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O211"/>
  <c r="N211"/>
  <c r="M211"/>
  <c r="L211"/>
  <c r="K211"/>
  <c r="J211"/>
  <c r="I211"/>
  <c r="H211"/>
  <c r="G211"/>
  <c r="F211" l="1"/>
  <c r="E211" s="1"/>
  <c r="D211"/>
  <c r="C211"/>
  <c r="O210" s="1"/>
  <c r="N210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/>
  <c r="O201" s="1"/>
  <c r="N201"/>
  <c r="M201"/>
  <c r="L201"/>
  <c r="K201"/>
  <c r="J201"/>
  <c r="I201" s="1"/>
  <c r="H201"/>
  <c r="G20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/>
  <c r="O191" s="1"/>
  <c r="N191"/>
  <c r="M191" s="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/>
  <c r="O181" s="1"/>
  <c r="N181"/>
  <c r="M181"/>
  <c r="L181"/>
  <c r="K181"/>
  <c r="J181"/>
  <c r="I181"/>
  <c r="H181"/>
  <c r="G181"/>
  <c r="F181" s="1"/>
  <c r="E181"/>
  <c r="D181"/>
  <c r="C181" s="1"/>
  <c r="O180" s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/>
  <c r="I171"/>
  <c r="H171" s="1"/>
  <c r="G171"/>
  <c r="F171"/>
  <c r="C173" l="1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E171"/>
  <c r="D17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/>
  <c r="H163" l="1"/>
  <c r="G163"/>
  <c r="I163"/>
  <c r="F163"/>
  <c r="N163"/>
  <c r="D163"/>
  <c r="E163"/>
  <c r="M163"/>
  <c r="L163"/>
  <c r="C163"/>
  <c r="K163"/>
  <c r="O162"/>
  <c r="J163"/>
  <c r="O161"/>
  <c r="N161"/>
  <c r="M161"/>
  <c r="L161"/>
  <c r="K161" s="1"/>
  <c r="J161"/>
  <c r="I161"/>
  <c r="H161"/>
  <c r="G161"/>
  <c r="F161"/>
  <c r="E161"/>
  <c r="D161"/>
  <c r="C161"/>
  <c r="O160" s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O151" s="1"/>
  <c r="N151"/>
  <c r="M151" s="1"/>
  <c r="L151" s="1"/>
  <c r="K151"/>
  <c r="J151"/>
  <c r="I151" s="1"/>
  <c r="H151"/>
  <c r="G151"/>
  <c r="F151"/>
  <c r="E151" s="1"/>
  <c r="D151"/>
  <c r="C151"/>
  <c r="O150" s="1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P141"/>
  <c r="O141" s="1"/>
  <c r="N141"/>
  <c r="M141"/>
  <c r="L141" s="1"/>
  <c r="K141"/>
  <c r="I141"/>
  <c r="H141"/>
  <c r="G141"/>
  <c r="F141"/>
  <c r="E141"/>
  <c r="D141"/>
  <c r="C141"/>
  <c r="O140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/>
  <c r="O131" s="1"/>
  <c r="N131"/>
  <c r="M131"/>
  <c r="L131"/>
  <c r="K131"/>
  <c r="J131" s="1"/>
  <c r="I131"/>
  <c r="H131"/>
  <c r="G131"/>
  <c r="F13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/>
  <c r="O111" s="1"/>
  <c r="N113" l="1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1"/>
  <c r="M111"/>
  <c r="L111"/>
  <c r="K111"/>
  <c r="J111"/>
  <c r="I111"/>
  <c r="H111" s="1"/>
  <c r="G111"/>
  <c r="F111"/>
  <c r="E111"/>
  <c r="D111"/>
  <c r="C111" s="1"/>
  <c r="O110" s="1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/>
  <c r="G103" l="1"/>
  <c r="F103"/>
  <c r="N103"/>
  <c r="M103"/>
  <c r="D103"/>
  <c r="L103"/>
  <c r="C103"/>
  <c r="O102"/>
  <c r="E103"/>
  <c r="K103"/>
  <c r="J103"/>
  <c r="I103"/>
  <c r="H103"/>
  <c r="O101"/>
  <c r="N101"/>
  <c r="M101"/>
  <c r="L101"/>
  <c r="K101"/>
  <c r="J101"/>
  <c r="I101"/>
  <c r="H101"/>
  <c r="G101"/>
  <c r="F101"/>
  <c r="E101" s="1"/>
  <c r="D101"/>
  <c r="C101"/>
  <c r="O100" s="1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/>
  <c r="O91"/>
  <c r="N91"/>
  <c r="M91"/>
  <c r="L91"/>
  <c r="K91"/>
  <c r="J91"/>
  <c r="I91" s="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/>
  <c r="O71"/>
  <c r="N71"/>
  <c r="M71"/>
  <c r="L71"/>
  <c r="K71"/>
  <c r="J71"/>
  <c r="I71" s="1"/>
  <c r="H7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/>
  <c r="O61"/>
  <c r="N61"/>
  <c r="M61"/>
  <c r="L6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/>
  <c r="O51"/>
  <c r="N51"/>
  <c r="M51"/>
  <c r="L51"/>
  <c r="K51"/>
  <c r="J51"/>
  <c r="I51"/>
  <c r="H51"/>
  <c r="G51" s="1"/>
  <c r="F51"/>
  <c r="E51"/>
  <c r="D51"/>
  <c r="C51" s="1"/>
  <c r="O50" s="1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/>
  <c r="E43" l="1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H33" l="1"/>
  <c r="G33"/>
  <c r="F33"/>
  <c r="N33"/>
  <c r="E33"/>
  <c r="M33"/>
  <c r="D33"/>
  <c r="L33"/>
  <c r="C33"/>
  <c r="K33"/>
  <c r="O32"/>
  <c r="J33"/>
  <c r="I33"/>
  <c r="O31"/>
  <c r="N31"/>
  <c r="M31"/>
  <c r="L31"/>
  <c r="K31"/>
  <c r="J31"/>
  <c r="I31"/>
  <c r="H31"/>
  <c r="G31"/>
  <c r="F31"/>
  <c r="E31"/>
  <c r="D31" s="1"/>
  <c r="C31" s="1"/>
  <c r="O30"/>
  <c r="N30"/>
  <c r="M30"/>
  <c r="L30"/>
  <c r="K30"/>
  <c r="J30"/>
  <c r="I30"/>
  <c r="H30"/>
  <c r="G30"/>
  <c r="F30"/>
  <c r="E30"/>
  <c r="D30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/>
  <c r="O21" s="1"/>
  <c r="N21"/>
  <c r="M21"/>
  <c r="L21"/>
  <c r="K21"/>
  <c r="J21"/>
  <c r="I21"/>
  <c r="H21" s="1"/>
  <c r="G21" s="1"/>
  <c r="F21"/>
  <c r="E21"/>
  <c r="D21"/>
  <c r="C21"/>
  <c r="O20" s="1"/>
  <c r="N20"/>
  <c r="M20"/>
  <c r="L20"/>
  <c r="K20"/>
  <c r="J20"/>
  <c r="I20"/>
  <c r="H20"/>
  <c r="G20"/>
  <c r="F20"/>
  <c r="E20"/>
  <c r="D20"/>
  <c r="C20"/>
  <c r="O19"/>
  <c r="O18"/>
  <c r="O17"/>
  <c r="O16"/>
  <c r="O15"/>
  <c r="I23" l="1"/>
  <c r="H23"/>
  <c r="K23"/>
  <c r="J23"/>
  <c r="G23"/>
  <c r="F23"/>
  <c r="N23"/>
  <c r="E23"/>
  <c r="M23"/>
  <c r="D23"/>
  <c r="L23"/>
  <c r="O22"/>
  <c r="N12"/>
  <c r="M12"/>
  <c r="L12"/>
  <c r="K12" s="1"/>
  <c r="J12" s="1"/>
  <c r="D12"/>
  <c r="C12" s="1"/>
  <c r="N11"/>
  <c r="M11" s="1"/>
  <c r="L11" s="1"/>
  <c r="K11"/>
  <c r="J11"/>
  <c r="I11" s="1"/>
  <c r="H11" s="1"/>
  <c r="P11" l="1"/>
  <c r="O11" s="1"/>
  <c r="D13"/>
  <c r="C13"/>
  <c r="G11"/>
  <c r="F11"/>
  <c r="E11" s="1"/>
  <c r="D11" s="1"/>
  <c r="C11"/>
  <c r="O10" s="1"/>
  <c r="N10"/>
  <c r="M10"/>
  <c r="L10"/>
  <c r="K10"/>
  <c r="J10"/>
  <c r="I10"/>
  <c r="H10"/>
  <c r="G10"/>
  <c r="F10"/>
  <c r="E10"/>
  <c r="D10"/>
  <c r="C10"/>
  <c r="O9"/>
  <c r="O8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D196" i="79" l="1"/>
  <c r="C197" s="1"/>
  <c r="B37" i="33"/>
  <c r="B33"/>
  <c r="B32"/>
  <c r="BB31" s="1"/>
  <c r="BA31" s="1"/>
  <c r="AZ31" l="1"/>
  <c r="AY31" s="1"/>
  <c r="AX31" s="1"/>
  <c r="AW31" s="1"/>
  <c r="AV31" s="1"/>
  <c r="AU31" s="1"/>
  <c r="AT31" s="1"/>
  <c r="AS31" s="1"/>
  <c r="AR31" s="1"/>
  <c r="AQ31" s="1"/>
  <c r="AP31" s="1"/>
  <c r="AO31" s="1"/>
  <c r="AN31" s="1"/>
  <c r="AM31" s="1"/>
  <c r="BB25" l="1"/>
  <c r="BA25"/>
  <c r="AZ25"/>
  <c r="AY25"/>
  <c r="AX25"/>
  <c r="AW25"/>
  <c r="AV25"/>
  <c r="AU25"/>
  <c r="AT25"/>
  <c r="AS25"/>
  <c r="AR25"/>
  <c r="AQ25"/>
  <c r="AP25"/>
  <c r="AO25"/>
  <c r="AN25"/>
  <c r="AM25"/>
  <c r="AL25"/>
  <c r="AL31" s="1"/>
  <c r="AK25"/>
  <c r="AK31" s="1"/>
  <c r="AJ25"/>
  <c r="AJ31" s="1"/>
  <c r="AI31" s="1"/>
  <c r="AH31" s="1"/>
  <c r="AI25"/>
  <c r="AH25"/>
  <c r="AG25"/>
  <c r="AF25"/>
  <c r="AE25"/>
  <c r="AE31" s="1"/>
  <c r="AD25"/>
  <c r="AD31" s="1"/>
  <c r="AC25"/>
  <c r="AC31" s="1"/>
  <c r="AB25"/>
  <c r="AB31" s="1"/>
  <c r="AG31" l="1"/>
  <c r="AF31" s="1"/>
  <c r="AA25"/>
  <c r="AA31" s="1"/>
  <c r="Z25"/>
  <c r="Y25"/>
  <c r="X25"/>
  <c r="X31" s="1"/>
  <c r="W25"/>
  <c r="W31" s="1"/>
  <c r="V25"/>
  <c r="V31" s="1"/>
  <c r="U25"/>
  <c r="U31" s="1"/>
  <c r="T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I27" s="1"/>
  <c r="H27"/>
  <c r="F27"/>
  <c r="E27"/>
  <c r="H26"/>
  <c r="F26" s="1"/>
  <c r="E26"/>
  <c r="I25" s="1"/>
  <c r="H25"/>
  <c r="F25" s="1"/>
  <c r="E25"/>
  <c r="H24"/>
  <c r="F24" s="1"/>
  <c r="E24"/>
  <c r="H23"/>
  <c r="F23"/>
  <c r="E23"/>
  <c r="I22" s="1"/>
  <c r="H22"/>
  <c r="F22" s="1"/>
  <c r="E22"/>
  <c r="I21" s="1"/>
  <c r="H21"/>
  <c r="F21" s="1"/>
  <c r="E21"/>
  <c r="I20" s="1"/>
  <c r="H20"/>
  <c r="F20" s="1"/>
  <c r="E20"/>
  <c r="I19" s="1"/>
  <c r="H19"/>
  <c r="F19"/>
  <c r="E19"/>
  <c r="H18"/>
  <c r="E18"/>
  <c r="H17"/>
  <c r="F17"/>
  <c r="E17"/>
  <c r="N16"/>
  <c r="H16"/>
  <c r="F16"/>
  <c r="E16"/>
  <c r="X15"/>
  <c r="H15"/>
  <c r="E15"/>
  <c r="F15" s="1"/>
  <c r="P14"/>
  <c r="H14"/>
  <c r="E14"/>
  <c r="I13" s="1"/>
  <c r="H13"/>
  <c r="F13" s="1"/>
  <c r="E13"/>
  <c r="H12"/>
  <c r="F12" s="1"/>
  <c r="E12"/>
  <c r="H11"/>
  <c r="E11"/>
  <c r="O10"/>
  <c r="N10"/>
  <c r="H10"/>
  <c r="E10"/>
  <c r="P9"/>
  <c r="H9"/>
  <c r="F9" s="1"/>
  <c r="E9"/>
  <c r="P8"/>
  <c r="H8"/>
  <c r="F8" s="1"/>
  <c r="E8"/>
  <c r="P7"/>
  <c r="I23" l="1"/>
  <c r="F14"/>
  <c r="I9"/>
  <c r="I12"/>
  <c r="I14"/>
  <c r="I16"/>
  <c r="I17"/>
  <c r="I24"/>
  <c r="I26"/>
  <c r="I8"/>
  <c r="F18"/>
  <c r="Z31" i="33"/>
  <c r="R9" i="10"/>
  <c r="O15"/>
  <c r="I18"/>
  <c r="Y31" i="33"/>
  <c r="F10" i="10"/>
  <c r="E28"/>
  <c r="F28" s="1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F7" s="1"/>
  <c r="E7"/>
  <c r="R6"/>
  <c r="P6"/>
  <c r="G6"/>
  <c r="D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V20" l="1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5" l="1"/>
  <c r="K5"/>
  <c r="I12" i="76"/>
  <c r="G5" i="7"/>
  <c r="H12" i="76" s="1"/>
  <c r="F5" i="7"/>
  <c r="D5"/>
  <c r="C5"/>
  <c r="B5"/>
  <c r="M14" i="73"/>
  <c r="L14"/>
  <c r="K14"/>
  <c r="J14"/>
  <c r="I14"/>
  <c r="H14"/>
  <c r="G14"/>
  <c r="F14"/>
  <c r="E14"/>
  <c r="D14"/>
  <c r="C14"/>
  <c r="B14"/>
  <c r="P13" s="1"/>
  <c r="N13"/>
  <c r="N12"/>
  <c r="Q11"/>
  <c r="P11"/>
  <c r="G12" i="76" l="1"/>
  <c r="F12" s="1"/>
  <c r="E12" s="1"/>
  <c r="I13" s="1"/>
  <c r="N5" i="7"/>
  <c r="N11" i="73"/>
  <c r="M11"/>
  <c r="L11"/>
  <c r="K11"/>
  <c r="J11"/>
  <c r="I11"/>
  <c r="H11"/>
  <c r="G11"/>
  <c r="F11" s="1"/>
  <c r="E11"/>
  <c r="D11"/>
  <c r="C11"/>
  <c r="B11"/>
  <c r="N10"/>
  <c r="M10"/>
  <c r="L10"/>
  <c r="K10"/>
  <c r="J10"/>
  <c r="I10"/>
  <c r="H10"/>
  <c r="G10"/>
  <c r="F10"/>
  <c r="E10"/>
  <c r="D10"/>
  <c r="C10"/>
  <c r="B10"/>
  <c r="O12" i="76" l="1"/>
  <c r="E13"/>
  <c r="G13"/>
  <c r="F13"/>
  <c r="N13"/>
  <c r="K13"/>
  <c r="L13"/>
  <c r="H13"/>
  <c r="M13"/>
  <c r="J13"/>
  <c r="N9" i="73"/>
  <c r="M9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12"/>
  <c r="O12" s="1"/>
  <c r="V26"/>
  <c r="O26" s="1"/>
  <c r="T6"/>
  <c r="T5" s="1"/>
  <c r="V5" s="1"/>
  <c r="O5" s="1"/>
  <c r="W9" l="1"/>
  <c r="V6"/>
  <c r="O6" s="1"/>
  <c r="T27"/>
  <c r="V27" l="1"/>
  <c r="O27" s="1"/>
  <c r="W27"/>
  <c r="I15" i="10" l="1"/>
  <c r="P15"/>
  <c r="O16"/>
  <c r="P16" s="1"/>
  <c r="E6"/>
  <c r="F6"/>
</calcChain>
</file>

<file path=xl/sharedStrings.xml><?xml version="1.0" encoding="utf-8"?>
<sst xmlns="http://schemas.openxmlformats.org/spreadsheetml/2006/main" count="2616" uniqueCount="503">
  <si>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</si>
  <si>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</si>
  <si>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</si>
  <si>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</si>
  <si>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</si>
  <si>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</si>
  <si>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</si>
  <si>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</si>
  <si>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</si>
  <si>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</si>
  <si>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</si>
  <si>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</si>
  <si>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</si>
  <si>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</si>
  <si>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</si>
  <si>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</si>
  <si>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</si>
  <si>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</si>
  <si>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</si>
  <si>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</si>
  <si>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</si>
  <si>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</si>
  <si>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</si>
  <si>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</si>
  <si>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</si>
  <si>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</si>
  <si>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</si>
  <si>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</si>
  <si>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</si>
  <si>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</si>
  <si>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</si>
  <si>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</si>
  <si>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</si>
  <si>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</si>
  <si>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</si>
  <si>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</si>
  <si>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</si>
  <si>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</si>
  <si>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</si>
  <si>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</si>
  <si>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</si>
  <si>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</si>
  <si>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</si>
  <si>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</si>
  <si>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</si>
  <si>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</si>
  <si>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</si>
  <si>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</si>
  <si>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</si>
  <si>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</si>
  <si>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</si>
  <si>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</si>
  <si>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</si>
  <si>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</si>
  <si>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</si>
  <si>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</si>
  <si>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</si>
  <si>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</si>
  <si>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</si>
  <si>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</si>
  <si>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</si>
  <si>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</si>
  <si>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</si>
  <si>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</si>
  <si>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</si>
  <si>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</si>
  <si>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</si>
  <si>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</si>
  <si>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</si>
  <si>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</si>
  <si>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</si>
  <si>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</si>
  <si>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</si>
  <si>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</si>
  <si>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</si>
  <si>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</si>
  <si>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</si>
  <si>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</si>
  <si>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</si>
  <si>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</si>
  <si>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</si>
  <si>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</si>
  <si>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</si>
  <si>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</si>
  <si>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</si>
  <si>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</si>
  <si>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</si>
  <si>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</si>
  <si>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</si>
  <si>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</si>
  <si>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</si>
  <si>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</si>
  <si>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</si>
  <si>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</si>
  <si>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</si>
  <si>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</si>
  <si>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</si>
  <si>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</si>
  <si>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</si>
  <si>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</si>
  <si>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</si>
  <si>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</si>
  <si>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</si>
  <si>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</si>
  <si>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</si>
  <si>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</si>
  <si>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</si>
  <si>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</si>
  <si>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</si>
  <si>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</si>
  <si>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</si>
  <si>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</si>
  <si>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</si>
  <si>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</si>
  <si>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</si>
  <si>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</si>
  <si>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</si>
  <si>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</si>
  <si>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</si>
  <si>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</si>
  <si>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</si>
  <si>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</si>
  <si>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</si>
  <si>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</si>
  <si>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</si>
  <si>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</si>
  <si>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</si>
  <si>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</si>
  <si>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</si>
  <si>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</si>
  <si>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</si>
  <si>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</si>
  <si>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</si>
  <si>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</si>
  <si>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</si>
  <si>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</si>
  <si>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</si>
  <si>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</si>
  <si>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</si>
  <si>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</si>
  <si>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</si>
  <si>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</si>
  <si>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</si>
  <si>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</si>
  <si>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</si>
  <si>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</si>
  <si>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</si>
  <si>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</si>
  <si>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</si>
  <si>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</si>
  <si>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</si>
  <si>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</si>
  <si>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</si>
  <si>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</si>
  <si>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ค่าพยากรณ์ปี  2563</t>
  </si>
  <si>
    <t xml:space="preserve">                       จำนวนผู้ป่วยโรคไข้เลือดออก จำแนกรายเดือน จังหวัดร้อยเอ็ด ปี 2563  เปรียบเทียบปี 2562  , target  line   และค่ามัธยฐาน 5 ปี  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</si>
  <si>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</si>
  <si>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</si>
  <si>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</si>
  <si>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</si>
  <si>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</si>
  <si>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</si>
  <si>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</si>
  <si>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</si>
  <si>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</si>
  <si>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</si>
  <si>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</si>
  <si>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</si>
  <si>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</si>
  <si>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</si>
  <si>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</si>
  <si>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</si>
  <si>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</si>
  <si>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</si>
  <si>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</si>
  <si>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</si>
  <si>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</si>
  <si>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</si>
  <si>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</si>
  <si>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</si>
  <si>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</si>
  <si>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</si>
  <si>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</si>
  <si>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</si>
  <si>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</si>
  <si>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</si>
  <si>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</si>
  <si>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</si>
  <si>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</si>
  <si>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</si>
  <si>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</si>
  <si>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</si>
  <si>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</si>
  <si>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</si>
  <si>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</si>
  <si>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</si>
  <si>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</si>
  <si>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</si>
  <si>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</si>
  <si>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</si>
  <si>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</si>
  <si>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</si>
  <si>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</si>
  <si>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</si>
  <si>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</si>
  <si>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</si>
  <si>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</si>
  <si>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</si>
  <si>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</si>
  <si>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</si>
  <si>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</si>
  <si>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</si>
  <si>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</si>
  <si>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</si>
  <si>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</si>
  <si>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</si>
  <si>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</si>
  <si>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</si>
  <si>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</si>
  <si>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</si>
  <si>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</si>
  <si>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</si>
  <si>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</si>
  <si>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</si>
  <si>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</si>
  <si>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</si>
  <si>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</si>
  <si>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</si>
  <si>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</si>
  <si>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</si>
  <si>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</si>
  <si>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</si>
  <si>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</si>
  <si>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</si>
  <si>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</si>
  <si>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</si>
  <si>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</si>
  <si>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</si>
  <si>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</si>
  <si>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</si>
  <si>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</si>
  <si>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</si>
  <si>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</si>
  <si>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</si>
  <si>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</si>
  <si>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</si>
  <si>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</si>
  <si>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</si>
  <si>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</si>
  <si>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</si>
  <si>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</si>
  <si>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</si>
  <si>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</si>
  <si>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</si>
  <si>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</si>
  <si>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</si>
  <si>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</si>
  <si>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</si>
  <si>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</si>
  <si>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</si>
  <si>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</si>
  <si>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</si>
  <si>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</si>
  <si>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</si>
  <si>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</si>
  <si>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</si>
  <si>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</si>
  <si>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</si>
  <si>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</si>
  <si>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</si>
  <si>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</si>
  <si>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</si>
  <si>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</si>
  <si>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</si>
  <si>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</si>
  <si>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</si>
  <si>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</si>
  <si>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</si>
  <si>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</si>
  <si>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</si>
  <si>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</si>
  <si>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</si>
  <si>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</si>
  <si>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</si>
  <si>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</si>
  <si>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</si>
  <si>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</si>
  <si>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</si>
  <si>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</si>
  <si>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</si>
  <si>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</si>
  <si>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</si>
  <si>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</si>
  <si>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</si>
  <si>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</si>
  <si>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</si>
  <si>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</si>
  <si>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</si>
  <si>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</si>
  <si>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</si>
  <si>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</si>
  <si>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</si>
  <si>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</si>
  <si>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</si>
  <si>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</si>
  <si>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</si>
  <si>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</si>
  <si>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</si>
  <si>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</si>
  <si>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</si>
  <si>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</si>
  <si>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</si>
  <si>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</si>
  <si>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</si>
  <si>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</si>
  <si>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</si>
  <si>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</si>
  <si>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</si>
  <si>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</si>
  <si>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</si>
  <si>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</si>
  <si>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</si>
  <si>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</si>
  <si>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</si>
  <si>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</si>
  <si>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</si>
  <si>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</si>
  <si>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</si>
  <si>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</si>
  <si>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อ้น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</si>
  <si>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</si>
  <si>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</si>
  <si>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</si>
  <si>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</si>
  <si>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</si>
  <si>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</si>
  <si>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 xml:space="preserve">      เป้าหมาย  จำนวนผู้ป่วยไข้เลือดออก   (Target  line)    จ.ร้อยเอ็ด  จำแนกรายเดือน   ปี  2564</t>
  </si>
  <si>
    <t>มัธยฐาน 59-63</t>
  </si>
  <si>
    <t>2564  Cum.</t>
  </si>
  <si>
    <t xml:space="preserve">                       สถานการณ์โรคไข้เลือดออก  จังหวัดร้อยเอ็ด  รายเดือน  ปี  2564</t>
  </si>
  <si>
    <t>สถานการณ์ไข้เลือดออก  รายอำเภอ  จังหวัดร้อยเอ็ด  ปี  2564</t>
  </si>
  <si>
    <t xml:space="preserve">    สถานการณ์ไข้เลือดออก  รายอำเภอ  จังหวัดร้อยเอ็ด  ปี  2564</t>
  </si>
  <si>
    <t xml:space="preserve">                        จำนวนผู้ป่วย / อัตราป่วย ไข้เลือดออก  จำแนกตามกลุ่มอายุ  ปี 2564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</si>
  <si>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2564</t>
  </si>
  <si>
    <t>จำนวนผู้ป่วยไข้เลือดอออก  รายสัปดาห์ปี    2559  - 2564</t>
  </si>
  <si>
    <t>2564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</si>
  <si>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2564</t>
  </si>
  <si>
    <t>เป้าหมายปี 64  (ราย)</t>
  </si>
  <si>
    <t>2559</t>
  </si>
  <si>
    <t>2560</t>
  </si>
  <si>
    <t>มัธยฐานปี 59-63</t>
  </si>
  <si>
    <t>2564  CUM.</t>
  </si>
  <si>
    <t>มัธยฐาน (59 - 63 )</t>
  </si>
  <si>
    <t>วัดบึง</t>
  </si>
  <si>
    <t>เมือง ผลรวม</t>
  </si>
  <si>
    <t>หัวช้าง ผลรวม</t>
  </si>
  <si>
    <t>บัวแดง ผลรวม</t>
  </si>
  <si>
    <t>ในเมือง ผลรวม</t>
  </si>
  <si>
    <t>ท่านคร</t>
  </si>
  <si>
    <t>ปี 2564</t>
  </si>
  <si>
    <t>โรงพยาบาล</t>
  </si>
  <si>
    <t>เขวาน้อย</t>
  </si>
  <si>
    <t>โพธิ์ทอง ผลรวม</t>
  </si>
  <si>
    <t>ศรีสมเด็จ ผลรวม</t>
  </si>
  <si>
    <t>สุวรรณภูมิ ผลรวม</t>
  </si>
  <si>
    <t>ผู้ป่วยไข้เลือดออก รายหมู่บ้าน จำแนกตามสัปดาห์ที่พบผู้ป่วย  ปี 2564</t>
  </si>
  <si>
    <t>โพนพอุง</t>
  </si>
  <si>
    <t>โพนงอย</t>
  </si>
  <si>
    <t>หนองกุง</t>
  </si>
  <si>
    <t>ไคร่นุ่น</t>
  </si>
  <si>
    <t>หนองทัพไทย ผลรวม</t>
  </si>
  <si>
    <t>พนมไพร ผลรวม</t>
  </si>
  <si>
    <t>ห้วยหินลาด ผลรวม</t>
  </si>
  <si>
    <t>หินกอง ผลรวม</t>
  </si>
  <si>
    <t>ภูเงิน ผลรวม</t>
  </si>
  <si>
    <t>นาแซง ผลรวม</t>
  </si>
  <si>
    <t>เสลภูมิ ผลรวม</t>
  </si>
  <si>
    <t>โคกคำเจริญ</t>
  </si>
  <si>
    <t>หนองหน่องพัฒนา</t>
  </si>
  <si>
    <t>เที่ยมแข้</t>
  </si>
  <si>
    <t>พระจันทร์</t>
  </si>
  <si>
    <t>บ้านฝาง ผลรวม</t>
  </si>
  <si>
    <t>อีง่อง ผลรวม</t>
  </si>
  <si>
    <t>น้ำใส ผลรวม</t>
  </si>
  <si>
    <t>ขวัญเมือง ผลรวม</t>
  </si>
  <si>
    <t>ยางกู่</t>
  </si>
  <si>
    <t>มะอึ ผลรวม</t>
  </si>
  <si>
    <t>ธวัชบุรี ผลรวม</t>
  </si>
  <si>
    <t>ฮ่องแฮ่</t>
  </si>
  <si>
    <t>โนนสวรรค์ ผลรวม</t>
  </si>
  <si>
    <t>หนองทุ่งมน</t>
  </si>
  <si>
    <t>รอบเมือง ผลรวม</t>
  </si>
  <si>
    <t>เก่าน้อย</t>
  </si>
  <si>
    <t>ไพศาล ผลรวม</t>
  </si>
  <si>
    <t>หนองหญ้าหวาย</t>
  </si>
  <si>
    <t>อุ่มเม้า ผลรวม</t>
  </si>
  <si>
    <t>ตลาด</t>
  </si>
  <si>
    <t>โนนใหม่</t>
  </si>
  <si>
    <t>พยอม</t>
  </si>
  <si>
    <t>สวนปอ</t>
  </si>
  <si>
    <t>หนองแคน ผลรวม</t>
  </si>
  <si>
    <t>พระอารามหลวง</t>
  </si>
  <si>
    <t>หนองซำ</t>
  </si>
  <si>
    <t>กอก</t>
  </si>
  <si>
    <t>ดงแดง ผลรวม</t>
  </si>
  <si>
    <t>เมืองหงส์ ผลรวม</t>
  </si>
  <si>
    <t>โพนทราย ผลรวม</t>
  </si>
  <si>
    <t>คัดเค้า</t>
  </si>
  <si>
    <t>มะเหลื่อม</t>
  </si>
  <si>
    <t>หนองพอก ผลรวม</t>
  </si>
  <si>
    <t>บักตู้</t>
  </si>
  <si>
    <t>คุ้มขี้เหล็กเหนือ</t>
  </si>
  <si>
    <t>โพนดวน</t>
  </si>
  <si>
    <t>โคกเพ็ก</t>
  </si>
  <si>
    <t>ดอกล้ำ ผลรวม</t>
  </si>
  <si>
    <t>นาแค</t>
  </si>
  <si>
    <t>ขี้เหล็ก ผลรวม</t>
  </si>
  <si>
    <t>แคน</t>
  </si>
  <si>
    <t>หนองบัวห้าว</t>
  </si>
  <si>
    <t>แคนใหญ่ ผลรวม</t>
  </si>
  <si>
    <t>หนองหลุบ</t>
  </si>
  <si>
    <t>นาโพธิ์ ผลรวม</t>
  </si>
  <si>
    <t>เล้า</t>
  </si>
  <si>
    <t>หนองแก้ว ผลรวม</t>
  </si>
  <si>
    <t>หวายหลึม</t>
  </si>
  <si>
    <t>มะบ้า ผลรวม</t>
  </si>
  <si>
    <t>ทุ่งเขาหลวง ผลรวม</t>
  </si>
  <si>
    <t>หนองม่วง</t>
  </si>
  <si>
    <t>wk 34</t>
  </si>
  <si>
    <t>wk 33</t>
  </si>
  <si>
    <t>กู่กาสิงห์ ผลรวม</t>
  </si>
  <si>
    <t>งูเหลือม</t>
  </si>
  <si>
    <t>วังโดน</t>
  </si>
  <si>
    <t>หนองแก</t>
  </si>
  <si>
    <t>ลิ้นฟ้า ผลรวม</t>
  </si>
  <si>
    <t>ดูน</t>
  </si>
  <si>
    <t>โนนตาแสง</t>
  </si>
  <si>
    <t>ดงช้าง</t>
  </si>
  <si>
    <t>โนนทัน</t>
  </si>
  <si>
    <t>โนนสง่า ผลรวม</t>
  </si>
  <si>
    <t>บัวขาว</t>
  </si>
  <si>
    <t>สระบัว ผลรวม</t>
  </si>
  <si>
    <t>คุ้มใต้</t>
  </si>
  <si>
    <t>พานลุย</t>
  </si>
  <si>
    <t>เชียงใหม่ ผลรวม</t>
  </si>
  <si>
    <t>โพธิ์ชัย ผลรวม</t>
  </si>
  <si>
    <t>ศรีโพนทอง</t>
  </si>
  <si>
    <t>ท่าหาดยาว ผลรวม</t>
  </si>
  <si>
    <t>กลางเมืองใหม่</t>
  </si>
  <si>
    <t>กู่</t>
  </si>
  <si>
    <t>คุ้มกลางเมืองใหม่</t>
  </si>
  <si>
    <t>ดอนพิมาน</t>
  </si>
  <si>
    <t>สระคู ผลรวม</t>
  </si>
  <si>
    <t>หนองแล้ง</t>
  </si>
  <si>
    <t>ตำแย</t>
  </si>
  <si>
    <t>จำปาขัน ผลรวม</t>
  </si>
  <si>
    <t>wk 35</t>
  </si>
  <si>
    <t>คำแดง</t>
  </si>
  <si>
    <t>โคกสว่าง ผลรวม</t>
  </si>
  <si>
    <t>โพธิ์น้อยเหนือ</t>
  </si>
  <si>
    <t>แสนสุข ผลรวม</t>
  </si>
  <si>
    <t>คำแวง</t>
  </si>
  <si>
    <t>แวง ผลรวม</t>
  </si>
  <si>
    <t>โพนทอง ผลรวม</t>
  </si>
  <si>
    <t>ดงเมือง</t>
  </si>
  <si>
    <t>เมืองเปลือย ผลรวม</t>
  </si>
  <si>
    <t>คุ้มหลังศาล</t>
  </si>
  <si>
    <t>ยางสวรรค์</t>
  </si>
  <si>
    <t>เมืองทุ่ง ผลรวม</t>
  </si>
  <si>
    <t>สระโพนทอง</t>
  </si>
  <si>
    <t>ทุ่งหลวง ผลรวม</t>
  </si>
  <si>
    <t>ทุ่งสนาม</t>
  </si>
  <si>
    <t>หนองหลวง ผลรวม</t>
  </si>
  <si>
    <t>ข้อมูล  ณ  วันที่  12 กันยายน  2564   (จากรายงาน 506)</t>
  </si>
  <si>
    <t>ข้อมูล  ณ  วันที่ 12 กันยายน  2564   (จากรายงาน 506)</t>
  </si>
  <si>
    <t>ข้อมูล  ณ  วันที่ 12 กันยายน 2564  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</si>
  <si>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15 สิงหาคม - 12 กันยายน  2564</t>
  </si>
  <si>
    <t>wk 1 - 32</t>
  </si>
  <si>
    <t>wk 33-36</t>
  </si>
  <si>
    <t>wk 36</t>
  </si>
  <si>
    <t>รวมผู้ป่วยสะสม  wk 1 - 36  (ราย)</t>
  </si>
  <si>
    <t>ข้อมูล ณ วันที่  12 กันยายน  2564 (จากรายงานเร่งด่วน)</t>
  </si>
  <si>
    <t>ป่ายาง</t>
  </si>
  <si>
    <t>สะแบง</t>
  </si>
  <si>
    <t>ป่าฝ้าย</t>
  </si>
  <si>
    <t>โพนทัน</t>
  </si>
  <si>
    <t>หนองกลาง</t>
  </si>
  <si>
    <t>ดงครั่งใหญ่ ผลรวม</t>
  </si>
  <si>
    <t>ฝางดง</t>
  </si>
  <si>
    <t>หนองสิม</t>
  </si>
  <si>
    <t>สิงห์โคก ผลรวม</t>
  </si>
  <si>
    <t>น้ำอ้อม ผลรวม</t>
  </si>
  <si>
    <t>หนองเพียงขันธ์</t>
  </si>
  <si>
    <t>นางงาม</t>
  </si>
  <si>
    <t>หัวนาคำ</t>
  </si>
  <si>
    <t>ดงกลาง ผลรวม</t>
  </si>
  <si>
    <t>ดู่ใหญ่</t>
  </si>
  <si>
    <t>โนน</t>
  </si>
  <si>
    <t>สีแก้ว ผลรวม</t>
  </si>
  <si>
    <t>โนนสะอาด</t>
  </si>
  <si>
    <t>ดูกอึ่ง ผลรวม</t>
  </si>
  <si>
    <t>หนองฮี ผลรวม</t>
  </si>
  <si>
    <t>ข้อมูล  ณ  วันที่  12  กันยายน  2564 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</si>
</sst>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sz val="14"/>
      <color theme="0"/>
      <name val="Cordia New"/>
      <family val="2"/>
      <charset val="22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4" fillId="17" borderId="9" xfId="14" applyFont="1" applyFill="1" applyBorder="1"/>
    <xf numFmtId="0" fontId="17" fillId="0" borderId="0" xfId="0" applyFont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8" borderId="9" xfId="0" applyNumberFormat="1" applyFont="1" applyFill="1" applyBorder="1" applyAlignment="1">
      <alignment horizontal="center"/>
    </xf>
    <xf numFmtId="0" fontId="58" fillId="18" borderId="9" xfId="16" applyFont="1" applyFill="1" applyBorder="1" applyAlignment="1">
      <alignment horizontal="center" wrapText="1"/>
    </xf>
    <xf numFmtId="3" fontId="12" fillId="18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5" fillId="0" borderId="20" xfId="0" applyFont="1" applyBorder="1" applyAlignment="1">
      <alignment horizontal="center"/>
    </xf>
    <xf numFmtId="0" fontId="67" fillId="9" borderId="20" xfId="0" applyFont="1" applyFill="1" applyBorder="1" applyAlignment="1">
      <alignment horizontal="center"/>
    </xf>
    <xf numFmtId="0" fontId="68" fillId="0" borderId="0" xfId="0" applyFont="1"/>
    <xf numFmtId="0" fontId="54" fillId="19" borderId="9" xfId="14" applyFont="1" applyFill="1" applyBorder="1"/>
    <xf numFmtId="0" fontId="46" fillId="0" borderId="0" xfId="0" applyFont="1" applyFill="1" applyBorder="1" applyAlignment="1">
      <alignment horizontal="center"/>
    </xf>
    <xf numFmtId="0" fontId="66" fillId="17" borderId="9" xfId="14" applyFont="1" applyFill="1" applyBorder="1"/>
    <xf numFmtId="0" fontId="70" fillId="20" borderId="27" xfId="0" applyNumberFormat="1" applyFont="1" applyFill="1" applyBorder="1"/>
    <xf numFmtId="0" fontId="70" fillId="20" borderId="36" xfId="0" applyNumberFormat="1" applyFont="1" applyFill="1" applyBorder="1"/>
    <xf numFmtId="0" fontId="70" fillId="20" borderId="35" xfId="0" applyNumberFormat="1" applyFont="1" applyFill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70" fillId="20" borderId="27" xfId="0" applyFont="1" applyFill="1" applyBorder="1"/>
    <xf numFmtId="0" fontId="70" fillId="20" borderId="28" xfId="0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54" fillId="22" borderId="9" xfId="14" applyFont="1" applyFill="1" applyBorder="1"/>
    <xf numFmtId="0" fontId="69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70" fillId="0" borderId="33" xfId="0" applyNumberFormat="1" applyFont="1" applyBorder="1"/>
    <xf numFmtId="0" fontId="70" fillId="0" borderId="0" xfId="0" applyNumberFormat="1" applyFont="1"/>
    <xf numFmtId="0" fontId="70" fillId="0" borderId="34" xfId="0" applyNumberFormat="1" applyFont="1" applyBorder="1"/>
    <xf numFmtId="0" fontId="69" fillId="21" borderId="24" xfId="0" applyFont="1" applyFill="1" applyBorder="1"/>
    <xf numFmtId="0" fontId="69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0" fontId="70" fillId="23" borderId="24" xfId="0" applyFont="1" applyFill="1" applyBorder="1"/>
    <xf numFmtId="0" fontId="70" fillId="23" borderId="25" xfId="0" applyFont="1" applyFill="1" applyBorder="1"/>
    <xf numFmtId="0" fontId="70" fillId="23" borderId="24" xfId="0" applyNumberFormat="1" applyFont="1" applyFill="1" applyBorder="1"/>
    <xf numFmtId="0" fontId="70" fillId="23" borderId="30" xfId="0" applyNumberFormat="1" applyFont="1" applyFill="1" applyBorder="1"/>
    <xf numFmtId="0" fontId="70" fillId="23" borderId="31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9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FF99"/>
      <color rgb="FFFF33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Lbls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2.71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4.22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1.36</a:t>
                    </a:r>
                  </a:p>
                </c:rich>
              </c:tx>
              <c:showVal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จตุรพักตรพิมาน</c:v>
                </c:pt>
                <c:pt idx="2">
                  <c:v>เกษตรวิสัย</c:v>
                </c:pt>
                <c:pt idx="3">
                  <c:v>สุวรรณภูมิ</c:v>
                </c:pt>
                <c:pt idx="4">
                  <c:v>เมือง</c:v>
                </c:pt>
                <c:pt idx="5">
                  <c:v>ธวัชบุรี</c:v>
                </c:pt>
                <c:pt idx="6">
                  <c:v>โพนทราย</c:v>
                </c:pt>
                <c:pt idx="7">
                  <c:v>พนมไพร</c:v>
                </c:pt>
                <c:pt idx="8">
                  <c:v>ศรีสมเด็จ</c:v>
                </c:pt>
                <c:pt idx="9">
                  <c:v>ทุ่งเขาหลวง</c:v>
                </c:pt>
                <c:pt idx="10">
                  <c:v>หนองฮี</c:v>
                </c:pt>
                <c:pt idx="11">
                  <c:v>เสลภูมิ</c:v>
                </c:pt>
                <c:pt idx="12">
                  <c:v>โพนทอง</c:v>
                </c:pt>
                <c:pt idx="13">
                  <c:v>โพธิ์ชัย</c:v>
                </c:pt>
                <c:pt idx="14">
                  <c:v>หนองพอก</c:v>
                </c:pt>
                <c:pt idx="15">
                  <c:v>เมืองสรวง</c:v>
                </c:pt>
                <c:pt idx="16">
                  <c:v>อาจสามารถ</c:v>
                </c:pt>
                <c:pt idx="17">
                  <c:v>เมยวดี</c:v>
                </c:pt>
                <c:pt idx="18">
                  <c:v>จังหาร</c:v>
                </c:pt>
                <c:pt idx="19">
                  <c:v>เชียงขวัญ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63.337121141558463</c:v>
                </c:pt>
                <c:pt idx="1">
                  <c:v>53.324735236488998</c:v>
                </c:pt>
                <c:pt idx="2">
                  <c:v>22.370227261172403</c:v>
                </c:pt>
                <c:pt idx="3">
                  <c:v>21.473051320592656</c:v>
                </c:pt>
                <c:pt idx="4">
                  <c:v>11.528632640120923</c:v>
                </c:pt>
                <c:pt idx="5">
                  <c:v>10.237959428429351</c:v>
                </c:pt>
                <c:pt idx="6">
                  <c:v>7.1415818603820744</c:v>
                </c:pt>
                <c:pt idx="7">
                  <c:v>6.8125459846853964</c:v>
                </c:pt>
                <c:pt idx="8">
                  <c:v>5.4246114622040196</c:v>
                </c:pt>
                <c:pt idx="9">
                  <c:v>4.2295816943704265</c:v>
                </c:pt>
                <c:pt idx="10">
                  <c:v>4.0152579803252362</c:v>
                </c:pt>
                <c:pt idx="11">
                  <c:v>3.2917746780232893</c:v>
                </c:pt>
                <c:pt idx="12">
                  <c:v>1.8541008074609016</c:v>
                </c:pt>
                <c:pt idx="13">
                  <c:v>1.7301038062283738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67713024"/>
        <c:axId val="167731200"/>
      </c:barChart>
      <c:catAx>
        <c:axId val="167713024"/>
        <c:scaling>
          <c:orientation val="minMax"/>
        </c:scaling>
        <c:axPos val="b"/>
        <c:tickLblPos val="nextTo"/>
        <c:crossAx val="167731200"/>
        <c:crosses val="autoZero"/>
        <c:auto val="1"/>
        <c:lblAlgn val="ctr"/>
        <c:lblOffset val="100"/>
      </c:catAx>
      <c:valAx>
        <c:axId val="1677312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7713024"/>
        <c:crosses val="autoZero"/>
        <c:crossBetween val="between"/>
      </c:valAx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314325</xdr:colOff>
      <xdr:row>33</xdr:row>
      <xdr:rowOff>161925</xdr:rowOff>
    </xdr:to>
    <xdr:pic>
      <xdr:nvPicPr>
        <xdr:cNvPr id="4" name="รูปภาพ 3" descr="1631506551556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200900" cy="71056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4</xdr:row>
      <xdr:rowOff>66675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452.472982870371" createdVersion="1" refreshedVersion="3" recordCount="167">
  <cacheSource type="worksheet">
    <worksheetSource ref="A1:T168" sheet="Sheet2" r:id="rId2"/>
  </cacheSource>
  <cacheFields count="20">
    <cacheField name="E0" numFmtId="0">
      <sharedItems containsSemiMixedTypes="0" containsString="0" containsNumber="1" containsInteger="1" minValue="181" maxValue="24609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6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2"/>
        <s v="04"/>
        <s v="08"/>
        <s v="09"/>
        <s v="05"/>
        <s v="01"/>
        <s v="03"/>
        <s v="07"/>
        <s v="15"/>
        <s v="11"/>
        <s v="10"/>
        <s v="06"/>
        <s v="13"/>
        <s v="21"/>
        <s v="18"/>
        <s v="19"/>
        <s v="20"/>
        <s v="16"/>
        <s v="12"/>
        <s v="14"/>
      </sharedItems>
    </cacheField>
    <cacheField name="ชื่อหมู่บ้าน" numFmtId="0">
      <sharedItems count="93">
        <s v="เที่ยมแข้"/>
        <s v="ฮ่องแฮ่"/>
        <s v="โนนสว่าง"/>
        <s v="หนองแวง"/>
        <s v="คุ้มใต้"/>
        <s v="สระโพนทอง"/>
        <s v="สิงห์โคก"/>
        <s v="เขวาน้อย"/>
        <s v="ศรีโพนทอง"/>
        <s v="เล้า"/>
        <s v="คำแวง"/>
        <s v="คุ้มหลังศาล"/>
        <s v="โพนพอุง"/>
        <s v="ตำแย"/>
        <s v="พานลุย"/>
        <s v="พระจันทร์"/>
        <s v="หนองซำ"/>
        <s v="นาแค"/>
        <s v="หนองสิม"/>
        <s v="คุ้มขี้เหล็กเหนือ"/>
        <s v="สวนปอ"/>
        <s v="ยางกู่"/>
        <s v="อ้น"/>
        <s v="วังโดน"/>
        <s v="บัวแดง"/>
        <s v="น้ำอ้อม"/>
        <s v="กู่"/>
        <s v="ป่าฝ้าย"/>
        <s v="หนองแล้ง"/>
        <s v="ดงเมือง"/>
        <s v="หนองแก"/>
        <s v="ขี้เหล็ก"/>
        <s v="ตลาด"/>
        <s v="ทุ่งสนาม"/>
        <s v="โพธิ์น้อยเหนือ"/>
        <s v="ยางสวรรค์"/>
        <s v="บัวขาว"/>
        <s v="โรงพยาบาล"/>
        <s v="วัดบึง"/>
        <s v="ดู่ใหญ่"/>
        <s v="หนองทุ่งมน"/>
        <s v="กลางเมืองใหม่"/>
        <s v="สะแบง"/>
        <s v="กอก"/>
        <s v="ดอนพิมาน"/>
        <s v="ดงแดง"/>
        <s v="งูเหลือม"/>
        <s v="โนนใหม่"/>
        <s v="กู่กาสิงห์"/>
        <s v="ป่ายาง"/>
        <s v="แคน"/>
        <s v="หนองหน่องพัฒนา"/>
        <s v="หนองกลาง"/>
        <s v="โคกเพ็ก"/>
        <s v="หนองพอก"/>
        <s v="หนองหลุบ"/>
        <s v="พระอารามหลวง"/>
        <s v="หนองทัพไทย"/>
        <s v="โพนทัน"/>
        <s v="ดงช้าง"/>
        <s v="นางงาม"/>
        <s v="โพนงอย"/>
        <s v="มะเหลื่อม"/>
        <s v="เก่าน้อย"/>
        <s v="โพนดวน"/>
        <s v="หนองม่วง"/>
        <s v="หนองหญ้าหวาย"/>
        <s v="ท่านคร"/>
        <s v="คำแดง"/>
        <s v="หัวช้าง"/>
        <s v="หนองขาม"/>
        <s v="คุ้มกลางเมืองใหม่"/>
        <s v="น้ำคำ"/>
        <s v="ไคร่นุ่น"/>
        <s v="หนองกุง"/>
        <s v="บักตู้"/>
        <s v="หัวนาคำ"/>
        <s v="โนน"/>
        <s v="ดูน"/>
        <s v="คัดเค้า"/>
        <s v="โคกคำเจริญ"/>
        <s v="หนองบัวห้าว"/>
        <s v="ฝางดง"/>
        <s v="หนองแคน"/>
        <s v="โนนตาแสง"/>
        <s v="โนนสะอาด"/>
        <s v="หวายหลึม"/>
        <s v="โนนทัน"/>
        <s v="น้ำใส"/>
        <s v="หนองเพียงขันธ์"/>
        <s v="เมืองหงส์"/>
        <s v="พยอม"/>
        <s v="ดงครั่งใหญ่"/>
      </sharedItems>
    </cacheField>
    <cacheField name="ตำบล" numFmtId="0">
      <sharedItems count="52">
        <s v="น้ำใส"/>
        <s v="โนนสวรรค์"/>
        <s v="นาโพธิ์"/>
        <s v="เกษตรวิสัย"/>
        <s v="สระคู"/>
        <s v="ทุ่งหลวง"/>
        <s v="สิงห์โคก"/>
        <s v="โพธิ์ทอง"/>
        <s v="ท่าหาดยาว"/>
        <s v="หนองแก้ว"/>
        <s v="แวง"/>
        <s v="หินกอง"/>
        <s v="จำปาขัน"/>
        <s v="เชียงใหม่"/>
        <s v="บ้านฝาง"/>
        <s v="โพนทราย"/>
        <s v="ขี้เหล็ก"/>
        <s v="กู่กาสิงห์"/>
        <s v="ห้วยหินลาด"/>
        <s v="หนองแคน"/>
        <s v="มะอึ"/>
        <s v="หัวช้าง"/>
        <s v="เมืองหงส์"/>
        <s v="บัวแดง"/>
        <s v="น้ำอ้อม"/>
        <s v="ดงครั่งใหญ่"/>
        <s v="เมืองเปลือย"/>
        <s v="ลิ้นฟ้า"/>
        <s v="หนองหลวง"/>
        <s v="แสนสุข"/>
        <s v="เมืองทุ่ง"/>
        <s v="สระบัว"/>
        <s v="ในเมือง"/>
        <s v="รอบเมือง"/>
        <s v="ดงแดง"/>
        <s v="แคนใหญ่"/>
        <s v="อีง่อง"/>
        <s v="ดอกล้ำ"/>
        <s v="หนองพอก"/>
        <s v="หนองทัพไทย"/>
        <s v="โนนสง่า"/>
        <s v="ดงกลาง"/>
        <s v="ไพศาล"/>
        <s v="อุ่มเม้า"/>
        <s v="โคกสว่าง"/>
        <s v="นาแซง"/>
        <s v="ภูเงิน"/>
        <s v="สีแก้ว"/>
        <s v="ขวัญเมือง"/>
        <s v="ดูกอึ่ง"/>
        <s v="พนมไพร"/>
        <s v="มะบ้า"/>
      </sharedItems>
    </cacheField>
    <cacheField name="อำเภอ" numFmtId="0">
      <sharedItems count="14">
        <s v="จตุรพักตรพิมาน"/>
        <s v="ปทุมรัตต์"/>
        <s v="เมือง"/>
        <s v="เกษตรวิสัย"/>
        <s v="สุวรรณภูมิ"/>
        <s v="ศรีสมเด็จ"/>
        <s v="โพนทราย"/>
        <s v="โพนทอง"/>
        <s v="โพธิ์ชัย"/>
        <s v="ธวัชบุรี"/>
        <s v="เสลภูมิ"/>
        <s v="พนมไพร"/>
        <s v="หนองฮี"/>
        <s v="ทุ่งเขาหลว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1-01-01T00:00:00" maxDate="2021-09-09T00:00:00"/>
    </cacheField>
    <cacheField name="วันพบผป" numFmtId="14">
      <sharedItems containsSemiMixedTypes="0" containsNonDate="0" containsDate="1" containsString="0" minDate="2021-01-02T00:00:00" maxDate="2021-09-09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1-01-03T00:00:00" maxDate="2021-01-04T00:00:00"/>
    </cacheField>
    <cacheField name="Wk" numFmtId="0">
      <sharedItems containsSemiMixedTypes="0" containsString="0" containsNumber="1" containsInteger="1" minValue="0" maxValue="36" count="31">
        <n v="22"/>
        <n v="28"/>
        <n v="33"/>
        <n v="35"/>
        <n v="9"/>
        <n v="32"/>
        <n v="25"/>
        <n v="30"/>
        <n v="34"/>
        <n v="11"/>
        <n v="12"/>
        <n v="29"/>
        <n v="31"/>
        <n v="21"/>
        <n v="24"/>
        <n v="23"/>
        <n v="19"/>
        <n v="26"/>
        <n v="7"/>
        <n v="4"/>
        <n v="18"/>
        <n v="36"/>
        <n v="27"/>
        <n v="15"/>
        <n v="1"/>
        <n v="8"/>
        <n v="2"/>
        <n v="10"/>
        <n v="16"/>
        <n v="0"/>
        <n v="13"/>
      </sharedItems>
    </cacheField>
    <cacheField name="Wkdatesick" numFmtId="0">
      <sharedItems containsSemiMixedTypes="0" containsString="0" containsNumber="1" containsInteger="1" minValue="0" maxValue="3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n v="16290"/>
    <s v="26.D.H.F."/>
    <s v="กฤษณะ พิมศักดิ์"/>
    <s v="5803794"/>
    <s v="ชาย"/>
    <n v="22"/>
    <n v="8"/>
    <s v="นักเรียน"/>
    <s v="105"/>
    <x v="0"/>
    <x v="0"/>
    <x v="0"/>
    <x v="0"/>
    <s v="จตุรพักตรพิมาน"/>
    <d v="2021-05-30T00:00:00"/>
    <d v="2021-05-31T00:00:00"/>
    <m/>
    <d v="2021-01-03T00:00:00"/>
    <x v="0"/>
    <n v="22"/>
  </r>
  <r>
    <n v="16811"/>
    <s v="26.D.H.F."/>
    <s v="กาญจนา  จารุกขมูล"/>
    <s v="4452423"/>
    <s v="หญิง"/>
    <n v="19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24156"/>
    <s v="26.D.H.F."/>
    <s v="กิตติพงษ์ น้อยวิบล"/>
    <s v="986023"/>
    <s v="ชาย"/>
    <n v="6"/>
    <n v="0"/>
    <s v="นักเรียน"/>
    <s v="7"/>
    <x v="2"/>
    <x v="2"/>
    <x v="2"/>
    <x v="2"/>
    <s v="ร้อยเอ็ด"/>
    <d v="2021-07-10T00:00:00"/>
    <d v="2021-07-13T00:00:00"/>
    <m/>
    <d v="2021-01-03T00:00:00"/>
    <x v="1"/>
    <n v="27"/>
  </r>
  <r>
    <n v="24139"/>
    <s v="26.D.H.F."/>
    <s v="กิตติมาพร อุ่นเรือง"/>
    <s v="1225501"/>
    <s v="หญิง"/>
    <n v="10"/>
    <n v="0"/>
    <s v="นักเรียน"/>
    <s v="88"/>
    <x v="3"/>
    <x v="3"/>
    <x v="3"/>
    <x v="3"/>
    <s v="ร้อยเอ็ด"/>
    <d v="2021-08-12T00:00:00"/>
    <d v="2021-08-17T00:00:00"/>
    <m/>
    <d v="2021-01-03T00:00:00"/>
    <x v="2"/>
    <n v="32"/>
  </r>
  <r>
    <n v="24157"/>
    <s v="26.D.H.F."/>
    <s v="กิตติศักดิ์ โลนุช"/>
    <s v="772925"/>
    <s v="ชาย"/>
    <n v="11"/>
    <n v="0"/>
    <s v="นักเรียน"/>
    <s v="71"/>
    <x v="4"/>
    <x v="4"/>
    <x v="4"/>
    <x v="4"/>
    <s v="ร้อยเอ็ด"/>
    <d v="2021-07-10T00:00:00"/>
    <d v="2021-07-13T00:00:00"/>
    <m/>
    <d v="2021-01-03T00:00:00"/>
    <x v="1"/>
    <n v="27"/>
  </r>
  <r>
    <n v="23943"/>
    <s v="26.D.H.F."/>
    <s v="จักรกฤษ ดิษฐ์สุนนท์"/>
    <s v="430041243"/>
    <s v="ชาย"/>
    <n v="42"/>
    <n v="2"/>
    <s v="เกษตร"/>
    <s v="146"/>
    <x v="2"/>
    <x v="5"/>
    <x v="5"/>
    <x v="4"/>
    <s v="สุวรรณภูมิ"/>
    <d v="2021-08-17T00:00:00"/>
    <d v="2021-08-20T00:00:00"/>
    <m/>
    <d v="2021-01-03T00:00:00"/>
    <x v="2"/>
    <n v="33"/>
  </r>
  <r>
    <n v="24541"/>
    <s v="26.D.H.F."/>
    <s v="จันทรเกษม ศรีมาน"/>
    <s v="134135"/>
    <s v="ชาย"/>
    <n v="23"/>
    <n v="0"/>
    <s v="รับจ้าง,กรรมกร"/>
    <s v="100"/>
    <x v="5"/>
    <x v="6"/>
    <x v="6"/>
    <x v="3"/>
    <s v="เกษตรวิสัย"/>
    <d v="2021-08-30T00:00:00"/>
    <d v="2021-09-03T00:00:00"/>
    <m/>
    <d v="2021-01-03T00:00:00"/>
    <x v="3"/>
    <n v="35"/>
  </r>
  <r>
    <n v="7570"/>
    <s v="26.D.H.F."/>
    <s v="จันสี ภูสังข์"/>
    <m/>
    <s v="หญิง"/>
    <n v="86"/>
    <n v="0"/>
    <s v="เกษตร"/>
    <s v="8"/>
    <x v="0"/>
    <x v="7"/>
    <x v="7"/>
    <x v="5"/>
    <s v="ร้อยเอ็ดธนบุรี"/>
    <d v="2021-02-28T00:00:00"/>
    <d v="2021-03-03T00:00:00"/>
    <m/>
    <d v="2021-01-03T00:00:00"/>
    <x v="4"/>
    <n v="9"/>
  </r>
  <r>
    <n v="22128"/>
    <s v="26.D.H.F."/>
    <s v="จำปี หนองหว้า"/>
    <s v="000031042"/>
    <s v="หญิง"/>
    <n v="44"/>
    <n v="1"/>
    <s v="เกษตร"/>
    <s v="33"/>
    <x v="1"/>
    <x v="8"/>
    <x v="8"/>
    <x v="6"/>
    <s v="โพนทราย"/>
    <d v="2021-08-12T00:00:00"/>
    <d v="2021-08-13T00:00:00"/>
    <m/>
    <d v="2021-01-03T00:00:00"/>
    <x v="5"/>
    <n v="32"/>
  </r>
  <r>
    <n v="24539"/>
    <s v="26.D.H.F."/>
    <s v="จิราภรณ์ สาระคำ"/>
    <s v="130459"/>
    <s v="หญิง"/>
    <n v="17"/>
    <n v="0"/>
    <s v="นักเรียน"/>
    <s v="354"/>
    <x v="6"/>
    <x v="3"/>
    <x v="3"/>
    <x v="3"/>
    <s v="เกษตรวิสัย"/>
    <d v="2021-06-18T00:00:00"/>
    <d v="2021-06-22T00:00:00"/>
    <m/>
    <d v="2021-01-03T00:00:00"/>
    <x v="6"/>
    <n v="24"/>
  </r>
  <r>
    <n v="24137"/>
    <s v="26.D.H.F."/>
    <s v="จิรายุ วินทะไชย"/>
    <s v="726287"/>
    <s v="ชาย"/>
    <n v="12"/>
    <n v="0"/>
    <s v="นักเรียน"/>
    <s v="60"/>
    <x v="6"/>
    <x v="9"/>
    <x v="9"/>
    <x v="2"/>
    <s v="ร้อยเอ็ด"/>
    <d v="2021-07-23T00:00:00"/>
    <d v="2021-07-26T00:00:00"/>
    <m/>
    <d v="2021-01-03T00:00:00"/>
    <x v="7"/>
    <n v="29"/>
  </r>
  <r>
    <n v="23960"/>
    <s v="26.D.H.F."/>
    <s v="เฉลิม กุสุมาร"/>
    <s v="000128188"/>
    <s v="ชาย"/>
    <n v="16"/>
    <n v="0"/>
    <s v="นักเรียน"/>
    <s v="145"/>
    <x v="7"/>
    <x v="10"/>
    <x v="10"/>
    <x v="7"/>
    <s v="โพนทอง"/>
    <d v="2021-08-31T00:00:00"/>
    <d v="2021-09-04T00:00:00"/>
    <m/>
    <d v="2021-01-03T00:00:00"/>
    <x v="3"/>
    <n v="35"/>
  </r>
  <r>
    <n v="23944"/>
    <s v="26.D.H.F."/>
    <s v="ชนาวุธ สายเชื้อ"/>
    <s v="490132069"/>
    <s v="ชาย"/>
    <n v="33"/>
    <n v="5"/>
    <s v="เกษตร"/>
    <s v="48-49"/>
    <x v="0"/>
    <x v="11"/>
    <x v="4"/>
    <x v="4"/>
    <s v="สุวรรณภูมิ"/>
    <d v="2021-08-23T00:00:00"/>
    <d v="2021-08-26T00:00:00"/>
    <m/>
    <d v="2021-01-03T00:00:00"/>
    <x v="8"/>
    <n v="34"/>
  </r>
  <r>
    <n v="24109"/>
    <s v="26.D.H.F."/>
    <s v="ณรงค์ งอยสูงเนิน"/>
    <s v="129329"/>
    <s v="ชาย"/>
    <n v="17"/>
    <n v="0"/>
    <s v="นักเรียน"/>
    <s v="436"/>
    <x v="6"/>
    <x v="3"/>
    <x v="3"/>
    <x v="3"/>
    <s v="เกษตรวิสัย"/>
    <d v="2021-03-10T00:00:00"/>
    <d v="2021-03-15T00:00:00"/>
    <m/>
    <d v="2021-01-03T00:00:00"/>
    <x v="9"/>
    <n v="10"/>
  </r>
  <r>
    <n v="14708"/>
    <s v="26.D.H.F."/>
    <s v="ณัฐกร ชาวไร่"/>
    <m/>
    <s v="ชาย"/>
    <n v="1"/>
    <n v="0"/>
    <s v="ไม่ทราบอาชีพ/ในปกครอง"/>
    <s v="105"/>
    <x v="8"/>
    <x v="12"/>
    <x v="11"/>
    <x v="4"/>
    <s v="ร้อยเอ็ดธนบุรี"/>
    <d v="2021-03-22T00:00:00"/>
    <d v="2021-03-25T00:00:00"/>
    <m/>
    <d v="2021-01-03T00:00:00"/>
    <x v="10"/>
    <n v="12"/>
  </r>
  <r>
    <n v="23163"/>
    <s v="26.D.H.F."/>
    <s v="ณัฐชยา สอนสระคู"/>
    <s v="510143472"/>
    <s v="หญิง"/>
    <n v="13"/>
    <n v="4"/>
    <s v="นักเรียน"/>
    <s v="45"/>
    <x v="4"/>
    <x v="13"/>
    <x v="12"/>
    <x v="4"/>
    <s v="สุวรรณภูมิ"/>
    <d v="2021-07-20T00:00:00"/>
    <d v="2021-07-22T00:00:00"/>
    <m/>
    <d v="2021-01-03T00:00:00"/>
    <x v="11"/>
    <n v="29"/>
  </r>
  <r>
    <n v="21290"/>
    <s v="26.D.H.F."/>
    <s v="ณัฐพล ผลเหิม"/>
    <s v="262181"/>
    <s v="ชาย"/>
    <n v="14"/>
    <n v="0"/>
    <s v="นักเรียน"/>
    <s v="21"/>
    <x v="6"/>
    <x v="14"/>
    <x v="13"/>
    <x v="8"/>
    <s v="โพนทอง"/>
    <d v="2021-07-30T00:00:00"/>
    <d v="2021-08-02T00:00:00"/>
    <m/>
    <d v="2021-01-03T00:00:00"/>
    <x v="12"/>
    <n v="30"/>
  </r>
  <r>
    <n v="24111"/>
    <s v="26.D.H.F."/>
    <s v="ณัฐวดี เรียกสิริ"/>
    <s v="6401716"/>
    <s v="หญิง"/>
    <n v="13"/>
    <n v="0"/>
    <s v="นักเรียน"/>
    <s v="62"/>
    <x v="9"/>
    <x v="15"/>
    <x v="14"/>
    <x v="3"/>
    <s v="เกษตรวิสัย"/>
    <d v="2021-05-24T00:00:00"/>
    <d v="2021-05-26T00:00:00"/>
    <m/>
    <d v="2021-01-03T00:00:00"/>
    <x v="13"/>
    <n v="21"/>
  </r>
  <r>
    <n v="17069"/>
    <s v="26.D.H.F."/>
    <s v="ทรงธรรม บุญหล้า"/>
    <s v="1205745"/>
    <s v="ชาย"/>
    <n v="28"/>
    <n v="4"/>
    <s v="เกษตร"/>
    <s v="4"/>
    <x v="10"/>
    <x v="16"/>
    <x v="15"/>
    <x v="6"/>
    <s v="ร้อยเอ็ด"/>
    <d v="2021-05-28T00:00:00"/>
    <d v="2021-05-31T00:00:00"/>
    <m/>
    <d v="2021-01-03T00:00:00"/>
    <x v="0"/>
    <n v="21"/>
  </r>
  <r>
    <n v="22423"/>
    <s v="26.D.H.F."/>
    <s v="ทองใบ ภูชัย"/>
    <s v="5302935"/>
    <s v="หญิง"/>
    <n v="48"/>
    <n v="0"/>
    <s v="เกษตร"/>
    <s v="13"/>
    <x v="7"/>
    <x v="17"/>
    <x v="16"/>
    <x v="1"/>
    <s v="ปทุมรัตต์"/>
    <d v="2021-08-13T00:00:00"/>
    <d v="2021-08-17T00:00:00"/>
    <m/>
    <d v="2021-01-03T00:00:00"/>
    <x v="2"/>
    <n v="32"/>
  </r>
  <r>
    <n v="24136"/>
    <s v="26.D.H.F."/>
    <s v="ธนภัทร ชินสมบูรณ์"/>
    <s v="770790"/>
    <s v="ชาย"/>
    <n v="17"/>
    <n v="0"/>
    <s v="นักเรียน"/>
    <s v="14"/>
    <x v="3"/>
    <x v="18"/>
    <x v="17"/>
    <x v="3"/>
    <s v="ร้อยเอ็ด"/>
    <d v="2021-07-18T00:00:00"/>
    <d v="2021-07-20T00:00:00"/>
    <m/>
    <d v="2021-01-03T00:00:00"/>
    <x v="11"/>
    <n v="29"/>
  </r>
  <r>
    <n v="23157"/>
    <s v="26.D.H.F."/>
    <s v="ธิติสุดา คำแพงศรี"/>
    <s v="540164115"/>
    <s v="หญิง"/>
    <n v="15"/>
    <n v="9"/>
    <s v="นักเรียน"/>
    <s v="16"/>
    <x v="9"/>
    <x v="19"/>
    <x v="18"/>
    <x v="4"/>
    <s v="สุวรรณภูมิ"/>
    <d v="2021-06-14T00:00:00"/>
    <d v="2021-06-16T00:00:00"/>
    <m/>
    <d v="2021-01-03T00:00:00"/>
    <x v="14"/>
    <n v="24"/>
  </r>
  <r>
    <n v="16063"/>
    <s v="26.D.H.F."/>
    <s v="ธีระวัฒน์ พิมศักดิ์"/>
    <s v="5710326"/>
    <s v="ชาย"/>
    <n v="17"/>
    <n v="2"/>
    <s v="นักเรียน"/>
    <s v="105"/>
    <x v="0"/>
    <x v="0"/>
    <x v="0"/>
    <x v="0"/>
    <s v="จตุรพักตรพิมาน"/>
    <d v="2021-05-27T00:00:00"/>
    <d v="2021-05-28T00:00:00"/>
    <m/>
    <d v="2021-01-03T00:00:00"/>
    <x v="13"/>
    <n v="21"/>
  </r>
  <r>
    <n v="17043"/>
    <s v="26.D.H.F."/>
    <s v="บรรเทิง หลาบคำ"/>
    <s v="5202829"/>
    <s v="ชาย"/>
    <n v="50"/>
    <n v="0"/>
    <s v="เกษตร"/>
    <s v="6"/>
    <x v="11"/>
    <x v="20"/>
    <x v="19"/>
    <x v="1"/>
    <s v="ปทุมรัตต์"/>
    <d v="2021-06-03T00:00:00"/>
    <d v="2021-06-09T00:00:00"/>
    <m/>
    <d v="2021-01-03T00:00:00"/>
    <x v="15"/>
    <n v="22"/>
  </r>
  <r>
    <n v="16336"/>
    <s v="26.D.H.F."/>
    <s v="ใบบุญ คืนดี"/>
    <s v="1166403"/>
    <s v="หญิง"/>
    <n v="1"/>
    <n v="0"/>
    <s v="ไม่ทราบอาชีพ/ในปกครอง"/>
    <s v="63"/>
    <x v="11"/>
    <x v="21"/>
    <x v="20"/>
    <x v="9"/>
    <s v="ร้อยเอ็ด"/>
    <d v="2021-05-07T00:00:00"/>
    <d v="2021-05-12T00:00:00"/>
    <m/>
    <d v="2021-01-03T00:00:00"/>
    <x v="16"/>
    <n v="18"/>
  </r>
  <r>
    <n v="19017"/>
    <s v="26.D.H.F."/>
    <s v="ประภาภรณ์ แสงหัวช้าง"/>
    <s v="5708761"/>
    <s v="หญิง"/>
    <n v="21"/>
    <n v="11"/>
    <s v="นักเรียน"/>
    <s v="139"/>
    <x v="8"/>
    <x v="22"/>
    <x v="21"/>
    <x v="0"/>
    <s v="จตุรพักตรพิมาน"/>
    <d v="2021-06-25T00:00:00"/>
    <d v="2021-06-29T00:00:00"/>
    <m/>
    <d v="2021-01-03T00:00:00"/>
    <x v="17"/>
    <n v="25"/>
  </r>
  <r>
    <n v="22870"/>
    <s v="26.D.H.F."/>
    <s v="ปิยะพร ชารีวรรณ"/>
    <m/>
    <s v="หญิง"/>
    <n v="15"/>
    <n v="0"/>
    <s v="นักเรียน"/>
    <s v="49"/>
    <x v="12"/>
    <x v="23"/>
    <x v="22"/>
    <x v="0"/>
    <s v="ร้อยเอ็ดธนบุรี"/>
    <d v="2021-08-03T00:00:00"/>
    <d v="2021-08-05T00:00:00"/>
    <m/>
    <d v="2021-01-03T00:00:00"/>
    <x v="12"/>
    <n v="31"/>
  </r>
  <r>
    <n v="17421"/>
    <s v="26.D.H.F."/>
    <s v="ปุญญพัฒน์ ศรีจันทร์"/>
    <s v="5402550"/>
    <s v="ชาย"/>
    <n v="10"/>
    <n v="0"/>
    <s v="นักเรียน"/>
    <s v="213"/>
    <x v="5"/>
    <x v="24"/>
    <x v="23"/>
    <x v="1"/>
    <s v="ปทุมรัตต์"/>
    <d v="2021-06-09T00:00:00"/>
    <d v="2021-06-14T00:00:00"/>
    <m/>
    <d v="2021-01-03T00:00:00"/>
    <x v="14"/>
    <n v="23"/>
  </r>
  <r>
    <n v="24609"/>
    <s v="26.D.H.F."/>
    <s v="เปมิกา พลหนองหลวง"/>
    <s v="5701766"/>
    <s v="หญิง"/>
    <n v="8"/>
    <n v="0"/>
    <s v="นักเรียน"/>
    <s v="45"/>
    <x v="1"/>
    <x v="25"/>
    <x v="24"/>
    <x v="3"/>
    <s v="เกษตรวิสัย"/>
    <d v="2021-08-27T00:00:00"/>
    <d v="2021-08-30T00:00:00"/>
    <m/>
    <d v="2021-01-03T00:00:00"/>
    <x v="3"/>
    <n v="34"/>
  </r>
  <r>
    <n v="22872"/>
    <s v="26.D.H.F."/>
    <s v="พยุงศักดิ์ พูลสวัสดิ์"/>
    <m/>
    <s v="ชาย"/>
    <n v="23"/>
    <n v="0"/>
    <s v="รับจ้าง,กรรมกร"/>
    <s v="113"/>
    <x v="13"/>
    <x v="26"/>
    <x v="4"/>
    <x v="4"/>
    <s v="ร้อยเอ็ดธนบุรี"/>
    <d v="2021-08-16T00:00:00"/>
    <d v="2021-08-21T00:00:00"/>
    <m/>
    <d v="2021-01-03T00:00:00"/>
    <x v="2"/>
    <n v="33"/>
  </r>
  <r>
    <n v="17454"/>
    <s v="26.D.H.F."/>
    <s v="พรพิฆเนตร สีลา"/>
    <s v="640000426"/>
    <s v="หญิง"/>
    <n v="0"/>
    <n v="9"/>
    <s v="ไม่ทราบอาชีพ/ในปกครอง"/>
    <s v="60"/>
    <x v="1"/>
    <x v="1"/>
    <x v="1"/>
    <x v="1"/>
    <s v="หนองฮี"/>
    <d v="2021-06-07T00:00:00"/>
    <d v="2021-06-07T00:00:00"/>
    <m/>
    <d v="2021-01-03T00:00:00"/>
    <x v="15"/>
    <n v="23"/>
  </r>
  <r>
    <n v="24138"/>
    <s v="26.D.H.F."/>
    <s v="พัชรินทร์ จันทรา"/>
    <s v="562215"/>
    <s v="หญิง"/>
    <n v="15"/>
    <n v="0"/>
    <s v="นักเรียน"/>
    <s v="13"/>
    <x v="6"/>
    <x v="9"/>
    <x v="9"/>
    <x v="2"/>
    <s v="ร้อยเอ็ด"/>
    <d v="2021-08-13T00:00:00"/>
    <d v="2021-08-17T00:00:00"/>
    <m/>
    <d v="2021-01-03T00:00:00"/>
    <x v="2"/>
    <n v="32"/>
  </r>
  <r>
    <n v="24114"/>
    <s v="26.D.H.F."/>
    <s v="พัทธิยะ วงษาโท"/>
    <s v="00751137"/>
    <s v="ชาย"/>
    <n v="15"/>
    <n v="0"/>
    <s v="นักเรียน"/>
    <s v="21"/>
    <x v="0"/>
    <x v="27"/>
    <x v="25"/>
    <x v="3"/>
    <s v="เกษตรวิสัย"/>
    <d v="2021-08-22T00:00:00"/>
    <d v="2021-08-26T00:00:00"/>
    <m/>
    <d v="2021-01-03T00:00:00"/>
    <x v="8"/>
    <n v="34"/>
  </r>
  <r>
    <n v="22873"/>
    <s v="26.D.H.F."/>
    <s v="พีรพล ชำนิสังข์"/>
    <m/>
    <s v="ชาย"/>
    <n v="9"/>
    <n v="0"/>
    <s v="นักเรียน"/>
    <s v="202"/>
    <x v="5"/>
    <x v="28"/>
    <x v="18"/>
    <x v="4"/>
    <s v="ร้อยเอ็ดธนบุรี"/>
    <d v="2021-08-20T00:00:00"/>
    <d v="2021-08-22T00:00:00"/>
    <m/>
    <d v="2021-01-03T00:00:00"/>
    <x v="8"/>
    <n v="33"/>
  </r>
  <r>
    <n v="23563"/>
    <s v="26.D.H.F."/>
    <s v="พีรวิชญ์ บัวงาม"/>
    <m/>
    <s v="ชาย"/>
    <n v="2"/>
    <n v="0"/>
    <s v="ไม่ทราบอาชีพ/ในปกครอง"/>
    <s v="112"/>
    <x v="4"/>
    <x v="29"/>
    <x v="26"/>
    <x v="5"/>
    <s v="ร้อยเอ็ดธนบุรี"/>
    <d v="2021-08-21T00:00:00"/>
    <d v="2021-08-22T00:00:00"/>
    <m/>
    <d v="2021-01-03T00:00:00"/>
    <x v="8"/>
    <n v="33"/>
  </r>
  <r>
    <n v="20183"/>
    <s v="26.D.H.F."/>
    <s v="ภูบดี ฤทธิทักษ์"/>
    <s v="1210106"/>
    <s v="ชาย"/>
    <n v="41"/>
    <n v="6"/>
    <s v="รับจ้าง,กรรมกร"/>
    <s v="5"/>
    <x v="7"/>
    <x v="17"/>
    <x v="16"/>
    <x v="1"/>
    <s v="ร้อยเอ็ด"/>
    <d v="2021-06-26T00:00:00"/>
    <d v="2021-07-01T00:00:00"/>
    <m/>
    <d v="2021-01-03T00:00:00"/>
    <x v="17"/>
    <n v="25"/>
  </r>
  <r>
    <n v="22239"/>
    <s v="26.D.H.F."/>
    <s v="รัตติยา หม่องคำมี"/>
    <s v="5700287"/>
    <s v="หญิง"/>
    <n v="30"/>
    <n v="8"/>
    <s v="รับจ้าง,กรรมกร"/>
    <s v="37"/>
    <x v="3"/>
    <x v="30"/>
    <x v="27"/>
    <x v="0"/>
    <s v="จตุรพักตรพิมาน"/>
    <d v="2021-08-08T00:00:00"/>
    <d v="2021-08-16T00:00:00"/>
    <m/>
    <d v="2021-01-03T00:00:00"/>
    <x v="2"/>
    <n v="32"/>
  </r>
  <r>
    <n v="14451"/>
    <s v="26.D.H.F."/>
    <s v="รุ่งชัย สีหานาม"/>
    <s v="570180239"/>
    <s v="ชาย"/>
    <n v="46"/>
    <n v="4"/>
    <s v="รับจ้าง,กรรมกร"/>
    <s v="33"/>
    <x v="0"/>
    <x v="31"/>
    <x v="18"/>
    <x v="4"/>
    <s v="สุวรรณภูมิ"/>
    <d v="2021-03-22T00:00:00"/>
    <d v="2021-03-26T00:00:00"/>
    <m/>
    <d v="2021-01-03T00:00:00"/>
    <x v="10"/>
    <n v="12"/>
  </r>
  <r>
    <n v="20349"/>
    <s v="26.D.H.F."/>
    <s v="ลลิดา  ถนัดค้า"/>
    <s v="5658000"/>
    <s v="หญิง"/>
    <n v="7"/>
    <n v="0"/>
    <s v="นักเรียน"/>
    <s v="153"/>
    <x v="3"/>
    <x v="32"/>
    <x v="23"/>
    <x v="1"/>
    <s v="ปทุมรัตต์"/>
    <d v="2021-07-13T00:00:00"/>
    <d v="2021-07-16T00:00:00"/>
    <m/>
    <d v="2021-01-03T00:00:00"/>
    <x v="1"/>
    <n v="28"/>
  </r>
  <r>
    <n v="23830"/>
    <s v="26.D.H.F."/>
    <s v="วัชรพล ธนะจินดา"/>
    <m/>
    <s v="ชาย"/>
    <n v="12"/>
    <n v="0"/>
    <s v="นักเรียน"/>
    <s v="110"/>
    <x v="3"/>
    <x v="33"/>
    <x v="28"/>
    <x v="10"/>
    <s v="เสลภูมิ"/>
    <d v="2021-08-29T00:00:00"/>
    <d v="2021-09-02T00:00:00"/>
    <m/>
    <d v="2021-01-03T00:00:00"/>
    <x v="3"/>
    <n v="35"/>
  </r>
  <r>
    <n v="18862"/>
    <s v="26.D.H.F."/>
    <s v="วุฒิพงษ์ สีหานาม"/>
    <s v="600200364"/>
    <s v="ชาย"/>
    <n v="25"/>
    <n v="8"/>
    <s v="รับจ้าง,กรรมกร"/>
    <s v="241"/>
    <x v="9"/>
    <x v="19"/>
    <x v="18"/>
    <x v="4"/>
    <s v="สุวรรณภูมิ"/>
    <d v="2021-06-11T00:00:00"/>
    <d v="2021-06-12T00:00:00"/>
    <m/>
    <d v="2021-01-03T00:00:00"/>
    <x v="15"/>
    <n v="23"/>
  </r>
  <r>
    <n v="23697"/>
    <s v="26.D.H.F."/>
    <s v="ศราวุฒิ จันทร์ธรรม"/>
    <s v="630001476"/>
    <s v="ชาย"/>
    <n v="0"/>
    <n v="11"/>
    <s v="ไม่ทราบอาชีพ/ในปกครอง"/>
    <s v="139"/>
    <x v="14"/>
    <x v="34"/>
    <x v="29"/>
    <x v="11"/>
    <s v="พนมไพร"/>
    <d v="2021-08-29T00:00:00"/>
    <d v="2021-08-31T00:00:00"/>
    <m/>
    <d v="2021-01-03T00:00:00"/>
    <x v="3"/>
    <n v="35"/>
  </r>
  <r>
    <n v="23940"/>
    <s v="26.D.H.F."/>
    <s v="ศิริญญา แป้นพุดซา"/>
    <s v="460089475"/>
    <s v="หญิง"/>
    <n v="18"/>
    <n v="6"/>
    <s v="นักเรียน"/>
    <s v="195"/>
    <x v="2"/>
    <x v="35"/>
    <x v="30"/>
    <x v="4"/>
    <s v="สุวรรณภูมิ"/>
    <d v="2021-08-04T00:00:00"/>
    <d v="2021-08-07T00:00:00"/>
    <m/>
    <d v="2021-01-03T00:00:00"/>
    <x v="12"/>
    <n v="31"/>
  </r>
  <r>
    <n v="20924"/>
    <s v="26.D.H.F."/>
    <s v="ศิรินภา แก้วสอาด"/>
    <s v="640004199"/>
    <s v="หญิง"/>
    <n v="21"/>
    <n v="3"/>
    <s v="นักเรียน"/>
    <s v="41"/>
    <x v="6"/>
    <x v="9"/>
    <x v="9"/>
    <x v="2"/>
    <s v="จุรีเวช"/>
    <d v="2021-07-19T00:00:00"/>
    <d v="2021-07-23T00:00:00"/>
    <m/>
    <d v="2021-01-03T00:00:00"/>
    <x v="11"/>
    <n v="29"/>
  </r>
  <r>
    <n v="21274"/>
    <s v="26.D.H.F."/>
    <s v="ศิริวรรณ  ดีจานเหนือ"/>
    <s v="5305007"/>
    <s v="หญิง"/>
    <n v="13"/>
    <n v="0"/>
    <s v="นักเรียน"/>
    <s v="107"/>
    <x v="11"/>
    <x v="36"/>
    <x v="31"/>
    <x v="1"/>
    <s v="ปทุมรัตต์"/>
    <d v="2021-07-25T00:00:00"/>
    <d v="2021-07-31T00:00:00"/>
    <m/>
    <d v="2021-01-03T00:00:00"/>
    <x v="7"/>
    <n v="30"/>
  </r>
  <r>
    <n v="16457"/>
    <s v="26.D.H.F."/>
    <s v="ศิลปกร สีลา"/>
    <s v="4412697"/>
    <s v="ชาย"/>
    <n v="28"/>
    <n v="0"/>
    <s v="เกษตร"/>
    <s v="28"/>
    <x v="1"/>
    <x v="1"/>
    <x v="1"/>
    <x v="1"/>
    <s v="ปทุมรัตต์"/>
    <d v="2021-05-28T00:00:00"/>
    <d v="2021-06-02T00:00:00"/>
    <m/>
    <d v="2021-01-03T00:00:00"/>
    <x v="0"/>
    <n v="21"/>
  </r>
  <r>
    <n v="24115"/>
    <s v="26.D.H.F."/>
    <s v="ศุภวิชญ์ เกล็ดพลี"/>
    <s v="0160843"/>
    <s v="ชาย"/>
    <n v="13"/>
    <n v="0"/>
    <s v="นักเรียน"/>
    <s v="13"/>
    <x v="0"/>
    <x v="27"/>
    <x v="25"/>
    <x v="3"/>
    <s v="เกษตรวิสัย"/>
    <d v="2021-08-22T00:00:00"/>
    <d v="2021-08-26T00:00:00"/>
    <m/>
    <d v="2021-01-03T00:00:00"/>
    <x v="8"/>
    <n v="34"/>
  </r>
  <r>
    <n v="8448"/>
    <s v="26.D.H.F."/>
    <s v="เศรษฐดา บุญวิเศษ"/>
    <s v="691474"/>
    <s v="ชาย"/>
    <n v="12"/>
    <n v="9"/>
    <s v="นักเรียน"/>
    <s v="บ้านพักศาล"/>
    <x v="7"/>
    <x v="37"/>
    <x v="32"/>
    <x v="2"/>
    <s v="ร้อยเอ็ด"/>
    <d v="2021-02-14T00:00:00"/>
    <d v="2021-02-18T00:00:00"/>
    <m/>
    <d v="2021-01-03T00:00:00"/>
    <x v="18"/>
    <n v="7"/>
  </r>
  <r>
    <n v="4978"/>
    <s v="26.D.H.F."/>
    <s v="สมคิด อเนกศักดิ์"/>
    <s v="746098"/>
    <s v="ชาย"/>
    <n v="42"/>
    <n v="2"/>
    <s v="ค้าขาย"/>
    <s v="27/14"/>
    <x v="11"/>
    <x v="38"/>
    <x v="32"/>
    <x v="2"/>
    <s v="ร้อยเอ็ด"/>
    <d v="2021-01-27T00:00:00"/>
    <d v="2021-01-29T00:00:00"/>
    <m/>
    <d v="2021-01-03T00:00:00"/>
    <x v="19"/>
    <n v="4"/>
  </r>
  <r>
    <n v="24140"/>
    <s v="26.D.H.F."/>
    <s v="สมหมาย บุญศร"/>
    <s v="668067"/>
    <s v="หญิง"/>
    <n v="34"/>
    <n v="0"/>
    <s v="รับจ้าง,กรรมกร"/>
    <s v="257"/>
    <x v="6"/>
    <x v="39"/>
    <x v="19"/>
    <x v="1"/>
    <s v="ร้อยเอ็ด"/>
    <d v="2021-08-19T00:00:00"/>
    <d v="2021-08-23T00:00:00"/>
    <m/>
    <d v="2021-01-03T00:00:00"/>
    <x v="8"/>
    <n v="33"/>
  </r>
  <r>
    <n v="16337"/>
    <s v="26.D.H.F."/>
    <s v="สายฝน โนนฤาษี"/>
    <s v="000604492"/>
    <s v="หญิง"/>
    <n v="45"/>
    <n v="0"/>
    <s v="รับจ้าง,กรรมกร"/>
    <s v="225"/>
    <x v="15"/>
    <x v="40"/>
    <x v="33"/>
    <x v="2"/>
    <s v="ร้อยเอ็ด"/>
    <d v="2021-04-25T00:00:00"/>
    <d v="2021-05-02T00:00:00"/>
    <m/>
    <d v="2021-01-03T00:00:00"/>
    <x v="20"/>
    <n v="17"/>
  </r>
  <r>
    <n v="23164"/>
    <s v="26.D.H.F."/>
    <s v="สุภัทรา ราชรักษา"/>
    <s v="430047423"/>
    <s v="หญิง"/>
    <n v="21"/>
    <n v="0"/>
    <s v="นักเรียน"/>
    <s v="608"/>
    <x v="16"/>
    <x v="41"/>
    <x v="4"/>
    <x v="4"/>
    <s v="สุวรรณภูมิ"/>
    <d v="2021-07-19T00:00:00"/>
    <d v="2021-07-23T00:00:00"/>
    <m/>
    <d v="2021-01-03T00:00:00"/>
    <x v="11"/>
    <n v="29"/>
  </r>
  <r>
    <n v="24112"/>
    <s v="26.D.H.F."/>
    <s v="เสกสันต์ มั่งคั่ง"/>
    <s v="015526"/>
    <s v="ชาย"/>
    <n v="40"/>
    <n v="0"/>
    <s v="ข้าราชการ"/>
    <s v="59"/>
    <x v="11"/>
    <x v="42"/>
    <x v="3"/>
    <x v="3"/>
    <s v="เกษตรวิสัย"/>
    <d v="2021-05-27T00:00:00"/>
    <d v="2021-05-31T00:00:00"/>
    <m/>
    <d v="2021-01-03T00:00:00"/>
    <x v="0"/>
    <n v="21"/>
  </r>
  <r>
    <n v="17532"/>
    <s v="26.D.H.F."/>
    <s v="หฤษติ แท่นอินทร์"/>
    <s v="5712742"/>
    <s v="ชาย"/>
    <n v="13"/>
    <n v="9"/>
    <s v="นักเรียน"/>
    <s v="82"/>
    <x v="8"/>
    <x v="43"/>
    <x v="34"/>
    <x v="0"/>
    <s v="จตุรพักตรพิมาน"/>
    <d v="2021-06-12T00:00:00"/>
    <d v="2021-06-12T00:00:00"/>
    <m/>
    <d v="2021-01-03T00:00:00"/>
    <x v="15"/>
    <n v="23"/>
  </r>
  <r>
    <n v="17420"/>
    <s v="26.D.H.F."/>
    <s v="อรสา ยื่งสุข"/>
    <s v="6003670"/>
    <s v="หญิง"/>
    <n v="28"/>
    <n v="0"/>
    <s v="เกษตร"/>
    <s v="285"/>
    <x v="5"/>
    <x v="24"/>
    <x v="23"/>
    <x v="1"/>
    <s v="ปทุมรัตต์"/>
    <d v="2021-06-06T00:00:00"/>
    <d v="2021-06-13T00:00:00"/>
    <m/>
    <d v="2021-01-03T00:00:00"/>
    <x v="14"/>
    <n v="23"/>
  </r>
  <r>
    <n v="20182"/>
    <s v="26.D.H.F."/>
    <s v="อริสรา ทาทัพไทย"/>
    <s v="644283"/>
    <s v="หญิง"/>
    <n v="14"/>
    <n v="2"/>
    <s v="นักเรียน"/>
    <s v="175"/>
    <x v="0"/>
    <x v="31"/>
    <x v="18"/>
    <x v="4"/>
    <s v="ร้อยเอ็ด"/>
    <d v="2021-06-25T00:00:00"/>
    <d v="2021-06-29T00:00:00"/>
    <m/>
    <d v="2021-01-03T00:00:00"/>
    <x v="17"/>
    <n v="25"/>
  </r>
  <r>
    <n v="16289"/>
    <s v="26.D.H.F."/>
    <s v="อริสา ทุ่งลาด"/>
    <s v="5400046"/>
    <s v="หญิง"/>
    <n v="12"/>
    <n v="8"/>
    <s v="นักเรียน"/>
    <s v="13"/>
    <x v="1"/>
    <x v="22"/>
    <x v="21"/>
    <x v="0"/>
    <s v="จตุรพักตรพิมาน"/>
    <d v="2021-05-28T00:00:00"/>
    <d v="2021-05-31T00:00:00"/>
    <m/>
    <d v="2021-01-03T00:00:00"/>
    <x v="0"/>
    <n v="21"/>
  </r>
  <r>
    <n v="23169"/>
    <s v="26.D.H.F."/>
    <s v="เอวิตรา กุลลาวงษ์"/>
    <s v="490124290"/>
    <s v="หญิง"/>
    <n v="15"/>
    <n v="6"/>
    <s v="นักเรียน"/>
    <s v="92"/>
    <x v="17"/>
    <x v="44"/>
    <x v="4"/>
    <x v="4"/>
    <s v="สุวรรณภูมิ"/>
    <d v="2021-08-09T00:00:00"/>
    <d v="2021-08-13T00:00:00"/>
    <m/>
    <d v="2021-01-03T00:00:00"/>
    <x v="5"/>
    <n v="32"/>
  </r>
  <r>
    <n v="22240"/>
    <s v="27.D.H.F.shock syndrome"/>
    <s v="ธนพล มูลมณี"/>
    <s v="6402523"/>
    <s v="ชาย"/>
    <n v="22"/>
    <n v="4"/>
    <s v="รับจ้าง,กรรมกร"/>
    <s v="149"/>
    <x v="1"/>
    <x v="43"/>
    <x v="34"/>
    <x v="0"/>
    <s v="จตุรพักตรพิมาน"/>
    <d v="2021-08-13T00:00:00"/>
    <d v="2021-08-16T00:00:00"/>
    <m/>
    <d v="2021-01-03T00:00:00"/>
    <x v="2"/>
    <n v="32"/>
  </r>
  <r>
    <n v="21091"/>
    <s v="27.D.H.F.shock syndrome"/>
    <s v="สมจิต จันทะสิงห์"/>
    <s v="5504318"/>
    <s v="หญิง"/>
    <n v="53"/>
    <n v="4"/>
    <s v="รับจ้าง,กรรมกร"/>
    <s v="114/2"/>
    <x v="8"/>
    <x v="22"/>
    <x v="21"/>
    <x v="0"/>
    <s v="จตุรพักตรพิมาน"/>
    <d v="2021-07-26T00:00:00"/>
    <d v="2021-07-30T00:00:00"/>
    <m/>
    <d v="2021-01-03T00:00:00"/>
    <x v="7"/>
    <n v="30"/>
  </r>
  <r>
    <n v="24182"/>
    <s v="27.D.H.F.shock syndrome"/>
    <s v="อิสริยา บุญพิโย"/>
    <s v="5502578"/>
    <s v="หญิง"/>
    <n v="14"/>
    <n v="9"/>
    <s v="นักเรียน"/>
    <s v="104"/>
    <x v="2"/>
    <x v="45"/>
    <x v="34"/>
    <x v="0"/>
    <s v="จตุรพักตรพิมาน"/>
    <d v="2021-09-03T00:00:00"/>
    <d v="2021-09-07T00:00:00"/>
    <m/>
    <d v="2021-01-03T00:00:00"/>
    <x v="21"/>
    <n v="35"/>
  </r>
  <r>
    <n v="24174"/>
    <s v="66.Dengue fever"/>
    <s v="กนกรักษ์ ลุนสูงยาง"/>
    <s v="5508859"/>
    <s v="หญิง"/>
    <n v="14"/>
    <n v="5"/>
    <s v="นักเรียน"/>
    <s v="44"/>
    <x v="18"/>
    <x v="46"/>
    <x v="34"/>
    <x v="0"/>
    <s v="จตุรพักตรพิมาน"/>
    <d v="2021-08-28T00:00:00"/>
    <d v="2021-08-28T00:00:00"/>
    <m/>
    <d v="2021-01-03T00:00:00"/>
    <x v="8"/>
    <n v="34"/>
  </r>
  <r>
    <n v="17042"/>
    <s v="66.Dengue fever"/>
    <s v="กนกวรรณ แสนมาลา"/>
    <s v="6202479"/>
    <s v="หญิง"/>
    <n v="12"/>
    <n v="0"/>
    <s v="นักเรียน"/>
    <s v="74"/>
    <x v="12"/>
    <x v="47"/>
    <x v="1"/>
    <x v="1"/>
    <s v="ปทุมรัตต์"/>
    <d v="2021-06-04T00:00:00"/>
    <d v="2021-06-09T00:00:00"/>
    <m/>
    <d v="2021-01-03T00:00:00"/>
    <x v="15"/>
    <n v="22"/>
  </r>
  <r>
    <n v="23158"/>
    <s v="66.Dengue fever"/>
    <s v="กฤตกร อุปวงษา"/>
    <s v="580186510"/>
    <s v="ชาย"/>
    <n v="6"/>
    <n v="4"/>
    <s v="นักเรียน"/>
    <s v="42/1"/>
    <x v="5"/>
    <x v="48"/>
    <x v="17"/>
    <x v="3"/>
    <s v="สุวรรณภูมิ"/>
    <d v="2021-06-26T00:00:00"/>
    <d v="2021-06-30T00:00:00"/>
    <m/>
    <d v="2021-01-03T00:00:00"/>
    <x v="17"/>
    <n v="25"/>
  </r>
  <r>
    <n v="15768"/>
    <s v="66.Dengue fever"/>
    <s v="กวินธิดา กระจ่างจันทร์"/>
    <s v="5712693"/>
    <s v="หญิง"/>
    <n v="6"/>
    <n v="9"/>
    <s v="นักเรียน"/>
    <s v="133"/>
    <x v="8"/>
    <x v="22"/>
    <x v="21"/>
    <x v="0"/>
    <s v="จตุรพักตรพิมาน"/>
    <d v="2021-05-22T00:00:00"/>
    <d v="2021-05-25T00:00:00"/>
    <m/>
    <d v="2021-01-03T00:00:00"/>
    <x v="13"/>
    <n v="20"/>
  </r>
  <r>
    <n v="24608"/>
    <s v="66.Dengue fever"/>
    <s v="กัญญาณัช แก้วพรม"/>
    <s v="5701589"/>
    <s v="หญิง"/>
    <n v="9"/>
    <n v="0"/>
    <s v="นักเรียน"/>
    <s v="77"/>
    <x v="1"/>
    <x v="49"/>
    <x v="3"/>
    <x v="3"/>
    <s v="เกษตรวิสัย"/>
    <d v="2021-08-24T00:00:00"/>
    <d v="2021-08-29T00:00:00"/>
    <m/>
    <d v="2021-01-03T00:00:00"/>
    <x v="3"/>
    <n v="34"/>
  </r>
  <r>
    <n v="20180"/>
    <s v="66.Dengue fever"/>
    <s v="กุลวุฒิ มานะดี"/>
    <s v="1209004"/>
    <s v="ชาย"/>
    <n v="23"/>
    <n v="8"/>
    <s v="รับจ้าง,กรรมกร"/>
    <s v="157"/>
    <x v="5"/>
    <x v="50"/>
    <x v="35"/>
    <x v="2"/>
    <s v="ร้อยเอ็ด"/>
    <d v="2021-06-22T00:00:00"/>
    <d v="2021-06-27T00:00:00"/>
    <m/>
    <d v="2021-01-03T00:00:00"/>
    <x v="17"/>
    <n v="25"/>
  </r>
  <r>
    <n v="16815"/>
    <s v="66.Dengue fever"/>
    <s v="เกียรติศักดิ์ สอนสวัสดิ์"/>
    <s v="5504414"/>
    <s v="ชาย"/>
    <n v="8"/>
    <n v="0"/>
    <s v="นักเรียน"/>
    <s v="36"/>
    <x v="5"/>
    <x v="24"/>
    <x v="23"/>
    <x v="1"/>
    <s v="ปทุมรัตต์"/>
    <d v="2021-06-07T00:00:00"/>
    <d v="2021-06-08T00:00:00"/>
    <m/>
    <d v="2021-01-03T00:00:00"/>
    <x v="15"/>
    <n v="23"/>
  </r>
  <r>
    <n v="19333"/>
    <s v="66.Dengue fever"/>
    <s v="ขัตติยา บุญชม"/>
    <m/>
    <s v="หญิง"/>
    <n v="29"/>
    <n v="0"/>
    <s v="รับจ้าง,กรรมกร"/>
    <s v="212"/>
    <x v="9"/>
    <x v="19"/>
    <x v="18"/>
    <x v="4"/>
    <s v="ร้อยเอ็ดธนบุรี"/>
    <d v="2021-07-03T00:00:00"/>
    <d v="2021-07-05T00:00:00"/>
    <m/>
    <d v="2021-01-03T00:00:00"/>
    <x v="22"/>
    <n v="26"/>
  </r>
  <r>
    <n v="17887"/>
    <s v="66.Dengue fever"/>
    <s v="คมสันต์ โพธิสาร"/>
    <s v="5705288"/>
    <s v="ชาย"/>
    <n v="22"/>
    <n v="5"/>
    <s v="นักเรียน"/>
    <s v="140/2"/>
    <x v="1"/>
    <x v="22"/>
    <x v="21"/>
    <x v="0"/>
    <s v="จตุรพักตรพิมาน"/>
    <d v="2021-06-18T00:00:00"/>
    <d v="2021-06-18T00:00:00"/>
    <m/>
    <d v="2021-01-03T00:00:00"/>
    <x v="14"/>
    <n v="24"/>
  </r>
  <r>
    <n v="17885"/>
    <s v="66.Dengue fever"/>
    <s v="จอนห์นี่แอร์ดี้ นามนัย"/>
    <s v="5601632"/>
    <s v="ชาย"/>
    <n v="18"/>
    <n v="6"/>
    <s v="นักเรียน"/>
    <s v="95/2"/>
    <x v="19"/>
    <x v="22"/>
    <x v="21"/>
    <x v="0"/>
    <s v="จตุรพักตรพิมาน"/>
    <d v="2021-06-15T00:00:00"/>
    <d v="2021-06-18T00:00:00"/>
    <m/>
    <d v="2021-01-03T00:00:00"/>
    <x v="14"/>
    <n v="24"/>
  </r>
  <r>
    <n v="20284"/>
    <s v="66.Dengue fever"/>
    <s v="จักราวุธ สหะขันธ์"/>
    <s v="5607574"/>
    <s v="ชาย"/>
    <n v="13"/>
    <n v="5"/>
    <s v="นักเรียน"/>
    <s v="143"/>
    <x v="1"/>
    <x v="43"/>
    <x v="34"/>
    <x v="0"/>
    <s v="จตุรพักตรพิมาน"/>
    <d v="2021-07-14T00:00:00"/>
    <d v="2021-07-19T00:00:00"/>
    <m/>
    <d v="2021-01-03T00:00:00"/>
    <x v="11"/>
    <n v="28"/>
  </r>
  <r>
    <n v="17159"/>
    <s v="66.Dengue fever"/>
    <s v="จิรัชญา ยอดดี"/>
    <s v="5602794"/>
    <s v="หญิง"/>
    <n v="19"/>
    <n v="11"/>
    <s v="นักเรียน"/>
    <s v="20"/>
    <x v="3"/>
    <x v="51"/>
    <x v="36"/>
    <x v="0"/>
    <s v="จตุรพักตรพิมาน"/>
    <d v="2021-06-01T00:00:00"/>
    <d v="2021-06-11T00:00:00"/>
    <m/>
    <d v="2021-01-03T00:00:00"/>
    <x v="15"/>
    <n v="22"/>
  </r>
  <r>
    <n v="24110"/>
    <s v="66.Dengue fever"/>
    <s v="จุฬานนท์ ลามี"/>
    <s v="5404992"/>
    <s v="ชาย"/>
    <n v="11"/>
    <n v="0"/>
    <s v="นักเรียน"/>
    <s v="132"/>
    <x v="12"/>
    <x v="52"/>
    <x v="25"/>
    <x v="3"/>
    <s v="เกษตรวิสัย"/>
    <d v="2021-05-23T00:00:00"/>
    <d v="2021-05-26T00:00:00"/>
    <m/>
    <d v="2021-01-03T00:00:00"/>
    <x v="13"/>
    <n v="21"/>
  </r>
  <r>
    <n v="24116"/>
    <s v="66.Dengue fever"/>
    <s v="ชนะศักดิ์ อุปฮาด"/>
    <s v="5804998"/>
    <s v="ชาย"/>
    <n v="5"/>
    <n v="0"/>
    <s v="ไม่ทราบอาชีพ/ในปกครอง"/>
    <s v="19"/>
    <x v="5"/>
    <x v="6"/>
    <x v="6"/>
    <x v="3"/>
    <s v="เกษตรวิสัย"/>
    <d v="2021-08-24T00:00:00"/>
    <d v="2021-08-27T00:00:00"/>
    <m/>
    <d v="2021-01-03T00:00:00"/>
    <x v="8"/>
    <n v="34"/>
  </r>
  <r>
    <n v="17160"/>
    <s v="66.Dengue fever"/>
    <s v="ชรินทร์รัตน์ นามนัย"/>
    <s v="5403154"/>
    <s v="หญิง"/>
    <n v="26"/>
    <n v="11"/>
    <s v="นักเรียน"/>
    <s v="12"/>
    <x v="19"/>
    <x v="22"/>
    <x v="21"/>
    <x v="0"/>
    <s v="จตุรพักตรพิมาน"/>
    <d v="2021-06-07T00:00:00"/>
    <d v="2021-06-11T00:00:00"/>
    <m/>
    <d v="2021-01-03T00:00:00"/>
    <x v="15"/>
    <n v="23"/>
  </r>
  <r>
    <n v="19591"/>
    <s v="66.Dengue fever"/>
    <s v="ชลนิชา ใจร้าย"/>
    <s v="6104048"/>
    <s v="หญิง"/>
    <n v="13"/>
    <n v="8"/>
    <s v="นักเรียน"/>
    <s v="80"/>
    <x v="8"/>
    <x v="43"/>
    <x v="34"/>
    <x v="0"/>
    <s v="เมืองสรวง"/>
    <d v="2021-06-23T00:00:00"/>
    <d v="2021-06-28T00:00:00"/>
    <m/>
    <d v="2021-01-03T00:00:00"/>
    <x v="17"/>
    <n v="25"/>
  </r>
  <r>
    <n v="22496"/>
    <s v="66.Dengue fever"/>
    <s v="ชวลิต ทัพธานี"/>
    <s v="5900126"/>
    <s v="ชาย"/>
    <n v="15"/>
    <n v="10"/>
    <s v="นักเรียน"/>
    <s v="37"/>
    <x v="1"/>
    <x v="43"/>
    <x v="34"/>
    <x v="0"/>
    <s v="จตุรพักตรพิมาน"/>
    <d v="2021-08-15T00:00:00"/>
    <d v="2021-08-18T00:00:00"/>
    <m/>
    <d v="2021-01-03T00:00:00"/>
    <x v="2"/>
    <n v="33"/>
  </r>
  <r>
    <n v="19647"/>
    <s v="66.Dengue fever"/>
    <s v="ชินภัทร  ถาภูงา"/>
    <s v="5658163"/>
    <s v="ชาย"/>
    <n v="7"/>
    <n v="0"/>
    <s v="นักเรียน"/>
    <s v="108"/>
    <x v="1"/>
    <x v="53"/>
    <x v="37"/>
    <x v="1"/>
    <s v="ปทุมรัตต์"/>
    <d v="2021-07-03T00:00:00"/>
    <d v="2021-07-07T00:00:00"/>
    <m/>
    <d v="2021-01-03T00:00:00"/>
    <x v="22"/>
    <n v="26"/>
  </r>
  <r>
    <n v="24113"/>
    <s v="66.Dengue fever"/>
    <s v="ณรงค์เดช เรืองสนาม"/>
    <s v="6102235"/>
    <s v="ชาย"/>
    <n v="40"/>
    <n v="0"/>
    <s v="เกษตร"/>
    <s v="151"/>
    <x v="6"/>
    <x v="3"/>
    <x v="3"/>
    <x v="3"/>
    <s v="เกษตรวิสัย"/>
    <d v="2021-06-13T00:00:00"/>
    <d v="2021-06-16T00:00:00"/>
    <m/>
    <d v="2021-01-03T00:00:00"/>
    <x v="14"/>
    <n v="24"/>
  </r>
  <r>
    <n v="22871"/>
    <s v="66.Dengue fever"/>
    <s v="ณัฏฐ์ณอร สวัสดิ์เอื้อ"/>
    <m/>
    <s v="หญิง"/>
    <n v="52"/>
    <n v="0"/>
    <s v="ค้าขาย"/>
    <s v="24"/>
    <x v="4"/>
    <x v="54"/>
    <x v="38"/>
    <x v="9"/>
    <s v="ร้อยเอ็ดธนบุรี"/>
    <d v="2021-08-14T00:00:00"/>
    <d v="2021-08-17T00:00:00"/>
    <m/>
    <d v="2021-01-03T00:00:00"/>
    <x v="2"/>
    <n v="32"/>
  </r>
  <r>
    <n v="16137"/>
    <s v="66.Dengue fever"/>
    <s v="ณัฏฐณิชา เนาวะดี"/>
    <s v="600003120"/>
    <s v="หญิง"/>
    <n v="31"/>
    <n v="2"/>
    <s v="รับจ้าง,กรรมกร"/>
    <s v="5"/>
    <x v="9"/>
    <x v="15"/>
    <x v="14"/>
    <x v="3"/>
    <s v="จุรีเวช"/>
    <d v="2021-05-18T00:00:00"/>
    <d v="2021-05-25T00:00:00"/>
    <m/>
    <d v="2021-01-03T00:00:00"/>
    <x v="13"/>
    <n v="20"/>
  </r>
  <r>
    <n v="20179"/>
    <s v="66.Dengue fever"/>
    <s v="ณัฐญาดา จำปาวงค์"/>
    <s v="520178"/>
    <s v="หญิง"/>
    <n v="23"/>
    <n v="11"/>
    <s v="รับจ้าง,กรรมกร"/>
    <s v="175"/>
    <x v="0"/>
    <x v="55"/>
    <x v="2"/>
    <x v="2"/>
    <s v="ร้อยเอ็ด"/>
    <d v="2021-06-12T00:00:00"/>
    <d v="2021-06-19T00:00:00"/>
    <m/>
    <d v="2021-01-03T00:00:00"/>
    <x v="14"/>
    <n v="23"/>
  </r>
  <r>
    <n v="17066"/>
    <s v="66.Dengue fever"/>
    <s v="ณัฐพงษ์ ขุนพิลึก"/>
    <s v="1205753"/>
    <s v="ชาย"/>
    <n v="19"/>
    <n v="9"/>
    <s v="นักเรียน"/>
    <s v="โรงแรมเรือนริมน้ำ  เจริญพานิช"/>
    <x v="8"/>
    <x v="56"/>
    <x v="32"/>
    <x v="2"/>
    <s v="ร้อยเอ็ด"/>
    <d v="2021-05-24T00:00:00"/>
    <d v="2021-06-01T00:00:00"/>
    <m/>
    <d v="2021-01-03T00:00:00"/>
    <x v="0"/>
    <n v="21"/>
  </r>
  <r>
    <n v="12665"/>
    <s v="66.Dengue fever"/>
    <s v="ณัฐพล พันธ์คลอง"/>
    <s v="630004139"/>
    <s v="ชาย"/>
    <n v="0"/>
    <n v="10"/>
    <s v="ไม่ทราบอาชีพ/ในปกครอง"/>
    <s v="152"/>
    <x v="0"/>
    <x v="57"/>
    <x v="39"/>
    <x v="11"/>
    <s v="สุวรรณภูมิ"/>
    <d v="2021-04-09T00:00:00"/>
    <d v="2021-04-13T00:00:00"/>
    <m/>
    <d v="2021-01-03T00:00:00"/>
    <x v="23"/>
    <n v="14"/>
  </r>
  <r>
    <n v="24607"/>
    <s v="66.Dengue fever"/>
    <s v="ณัฐวรา อินทิบุตร"/>
    <s v="5703768"/>
    <s v="หญิง"/>
    <n v="7"/>
    <n v="0"/>
    <s v="นักเรียน"/>
    <s v="85"/>
    <x v="4"/>
    <x v="58"/>
    <x v="25"/>
    <x v="3"/>
    <s v="เกษตรวิสัย"/>
    <d v="2021-08-24T00:00:00"/>
    <d v="2021-08-29T00:00:00"/>
    <m/>
    <d v="2021-01-03T00:00:00"/>
    <x v="3"/>
    <n v="34"/>
  </r>
  <r>
    <n v="20184"/>
    <s v="66.Dengue fever"/>
    <s v="ณัฐวะรา น้อยวิบล"/>
    <s v="808625"/>
    <s v="หญิง"/>
    <n v="10"/>
    <n v="8"/>
    <s v="นักเรียน"/>
    <s v="7"/>
    <x v="2"/>
    <x v="2"/>
    <x v="2"/>
    <x v="2"/>
    <s v="ร้อยเอ็ด"/>
    <d v="2021-06-30T00:00:00"/>
    <d v="2021-07-03T00:00:00"/>
    <m/>
    <d v="2021-01-03T00:00:00"/>
    <x v="17"/>
    <n v="26"/>
  </r>
  <r>
    <n v="21918"/>
    <s v="66.Dengue fever"/>
    <s v="ณัทเตชินก์  วรไวย"/>
    <s v="5703695"/>
    <s v="ชาย"/>
    <n v="6"/>
    <n v="0"/>
    <s v="นักเรียน"/>
    <s v="59"/>
    <x v="3"/>
    <x v="59"/>
    <x v="40"/>
    <x v="1"/>
    <s v="ปทุมรัตต์"/>
    <d v="2021-08-03T00:00:00"/>
    <d v="2021-08-06T00:00:00"/>
    <m/>
    <d v="2021-01-03T00:00:00"/>
    <x v="12"/>
    <n v="31"/>
  </r>
  <r>
    <n v="18403"/>
    <s v="66.Dengue fever"/>
    <s v="ดวงฤดี ศรีรักษา"/>
    <s v="5510618"/>
    <s v="หญิง"/>
    <n v="20"/>
    <n v="3"/>
    <s v="นักเรียน"/>
    <s v="117"/>
    <x v="11"/>
    <x v="22"/>
    <x v="21"/>
    <x v="0"/>
    <s v="จตุรพักตรพิมาน"/>
    <d v="2021-06-21T00:00:00"/>
    <d v="2021-06-23T00:00:00"/>
    <m/>
    <d v="2021-01-03T00:00:00"/>
    <x v="6"/>
    <n v="25"/>
  </r>
  <r>
    <n v="19019"/>
    <s v="66.Dengue fever"/>
    <s v="เด่นภูมิ พรมวงษา"/>
    <s v="5410595"/>
    <s v="ชาย"/>
    <n v="9"/>
    <n v="7"/>
    <s v="นักเรียน"/>
    <s v="98/1"/>
    <x v="11"/>
    <x v="22"/>
    <x v="21"/>
    <x v="0"/>
    <s v="จตุรพักตรพิมาน"/>
    <d v="2021-06-25T00:00:00"/>
    <d v="2021-06-29T00:00:00"/>
    <m/>
    <d v="2021-01-03T00:00:00"/>
    <x v="17"/>
    <n v="25"/>
  </r>
  <r>
    <n v="23564"/>
    <s v="66.Dengue fever"/>
    <s v="เตโชดม อุดมฉวี"/>
    <m/>
    <s v="ชาย"/>
    <n v="7"/>
    <n v="0"/>
    <s v="นักเรียน"/>
    <s v="150"/>
    <x v="18"/>
    <x v="20"/>
    <x v="19"/>
    <x v="1"/>
    <s v="ร้อยเอ็ดธนบุรี"/>
    <d v="2021-08-26T00:00:00"/>
    <d v="2021-09-02T00:00:00"/>
    <m/>
    <d v="2021-01-03T00:00:00"/>
    <x v="3"/>
    <n v="34"/>
  </r>
  <r>
    <n v="181"/>
    <s v="66.Dengue fever"/>
    <s v="ธณัฐพงศ์ สิงห์คง"/>
    <s v="5710647"/>
    <s v="ชาย"/>
    <n v="17"/>
    <n v="11"/>
    <s v="นักเรียน"/>
    <s v="179"/>
    <x v="12"/>
    <x v="22"/>
    <x v="21"/>
    <x v="0"/>
    <s v="จตุรพักตรพิมาน"/>
    <d v="2021-01-04T00:00:00"/>
    <d v="2021-01-04T00:00:00"/>
    <m/>
    <d v="2021-01-03T00:00:00"/>
    <x v="24"/>
    <n v="1"/>
  </r>
  <r>
    <n v="23162"/>
    <s v="66.Dengue fever"/>
    <s v="ธนกร ภาคะ"/>
    <s v="550168865"/>
    <s v="ชาย"/>
    <n v="15"/>
    <n v="7"/>
    <s v="นักเรียน"/>
    <s v="74"/>
    <x v="4"/>
    <x v="13"/>
    <x v="12"/>
    <x v="4"/>
    <s v="สุวรรณภูมิ"/>
    <d v="2021-07-17T00:00:00"/>
    <d v="2021-07-21T00:00:00"/>
    <m/>
    <d v="2021-01-03T00:00:00"/>
    <x v="11"/>
    <n v="28"/>
  </r>
  <r>
    <n v="24175"/>
    <s v="66.Dengue fever"/>
    <s v="ธนัญชนก ดวนพล"/>
    <s v="5703577"/>
    <s v="หญิง"/>
    <n v="12"/>
    <n v="5"/>
    <s v="นักเรียน"/>
    <s v="32"/>
    <x v="4"/>
    <x v="60"/>
    <x v="41"/>
    <x v="0"/>
    <s v="จตุรพักตรพิมาน"/>
    <d v="2021-08-31T00:00:00"/>
    <d v="2021-09-01T00:00:00"/>
    <m/>
    <d v="2021-01-03T00:00:00"/>
    <x v="3"/>
    <n v="35"/>
  </r>
  <r>
    <n v="22869"/>
    <s v="66.Dengue fever"/>
    <s v="ธัญญภัสร์ นนทภา"/>
    <m/>
    <s v="หญิง"/>
    <n v="34"/>
    <n v="0"/>
    <s v="ค้าขาย"/>
    <s v="21"/>
    <x v="6"/>
    <x v="9"/>
    <x v="9"/>
    <x v="2"/>
    <s v="ร้อยเอ็ดธนบุรี"/>
    <d v="2021-07-28T00:00:00"/>
    <d v="2021-08-01T00:00:00"/>
    <m/>
    <d v="2021-01-03T00:00:00"/>
    <x v="12"/>
    <n v="30"/>
  </r>
  <r>
    <n v="15010"/>
    <s v="66.Dengue fever"/>
    <s v="ธีรภัทร์ เนาวะดี"/>
    <s v="580003469"/>
    <s v="ชาย"/>
    <n v="6"/>
    <n v="3"/>
    <s v="นักเรียน"/>
    <s v="5"/>
    <x v="9"/>
    <x v="61"/>
    <x v="3"/>
    <x v="3"/>
    <s v="จุรีเวช"/>
    <d v="2021-05-11T00:00:00"/>
    <d v="2021-05-15T00:00:00"/>
    <m/>
    <d v="2021-01-03T00:00:00"/>
    <x v="16"/>
    <n v="19"/>
  </r>
  <r>
    <n v="18613"/>
    <s v="66.Dengue fever"/>
    <s v="นภาพร ไตรบุตร"/>
    <s v="0001057"/>
    <s v="หญิง"/>
    <n v="25"/>
    <n v="0"/>
    <s v="รับจ้าง,กรรมกร"/>
    <s v="19/1"/>
    <x v="0"/>
    <x v="62"/>
    <x v="38"/>
    <x v="9"/>
    <s v="ธวัชบุรี"/>
    <d v="2021-06-13T00:00:00"/>
    <d v="2021-06-18T00:00:00"/>
    <m/>
    <d v="2021-01-03T00:00:00"/>
    <x v="14"/>
    <n v="24"/>
  </r>
  <r>
    <n v="19020"/>
    <s v="66.Dengue fever"/>
    <s v="นฤมล หานุสิงห์"/>
    <s v="5410274"/>
    <s v="หญิง"/>
    <n v="9"/>
    <n v="8"/>
    <s v="นักเรียน"/>
    <s v="29"/>
    <x v="4"/>
    <x v="22"/>
    <x v="21"/>
    <x v="0"/>
    <s v="จตุรพักตรพิมาน"/>
    <d v="2021-06-25T00:00:00"/>
    <d v="2021-06-29T00:00:00"/>
    <m/>
    <d v="2021-01-03T00:00:00"/>
    <x v="17"/>
    <n v="25"/>
  </r>
  <r>
    <n v="17068"/>
    <s v="66.Dengue fever"/>
    <s v="นาราพรรณ ตรีกุล"/>
    <s v="1056035"/>
    <s v="หญิง"/>
    <n v="4"/>
    <n v="4"/>
    <s v="ไม่ทราบอาชีพ/ในปกครอง"/>
    <s v="47"/>
    <x v="11"/>
    <x v="63"/>
    <x v="42"/>
    <x v="9"/>
    <s v="ร้อยเอ็ด"/>
    <d v="2021-06-01T00:00:00"/>
    <d v="2021-06-02T00:00:00"/>
    <m/>
    <d v="2021-01-03T00:00:00"/>
    <x v="0"/>
    <n v="22"/>
  </r>
  <r>
    <n v="18860"/>
    <s v="66.Dengue fever"/>
    <s v="น้ำเพชร บริบูรณ์"/>
    <s v="570182649"/>
    <s v="ชาย"/>
    <n v="7"/>
    <n v="4"/>
    <s v="นักเรียน"/>
    <s v="57"/>
    <x v="2"/>
    <x v="64"/>
    <x v="11"/>
    <x v="4"/>
    <s v="สุวรรณภูมิ"/>
    <d v="2021-05-23T00:00:00"/>
    <d v="2021-05-27T00:00:00"/>
    <m/>
    <d v="2021-01-03T00:00:00"/>
    <x v="13"/>
    <n v="21"/>
  </r>
  <r>
    <n v="23160"/>
    <s v="66.Dengue fever"/>
    <s v="บารมี ปรากฎ"/>
    <s v="500134156"/>
    <s v="ชาย"/>
    <n v="14"/>
    <n v="6"/>
    <s v="นักเรียน"/>
    <s v="52"/>
    <x v="17"/>
    <x v="44"/>
    <x v="4"/>
    <x v="4"/>
    <s v="สุวรรณภูมิ"/>
    <d v="2021-07-16T00:00:00"/>
    <d v="2021-07-18T00:00:00"/>
    <m/>
    <d v="2021-01-03T00:00:00"/>
    <x v="11"/>
    <n v="28"/>
  </r>
  <r>
    <n v="20428"/>
    <s v="66.Dengue fever"/>
    <s v="ประสิทธิ์  โต่นวุธ"/>
    <s v="6201104"/>
    <s v="ชาย"/>
    <n v="37"/>
    <n v="0"/>
    <s v="เกษตร"/>
    <s v="28"/>
    <x v="9"/>
    <x v="65"/>
    <x v="1"/>
    <x v="1"/>
    <s v="ปทุมรัตต์"/>
    <d v="2021-07-18T00:00:00"/>
    <d v="2021-07-20T00:00:00"/>
    <m/>
    <d v="2021-01-03T00:00:00"/>
    <x v="11"/>
    <n v="29"/>
  </r>
  <r>
    <n v="17067"/>
    <s v="66.Dengue fever"/>
    <s v="ปรีชา กาจกระโทก"/>
    <s v="1205796"/>
    <s v="ชาย"/>
    <n v="26"/>
    <n v="10"/>
    <s v="นักบวช"/>
    <s v="วัดป่าหนองหญ้าหวาย"/>
    <x v="9"/>
    <x v="66"/>
    <x v="43"/>
    <x v="9"/>
    <s v="ร้อยเอ็ด"/>
    <d v="2021-05-28T00:00:00"/>
    <d v="2021-06-03T00:00:00"/>
    <m/>
    <d v="2021-01-03T00:00:00"/>
    <x v="0"/>
    <n v="21"/>
  </r>
  <r>
    <n v="22278"/>
    <s v="66.Dengue fever"/>
    <s v="ปัฐพร นามมูล"/>
    <s v="6402461"/>
    <s v="หญิง"/>
    <n v="17"/>
    <n v="8"/>
    <s v="นักเรียน"/>
    <s v="209"/>
    <x v="8"/>
    <x v="22"/>
    <x v="21"/>
    <x v="0"/>
    <s v="จตุรพักตรพิมาน"/>
    <d v="2021-08-09T00:00:00"/>
    <d v="2021-08-16T00:00:00"/>
    <m/>
    <d v="2021-01-03T00:00:00"/>
    <x v="2"/>
    <n v="32"/>
  </r>
  <r>
    <n v="22495"/>
    <s v="66.Dengue fever"/>
    <s v="ปิยะพงษ์ สมภักดี"/>
    <s v="5706163"/>
    <s v="ชาย"/>
    <n v="24"/>
    <n v="11"/>
    <s v="รับจ้าง,กรรมกร"/>
    <s v="149"/>
    <x v="1"/>
    <x v="43"/>
    <x v="34"/>
    <x v="0"/>
    <s v="จตุรพักตรพิมาน"/>
    <d v="2021-08-13T00:00:00"/>
    <d v="2021-08-16T00:00:00"/>
    <m/>
    <d v="2021-01-03T00:00:00"/>
    <x v="2"/>
    <n v="32"/>
  </r>
  <r>
    <n v="6754"/>
    <s v="66.Dengue fever"/>
    <s v="ปุญญปัฒน์ จันทคล้าย"/>
    <s v="1006151"/>
    <s v="ชาย"/>
    <n v="7"/>
    <n v="0"/>
    <s v="นักเรียน"/>
    <s v="27 2 เทวาภิบาล"/>
    <x v="2"/>
    <x v="67"/>
    <x v="32"/>
    <x v="2"/>
    <s v="ร้อยเอ็ด"/>
    <d v="2021-02-22T00:00:00"/>
    <d v="2021-02-25T00:00:00"/>
    <m/>
    <d v="2021-01-03T00:00:00"/>
    <x v="25"/>
    <n v="8"/>
  </r>
  <r>
    <n v="23649"/>
    <s v="66.Dengue fever"/>
    <s v="เปรมปรีญา งามสวย"/>
    <s v="530001768"/>
    <s v="หญิง"/>
    <n v="11"/>
    <n v="4"/>
    <s v="นักเรียน"/>
    <s v="16"/>
    <x v="10"/>
    <x v="68"/>
    <x v="44"/>
    <x v="11"/>
    <s v="หนองฮี"/>
    <d v="2021-08-23T00:00:00"/>
    <d v="2021-08-23T00:00:00"/>
    <m/>
    <d v="2021-01-03T00:00:00"/>
    <x v="8"/>
    <n v="34"/>
  </r>
  <r>
    <n v="22277"/>
    <s v="66.Dengue fever"/>
    <s v="พรมนุสรณ์ ช่างไถ"/>
    <s v="5604948"/>
    <s v="ชาย"/>
    <n v="15"/>
    <n v="1"/>
    <s v="นักเรียน"/>
    <s v="155"/>
    <x v="4"/>
    <x v="46"/>
    <x v="34"/>
    <x v="0"/>
    <s v="จตุรพักตรพิมาน"/>
    <d v="2021-08-07T00:00:00"/>
    <d v="2021-08-07T00:00:00"/>
    <m/>
    <d v="2021-01-03T00:00:00"/>
    <x v="12"/>
    <n v="31"/>
  </r>
  <r>
    <n v="21162"/>
    <s v="66.Dengue fever"/>
    <s v="พศิกา จามิกรณ์"/>
    <s v="600007390"/>
    <s v="หญิง"/>
    <n v="8"/>
    <n v="6"/>
    <s v="นักเรียน"/>
    <s v="96"/>
    <x v="7"/>
    <x v="17"/>
    <x v="16"/>
    <x v="1"/>
    <s v="จุรีเวช"/>
    <d v="2021-07-27T00:00:00"/>
    <d v="2021-07-30T00:00:00"/>
    <m/>
    <d v="2021-01-03T00:00:00"/>
    <x v="7"/>
    <n v="30"/>
  </r>
  <r>
    <n v="18627"/>
    <s v="66.Dengue fever"/>
    <s v="พัชรา เกตุไทย"/>
    <s v="5703786"/>
    <s v="หญิง"/>
    <n v="38"/>
    <n v="9"/>
    <s v="รับจ้าง,กรรมกร"/>
    <s v="366"/>
    <x v="5"/>
    <x v="69"/>
    <x v="21"/>
    <x v="0"/>
    <s v="จตุรพักตรพิมาน"/>
    <d v="2021-06-24T00:00:00"/>
    <d v="2021-06-25T00:00:00"/>
    <m/>
    <d v="2021-01-03T00:00:00"/>
    <x v="6"/>
    <n v="25"/>
  </r>
  <r>
    <n v="9953"/>
    <s v="66.Dengue fever"/>
    <s v="พิมพ์ลภัทร์ คำเสียง"/>
    <s v="5304133"/>
    <s v="หญิง"/>
    <n v="10"/>
    <n v="0"/>
    <s v="นักเรียน"/>
    <s v="17"/>
    <x v="7"/>
    <x v="70"/>
    <x v="23"/>
    <x v="1"/>
    <s v="ปทุมรัตต์"/>
    <d v="2021-03-20T00:00:00"/>
    <d v="2021-03-23T00:00:00"/>
    <m/>
    <d v="2021-01-03T00:00:00"/>
    <x v="10"/>
    <n v="11"/>
  </r>
  <r>
    <n v="23159"/>
    <s v="66.Dengue fever"/>
    <s v="พิรศุษม์ เวคะวากยานนท์"/>
    <s v="530155809"/>
    <s v="ชาย"/>
    <n v="11"/>
    <n v="7"/>
    <s v="นักเรียน"/>
    <s v="400/8"/>
    <x v="5"/>
    <x v="71"/>
    <x v="4"/>
    <x v="4"/>
    <s v="สุวรรณภูมิ"/>
    <d v="2021-06-28T00:00:00"/>
    <d v="2021-07-03T00:00:00"/>
    <m/>
    <d v="2021-01-03T00:00:00"/>
    <x v="17"/>
    <n v="26"/>
  </r>
  <r>
    <n v="22279"/>
    <s v="66.Dengue fever"/>
    <s v="พิสิษฐ์ สิงห์อ้น"/>
    <s v="5600076"/>
    <s v="ชาย"/>
    <n v="12"/>
    <n v="11"/>
    <s v="นักเรียน"/>
    <s v="82"/>
    <x v="12"/>
    <x v="22"/>
    <x v="21"/>
    <x v="0"/>
    <s v="จตุรพักตรพิมาน"/>
    <d v="2021-08-09T00:00:00"/>
    <d v="2021-08-16T00:00:00"/>
    <m/>
    <d v="2021-01-03T00:00:00"/>
    <x v="2"/>
    <n v="32"/>
  </r>
  <r>
    <n v="1200"/>
    <s v="66.Dengue fever"/>
    <s v="พีรดา วันทา"/>
    <s v="5705971"/>
    <s v="หญิง"/>
    <n v="6"/>
    <n v="10"/>
    <s v="นักเรียน"/>
    <s v="39"/>
    <x v="8"/>
    <x v="22"/>
    <x v="21"/>
    <x v="0"/>
    <s v="จตุรพักตรพิมาน"/>
    <d v="2021-01-13T00:00:00"/>
    <d v="2021-01-14T00:00:00"/>
    <m/>
    <d v="2021-01-03T00:00:00"/>
    <x v="26"/>
    <n v="2"/>
  </r>
  <r>
    <n v="21273"/>
    <s v="66.Dengue fever"/>
    <s v="พีรพัฒน์  ศูนย์ธรรมลา"/>
    <s v="5656632"/>
    <s v="ชาย"/>
    <n v="8"/>
    <n v="0"/>
    <s v="นักเรียน"/>
    <s v="36"/>
    <x v="11"/>
    <x v="20"/>
    <x v="19"/>
    <x v="1"/>
    <s v="ปทุมรัตต์"/>
    <d v="2021-07-25T00:00:00"/>
    <d v="2021-07-30T00:00:00"/>
    <m/>
    <d v="2021-01-03T00:00:00"/>
    <x v="7"/>
    <n v="30"/>
  </r>
  <r>
    <n v="17422"/>
    <s v="66.Dengue fever"/>
    <s v="พีระพัฒน์ บุญยะวุฒิ"/>
    <s v="4803624"/>
    <s v="ชาย"/>
    <n v="16"/>
    <n v="0"/>
    <s v="นักเรียน"/>
    <s v="213"/>
    <x v="5"/>
    <x v="24"/>
    <x v="23"/>
    <x v="1"/>
    <s v="ปทุมรัตต์"/>
    <d v="2021-06-11T00:00:00"/>
    <d v="2021-06-13T00:00:00"/>
    <m/>
    <d v="2021-01-03T00:00:00"/>
    <x v="14"/>
    <n v="23"/>
  </r>
  <r>
    <n v="7935"/>
    <s v="66.Dengue fever"/>
    <s v="พุทธนันท์  ดีแก้ว"/>
    <s v="5656936"/>
    <s v="ชาย"/>
    <n v="9"/>
    <n v="0"/>
    <s v="นักเรียน"/>
    <s v="26"/>
    <x v="7"/>
    <x v="70"/>
    <x v="23"/>
    <x v="1"/>
    <s v="ปทุมรัตต์"/>
    <d v="2021-03-04T00:00:00"/>
    <d v="2021-03-08T00:00:00"/>
    <m/>
    <d v="2021-01-03T00:00:00"/>
    <x v="27"/>
    <n v="9"/>
  </r>
  <r>
    <n v="21794"/>
    <s v="66.Dengue fever"/>
    <s v="ไพรสันต์ ประโม"/>
    <s v="5712531"/>
    <s v="ชาย"/>
    <n v="32"/>
    <n v="10"/>
    <s v="ข้าราชการ"/>
    <s v="123/3"/>
    <x v="1"/>
    <x v="22"/>
    <x v="21"/>
    <x v="0"/>
    <s v="จตุรพักตรพิมาน"/>
    <d v="2021-08-04T00:00:00"/>
    <d v="2021-08-05T00:00:00"/>
    <m/>
    <d v="2021-01-03T00:00:00"/>
    <x v="12"/>
    <n v="31"/>
  </r>
  <r>
    <n v="16291"/>
    <s v="66.Dengue fever"/>
    <s v="ภัทรชัย มาตย์วิเศษ"/>
    <s v="5900759"/>
    <s v="ชาย"/>
    <n v="16"/>
    <n v="9"/>
    <s v="นักเรียน"/>
    <s v="112"/>
    <x v="0"/>
    <x v="0"/>
    <x v="0"/>
    <x v="0"/>
    <s v="จตุรพักตรพิมาน"/>
    <d v="2021-05-31T00:00:00"/>
    <d v="2021-05-31T00:00:00"/>
    <m/>
    <d v="2021-01-03T00:00:00"/>
    <x v="0"/>
    <n v="22"/>
  </r>
  <r>
    <n v="16810"/>
    <s v="66.Dengue fever"/>
    <s v="ภาสกร ทองวงษ์"/>
    <s v="5503838"/>
    <s v="ชาย"/>
    <n v="8"/>
    <n v="0"/>
    <s v="นักเรียน"/>
    <s v="233"/>
    <x v="3"/>
    <x v="32"/>
    <x v="23"/>
    <x v="1"/>
    <s v="ปทุมรัตต์"/>
    <d v="2021-06-02T00:00:00"/>
    <d v="2021-06-05T00:00:00"/>
    <m/>
    <d v="2021-01-03T00:00:00"/>
    <x v="0"/>
    <n v="22"/>
  </r>
  <r>
    <n v="20181"/>
    <s v="66.Dengue fever"/>
    <s v="ภูมิภัทร ใจเกษิม"/>
    <s v="1168576"/>
    <s v="ชาย"/>
    <n v="1"/>
    <n v="1"/>
    <s v="ไม่ทราบอาชีพ/ในปกครอง"/>
    <s v="44"/>
    <x v="5"/>
    <x v="50"/>
    <x v="35"/>
    <x v="2"/>
    <s v="ร้อยเอ็ด"/>
    <d v="2021-06-20T00:00:00"/>
    <d v="2021-06-23T00:00:00"/>
    <m/>
    <d v="2021-01-03T00:00:00"/>
    <x v="6"/>
    <n v="25"/>
  </r>
  <r>
    <n v="19648"/>
    <s v="66.Dengue fever"/>
    <s v="มณีรัตน์  แข็งแรง"/>
    <s v="4414563"/>
    <s v="หญิง"/>
    <n v="53"/>
    <n v="0"/>
    <s v="บุคลากรสาธารณสุข"/>
    <s v="163"/>
    <x v="6"/>
    <x v="72"/>
    <x v="1"/>
    <x v="1"/>
    <s v="ปทุมรัตต์"/>
    <d v="2021-07-05T00:00:00"/>
    <d v="2021-07-08T00:00:00"/>
    <m/>
    <d v="2021-01-03T00:00:00"/>
    <x v="22"/>
    <n v="27"/>
  </r>
  <r>
    <n v="13681"/>
    <s v="66.Dengue fever"/>
    <s v="มนตรี ไชยนต์"/>
    <m/>
    <s v="ชาย"/>
    <n v="44"/>
    <n v="0"/>
    <s v="เกษตร"/>
    <s v="14"/>
    <x v="4"/>
    <x v="73"/>
    <x v="45"/>
    <x v="10"/>
    <s v="เสลภูมิ"/>
    <d v="2021-04-16T00:00:00"/>
    <d v="2021-04-23T00:00:00"/>
    <m/>
    <d v="2021-01-03T00:00:00"/>
    <x v="28"/>
    <n v="15"/>
  </r>
  <r>
    <n v="23161"/>
    <s v="66.Dengue fever"/>
    <s v="มนัสชัย จันทร์แดง"/>
    <s v="500138217"/>
    <s v="ชาย"/>
    <n v="14"/>
    <n v="0"/>
    <s v="นักเรียน"/>
    <s v="68"/>
    <x v="17"/>
    <x v="44"/>
    <x v="4"/>
    <x v="4"/>
    <s v="สุวรรณภูมิ"/>
    <d v="2021-07-17T00:00:00"/>
    <d v="2021-07-20T00:00:00"/>
    <m/>
    <d v="2021-01-03T00:00:00"/>
    <x v="11"/>
    <n v="28"/>
  </r>
  <r>
    <n v="13654"/>
    <s v="66.Dengue fever"/>
    <s v="มิณชญา ทองเฟื่อง"/>
    <s v="000160543"/>
    <s v="หญิง"/>
    <n v="10"/>
    <n v="11"/>
    <s v="นักเรียน"/>
    <s v="250"/>
    <x v="1"/>
    <x v="74"/>
    <x v="46"/>
    <x v="10"/>
    <s v="เสลภูมิ"/>
    <d v="2021-04-23T00:00:00"/>
    <d v="2021-04-23T00:00:00"/>
    <m/>
    <d v="2021-01-03T00:00:00"/>
    <x v="28"/>
    <n v="16"/>
  </r>
  <r>
    <n v="24381"/>
    <s v="66.Dengue fever"/>
    <s v="ยิ่งลักษณ์  ศรีโสภา"/>
    <s v="5404046"/>
    <s v="หญิง"/>
    <n v="10"/>
    <n v="0"/>
    <s v="นักเรียน"/>
    <s v="142"/>
    <x v="18"/>
    <x v="20"/>
    <x v="19"/>
    <x v="1"/>
    <s v="ปทุมรัตต์"/>
    <d v="2021-09-01T00:00:00"/>
    <d v="2021-09-05T00:00:00"/>
    <m/>
    <d v="2021-01-03T00:00:00"/>
    <x v="21"/>
    <n v="35"/>
  </r>
  <r>
    <n v="19212"/>
    <s v="66.Dengue fever"/>
    <s v="ยุทธพล ชาติมูลตรี"/>
    <s v="5800836"/>
    <s v="ชาย"/>
    <n v="13"/>
    <n v="0"/>
    <s v="นักเรียน"/>
    <s v="55"/>
    <x v="0"/>
    <x v="75"/>
    <x v="1"/>
    <x v="1"/>
    <s v="ปทุมรัตต์"/>
    <d v="2021-06-28T00:00:00"/>
    <d v="2021-07-02T00:00:00"/>
    <m/>
    <d v="2021-01-03T00:00:00"/>
    <x v="17"/>
    <n v="26"/>
  </r>
  <r>
    <n v="24487"/>
    <s v="66.Dengue fever"/>
    <s v="รัชชานนท์ นงนวล"/>
    <s v="5703989"/>
    <s v="ชาย"/>
    <n v="12"/>
    <n v="6"/>
    <s v="นักเรียน"/>
    <s v="66/1"/>
    <x v="10"/>
    <x v="76"/>
    <x v="41"/>
    <x v="0"/>
    <s v="จตุรพักตรพิมาน"/>
    <d v="2021-09-08T00:00:00"/>
    <d v="2021-09-08T00:00:00"/>
    <m/>
    <d v="2021-01-03T00:00:00"/>
    <x v="21"/>
    <n v="36"/>
  </r>
  <r>
    <n v="24296"/>
    <s v="66.Dengue fever"/>
    <s v="รัชชานนท์ รักษา"/>
    <s v="787854"/>
    <s v="ชาย"/>
    <n v="11"/>
    <n v="0"/>
    <s v="นักเรียน"/>
    <s v="132"/>
    <x v="3"/>
    <x v="77"/>
    <x v="47"/>
    <x v="2"/>
    <s v="ร้อยเอ็ด"/>
    <d v="2021-08-19T00:00:00"/>
    <d v="2021-08-25T00:00:00"/>
    <m/>
    <d v="2021-01-03T00:00:00"/>
    <x v="8"/>
    <n v="33"/>
  </r>
  <r>
    <n v="16812"/>
    <s v="66.Dengue fever"/>
    <s v="รัชพล   ตลุ่มมุข"/>
    <s v="5304913"/>
    <s v="ชาย"/>
    <n v="11"/>
    <n v="0"/>
    <s v="นักเรียน"/>
    <s v="5"/>
    <x v="1"/>
    <x v="1"/>
    <x v="1"/>
    <x v="1"/>
    <s v="ปทุมรัตต์"/>
    <d v="2021-06-02T00:00:00"/>
    <d v="2021-06-05T00:00:00"/>
    <m/>
    <d v="2021-01-03T00:00:00"/>
    <x v="0"/>
    <n v="22"/>
  </r>
  <r>
    <n v="23156"/>
    <s v="66.Dengue fever"/>
    <s v="ฤทธิเดช กัญญาเลิศ"/>
    <s v="500134639"/>
    <s v="ชาย"/>
    <n v="14"/>
    <n v="5"/>
    <s v="นักเรียน"/>
    <s v="234"/>
    <x v="5"/>
    <x v="71"/>
    <x v="4"/>
    <x v="4"/>
    <s v="สุวรรณภูมิ"/>
    <d v="2021-06-13T00:00:00"/>
    <d v="2021-06-16T00:00:00"/>
    <m/>
    <d v="2021-01-03T00:00:00"/>
    <x v="14"/>
    <n v="24"/>
  </r>
  <r>
    <n v="19021"/>
    <s v="66.Dengue fever"/>
    <s v="วรัญญา ดวงดี"/>
    <s v="5811552"/>
    <s v="หญิง"/>
    <n v="5"/>
    <n v="6"/>
    <s v="ไม่ทราบอาชีพ/ในปกครอง"/>
    <s v="27"/>
    <x v="0"/>
    <x v="0"/>
    <x v="0"/>
    <x v="0"/>
    <s v="จตุรพักตรพิมาน"/>
    <d v="2021-06-28T00:00:00"/>
    <d v="2021-06-29T00:00:00"/>
    <m/>
    <d v="2021-01-03T00:00:00"/>
    <x v="17"/>
    <n v="26"/>
  </r>
  <r>
    <n v="20904"/>
    <s v="66.Dengue fever"/>
    <s v="วราภรณ์ คำภู"/>
    <s v="5800553"/>
    <s v="หญิง"/>
    <n v="11"/>
    <n v="0"/>
    <s v="นักเรียน"/>
    <s v="93"/>
    <x v="3"/>
    <x v="78"/>
    <x v="1"/>
    <x v="1"/>
    <s v="ปทุมรัตต์"/>
    <d v="2021-07-18T00:00:00"/>
    <d v="2021-07-22T00:00:00"/>
    <m/>
    <d v="2021-01-03T00:00:00"/>
    <x v="11"/>
    <n v="29"/>
  </r>
  <r>
    <n v="18363"/>
    <s v="66.Dengue fever"/>
    <s v="วริศรา กำมหาวงค์"/>
    <s v="1175552"/>
    <s v="หญิง"/>
    <n v="0"/>
    <n v="9"/>
    <s v="ไม่ทราบอาชีพ/ในปกครอง"/>
    <s v="259"/>
    <x v="5"/>
    <x v="79"/>
    <x v="38"/>
    <x v="9"/>
    <s v="ร้อยเอ็ด"/>
    <d v="2021-06-05T00:00:00"/>
    <d v="2021-06-08T00:00:00"/>
    <m/>
    <d v="2021-01-03T00:00:00"/>
    <x v="15"/>
    <n v="22"/>
  </r>
  <r>
    <n v="15791"/>
    <s v="66.Dengue fever"/>
    <s v="วริษฐา โพธิ์สิงห์"/>
    <m/>
    <s v="หญิง"/>
    <n v="7"/>
    <n v="0"/>
    <s v="นักเรียน"/>
    <s v="169"/>
    <x v="11"/>
    <x v="80"/>
    <x v="48"/>
    <x v="10"/>
    <s v="เสลภูมิ"/>
    <d v="2021-05-18T00:00:00"/>
    <d v="2021-05-23T00:00:00"/>
    <m/>
    <d v="2021-01-03T00:00:00"/>
    <x v="13"/>
    <n v="20"/>
  </r>
  <r>
    <n v="16065"/>
    <s v="66.Dengue fever"/>
    <s v="วลัยลักษณ์ นากองศรี"/>
    <s v="6203881"/>
    <s v="หญิง"/>
    <n v="10"/>
    <n v="4"/>
    <s v="นักเรียน"/>
    <s v="84"/>
    <x v="3"/>
    <x v="51"/>
    <x v="36"/>
    <x v="0"/>
    <s v="จตุรพักตรพิมาน"/>
    <d v="2021-05-25T00:00:00"/>
    <d v="2021-05-28T00:00:00"/>
    <m/>
    <d v="2021-01-03T00:00:00"/>
    <x v="13"/>
    <n v="21"/>
  </r>
  <r>
    <n v="20185"/>
    <s v="66.Dengue fever"/>
    <s v="วศิน บุตรใสย์"/>
    <s v="1122138"/>
    <s v="ชาย"/>
    <n v="2"/>
    <n v="7"/>
    <s v="ไม่ทราบอาชีพ/ในปกครอง"/>
    <s v="34"/>
    <x v="7"/>
    <x v="81"/>
    <x v="35"/>
    <x v="2"/>
    <s v="ร้อยเอ็ด"/>
    <d v="2021-06-06T00:00:00"/>
    <d v="2021-07-07T00:00:00"/>
    <m/>
    <d v="2021-01-03T00:00:00"/>
    <x v="22"/>
    <n v="23"/>
  </r>
  <r>
    <n v="24325"/>
    <s v="66.Dengue fever"/>
    <s v="วิชญ์พล  อาษาศึก"/>
    <s v="000220038"/>
    <s v="ชาย"/>
    <n v="6"/>
    <n v="0"/>
    <s v="นักเรียน"/>
    <s v="107"/>
    <x v="7"/>
    <x v="10"/>
    <x v="10"/>
    <x v="7"/>
    <s v="โพนทอง"/>
    <d v="2021-09-02T00:00:00"/>
    <d v="2021-09-07T00:00:00"/>
    <m/>
    <d v="2021-01-03T00:00:00"/>
    <x v="21"/>
    <n v="35"/>
  </r>
  <r>
    <n v="18861"/>
    <s v="66.Dengue fever"/>
    <s v="วิภาวี บุตรกัณหา"/>
    <s v="510140988"/>
    <s v="หญิง"/>
    <n v="20"/>
    <n v="6"/>
    <s v="นักเรียน"/>
    <s v="69"/>
    <x v="9"/>
    <x v="19"/>
    <x v="18"/>
    <x v="4"/>
    <s v="สุวรรณภูมิ"/>
    <d v="2021-06-07T00:00:00"/>
    <d v="2021-06-10T00:00:00"/>
    <m/>
    <d v="2021-01-03T00:00:00"/>
    <x v="15"/>
    <n v="23"/>
  </r>
  <r>
    <n v="24117"/>
    <s v="66.Dengue fever"/>
    <s v="ศศิธร ภูฮง"/>
    <s v="0049083"/>
    <s v="หญิง"/>
    <n v="27"/>
    <n v="0"/>
    <s v="รับจ้าง,กรรมกร"/>
    <s v="50"/>
    <x v="8"/>
    <x v="82"/>
    <x v="14"/>
    <x v="3"/>
    <s v="เกษตรวิสัย"/>
    <d v="2021-08-23T00:00:00"/>
    <d v="2021-08-27T00:00:00"/>
    <m/>
    <d v="2021-01-03T00:00:00"/>
    <x v="8"/>
    <n v="34"/>
  </r>
  <r>
    <n v="17908"/>
    <s v="66.Dengue fever"/>
    <s v="ศักดิ์สิทธิ์ ไชยบุตร"/>
    <s v="500006462"/>
    <s v="ชาย"/>
    <n v="18"/>
    <n v="0"/>
    <s v="นักเรียน"/>
    <s v="9849/23"/>
    <x v="10"/>
    <x v="83"/>
    <x v="32"/>
    <x v="2"/>
    <s v="จุรีเวช"/>
    <d v="2021-06-12T00:00:00"/>
    <d v="2021-06-19T00:00:00"/>
    <m/>
    <d v="2021-01-03T00:00:00"/>
    <x v="14"/>
    <n v="23"/>
  </r>
  <r>
    <n v="4049"/>
    <s v="66.Dengue fever"/>
    <s v="ศักดิ์สิทธิ์ แสนอินทร์"/>
    <m/>
    <s v="ชาย"/>
    <n v="15"/>
    <n v="0"/>
    <s v="นักเรียน"/>
    <s v="21"/>
    <x v="6"/>
    <x v="3"/>
    <x v="3"/>
    <x v="3"/>
    <s v="เกษตรวิสัย"/>
    <d v="2021-01-01T00:00:00"/>
    <d v="2021-01-02T00:00:00"/>
    <m/>
    <d v="2021-01-03T00:00:00"/>
    <x v="29"/>
    <n v="0"/>
  </r>
  <r>
    <n v="23167"/>
    <s v="66.Dengue fever"/>
    <s v="ศิริลักษณ์ หงษ์หนองหว้า"/>
    <s v="440071081"/>
    <s v="หญิง"/>
    <n v="21"/>
    <n v="4"/>
    <s v="นักเรียน"/>
    <s v="48"/>
    <x v="4"/>
    <x v="13"/>
    <x v="12"/>
    <x v="4"/>
    <s v="สุวรรณภูมิ"/>
    <d v="2021-08-04T00:00:00"/>
    <d v="2021-08-07T00:00:00"/>
    <m/>
    <d v="2021-01-03T00:00:00"/>
    <x v="12"/>
    <n v="31"/>
  </r>
  <r>
    <n v="19379"/>
    <s v="66.Dengue fever"/>
    <s v="สหัสชัย วิชุมา"/>
    <s v="5403930"/>
    <s v="ชาย"/>
    <n v="21"/>
    <n v="4"/>
    <s v="นักเรียน"/>
    <s v="101"/>
    <x v="1"/>
    <x v="43"/>
    <x v="34"/>
    <x v="0"/>
    <s v="จตุรพักตรพิมาน"/>
    <d v="2021-07-02T00:00:00"/>
    <d v="2021-07-05T00:00:00"/>
    <m/>
    <d v="2021-01-03T00:00:00"/>
    <x v="22"/>
    <n v="26"/>
  </r>
  <r>
    <n v="21919"/>
    <s v="66.Dengue fever"/>
    <s v="สุดาพร  หลักกอ"/>
    <s v="5504457"/>
    <s v="หญิง"/>
    <n v="29"/>
    <n v="0"/>
    <s v="เกษตร"/>
    <s v="61"/>
    <x v="10"/>
    <x v="84"/>
    <x v="1"/>
    <x v="1"/>
    <s v="ปทุมรัตต์"/>
    <d v="2021-08-05T00:00:00"/>
    <d v="2021-08-09T00:00:00"/>
    <m/>
    <d v="2021-01-03T00:00:00"/>
    <x v="5"/>
    <n v="31"/>
  </r>
  <r>
    <n v="21427"/>
    <s v="66.Dengue fever"/>
    <s v="สุดารัตน์  สุริยะก้านตรง"/>
    <s v="6201026"/>
    <s v="หญิง"/>
    <n v="13"/>
    <n v="0"/>
    <s v="นักเรียน"/>
    <s v="358"/>
    <x v="5"/>
    <x v="24"/>
    <x v="23"/>
    <x v="1"/>
    <s v="ปทุมรัตต์"/>
    <d v="2021-07-31T00:00:00"/>
    <d v="2021-08-03T00:00:00"/>
    <m/>
    <d v="2021-01-03T00:00:00"/>
    <x v="12"/>
    <n v="30"/>
  </r>
  <r>
    <n v="24347"/>
    <s v="66.Dengue fever"/>
    <s v="สุทธิสม ละอองศรี"/>
    <s v="450030744"/>
    <s v="ชาย"/>
    <n v="65"/>
    <n v="5"/>
    <s v="เกษตร"/>
    <s v="82"/>
    <x v="3"/>
    <x v="85"/>
    <x v="49"/>
    <x v="12"/>
    <s v="หนองฮี"/>
    <d v="2021-08-26T00:00:00"/>
    <d v="2021-08-30T00:00:00"/>
    <m/>
    <d v="2021-01-03T00:00:00"/>
    <x v="3"/>
    <n v="34"/>
  </r>
  <r>
    <n v="22008"/>
    <s v="66.Dengue fever"/>
    <s v="สุพร ทองสกุล"/>
    <s v="450008744"/>
    <s v="ชาย"/>
    <n v="35"/>
    <n v="2"/>
    <s v="ค้าขาย"/>
    <s v="20"/>
    <x v="1"/>
    <x v="4"/>
    <x v="50"/>
    <x v="11"/>
    <s v="พนมไพร"/>
    <d v="2021-08-08T00:00:00"/>
    <d v="2021-08-10T00:00:00"/>
    <m/>
    <d v="2021-01-03T00:00:00"/>
    <x v="5"/>
    <n v="32"/>
  </r>
  <r>
    <n v="10445"/>
    <s v="66.Dengue fever"/>
    <s v="สุรนนท์ แสงภารา"/>
    <s v="6400755"/>
    <s v="ชาย"/>
    <n v="25"/>
    <n v="9"/>
    <s v="ข้าราชการ"/>
    <s v="52/1"/>
    <x v="11"/>
    <x v="22"/>
    <x v="21"/>
    <x v="0"/>
    <s v="จตุรพักตรพิมาน"/>
    <d v="2021-03-25T00:00:00"/>
    <d v="2021-03-29T00:00:00"/>
    <m/>
    <d v="2021-01-03T00:00:00"/>
    <x v="30"/>
    <n v="12"/>
  </r>
  <r>
    <n v="24380"/>
    <s v="66.Dengue fever"/>
    <s v="สุรภา สุ่มสมาตร์"/>
    <s v="4437594"/>
    <s v="หญิง"/>
    <n v="23"/>
    <n v="0"/>
    <s v="เกษตร"/>
    <s v="63"/>
    <x v="5"/>
    <x v="59"/>
    <x v="40"/>
    <x v="1"/>
    <s v="ปทุมรัตต์"/>
    <d v="2021-09-03T00:00:00"/>
    <d v="2021-09-07T00:00:00"/>
    <m/>
    <d v="2021-01-03T00:00:00"/>
    <x v="21"/>
    <n v="35"/>
  </r>
  <r>
    <n v="17070"/>
    <s v="66.Dengue fever"/>
    <s v="สุวนันท์ ตรีกุล"/>
    <s v="886252"/>
    <s v="หญิง"/>
    <n v="8"/>
    <n v="11"/>
    <s v="นักเรียน"/>
    <s v="47"/>
    <x v="11"/>
    <x v="63"/>
    <x v="42"/>
    <x v="9"/>
    <s v="ร้อยเอ็ด"/>
    <d v="2021-05-30T00:00:00"/>
    <d v="2021-06-01T00:00:00"/>
    <m/>
    <d v="2021-01-03T00:00:00"/>
    <x v="0"/>
    <n v="22"/>
  </r>
  <r>
    <n v="20419"/>
    <s v="66.Dengue fever"/>
    <s v="สุวิทย์ มังสระคู"/>
    <s v="000004397"/>
    <s v="ชาย"/>
    <n v="32"/>
    <n v="3"/>
    <s v="เกษตร"/>
    <s v="147"/>
    <x v="11"/>
    <x v="86"/>
    <x v="51"/>
    <x v="13"/>
    <s v="ทุ่งเขาหลวง"/>
    <d v="2021-07-12T00:00:00"/>
    <d v="2021-07-16T00:00:00"/>
    <m/>
    <d v="2021-01-03T00:00:00"/>
    <x v="1"/>
    <n v="28"/>
  </r>
  <r>
    <n v="21428"/>
    <s v="66.Dengue fever"/>
    <s v="หงส์เหม ลาดหนองขุ่น"/>
    <s v="4902616"/>
    <s v="หญิง"/>
    <n v="15"/>
    <n v="0"/>
    <s v="นักเรียน"/>
    <s v="75"/>
    <x v="1"/>
    <x v="87"/>
    <x v="40"/>
    <x v="1"/>
    <s v="ปทุมรัตต์"/>
    <d v="2021-07-29T00:00:00"/>
    <d v="2021-08-03T00:00:00"/>
    <m/>
    <d v="2021-01-03T00:00:00"/>
    <x v="12"/>
    <n v="30"/>
  </r>
  <r>
    <n v="18626"/>
    <s v="66.Dengue fever"/>
    <s v="หนึ่งธิดา สิมวิเศษ"/>
    <s v="5504632"/>
    <s v="หญิง"/>
    <n v="9"/>
    <n v="1"/>
    <s v="นักเรียน"/>
    <s v="15/2"/>
    <x v="19"/>
    <x v="22"/>
    <x v="21"/>
    <x v="0"/>
    <s v="จตุรพักตรพิมาน"/>
    <d v="2021-06-24T00:00:00"/>
    <d v="2021-06-25T00:00:00"/>
    <m/>
    <d v="2021-01-03T00:00:00"/>
    <x v="6"/>
    <n v="25"/>
  </r>
  <r>
    <n v="17533"/>
    <s v="66.Dengue fever"/>
    <s v="หนูจันทร์ สิรินาโพธิ์"/>
    <s v="5708353"/>
    <s v="หญิง"/>
    <n v="54"/>
    <n v="3"/>
    <s v="เกษตร"/>
    <s v="184"/>
    <x v="8"/>
    <x v="43"/>
    <x v="34"/>
    <x v="0"/>
    <s v="จตุรพักตรพิมาน"/>
    <d v="2021-06-11T00:00:00"/>
    <d v="2021-06-11T00:00:00"/>
    <m/>
    <d v="2021-01-03T00:00:00"/>
    <x v="15"/>
    <n v="23"/>
  </r>
  <r>
    <n v="23168"/>
    <s v="66.Dengue fever"/>
    <s v="อภิญญา วงษ์ไทย"/>
    <s v="420034352"/>
    <s v="หญิง"/>
    <n v="21"/>
    <n v="10"/>
    <s v="รับจ้าง,กรรมกร"/>
    <s v="85"/>
    <x v="4"/>
    <x v="4"/>
    <x v="4"/>
    <x v="4"/>
    <s v="สุวรรณภูมิ"/>
    <d v="2021-08-07T00:00:00"/>
    <d v="2021-08-10T00:00:00"/>
    <m/>
    <d v="2021-01-03T00:00:00"/>
    <x v="5"/>
    <n v="31"/>
  </r>
  <r>
    <n v="24540"/>
    <s v="66.Dengue fever"/>
    <s v="อภิสิทธิ์ กาสิงห์"/>
    <s v="116652"/>
    <s v="ชาย"/>
    <n v="20"/>
    <n v="0"/>
    <s v="นักเรียน"/>
    <s v="43"/>
    <x v="9"/>
    <x v="15"/>
    <x v="14"/>
    <x v="3"/>
    <s v="เกษตรวิสัย"/>
    <d v="2021-06-20T00:00:00"/>
    <d v="2021-06-23T00:00:00"/>
    <m/>
    <d v="2021-01-03T00:00:00"/>
    <x v="6"/>
    <n v="25"/>
  </r>
  <r>
    <n v="20285"/>
    <s v="66.Dengue fever"/>
    <s v="อรวรรณ จันคติ"/>
    <s v="5404461"/>
    <s v="หญิง"/>
    <n v="27"/>
    <n v="6"/>
    <s v="เกษตร"/>
    <s v="79/1"/>
    <x v="11"/>
    <x v="88"/>
    <x v="0"/>
    <x v="0"/>
    <s v="จตุรพักตรพิมาน"/>
    <d v="2021-07-14T00:00:00"/>
    <d v="2021-07-19T00:00:00"/>
    <m/>
    <d v="2021-01-03T00:00:00"/>
    <x v="11"/>
    <n v="28"/>
  </r>
  <r>
    <n v="20186"/>
    <s v="66.Dengue fever"/>
    <s v="อริสรา วิทมาสิงห์"/>
    <s v="801221"/>
    <s v="หญิง"/>
    <n v="10"/>
    <n v="10"/>
    <s v="นักเรียน"/>
    <s v="34"/>
    <x v="6"/>
    <x v="9"/>
    <x v="9"/>
    <x v="2"/>
    <s v="ร้อยเอ็ด"/>
    <d v="2021-06-07T00:00:00"/>
    <d v="2021-07-12T00:00:00"/>
    <m/>
    <d v="2021-01-03T00:00:00"/>
    <x v="1"/>
    <n v="23"/>
  </r>
  <r>
    <n v="24488"/>
    <s v="66.Dengue fever"/>
    <s v="อรุณรัตน์ คนซื่อ"/>
    <s v="5808873"/>
    <s v="หญิง"/>
    <n v="27"/>
    <n v="5"/>
    <s v="รับจ้าง,กรรมกร"/>
    <s v="150"/>
    <x v="11"/>
    <x v="89"/>
    <x v="34"/>
    <x v="0"/>
    <s v="จตุรพักตรพิมาน"/>
    <d v="2021-09-08T00:00:00"/>
    <d v="2021-09-08T00:00:00"/>
    <m/>
    <d v="2021-01-03T00:00:00"/>
    <x v="21"/>
    <n v="36"/>
  </r>
  <r>
    <n v="17534"/>
    <s v="66.Dengue fever"/>
    <s v="อรุณรัตน์ มาตพงษ์"/>
    <s v="5901371"/>
    <s v="หญิง"/>
    <n v="34"/>
    <n v="6"/>
    <s v="รับจ้าง,กรรมกร"/>
    <s v="33"/>
    <x v="0"/>
    <x v="90"/>
    <x v="22"/>
    <x v="0"/>
    <s v="จตุรพักตรพิมาน"/>
    <d v="2021-06-14T00:00:00"/>
    <d v="2021-06-14T00:00:00"/>
    <m/>
    <d v="2021-01-03T00:00:00"/>
    <x v="14"/>
    <n v="24"/>
  </r>
  <r>
    <n v="16809"/>
    <s v="66.Dengue fever"/>
    <s v="อารีรัตน์  ลือโสภา"/>
    <s v="4432149"/>
    <s v="หญิง"/>
    <n v="19"/>
    <n v="0"/>
    <s v="นักเรียน"/>
    <s v="16"/>
    <x v="18"/>
    <x v="91"/>
    <x v="1"/>
    <x v="1"/>
    <s v="ปทุมรัตต์"/>
    <d v="2021-06-01T00:00:00"/>
    <d v="2021-06-03T00:00:00"/>
    <m/>
    <d v="2021-01-03T00:00:00"/>
    <x v="0"/>
    <n v="22"/>
  </r>
  <r>
    <n v="24542"/>
    <s v="66.Dengue fever"/>
    <s v="อิทธิพล ศรีแสง"/>
    <s v="163614"/>
    <s v="ชาย"/>
    <n v="14"/>
    <n v="0"/>
    <s v="นักเรียน"/>
    <s v="98"/>
    <x v="5"/>
    <x v="92"/>
    <x v="25"/>
    <x v="3"/>
    <s v="เกษตรวิสัย"/>
    <d v="2021-09-06T00:00:00"/>
    <d v="2021-09-06T00:00:00"/>
    <m/>
    <d v="2021-01-03T00:00:00"/>
    <x v="21"/>
    <n v="36"/>
  </r>
  <r>
    <n v="17886"/>
    <s v="66.Dengue fever"/>
    <s v="อุบล เล็กศิริ"/>
    <s v="5708202"/>
    <s v="หญิง"/>
    <n v="47"/>
    <n v="11"/>
    <s v="รับจ้าง,กรรมกร"/>
    <s v="191"/>
    <x v="19"/>
    <x v="22"/>
    <x v="21"/>
    <x v="0"/>
    <s v="จตุรพักตรพิมาน"/>
    <d v="2021-06-17T00:00:00"/>
    <d v="2021-06-18T00:00:00"/>
    <m/>
    <d v="2021-01-03T00:00:00"/>
    <x v="14"/>
    <n v="24"/>
  </r>
  <r>
    <n v="23165"/>
    <s v="66.Dengue fever"/>
    <s v="เอกศักดิ์ ศรีโคตร"/>
    <s v="470108918"/>
    <s v="ชาย"/>
    <n v="17"/>
    <n v="0"/>
    <s v="นักเรียน"/>
    <s v="55"/>
    <x v="17"/>
    <x v="44"/>
    <x v="4"/>
    <x v="4"/>
    <s v="สุวรรณภูมิ"/>
    <d v="2021-07-25T00:00:00"/>
    <d v="2021-07-27T00:00:00"/>
    <m/>
    <d v="2021-01-03T00:00:00"/>
    <x v="7"/>
    <n v="30"/>
  </r>
  <r>
    <n v="21803"/>
    <s v="66.Dengue fever"/>
    <s v="ไอยวริญญ์ ทองสกุล"/>
    <s v="580002605"/>
    <s v="หญิง"/>
    <n v="5"/>
    <n v="10"/>
    <s v="ไม่ทราบอาชีพ/ในปกครอง"/>
    <s v="20"/>
    <x v="1"/>
    <x v="4"/>
    <x v="50"/>
    <x v="11"/>
    <s v="พนมไพร"/>
    <d v="2021-08-06T00:00:00"/>
    <d v="2021-08-06T00:00:00"/>
    <m/>
    <d v="2021-01-03T00:00:00"/>
    <x v="12"/>
    <n v="31"/>
  </r>
  <r>
    <n v="1231"/>
    <s v="66.Dengue fever"/>
    <s v="ไอรดา  พันธ์ผะกา"/>
    <s v="61001892"/>
    <s v="หญิง"/>
    <n v="12"/>
    <n v="0"/>
    <s v="นักเรียน"/>
    <s v="87"/>
    <x v="7"/>
    <x v="70"/>
    <x v="23"/>
    <x v="1"/>
    <s v="ปทุมรัตต์"/>
    <d v="2021-01-10T00:00:00"/>
    <d v="2021-01-13T00:00:00"/>
    <m/>
    <d v="2021-01-03T00:00:00"/>
    <x v="26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AI16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5"/>
        <item sd="0" x="0"/>
        <item x="6"/>
        <item x="1"/>
        <item x="4"/>
        <item sd="0" x="11"/>
        <item x="7"/>
        <item x="2"/>
        <item x="3"/>
        <item x="10"/>
        <item x="9"/>
        <item x="18"/>
        <item x="12"/>
        <item x="19"/>
        <item x="8"/>
        <item x="17"/>
        <item x="14"/>
        <item x="15"/>
        <item x="16"/>
        <item x="13"/>
        <item t="default"/>
      </items>
    </pivotField>
    <pivotField axis="axisRow" compact="0" outline="0" subtotalTop="0" showAll="0" includeNewItemsInFilter="1" sortType="ascending">
      <items count="94">
        <item x="41"/>
        <item x="43"/>
        <item x="26"/>
        <item x="48"/>
        <item x="63"/>
        <item x="31"/>
        <item x="7"/>
        <item x="79"/>
        <item x="68"/>
        <item x="10"/>
        <item x="71"/>
        <item x="19"/>
        <item x="4"/>
        <item x="11"/>
        <item x="50"/>
        <item x="80"/>
        <item x="53"/>
        <item x="73"/>
        <item x="46"/>
        <item x="92"/>
        <item x="59"/>
        <item x="45"/>
        <item x="29"/>
        <item x="44"/>
        <item x="78"/>
        <item x="39"/>
        <item x="32"/>
        <item x="13"/>
        <item x="67"/>
        <item x="33"/>
        <item x="0"/>
        <item x="17"/>
        <item x="60"/>
        <item x="72"/>
        <item x="88"/>
        <item x="25"/>
        <item x="77"/>
        <item x="84"/>
        <item x="87"/>
        <item x="2"/>
        <item x="85"/>
        <item x="47"/>
        <item x="75"/>
        <item x="36"/>
        <item x="24"/>
        <item x="27"/>
        <item x="49"/>
        <item x="82"/>
        <item x="91"/>
        <item x="15"/>
        <item x="56"/>
        <item x="14"/>
        <item x="34"/>
        <item x="61"/>
        <item x="64"/>
        <item x="58"/>
        <item x="12"/>
        <item x="62"/>
        <item x="90"/>
        <item x="21"/>
        <item x="35"/>
        <item x="37"/>
        <item x="9"/>
        <item x="23"/>
        <item x="38"/>
        <item x="8"/>
        <item x="5"/>
        <item x="20"/>
        <item x="42"/>
        <item x="6"/>
        <item x="52"/>
        <item x="74"/>
        <item x="30"/>
        <item x="70"/>
        <item x="83"/>
        <item x="16"/>
        <item x="57"/>
        <item x="40"/>
        <item x="81"/>
        <item x="54"/>
        <item x="89"/>
        <item x="65"/>
        <item x="28"/>
        <item x="3"/>
        <item x="18"/>
        <item x="66"/>
        <item x="51"/>
        <item x="55"/>
        <item x="86"/>
        <item x="69"/>
        <item x="76"/>
        <item x="22"/>
        <item x="1"/>
        <item t="default"/>
      </items>
    </pivotField>
    <pivotField axis="axisRow" compact="0" outline="0" subtotalTop="0" showAll="0" includeNewItemsInFilter="1" sortType="descending">
      <items count="53">
        <item x="21"/>
        <item x="34"/>
        <item x="0"/>
        <item x="41"/>
        <item x="22"/>
        <item x="36"/>
        <item x="27"/>
        <item x="32"/>
        <item x="9"/>
        <item x="35"/>
        <item x="2"/>
        <item x="33"/>
        <item x="47"/>
        <item x="1"/>
        <item x="3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3"/>
        <item x="24"/>
        <item x="25"/>
        <item x="26"/>
        <item x="28"/>
        <item x="29"/>
        <item x="30"/>
        <item x="31"/>
        <item x="37"/>
        <item x="38"/>
        <item x="39"/>
        <item x="40"/>
        <item x="42"/>
        <item x="43"/>
        <item x="44"/>
        <item x="45"/>
        <item x="46"/>
        <item x="48"/>
        <item x="49"/>
        <item x="50"/>
        <item x="5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5">
        <item x="3"/>
        <item x="0"/>
        <item x="13"/>
        <item x="9"/>
        <item x="1"/>
        <item x="11"/>
        <item x="8"/>
        <item x="6"/>
        <item x="7"/>
        <item x="2"/>
        <item x="5"/>
        <item x="4"/>
        <item x="10"/>
        <item x="12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32">
        <item x="29"/>
        <item x="24"/>
        <item x="26"/>
        <item x="19"/>
        <item x="18"/>
        <item x="25"/>
        <item x="4"/>
        <item x="27"/>
        <item x="9"/>
        <item x="10"/>
        <item x="30"/>
        <item x="23"/>
        <item x="28"/>
        <item x="20"/>
        <item x="16"/>
        <item x="13"/>
        <item x="0"/>
        <item x="15"/>
        <item x="14"/>
        <item x="6"/>
        <item x="17"/>
        <item x="22"/>
        <item x="1"/>
        <item x="11"/>
        <item x="7"/>
        <item x="12"/>
        <item x="5"/>
        <item x="2"/>
        <item x="8"/>
        <item x="3"/>
        <item x="2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61">
    <i>
      <x/>
      <x v="14"/>
      <x v="46"/>
    </i>
    <i r="2">
      <x v="53"/>
    </i>
    <i r="2">
      <x v="68"/>
    </i>
    <i r="2">
      <x v="83"/>
    </i>
    <i t="default" r="1">
      <x v="14"/>
    </i>
    <i r="1">
      <x v="33"/>
      <x v="19"/>
    </i>
    <i r="2">
      <x v="45"/>
    </i>
    <i r="2">
      <x v="55"/>
    </i>
    <i r="2">
      <x v="70"/>
    </i>
    <i t="default" r="1">
      <x v="33"/>
    </i>
    <i r="1">
      <x v="24"/>
      <x v="47"/>
    </i>
    <i r="2">
      <x v="49"/>
    </i>
    <i t="default" r="1">
      <x v="24"/>
    </i>
    <i r="1">
      <x v="27"/>
      <x v="3"/>
    </i>
    <i r="2">
      <x v="84"/>
    </i>
    <i t="default" r="1">
      <x v="27"/>
    </i>
    <i r="1">
      <x v="17"/>
      <x v="69"/>
    </i>
    <i t="default" r="1">
      <x v="17"/>
    </i>
    <i r="1">
      <x v="32"/>
      <x v="35"/>
    </i>
    <i t="default" r="1">
      <x v="32"/>
    </i>
    <i t="default">
      <x/>
    </i>
    <i>
      <x v="1"/>
      <x/>
      <x v="89"/>
    </i>
    <i r="2">
      <x v="91"/>
    </i>
    <i t="default" r="1">
      <x/>
    </i>
    <i r="1">
      <x v="1"/>
      <x v="1"/>
    </i>
    <i r="2">
      <x v="18"/>
    </i>
    <i r="2">
      <x v="21"/>
    </i>
    <i r="2">
      <x v="80"/>
    </i>
    <i t="default" r="1">
      <x v="1"/>
    </i>
    <i r="1">
      <x v="2"/>
      <x v="30"/>
    </i>
    <i r="2">
      <x v="34"/>
    </i>
    <i t="default" r="1">
      <x v="2"/>
    </i>
    <i r="1">
      <x v="4"/>
      <x v="58"/>
    </i>
    <i r="2">
      <x v="63"/>
    </i>
    <i t="default" r="1">
      <x v="4"/>
    </i>
    <i r="1">
      <x v="5"/>
      <x v="86"/>
    </i>
    <i t="default" r="1">
      <x v="5"/>
    </i>
    <i r="1">
      <x v="3"/>
      <x v="32"/>
    </i>
    <i r="2">
      <x v="90"/>
    </i>
    <i t="default" r="1">
      <x v="3"/>
    </i>
    <i r="1">
      <x v="6"/>
      <x v="72"/>
    </i>
    <i t="default" r="1">
      <x v="6"/>
    </i>
    <i t="default">
      <x v="1"/>
    </i>
    <i>
      <x v="2"/>
      <x v="51"/>
      <x v="88"/>
    </i>
    <i t="default" r="1">
      <x v="51"/>
    </i>
    <i t="default">
      <x v="2"/>
    </i>
    <i>
      <x v="3"/>
      <x v="40"/>
      <x v="7"/>
    </i>
    <i r="2">
      <x v="57"/>
    </i>
    <i r="2">
      <x v="79"/>
    </i>
    <i t="default" r="1">
      <x v="40"/>
    </i>
    <i r="1">
      <x v="43"/>
      <x v="4"/>
    </i>
    <i t="default" r="1">
      <x v="43"/>
    </i>
    <i r="1">
      <x v="44"/>
      <x v="85"/>
    </i>
    <i t="default" r="1">
      <x v="44"/>
    </i>
    <i r="1">
      <x v="30"/>
      <x v="59"/>
    </i>
    <i t="default" r="1">
      <x v="30"/>
    </i>
    <i t="default">
      <x v="3"/>
    </i>
    <i>
      <x v="4"/>
      <x v="13"/>
      <x v="24"/>
    </i>
    <i r="2">
      <x v="33"/>
    </i>
    <i r="2">
      <x v="37"/>
    </i>
    <i r="2">
      <x v="41"/>
    </i>
    <i r="2">
      <x v="42"/>
    </i>
    <i r="2">
      <x v="48"/>
    </i>
    <i r="2">
      <x v="81"/>
    </i>
    <i r="2">
      <x v="92"/>
    </i>
    <i t="default" r="1">
      <x v="13"/>
    </i>
    <i r="1">
      <x v="31"/>
      <x v="26"/>
    </i>
    <i r="2">
      <x v="44"/>
    </i>
    <i r="2">
      <x v="73"/>
    </i>
    <i t="default" r="1">
      <x v="31"/>
    </i>
    <i r="1">
      <x v="29"/>
      <x v="25"/>
    </i>
    <i r="2">
      <x v="67"/>
    </i>
    <i t="default" r="1">
      <x v="29"/>
    </i>
    <i r="1">
      <x v="42"/>
      <x v="20"/>
    </i>
    <i r="2">
      <x v="38"/>
    </i>
    <i t="default" r="1">
      <x v="42"/>
    </i>
    <i r="1">
      <x v="26"/>
      <x v="31"/>
    </i>
    <i t="default" r="1">
      <x v="26"/>
    </i>
    <i r="1">
      <x v="39"/>
      <x v="16"/>
    </i>
    <i t="default" r="1">
      <x v="39"/>
    </i>
    <i r="1">
      <x v="38"/>
      <x v="43"/>
    </i>
    <i t="default" r="1">
      <x v="38"/>
    </i>
    <i t="default">
      <x v="4"/>
    </i>
    <i>
      <x v="5"/>
      <x v="50"/>
      <x v="12"/>
    </i>
    <i t="default" r="1">
      <x v="50"/>
    </i>
    <i r="1">
      <x v="45"/>
      <x v="8"/>
    </i>
    <i t="default" r="1">
      <x v="45"/>
    </i>
    <i r="1">
      <x v="36"/>
      <x v="52"/>
    </i>
    <i t="default" r="1">
      <x v="36"/>
    </i>
    <i r="1">
      <x v="41"/>
      <x v="76"/>
    </i>
    <i t="default" r="1">
      <x v="41"/>
    </i>
    <i t="default">
      <x v="5"/>
    </i>
    <i>
      <x v="6"/>
      <x v="23"/>
      <x v="51"/>
    </i>
    <i t="default" r="1">
      <x v="23"/>
    </i>
    <i t="default">
      <x v="6"/>
    </i>
    <i>
      <x v="7"/>
      <x v="25"/>
      <x v="75"/>
    </i>
    <i t="default" r="1">
      <x v="25"/>
    </i>
    <i r="1">
      <x v="19"/>
      <x v="65"/>
    </i>
    <i t="default" r="1">
      <x v="19"/>
    </i>
    <i t="default">
      <x v="7"/>
    </i>
    <i>
      <x v="8"/>
      <x v="20"/>
      <x v="9"/>
    </i>
    <i t="default" r="1">
      <x v="20"/>
    </i>
    <i t="default">
      <x v="8"/>
    </i>
    <i>
      <x v="9"/>
      <x v="7"/>
      <x v="28"/>
    </i>
    <i r="2">
      <x v="50"/>
    </i>
    <i r="2">
      <x v="61"/>
    </i>
    <i r="2">
      <x v="64"/>
    </i>
    <i r="2">
      <x v="74"/>
    </i>
    <i t="default" r="1">
      <x v="7"/>
    </i>
    <i r="1">
      <x v="8"/>
      <x v="62"/>
    </i>
    <i t="default" r="1">
      <x v="8"/>
    </i>
    <i r="1">
      <x v="10"/>
      <x v="39"/>
    </i>
    <i r="2">
      <x v="87"/>
    </i>
    <i t="default" r="1">
      <x v="10"/>
    </i>
    <i r="1">
      <x v="9"/>
      <x v="14"/>
    </i>
    <i r="2">
      <x v="78"/>
    </i>
    <i t="default" r="1">
      <x v="9"/>
    </i>
    <i r="1">
      <x v="12"/>
      <x v="36"/>
    </i>
    <i t="default" r="1">
      <x v="12"/>
    </i>
    <i r="1">
      <x v="11"/>
      <x v="77"/>
    </i>
    <i t="default" r="1">
      <x v="11"/>
    </i>
    <i t="default">
      <x v="9"/>
    </i>
    <i>
      <x v="10"/>
      <x v="34"/>
      <x v="22"/>
    </i>
    <i t="default" r="1">
      <x v="34"/>
    </i>
    <i r="1">
      <x v="18"/>
      <x v="6"/>
    </i>
    <i t="default" r="1">
      <x v="18"/>
    </i>
    <i t="default">
      <x v="10"/>
    </i>
    <i>
      <x v="11"/>
      <x v="15"/>
      <x/>
    </i>
    <i r="2">
      <x v="2"/>
    </i>
    <i r="2">
      <x v="10"/>
    </i>
    <i r="2">
      <x v="12"/>
    </i>
    <i r="2">
      <x v="13"/>
    </i>
    <i r="2">
      <x v="23"/>
    </i>
    <i t="default" r="1">
      <x v="15"/>
    </i>
    <i r="1">
      <x v="28"/>
      <x v="5"/>
    </i>
    <i r="2">
      <x v="11"/>
    </i>
    <i r="2">
      <x v="82"/>
    </i>
    <i t="default" r="1">
      <x v="28"/>
    </i>
    <i r="1">
      <x v="22"/>
      <x v="27"/>
    </i>
    <i t="default" r="1">
      <x v="22"/>
    </i>
    <i r="1">
      <x v="21"/>
      <x v="54"/>
    </i>
    <i r="2">
      <x v="56"/>
    </i>
    <i t="default" r="1">
      <x v="21"/>
    </i>
    <i r="1">
      <x v="37"/>
      <x v="60"/>
    </i>
    <i t="default" r="1">
      <x v="37"/>
    </i>
    <i r="1">
      <x v="16"/>
      <x v="66"/>
    </i>
    <i t="default" r="1">
      <x v="16"/>
    </i>
    <i t="default">
      <x v="11"/>
    </i>
    <i>
      <x v="12"/>
      <x v="48"/>
      <x v="15"/>
    </i>
    <i t="default" r="1">
      <x v="48"/>
    </i>
    <i r="1">
      <x v="47"/>
      <x v="71"/>
    </i>
    <i t="default" r="1">
      <x v="47"/>
    </i>
    <i r="1">
      <x v="35"/>
      <x v="29"/>
    </i>
    <i t="default" r="1">
      <x v="35"/>
    </i>
    <i r="1">
      <x v="46"/>
      <x v="17"/>
    </i>
    <i t="default" r="1">
      <x v="46"/>
    </i>
    <i t="default">
      <x v="12"/>
    </i>
    <i>
      <x v="13"/>
      <x v="49"/>
      <x v="40"/>
    </i>
    <i t="default" r="1">
      <x v="49"/>
    </i>
    <i t="default">
      <x v="13"/>
    </i>
    <i t="grand">
      <x/>
    </i>
  </rowItems>
  <colFields count="1">
    <field x="18"/>
  </colFields>
  <col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D4" sqref="D4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44" t="s">
        <v>336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162"/>
    </row>
    <row r="2" spans="1:30" ht="23.25">
      <c r="A2" s="164"/>
      <c r="B2" s="164"/>
      <c r="C2" s="82" t="s">
        <v>473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2559</v>
      </c>
      <c r="B4" s="272">
        <v>118</v>
      </c>
      <c r="C4" s="272">
        <v>91</v>
      </c>
      <c r="D4" s="272">
        <v>103</v>
      </c>
      <c r="E4" s="272">
        <v>44</v>
      </c>
      <c r="F4" s="272">
        <v>30</v>
      </c>
      <c r="G4" s="272">
        <v>76</v>
      </c>
      <c r="H4" s="272">
        <v>165</v>
      </c>
      <c r="I4" s="272">
        <v>221</v>
      </c>
      <c r="J4" s="272">
        <v>152</v>
      </c>
      <c r="K4" s="272">
        <v>119</v>
      </c>
      <c r="L4" s="272">
        <v>44</v>
      </c>
      <c r="M4" s="272">
        <v>21</v>
      </c>
      <c r="N4" s="121">
        <f t="shared" ref="N4:N13" si="0">SUM(B4:M4)</f>
        <v>1184</v>
      </c>
      <c r="S4" s="107"/>
      <c r="T4" s="39"/>
    </row>
    <row r="5" spans="1:30" ht="23.25">
      <c r="A5" s="169">
        <v>2560</v>
      </c>
      <c r="B5" s="272">
        <v>16</v>
      </c>
      <c r="C5" s="272">
        <v>9</v>
      </c>
      <c r="D5" s="272">
        <v>10</v>
      </c>
      <c r="E5" s="272">
        <v>24</v>
      </c>
      <c r="F5" s="272">
        <v>47</v>
      </c>
      <c r="G5" s="272">
        <v>186</v>
      </c>
      <c r="H5" s="272">
        <v>139</v>
      </c>
      <c r="I5" s="272">
        <v>115</v>
      </c>
      <c r="J5" s="272">
        <v>44</v>
      </c>
      <c r="K5" s="272">
        <v>18</v>
      </c>
      <c r="L5" s="272">
        <v>6</v>
      </c>
      <c r="M5" s="272">
        <v>3</v>
      </c>
      <c r="N5" s="121">
        <f t="shared" si="0"/>
        <v>617</v>
      </c>
      <c r="S5" s="107"/>
      <c r="T5" s="39"/>
    </row>
    <row r="6" spans="1:30" ht="23.25">
      <c r="A6" s="169">
        <v>2561</v>
      </c>
      <c r="B6" s="272">
        <v>5</v>
      </c>
      <c r="C6" s="272">
        <v>7</v>
      </c>
      <c r="D6" s="272">
        <v>6</v>
      </c>
      <c r="E6" s="272">
        <v>28</v>
      </c>
      <c r="F6" s="272">
        <v>184</v>
      </c>
      <c r="G6" s="272">
        <v>370</v>
      </c>
      <c r="H6" s="272">
        <v>269</v>
      </c>
      <c r="I6" s="272">
        <v>232</v>
      </c>
      <c r="J6" s="272">
        <v>132</v>
      </c>
      <c r="K6" s="272">
        <v>46</v>
      </c>
      <c r="L6" s="272">
        <v>52</v>
      </c>
      <c r="M6" s="272">
        <v>60</v>
      </c>
      <c r="N6" s="121">
        <f t="shared" si="0"/>
        <v>1391</v>
      </c>
      <c r="P6" s="107"/>
      <c r="S6" s="122"/>
      <c r="T6" s="39"/>
    </row>
    <row r="7" spans="1:30" ht="23.25">
      <c r="A7" s="169">
        <v>2562</v>
      </c>
      <c r="B7" s="272">
        <v>49</v>
      </c>
      <c r="C7" s="272">
        <v>77</v>
      </c>
      <c r="D7" s="272">
        <v>82</v>
      </c>
      <c r="E7" s="272">
        <v>96</v>
      </c>
      <c r="F7" s="272">
        <v>275</v>
      </c>
      <c r="G7" s="272">
        <v>822</v>
      </c>
      <c r="H7" s="272">
        <v>863</v>
      </c>
      <c r="I7" s="272">
        <v>565</v>
      </c>
      <c r="J7" s="272">
        <v>462</v>
      </c>
      <c r="K7" s="272">
        <v>308</v>
      </c>
      <c r="L7" s="272">
        <v>142</v>
      </c>
      <c r="M7" s="272">
        <v>60</v>
      </c>
      <c r="N7" s="121">
        <f t="shared" si="0"/>
        <v>3801</v>
      </c>
      <c r="P7" s="107"/>
      <c r="S7" s="122"/>
      <c r="T7" s="39"/>
    </row>
    <row r="8" spans="1:30" ht="23.25">
      <c r="A8" s="169">
        <v>2563</v>
      </c>
      <c r="B8" s="272">
        <v>59</v>
      </c>
      <c r="C8" s="272">
        <v>49</v>
      </c>
      <c r="D8" s="272">
        <v>67</v>
      </c>
      <c r="E8" s="272">
        <v>126</v>
      </c>
      <c r="F8" s="272">
        <v>207</v>
      </c>
      <c r="G8" s="272">
        <v>228</v>
      </c>
      <c r="H8" s="272">
        <v>352</v>
      </c>
      <c r="I8" s="272">
        <v>296</v>
      </c>
      <c r="J8" s="272">
        <v>171</v>
      </c>
      <c r="K8" s="272">
        <v>49</v>
      </c>
      <c r="L8" s="272">
        <v>25</v>
      </c>
      <c r="M8" s="272">
        <v>9</v>
      </c>
      <c r="N8" s="121">
        <f t="shared" si="0"/>
        <v>1638</v>
      </c>
      <c r="P8" s="122"/>
      <c r="S8" s="122"/>
      <c r="T8" s="39"/>
    </row>
    <row r="9" spans="1:30" ht="23.25">
      <c r="A9" s="273" t="s">
        <v>337</v>
      </c>
      <c r="B9" s="274">
        <f>MEDIAN(B4:B8)</f>
        <v>49</v>
      </c>
      <c r="C9" s="274">
        <f t="shared" ref="C9:M9" si="1">MEDIAN(C4:C8)</f>
        <v>49</v>
      </c>
      <c r="D9" s="274">
        <f t="shared" si="1"/>
        <v>67</v>
      </c>
      <c r="E9" s="274">
        <f t="shared" si="1"/>
        <v>44</v>
      </c>
      <c r="F9" s="274">
        <f t="shared" si="1"/>
        <v>184</v>
      </c>
      <c r="G9" s="274">
        <f t="shared" si="1"/>
        <v>228</v>
      </c>
      <c r="H9" s="274">
        <f t="shared" si="1"/>
        <v>269</v>
      </c>
      <c r="I9" s="274">
        <f t="shared" si="1"/>
        <v>232</v>
      </c>
      <c r="J9" s="274">
        <f t="shared" si="1"/>
        <v>152</v>
      </c>
      <c r="K9" s="274">
        <f t="shared" si="1"/>
        <v>49</v>
      </c>
      <c r="L9" s="274">
        <f t="shared" si="1"/>
        <v>44</v>
      </c>
      <c r="M9" s="274">
        <f t="shared" si="1"/>
        <v>21</v>
      </c>
      <c r="N9" s="275">
        <f>SUM(B9:M9)</f>
        <v>1388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7</v>
      </c>
      <c r="D10" s="108">
        <f t="shared" si="2"/>
        <v>6</v>
      </c>
      <c r="E10" s="108">
        <f t="shared" si="2"/>
        <v>24</v>
      </c>
      <c r="F10" s="108">
        <f t="shared" si="2"/>
        <v>30</v>
      </c>
      <c r="G10" s="108">
        <f t="shared" si="2"/>
        <v>76</v>
      </c>
      <c r="H10" s="108">
        <f t="shared" si="2"/>
        <v>139</v>
      </c>
      <c r="I10" s="108">
        <f t="shared" si="2"/>
        <v>115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473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39.200000000000003</v>
      </c>
      <c r="C11" s="109">
        <f>(P11*C9)/N9</f>
        <v>39.200000000000003</v>
      </c>
      <c r="D11" s="109">
        <f>(P11*D9)/N9</f>
        <v>53.6</v>
      </c>
      <c r="E11" s="109">
        <f>(P11*E9)/N9</f>
        <v>35.200000000000003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121.60000000000001</v>
      </c>
      <c r="K11" s="109">
        <f>(P11*K9)/N9</f>
        <v>39.200000000000003</v>
      </c>
      <c r="L11" s="109">
        <f>(P11*L9)/N9</f>
        <v>35.200000000000003</v>
      </c>
      <c r="M11" s="109">
        <f>(P11*M9)/N9</f>
        <v>16.8</v>
      </c>
      <c r="N11" s="144">
        <f t="shared" si="0"/>
        <v>1110.4000000000001</v>
      </c>
      <c r="P11" s="216">
        <f>0.8*N9</f>
        <v>1110.4000000000001</v>
      </c>
      <c r="Q11" s="217">
        <f>P11*100000/1305058</f>
        <v>85.084341079093818</v>
      </c>
      <c r="S11" s="107"/>
      <c r="T11" s="39"/>
    </row>
    <row r="12" spans="1:30" ht="23.25">
      <c r="A12" s="171" t="s">
        <v>154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2564</v>
      </c>
      <c r="B13" s="135">
        <v>5</v>
      </c>
      <c r="C13" s="135">
        <v>3</v>
      </c>
      <c r="D13" s="135">
        <v>6</v>
      </c>
      <c r="E13" s="135">
        <v>4</v>
      </c>
      <c r="F13" s="135">
        <v>19</v>
      </c>
      <c r="G13" s="135">
        <v>49</v>
      </c>
      <c r="H13" s="135">
        <v>29</v>
      </c>
      <c r="I13" s="269">
        <v>45</v>
      </c>
      <c r="J13" s="269">
        <v>7</v>
      </c>
      <c r="K13" s="269"/>
      <c r="L13" s="269"/>
      <c r="M13" s="269"/>
      <c r="N13" s="135">
        <f t="shared" si="0"/>
        <v>167</v>
      </c>
      <c r="O13" s="124"/>
      <c r="P13" s="125">
        <f>N9-21</f>
        <v>1367</v>
      </c>
      <c r="S13" s="124"/>
      <c r="T13" s="125"/>
    </row>
    <row r="14" spans="1:30" s="165" customFormat="1" ht="23.25">
      <c r="A14" s="173" t="s">
        <v>338</v>
      </c>
      <c r="B14" s="218">
        <f>B13</f>
        <v>5</v>
      </c>
      <c r="C14" s="218">
        <f>B13+C13</f>
        <v>8</v>
      </c>
      <c r="D14" s="218">
        <f>B13+C13+D13</f>
        <v>14</v>
      </c>
      <c r="E14" s="136">
        <f>SUM(B13:E13)</f>
        <v>18</v>
      </c>
      <c r="F14" s="136">
        <f>SUM(B13:F13)</f>
        <v>37</v>
      </c>
      <c r="G14" s="136">
        <f>SUM(B13:G13)</f>
        <v>86</v>
      </c>
      <c r="H14" s="136">
        <f>SUM(B13:H13)</f>
        <v>115</v>
      </c>
      <c r="I14" s="136">
        <f>SUM(B13:I13)</f>
        <v>160</v>
      </c>
      <c r="J14" s="136">
        <f>SUM(B13:J13)</f>
        <v>167</v>
      </c>
      <c r="K14" s="136">
        <f>SUM(B13:K13)</f>
        <v>167</v>
      </c>
      <c r="L14" s="136">
        <f>SUM(B13:L13)</f>
        <v>167</v>
      </c>
      <c r="M14" s="136">
        <f>SUM(B13:M13)</f>
        <v>167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155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339</v>
      </c>
      <c r="R1" s="349" t="s">
        <v>340</v>
      </c>
      <c r="S1" s="349"/>
      <c r="T1" s="349"/>
      <c r="U1" s="349"/>
      <c r="V1" s="349"/>
      <c r="W1" s="349"/>
    </row>
    <row r="2" spans="1:26" ht="24">
      <c r="B2" s="82" t="s">
        <v>474</v>
      </c>
      <c r="R2" s="43"/>
      <c r="S2" s="43"/>
      <c r="T2" s="350" t="s">
        <v>359</v>
      </c>
      <c r="U2" s="351"/>
      <c r="V2" s="351"/>
      <c r="W2" s="352"/>
    </row>
    <row r="3" spans="1:26" ht="24">
      <c r="A3" s="19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f t="shared" ref="B5:L5" si="0">B6+B7</f>
        <v>1</v>
      </c>
      <c r="C5" s="148">
        <f t="shared" si="0"/>
        <v>2</v>
      </c>
      <c r="D5" s="329">
        <f t="shared" si="0"/>
        <v>0</v>
      </c>
      <c r="E5" s="148">
        <v>1</v>
      </c>
      <c r="F5" s="148">
        <f t="shared" si="0"/>
        <v>1</v>
      </c>
      <c r="G5" s="148">
        <f t="shared" si="0"/>
        <v>7</v>
      </c>
      <c r="H5" s="148">
        <f t="shared" si="0"/>
        <v>4</v>
      </c>
      <c r="I5" s="148">
        <f t="shared" si="0"/>
        <v>2</v>
      </c>
      <c r="J5" s="148">
        <v>0</v>
      </c>
      <c r="K5" s="328">
        <f t="shared" si="0"/>
        <v>0</v>
      </c>
      <c r="L5" s="328">
        <f t="shared" si="0"/>
        <v>0</v>
      </c>
      <c r="M5" s="328">
        <v>0</v>
      </c>
      <c r="N5" s="149">
        <f t="shared" ref="N5:N27" si="1">SUM(B5:M5)</f>
        <v>18</v>
      </c>
      <c r="O5" s="150">
        <f t="shared" ref="O5:O27" si="2">V5</f>
        <v>11.528632640120923</v>
      </c>
      <c r="R5" s="26" t="s">
        <v>21</v>
      </c>
      <c r="S5" s="5">
        <f>S6+S7</f>
        <v>156133</v>
      </c>
      <c r="T5" s="119">
        <f>T6+T7</f>
        <v>18</v>
      </c>
      <c r="U5" s="47">
        <v>0</v>
      </c>
      <c r="V5" s="48">
        <f>T5*100000/S5</f>
        <v>11.528632640120923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2</v>
      </c>
      <c r="D6" s="246">
        <v>0</v>
      </c>
      <c r="E6" s="246">
        <v>0</v>
      </c>
      <c r="F6" s="246">
        <v>1</v>
      </c>
      <c r="G6" s="246">
        <v>1</v>
      </c>
      <c r="H6" s="246">
        <v>0</v>
      </c>
      <c r="I6" s="247">
        <v>0</v>
      </c>
      <c r="J6" s="152">
        <v>0</v>
      </c>
      <c r="K6" s="152"/>
      <c r="L6" s="152"/>
      <c r="M6" s="152"/>
      <c r="N6" s="153">
        <f t="shared" si="1"/>
        <v>5</v>
      </c>
      <c r="O6" s="154">
        <f t="shared" si="2"/>
        <v>14.470104763558489</v>
      </c>
      <c r="R6" s="28" t="s">
        <v>57</v>
      </c>
      <c r="S6" s="7">
        <v>34554</v>
      </c>
      <c r="T6" s="27">
        <f>N6</f>
        <v>5</v>
      </c>
      <c r="U6" s="120">
        <v>0</v>
      </c>
      <c r="V6" s="51">
        <f>T6*100000/S6</f>
        <v>14.470104763558489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1</v>
      </c>
      <c r="F7" s="246">
        <v>0</v>
      </c>
      <c r="G7" s="246">
        <v>6</v>
      </c>
      <c r="H7" s="246">
        <v>4</v>
      </c>
      <c r="I7" s="247">
        <v>2</v>
      </c>
      <c r="J7" s="152">
        <v>0</v>
      </c>
      <c r="K7" s="152"/>
      <c r="L7" s="152"/>
      <c r="M7" s="152"/>
      <c r="N7" s="153">
        <f t="shared" si="1"/>
        <v>13</v>
      </c>
      <c r="O7" s="154">
        <f t="shared" si="2"/>
        <v>10.692636063793913</v>
      </c>
      <c r="R7" s="28" t="s">
        <v>22</v>
      </c>
      <c r="S7" s="7">
        <v>121579</v>
      </c>
      <c r="T7" s="27">
        <f t="shared" ref="T7:T26" si="3">N7</f>
        <v>13</v>
      </c>
      <c r="U7" s="50">
        <v>0</v>
      </c>
      <c r="V7" s="51">
        <f t="shared" ref="V7:V26" si="4">T7*100000/S7</f>
        <v>10.692636063793913</v>
      </c>
      <c r="W7" s="49">
        <v>0</v>
      </c>
      <c r="X7" s="41"/>
      <c r="Z7" s="251"/>
    </row>
    <row r="8" spans="1:26" ht="24">
      <c r="A8" s="151" t="s">
        <v>23</v>
      </c>
      <c r="B8" s="246">
        <v>1</v>
      </c>
      <c r="C8" s="246">
        <v>0</v>
      </c>
      <c r="D8" s="246">
        <v>1</v>
      </c>
      <c r="E8" s="246">
        <v>0</v>
      </c>
      <c r="F8" s="246">
        <v>5</v>
      </c>
      <c r="G8" s="246">
        <v>4</v>
      </c>
      <c r="H8" s="246">
        <v>1</v>
      </c>
      <c r="I8" s="247">
        <v>9</v>
      </c>
      <c r="J8" s="152">
        <v>1</v>
      </c>
      <c r="K8" s="152"/>
      <c r="L8" s="152"/>
      <c r="M8" s="152"/>
      <c r="N8" s="153">
        <f t="shared" si="1"/>
        <v>22</v>
      </c>
      <c r="O8" s="154">
        <f t="shared" si="2"/>
        <v>22.370227261172403</v>
      </c>
      <c r="R8" s="29" t="s">
        <v>23</v>
      </c>
      <c r="S8" s="12">
        <v>98345</v>
      </c>
      <c r="T8" s="27">
        <f t="shared" si="3"/>
        <v>22</v>
      </c>
      <c r="U8" s="52">
        <v>0</v>
      </c>
      <c r="V8" s="51">
        <f t="shared" si="4"/>
        <v>22.370227261172403</v>
      </c>
      <c r="W8" s="49">
        <v>0</v>
      </c>
      <c r="X8" s="41"/>
      <c r="Z8" s="251"/>
    </row>
    <row r="9" spans="1:26" ht="24">
      <c r="A9" s="151" t="s">
        <v>31</v>
      </c>
      <c r="B9" s="248">
        <v>1</v>
      </c>
      <c r="C9" s="248">
        <v>0</v>
      </c>
      <c r="D9" s="246">
        <v>2</v>
      </c>
      <c r="E9" s="248">
        <v>0</v>
      </c>
      <c r="F9" s="246">
        <v>1</v>
      </c>
      <c r="G9" s="246">
        <v>13</v>
      </c>
      <c r="H9" s="248">
        <v>10</v>
      </c>
      <c r="I9" s="247">
        <v>5</v>
      </c>
      <c r="J9" s="152">
        <v>2</v>
      </c>
      <c r="K9" s="152"/>
      <c r="L9" s="152"/>
      <c r="M9" s="152"/>
      <c r="N9" s="153">
        <f t="shared" si="1"/>
        <v>34</v>
      </c>
      <c r="O9" s="154">
        <f t="shared" si="2"/>
        <v>63.337121141558463</v>
      </c>
      <c r="R9" s="29" t="s">
        <v>31</v>
      </c>
      <c r="S9" s="12">
        <v>53681</v>
      </c>
      <c r="T9" s="27">
        <f t="shared" si="3"/>
        <v>34</v>
      </c>
      <c r="U9" s="52">
        <v>0</v>
      </c>
      <c r="V9" s="51">
        <f t="shared" si="4"/>
        <v>63.337121141558463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2</v>
      </c>
      <c r="C10" s="248">
        <v>0</v>
      </c>
      <c r="D10" s="246">
        <v>1</v>
      </c>
      <c r="E10" s="248">
        <v>0</v>
      </c>
      <c r="F10" s="246">
        <v>6</v>
      </c>
      <c r="G10" s="246">
        <v>16</v>
      </c>
      <c r="H10" s="248">
        <v>4</v>
      </c>
      <c r="I10" s="247">
        <v>11</v>
      </c>
      <c r="J10" s="152">
        <v>3</v>
      </c>
      <c r="K10" s="152"/>
      <c r="L10" s="152"/>
      <c r="M10" s="152"/>
      <c r="N10" s="153">
        <f t="shared" si="1"/>
        <v>43</v>
      </c>
      <c r="O10" s="154">
        <f t="shared" si="2"/>
        <v>53.324735236488998</v>
      </c>
      <c r="R10" s="29" t="s">
        <v>24</v>
      </c>
      <c r="S10" s="12">
        <v>80638</v>
      </c>
      <c r="T10" s="27">
        <f t="shared" si="3"/>
        <v>43</v>
      </c>
      <c r="U10" s="52">
        <v>0</v>
      </c>
      <c r="V10" s="51">
        <f t="shared" si="4"/>
        <v>53.324735236488998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>
        <v>3</v>
      </c>
      <c r="G11" s="246">
        <v>3</v>
      </c>
      <c r="H11" s="248">
        <v>0</v>
      </c>
      <c r="I11" s="247">
        <v>1</v>
      </c>
      <c r="J11" s="152">
        <v>0</v>
      </c>
      <c r="K11" s="152"/>
      <c r="L11" s="152"/>
      <c r="M11" s="152"/>
      <c r="N11" s="153">
        <f t="shared" si="1"/>
        <v>7</v>
      </c>
      <c r="O11" s="154">
        <f t="shared" si="2"/>
        <v>10.237959428429351</v>
      </c>
      <c r="R11" s="29" t="s">
        <v>25</v>
      </c>
      <c r="S11" s="12">
        <v>68373</v>
      </c>
      <c r="T11" s="27">
        <f t="shared" si="3"/>
        <v>7</v>
      </c>
      <c r="U11" s="52">
        <v>0</v>
      </c>
      <c r="V11" s="51">
        <f t="shared" si="4"/>
        <v>10.237959428429351</v>
      </c>
      <c r="W11" s="49">
        <v>0</v>
      </c>
      <c r="Z11" s="251"/>
    </row>
    <row r="12" spans="1:26" ht="24">
      <c r="A12" s="151" t="s">
        <v>26</v>
      </c>
      <c r="B12" s="248">
        <v>0</v>
      </c>
      <c r="C12" s="248">
        <v>0</v>
      </c>
      <c r="D12" s="246">
        <v>0</v>
      </c>
      <c r="E12" s="248">
        <v>1</v>
      </c>
      <c r="F12" s="246">
        <v>0</v>
      </c>
      <c r="G12" s="246">
        <v>0</v>
      </c>
      <c r="H12" s="248">
        <v>0</v>
      </c>
      <c r="I12" s="247">
        <v>4</v>
      </c>
      <c r="J12" s="152">
        <v>0</v>
      </c>
      <c r="K12" s="152"/>
      <c r="L12" s="152"/>
      <c r="M12" s="152"/>
      <c r="N12" s="153">
        <f t="shared" si="1"/>
        <v>5</v>
      </c>
      <c r="O12" s="154">
        <f t="shared" si="2"/>
        <v>6.8125459846853964</v>
      </c>
      <c r="R12" s="29" t="s">
        <v>26</v>
      </c>
      <c r="S12" s="12">
        <v>73394</v>
      </c>
      <c r="T12" s="27">
        <f t="shared" si="3"/>
        <v>5</v>
      </c>
      <c r="U12" s="52">
        <v>0</v>
      </c>
      <c r="V12" s="51">
        <f t="shared" si="4"/>
        <v>6.8125459846853964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>
        <v>0</v>
      </c>
      <c r="G13" s="246">
        <v>0</v>
      </c>
      <c r="H13" s="248">
        <v>0</v>
      </c>
      <c r="I13" s="247">
        <v>1</v>
      </c>
      <c r="J13" s="152">
        <v>1</v>
      </c>
      <c r="K13" s="152"/>
      <c r="L13" s="152"/>
      <c r="M13" s="152"/>
      <c r="N13" s="153">
        <f t="shared" si="1"/>
        <v>2</v>
      </c>
      <c r="O13" s="154">
        <f t="shared" si="2"/>
        <v>1.8541008074609016</v>
      </c>
      <c r="R13" s="29" t="s">
        <v>27</v>
      </c>
      <c r="S13" s="12">
        <v>107869</v>
      </c>
      <c r="T13" s="27">
        <f t="shared" si="3"/>
        <v>2</v>
      </c>
      <c r="U13" s="52">
        <v>0</v>
      </c>
      <c r="V13" s="51">
        <f t="shared" si="4"/>
        <v>1.8541008074609016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>
        <v>0</v>
      </c>
      <c r="G14" s="246">
        <v>0</v>
      </c>
      <c r="H14" s="248">
        <v>1</v>
      </c>
      <c r="I14" s="247">
        <v>0</v>
      </c>
      <c r="J14" s="152">
        <v>0</v>
      </c>
      <c r="K14" s="152"/>
      <c r="L14" s="152"/>
      <c r="M14" s="152"/>
      <c r="N14" s="153">
        <f t="shared" si="1"/>
        <v>1</v>
      </c>
      <c r="O14" s="154">
        <f t="shared" si="2"/>
        <v>1.7301038062283738</v>
      </c>
      <c r="R14" s="29" t="s">
        <v>34</v>
      </c>
      <c r="S14" s="12">
        <v>57800</v>
      </c>
      <c r="T14" s="27">
        <f t="shared" si="3"/>
        <v>1</v>
      </c>
      <c r="U14" s="52">
        <v>0</v>
      </c>
      <c r="V14" s="51">
        <f t="shared" si="4"/>
        <v>1.7301038062283738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>
        <v>0</v>
      </c>
      <c r="G15" s="246">
        <v>0</v>
      </c>
      <c r="H15" s="248">
        <v>0</v>
      </c>
      <c r="I15" s="247">
        <v>0</v>
      </c>
      <c r="J15" s="152">
        <v>0</v>
      </c>
      <c r="K15" s="152"/>
      <c r="L15" s="152"/>
      <c r="M15" s="152"/>
      <c r="N15" s="153">
        <f t="shared" si="1"/>
        <v>0</v>
      </c>
      <c r="O15" s="154">
        <f t="shared" si="2"/>
        <v>0</v>
      </c>
      <c r="R15" s="29" t="s">
        <v>32</v>
      </c>
      <c r="S15" s="12">
        <v>65683</v>
      </c>
      <c r="T15" s="27">
        <f t="shared" si="3"/>
        <v>0</v>
      </c>
      <c r="U15" s="52">
        <v>0</v>
      </c>
      <c r="V15" s="51">
        <f t="shared" si="4"/>
        <v>0</v>
      </c>
      <c r="W15" s="49">
        <v>0</v>
      </c>
      <c r="Z15" s="251"/>
    </row>
    <row r="16" spans="1:26" ht="24">
      <c r="A16" s="151" t="s">
        <v>28</v>
      </c>
      <c r="B16" s="248">
        <v>0</v>
      </c>
      <c r="C16" s="248">
        <v>0</v>
      </c>
      <c r="D16" s="246">
        <v>0</v>
      </c>
      <c r="E16" s="248">
        <v>2</v>
      </c>
      <c r="F16" s="246">
        <v>1</v>
      </c>
      <c r="G16" s="246">
        <v>0</v>
      </c>
      <c r="H16" s="248">
        <v>0</v>
      </c>
      <c r="I16" s="247">
        <v>1</v>
      </c>
      <c r="J16" s="152">
        <v>0</v>
      </c>
      <c r="K16" s="152"/>
      <c r="L16" s="152"/>
      <c r="M16" s="152"/>
      <c r="N16" s="153">
        <f t="shared" si="1"/>
        <v>4</v>
      </c>
      <c r="O16" s="154">
        <f t="shared" si="2"/>
        <v>3.2917746780232893</v>
      </c>
      <c r="R16" s="29" t="s">
        <v>28</v>
      </c>
      <c r="S16" s="12">
        <v>121515</v>
      </c>
      <c r="T16" s="27">
        <f t="shared" si="3"/>
        <v>4</v>
      </c>
      <c r="U16" s="52">
        <v>0</v>
      </c>
      <c r="V16" s="51">
        <f t="shared" si="4"/>
        <v>3.2917746780232893</v>
      </c>
      <c r="W16" s="49">
        <v>0</v>
      </c>
      <c r="Z16" s="251"/>
    </row>
    <row r="17" spans="1:26" ht="24">
      <c r="A17" s="151" t="s">
        <v>29</v>
      </c>
      <c r="B17" s="248">
        <v>0</v>
      </c>
      <c r="C17" s="248">
        <v>0</v>
      </c>
      <c r="D17" s="246">
        <v>2</v>
      </c>
      <c r="E17" s="248">
        <v>0</v>
      </c>
      <c r="F17" s="246">
        <v>1</v>
      </c>
      <c r="G17" s="246">
        <v>6</v>
      </c>
      <c r="H17" s="248">
        <v>8</v>
      </c>
      <c r="I17" s="247">
        <v>8</v>
      </c>
      <c r="J17" s="152">
        <v>0</v>
      </c>
      <c r="K17" s="152"/>
      <c r="L17" s="152"/>
      <c r="M17" s="152"/>
      <c r="N17" s="153">
        <f t="shared" si="1"/>
        <v>25</v>
      </c>
      <c r="O17" s="154">
        <f t="shared" si="2"/>
        <v>21.473051320592656</v>
      </c>
      <c r="R17" s="29" t="s">
        <v>29</v>
      </c>
      <c r="S17" s="12">
        <v>116425</v>
      </c>
      <c r="T17" s="27">
        <f t="shared" si="3"/>
        <v>25</v>
      </c>
      <c r="U17" s="52">
        <v>0</v>
      </c>
      <c r="V17" s="51">
        <f t="shared" si="4"/>
        <v>21.473051320592656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>
        <v>0</v>
      </c>
      <c r="G18" s="246">
        <v>0</v>
      </c>
      <c r="H18" s="248">
        <v>0</v>
      </c>
      <c r="I18" s="247">
        <v>0</v>
      </c>
      <c r="J18" s="152">
        <v>0</v>
      </c>
      <c r="K18" s="152"/>
      <c r="L18" s="152"/>
      <c r="M18" s="152"/>
      <c r="N18" s="153">
        <f t="shared" si="1"/>
        <v>0</v>
      </c>
      <c r="O18" s="154">
        <f t="shared" si="2"/>
        <v>0</v>
      </c>
      <c r="R18" s="29" t="s">
        <v>33</v>
      </c>
      <c r="S18" s="12">
        <v>23197</v>
      </c>
      <c r="T18" s="27">
        <f t="shared" si="3"/>
        <v>0</v>
      </c>
      <c r="U18" s="52">
        <v>0</v>
      </c>
      <c r="V18" s="51">
        <f t="shared" si="4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>
        <v>1</v>
      </c>
      <c r="G19" s="246">
        <v>0</v>
      </c>
      <c r="H19" s="246">
        <v>0</v>
      </c>
      <c r="I19" s="247">
        <v>1</v>
      </c>
      <c r="J19" s="152">
        <v>0</v>
      </c>
      <c r="K19" s="152"/>
      <c r="L19" s="152"/>
      <c r="M19" s="152"/>
      <c r="N19" s="153">
        <f t="shared" si="1"/>
        <v>2</v>
      </c>
      <c r="O19" s="154">
        <f t="shared" si="2"/>
        <v>7.1415818603820744</v>
      </c>
      <c r="R19" s="29" t="s">
        <v>58</v>
      </c>
      <c r="S19" s="12">
        <v>28005</v>
      </c>
      <c r="T19" s="27">
        <f t="shared" si="3"/>
        <v>2</v>
      </c>
      <c r="U19" s="52">
        <v>0</v>
      </c>
      <c r="V19" s="51">
        <f t="shared" si="4"/>
        <v>7.1415818603820744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>
        <v>0</v>
      </c>
      <c r="G20" s="246">
        <v>0</v>
      </c>
      <c r="H20" s="248">
        <v>0</v>
      </c>
      <c r="I20" s="247">
        <v>0</v>
      </c>
      <c r="J20" s="152">
        <v>0</v>
      </c>
      <c r="K20" s="152"/>
      <c r="L20" s="152"/>
      <c r="M20" s="152"/>
      <c r="N20" s="153">
        <f t="shared" si="1"/>
        <v>0</v>
      </c>
      <c r="O20" s="154">
        <f t="shared" si="2"/>
        <v>0</v>
      </c>
      <c r="R20" s="29" t="s">
        <v>30</v>
      </c>
      <c r="S20" s="12">
        <v>74504</v>
      </c>
      <c r="T20" s="27">
        <f t="shared" si="3"/>
        <v>0</v>
      </c>
      <c r="U20" s="52">
        <v>0</v>
      </c>
      <c r="V20" s="51">
        <f t="shared" si="4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>
        <v>0</v>
      </c>
      <c r="G21" s="246">
        <v>0</v>
      </c>
      <c r="H21" s="248">
        <v>0</v>
      </c>
      <c r="I21" s="247">
        <v>0</v>
      </c>
      <c r="J21" s="152">
        <v>0</v>
      </c>
      <c r="K21" s="152"/>
      <c r="L21" s="152"/>
      <c r="M21" s="152"/>
      <c r="N21" s="153">
        <f t="shared" si="1"/>
        <v>0</v>
      </c>
      <c r="O21" s="154">
        <f t="shared" si="2"/>
        <v>0</v>
      </c>
      <c r="R21" s="29" t="s">
        <v>35</v>
      </c>
      <c r="S21" s="12">
        <v>22704</v>
      </c>
      <c r="T21" s="27">
        <f t="shared" si="3"/>
        <v>0</v>
      </c>
      <c r="U21" s="52">
        <v>0</v>
      </c>
      <c r="V21" s="51">
        <f t="shared" si="4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1</v>
      </c>
      <c r="D22" s="246">
        <v>0</v>
      </c>
      <c r="E22" s="248">
        <v>0</v>
      </c>
      <c r="F22" s="246">
        <v>0</v>
      </c>
      <c r="G22" s="246">
        <v>0</v>
      </c>
      <c r="H22" s="248">
        <v>0</v>
      </c>
      <c r="I22" s="247">
        <v>1</v>
      </c>
      <c r="J22" s="152">
        <v>0</v>
      </c>
      <c r="K22" s="152"/>
      <c r="L22" s="152"/>
      <c r="M22" s="152"/>
      <c r="N22" s="153">
        <f t="shared" si="1"/>
        <v>2</v>
      </c>
      <c r="O22" s="154">
        <f t="shared" si="2"/>
        <v>5.4246114622040196</v>
      </c>
      <c r="R22" s="11" t="s">
        <v>59</v>
      </c>
      <c r="S22" s="12">
        <v>36869</v>
      </c>
      <c r="T22" s="27">
        <f t="shared" si="3"/>
        <v>2</v>
      </c>
      <c r="U22" s="52">
        <v>0</v>
      </c>
      <c r="V22" s="51">
        <f t="shared" si="4"/>
        <v>5.4246114622040196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>
        <v>0</v>
      </c>
      <c r="G23" s="246">
        <v>0</v>
      </c>
      <c r="H23" s="248">
        <v>0</v>
      </c>
      <c r="I23" s="247">
        <v>0</v>
      </c>
      <c r="J23" s="152">
        <v>0</v>
      </c>
      <c r="K23" s="152"/>
      <c r="L23" s="152"/>
      <c r="M23" s="152"/>
      <c r="N23" s="153">
        <f t="shared" si="1"/>
        <v>0</v>
      </c>
      <c r="O23" s="154">
        <f t="shared" si="2"/>
        <v>0</v>
      </c>
      <c r="R23" s="11" t="s">
        <v>60</v>
      </c>
      <c r="S23" s="12">
        <v>47085</v>
      </c>
      <c r="T23" s="27">
        <f t="shared" si="3"/>
        <v>0</v>
      </c>
      <c r="U23" s="52">
        <v>0</v>
      </c>
      <c r="V23" s="51">
        <f t="shared" si="4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>
        <v>0</v>
      </c>
      <c r="G24" s="246">
        <v>0</v>
      </c>
      <c r="H24" s="248">
        <v>0</v>
      </c>
      <c r="I24" s="247">
        <v>0</v>
      </c>
      <c r="J24" s="152">
        <v>0</v>
      </c>
      <c r="K24" s="152"/>
      <c r="L24" s="152"/>
      <c r="M24" s="152"/>
      <c r="N24" s="153">
        <f t="shared" si="1"/>
        <v>0</v>
      </c>
      <c r="O24" s="154">
        <f t="shared" si="2"/>
        <v>0</v>
      </c>
      <c r="R24" s="11" t="s">
        <v>61</v>
      </c>
      <c r="S24" s="12">
        <v>27802</v>
      </c>
      <c r="T24" s="27">
        <f t="shared" si="3"/>
        <v>0</v>
      </c>
      <c r="U24" s="52">
        <v>0</v>
      </c>
      <c r="V24" s="51">
        <f t="shared" si="4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>
        <v>0</v>
      </c>
      <c r="G25" s="246">
        <v>0</v>
      </c>
      <c r="H25" s="248">
        <v>0</v>
      </c>
      <c r="I25" s="247">
        <v>1</v>
      </c>
      <c r="J25" s="152">
        <v>0</v>
      </c>
      <c r="K25" s="152"/>
      <c r="L25" s="152"/>
      <c r="M25" s="152"/>
      <c r="N25" s="153">
        <f t="shared" si="1"/>
        <v>1</v>
      </c>
      <c r="O25" s="154">
        <f t="shared" si="2"/>
        <v>4.0152579803252362</v>
      </c>
      <c r="R25" s="11" t="s">
        <v>62</v>
      </c>
      <c r="S25" s="12">
        <v>24905</v>
      </c>
      <c r="T25" s="27">
        <f t="shared" si="3"/>
        <v>1</v>
      </c>
      <c r="U25" s="52">
        <v>0</v>
      </c>
      <c r="V25" s="51">
        <f t="shared" si="4"/>
        <v>4.0152579803252362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>
        <v>0</v>
      </c>
      <c r="G26" s="246">
        <v>0</v>
      </c>
      <c r="H26" s="248">
        <v>1</v>
      </c>
      <c r="I26" s="247">
        <v>0</v>
      </c>
      <c r="J26" s="156">
        <v>0</v>
      </c>
      <c r="K26" s="156"/>
      <c r="L26" s="156"/>
      <c r="M26" s="156"/>
      <c r="N26" s="153">
        <f t="shared" si="1"/>
        <v>1</v>
      </c>
      <c r="O26" s="157">
        <f t="shared" si="2"/>
        <v>4.2295816943704265</v>
      </c>
      <c r="R26" s="14" t="s">
        <v>63</v>
      </c>
      <c r="S26" s="12">
        <v>23643</v>
      </c>
      <c r="T26" s="27">
        <f t="shared" si="3"/>
        <v>1</v>
      </c>
      <c r="U26" s="53">
        <v>0</v>
      </c>
      <c r="V26" s="51">
        <f t="shared" si="4"/>
        <v>4.2295816943704265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5">SUM(B6:B26)</f>
        <v>5</v>
      </c>
      <c r="C27" s="95">
        <f t="shared" si="5"/>
        <v>3</v>
      </c>
      <c r="D27" s="95">
        <f t="shared" si="5"/>
        <v>6</v>
      </c>
      <c r="E27" s="95">
        <f t="shared" si="5"/>
        <v>4</v>
      </c>
      <c r="F27" s="95">
        <f t="shared" si="5"/>
        <v>19</v>
      </c>
      <c r="G27" s="95">
        <f t="shared" si="5"/>
        <v>49</v>
      </c>
      <c r="H27" s="95">
        <f t="shared" si="5"/>
        <v>29</v>
      </c>
      <c r="I27" s="95">
        <f t="shared" si="5"/>
        <v>45</v>
      </c>
      <c r="J27" s="95">
        <f t="shared" si="5"/>
        <v>7</v>
      </c>
      <c r="K27" s="95">
        <f t="shared" si="5"/>
        <v>0</v>
      </c>
      <c r="L27" s="95">
        <f t="shared" si="5"/>
        <v>0</v>
      </c>
      <c r="M27" s="95">
        <f t="shared" si="5"/>
        <v>0</v>
      </c>
      <c r="N27" s="95">
        <f t="shared" si="1"/>
        <v>167</v>
      </c>
      <c r="O27" s="96">
        <f t="shared" si="2"/>
        <v>12.76202266596361</v>
      </c>
      <c r="R27" s="94" t="s">
        <v>64</v>
      </c>
      <c r="S27" s="98">
        <f>SUM(S6:S26)</f>
        <v>1308570</v>
      </c>
      <c r="T27" s="98">
        <f>SUM(T6:T26)</f>
        <v>167</v>
      </c>
      <c r="U27" s="98">
        <f>SUM(U6:U26)</f>
        <v>0</v>
      </c>
      <c r="V27" s="99">
        <f>T27*100000/S27</f>
        <v>12.76202266596361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341</v>
      </c>
      <c r="M1" s="83"/>
      <c r="N1" s="271" t="s">
        <v>342</v>
      </c>
    </row>
    <row r="2" spans="1:24">
      <c r="A2" s="42"/>
      <c r="B2" s="82" t="s">
        <v>473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10</v>
      </c>
      <c r="P4" s="36">
        <f t="shared" ref="P4:P10" si="0">O4*100000/N4</f>
        <v>14.204065616289112</v>
      </c>
      <c r="Q4" s="2"/>
      <c r="R4" s="70">
        <f>O4*100/O10</f>
        <v>5.9880239520958085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29</v>
      </c>
      <c r="P5" s="36">
        <f t="shared" si="0"/>
        <v>38.644798681120726</v>
      </c>
      <c r="R5" s="70">
        <f>O5*100/O10</f>
        <v>17.365269461077844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7</v>
      </c>
      <c r="D6" s="6">
        <f>D7+D8</f>
        <v>0</v>
      </c>
      <c r="E6" s="58">
        <f>C6+D6</f>
        <v>7</v>
      </c>
      <c r="F6" s="59">
        <f>E6*100000/B6</f>
        <v>4.4833571378248029</v>
      </c>
      <c r="G6" s="6">
        <f>G7+G8</f>
        <v>11</v>
      </c>
      <c r="H6" s="60">
        <f>C6+D6+G6</f>
        <v>18</v>
      </c>
      <c r="I6" s="61">
        <f>H6*100000/B6</f>
        <v>11.528632640120923</v>
      </c>
      <c r="L6" s="107"/>
      <c r="M6" s="17" t="s">
        <v>36</v>
      </c>
      <c r="N6" s="35">
        <v>84248.338076132117</v>
      </c>
      <c r="O6" s="17">
        <v>41</v>
      </c>
      <c r="P6" s="36">
        <f t="shared" si="0"/>
        <v>48.665648410713828</v>
      </c>
      <c r="R6" s="70">
        <f>O6*100/O10</f>
        <v>24.550898203592816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2</v>
      </c>
      <c r="D7" s="9">
        <v>0</v>
      </c>
      <c r="E7" s="62">
        <f>C7+D7</f>
        <v>2</v>
      </c>
      <c r="F7" s="63">
        <f>E7*100000/B7</f>
        <v>5.7880419054233956</v>
      </c>
      <c r="G7" s="10">
        <v>3</v>
      </c>
      <c r="H7" s="64">
        <f>C7+D7+G7</f>
        <v>5</v>
      </c>
      <c r="I7" s="65">
        <f>H7*100000/B7</f>
        <v>14.470104763558489</v>
      </c>
      <c r="M7" s="17" t="s">
        <v>37</v>
      </c>
      <c r="N7" s="35">
        <v>199998.93546853634</v>
      </c>
      <c r="O7" s="17">
        <v>45</v>
      </c>
      <c r="P7" s="36">
        <f t="shared" si="0"/>
        <v>22.500119760427104</v>
      </c>
      <c r="R7" s="70">
        <f>O7*100/O10</f>
        <v>26.946107784431138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5</v>
      </c>
      <c r="D8" s="9">
        <v>0</v>
      </c>
      <c r="E8" s="62">
        <f t="shared" ref="E8:E27" si="1">C8+D8</f>
        <v>5</v>
      </c>
      <c r="F8" s="63">
        <f t="shared" ref="F8:F27" si="2">E8*100000/B8</f>
        <v>4.1125523322284279</v>
      </c>
      <c r="G8" s="10">
        <v>8</v>
      </c>
      <c r="H8" s="64">
        <f t="shared" ref="H8:H27" si="3">C8+D8+G8</f>
        <v>13</v>
      </c>
      <c r="I8" s="65">
        <f t="shared" ref="I8:I27" si="4">H8*100000/B8</f>
        <v>10.692636063793913</v>
      </c>
      <c r="M8" s="17" t="s">
        <v>38</v>
      </c>
      <c r="N8" s="35">
        <v>444932</v>
      </c>
      <c r="O8" s="17">
        <v>31</v>
      </c>
      <c r="P8" s="36">
        <f t="shared" si="0"/>
        <v>6.9673568095798908</v>
      </c>
      <c r="R8" s="70">
        <f>O8*100/O10</f>
        <v>18.562874251497007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7</v>
      </c>
      <c r="D9" s="9">
        <v>0</v>
      </c>
      <c r="E9" s="62">
        <f t="shared" si="1"/>
        <v>7</v>
      </c>
      <c r="F9" s="63">
        <f t="shared" si="2"/>
        <v>7.11779958310031</v>
      </c>
      <c r="G9" s="10">
        <v>15</v>
      </c>
      <c r="H9" s="64">
        <f t="shared" si="3"/>
        <v>22</v>
      </c>
      <c r="I9" s="65">
        <f t="shared" si="4"/>
        <v>22.370227261172403</v>
      </c>
      <c r="M9" s="17" t="s">
        <v>39</v>
      </c>
      <c r="N9" s="35">
        <v>433946</v>
      </c>
      <c r="O9" s="17">
        <v>11</v>
      </c>
      <c r="P9" s="36">
        <f t="shared" si="0"/>
        <v>2.5348776115000482</v>
      </c>
      <c r="R9" s="70">
        <f>O9*100/O10</f>
        <v>6.5868263473053892</v>
      </c>
      <c r="T9" s="72"/>
      <c r="V9" s="255"/>
    </row>
    <row r="10" spans="1:24">
      <c r="A10" s="29" t="s">
        <v>31</v>
      </c>
      <c r="B10" s="12">
        <v>53681</v>
      </c>
      <c r="C10" s="8">
        <v>10</v>
      </c>
      <c r="D10" s="9">
        <v>0</v>
      </c>
      <c r="E10" s="62">
        <f t="shared" si="1"/>
        <v>10</v>
      </c>
      <c r="F10" s="63">
        <f t="shared" si="2"/>
        <v>18.628565041634843</v>
      </c>
      <c r="G10" s="10">
        <v>24</v>
      </c>
      <c r="H10" s="64">
        <f t="shared" si="3"/>
        <v>34</v>
      </c>
      <c r="I10" s="65">
        <f t="shared" si="4"/>
        <v>63.337121141558463</v>
      </c>
      <c r="M10" s="31" t="s">
        <v>41</v>
      </c>
      <c r="N10" s="32">
        <f>SUM(N4:N9)</f>
        <v>1308570.0921336529</v>
      </c>
      <c r="O10" s="32">
        <f>SUM(O4:O9)</f>
        <v>167</v>
      </c>
      <c r="P10" s="33">
        <f t="shared" si="0"/>
        <v>12.762021767416583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11</v>
      </c>
      <c r="D11" s="9">
        <v>3</v>
      </c>
      <c r="E11" s="62">
        <f t="shared" si="1"/>
        <v>14</v>
      </c>
      <c r="F11" s="63">
        <f t="shared" si="2"/>
        <v>17.361541704903395</v>
      </c>
      <c r="G11" s="10">
        <v>29</v>
      </c>
      <c r="H11" s="64">
        <f t="shared" si="3"/>
        <v>43</v>
      </c>
      <c r="I11" s="65">
        <f t="shared" si="4"/>
        <v>53.324735236488998</v>
      </c>
      <c r="M11" s="37"/>
      <c r="T11" s="2"/>
    </row>
    <row r="12" spans="1:24">
      <c r="A12" s="29" t="s">
        <v>25</v>
      </c>
      <c r="B12" s="12">
        <v>68373</v>
      </c>
      <c r="C12" s="8">
        <v>7</v>
      </c>
      <c r="D12" s="9">
        <v>0</v>
      </c>
      <c r="E12" s="62">
        <f t="shared" si="1"/>
        <v>7</v>
      </c>
      <c r="F12" s="63">
        <f t="shared" si="2"/>
        <v>10.237959428429351</v>
      </c>
      <c r="G12" s="10">
        <v>0</v>
      </c>
      <c r="H12" s="64">
        <f t="shared" si="3"/>
        <v>7</v>
      </c>
      <c r="I12" s="65">
        <f t="shared" si="4"/>
        <v>10.237959428429351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4</v>
      </c>
      <c r="H13" s="64">
        <f t="shared" si="3"/>
        <v>5</v>
      </c>
      <c r="I13" s="65">
        <f t="shared" si="4"/>
        <v>6.8125459846853964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1</v>
      </c>
      <c r="D14" s="9">
        <v>0</v>
      </c>
      <c r="E14" s="62">
        <f t="shared" si="1"/>
        <v>1</v>
      </c>
      <c r="F14" s="63">
        <f t="shared" si="2"/>
        <v>0.92705040373045078</v>
      </c>
      <c r="G14" s="10">
        <v>1</v>
      </c>
      <c r="H14" s="64">
        <f t="shared" si="3"/>
        <v>2</v>
      </c>
      <c r="I14" s="65">
        <f t="shared" si="4"/>
        <v>1.8541008074609016</v>
      </c>
      <c r="M14" s="77" t="s">
        <v>70</v>
      </c>
      <c r="N14" s="78">
        <v>652498</v>
      </c>
      <c r="O14" s="77">
        <v>86</v>
      </c>
      <c r="P14" s="36">
        <f>O14*100000/N14</f>
        <v>13.180117027178627</v>
      </c>
      <c r="R14" s="79"/>
    </row>
    <row r="15" spans="1:24">
      <c r="A15" s="29" t="s">
        <v>34</v>
      </c>
      <c r="B15" s="12">
        <v>57800</v>
      </c>
      <c r="C15" s="8">
        <v>1</v>
      </c>
      <c r="D15" s="9">
        <v>0</v>
      </c>
      <c r="E15" s="62">
        <f t="shared" si="1"/>
        <v>1</v>
      </c>
      <c r="F15" s="63">
        <f t="shared" si="2"/>
        <v>1.7301038062283738</v>
      </c>
      <c r="G15" s="10">
        <v>0</v>
      </c>
      <c r="H15" s="64">
        <f t="shared" si="3"/>
        <v>1</v>
      </c>
      <c r="I15" s="65">
        <f t="shared" si="4"/>
        <v>1.7301038062283738</v>
      </c>
      <c r="M15" s="77" t="s">
        <v>71</v>
      </c>
      <c r="N15" s="78">
        <v>656072</v>
      </c>
      <c r="O15" s="78">
        <f>O10-O14</f>
        <v>81</v>
      </c>
      <c r="P15" s="36">
        <f>O15*100000/N15</f>
        <v>12.346205904230024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167</v>
      </c>
      <c r="P16" s="69">
        <f>O16*100000/N16</f>
        <v>12.76202266596361</v>
      </c>
    </row>
    <row r="17" spans="1:22">
      <c r="A17" s="29" t="s">
        <v>28</v>
      </c>
      <c r="B17" s="12">
        <v>121515</v>
      </c>
      <c r="C17" s="8">
        <v>1</v>
      </c>
      <c r="D17" s="9">
        <v>0</v>
      </c>
      <c r="E17" s="62">
        <f t="shared" si="1"/>
        <v>1</v>
      </c>
      <c r="F17" s="63">
        <f t="shared" si="2"/>
        <v>0.82294366950582232</v>
      </c>
      <c r="G17" s="10">
        <v>3</v>
      </c>
      <c r="H17" s="64">
        <f t="shared" si="3"/>
        <v>4</v>
      </c>
      <c r="I17" s="65">
        <f t="shared" si="4"/>
        <v>3.2917746780232893</v>
      </c>
    </row>
    <row r="18" spans="1:22">
      <c r="A18" s="29" t="s">
        <v>29</v>
      </c>
      <c r="B18" s="12">
        <v>116425</v>
      </c>
      <c r="C18" s="8">
        <v>14</v>
      </c>
      <c r="D18" s="9">
        <v>0</v>
      </c>
      <c r="E18" s="62">
        <f t="shared" si="1"/>
        <v>14</v>
      </c>
      <c r="F18" s="63">
        <f t="shared" si="2"/>
        <v>12.024908739531888</v>
      </c>
      <c r="G18" s="10">
        <v>11</v>
      </c>
      <c r="H18" s="64">
        <f t="shared" si="3"/>
        <v>25</v>
      </c>
      <c r="I18" s="65">
        <f t="shared" si="4"/>
        <v>21.473051320592656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2</v>
      </c>
      <c r="D20" s="9">
        <v>0</v>
      </c>
      <c r="E20" s="62">
        <f t="shared" si="1"/>
        <v>2</v>
      </c>
      <c r="F20" s="63">
        <f t="shared" si="2"/>
        <v>7.1415818603820744</v>
      </c>
      <c r="G20" s="10">
        <v>0</v>
      </c>
      <c r="H20" s="64">
        <f t="shared" si="3"/>
        <v>2</v>
      </c>
      <c r="I20" s="65">
        <f t="shared" si="4"/>
        <v>7.1415818603820744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2</v>
      </c>
      <c r="D23" s="9">
        <v>0</v>
      </c>
      <c r="E23" s="62">
        <f t="shared" si="1"/>
        <v>2</v>
      </c>
      <c r="F23" s="63">
        <f t="shared" si="2"/>
        <v>5.4246114622040196</v>
      </c>
      <c r="G23" s="10">
        <v>0</v>
      </c>
      <c r="H23" s="64">
        <f t="shared" si="3"/>
        <v>2</v>
      </c>
      <c r="I23" s="65">
        <f t="shared" si="4"/>
        <v>5.4246114622040196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1</v>
      </c>
      <c r="H26" s="64">
        <f t="shared" si="3"/>
        <v>1</v>
      </c>
      <c r="I26" s="65">
        <f t="shared" si="4"/>
        <v>4.0152579803252362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1</v>
      </c>
      <c r="H27" s="64">
        <f t="shared" si="3"/>
        <v>1</v>
      </c>
      <c r="I27" s="65">
        <f t="shared" si="4"/>
        <v>4.2295816943704265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64</v>
      </c>
      <c r="D28" s="103">
        <f>SUM(D7:D27)</f>
        <v>3</v>
      </c>
      <c r="E28" s="103">
        <f>SUM(E7:E27)</f>
        <v>67</v>
      </c>
      <c r="F28" s="104">
        <f>E28*100000/B28</f>
        <v>5.1200929258656398</v>
      </c>
      <c r="G28" s="103">
        <f>SUM(G7:G27)</f>
        <v>100</v>
      </c>
      <c r="H28" s="103">
        <f>C28+D28+G28</f>
        <v>167</v>
      </c>
      <c r="I28" s="104">
        <f>H28*100000/B28</f>
        <v>12.76202266596361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C5" sqref="C5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343</v>
      </c>
    </row>
    <row r="2" spans="1:54" ht="23.25">
      <c r="A2" s="83"/>
      <c r="B2" s="127"/>
      <c r="C2" s="82" t="s">
        <v>474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18</v>
      </c>
      <c r="C5" s="259">
        <v>0</v>
      </c>
      <c r="D5" s="66">
        <v>0</v>
      </c>
      <c r="E5" s="66">
        <v>0</v>
      </c>
      <c r="F5" s="66">
        <v>1</v>
      </c>
      <c r="G5" s="66">
        <v>0</v>
      </c>
      <c r="H5" s="66">
        <v>0</v>
      </c>
      <c r="I5" s="66">
        <v>1</v>
      </c>
      <c r="J5" s="66">
        <v>1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1</v>
      </c>
      <c r="T5" s="66">
        <v>0</v>
      </c>
      <c r="U5" s="66">
        <v>0</v>
      </c>
      <c r="V5" s="66">
        <v>0</v>
      </c>
      <c r="W5" s="66">
        <v>1</v>
      </c>
      <c r="X5" s="66">
        <v>0</v>
      </c>
      <c r="Y5" s="66">
        <v>4</v>
      </c>
      <c r="Z5" s="66">
        <v>0</v>
      </c>
      <c r="AA5" s="66">
        <v>2</v>
      </c>
      <c r="AB5" s="66">
        <v>1</v>
      </c>
      <c r="AC5" s="66">
        <v>1</v>
      </c>
      <c r="AD5" s="66">
        <v>0</v>
      </c>
      <c r="AE5" s="66">
        <v>2</v>
      </c>
      <c r="AF5" s="66">
        <v>1</v>
      </c>
      <c r="AG5" s="66">
        <v>0</v>
      </c>
      <c r="AH5" s="66">
        <v>1</v>
      </c>
      <c r="AI5" s="66">
        <v>1</v>
      </c>
      <c r="AJ5" s="66">
        <v>0</v>
      </c>
      <c r="AK5" s="66">
        <v>0</v>
      </c>
      <c r="AL5" s="66">
        <v>0</v>
      </c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22</v>
      </c>
      <c r="C6" s="259">
        <v>1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1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0</v>
      </c>
      <c r="T6" s="66">
        <v>0</v>
      </c>
      <c r="U6" s="66">
        <v>1</v>
      </c>
      <c r="V6" s="66">
        <v>1</v>
      </c>
      <c r="W6" s="66">
        <v>3</v>
      </c>
      <c r="X6" s="66">
        <v>0</v>
      </c>
      <c r="Y6" s="66">
        <v>0</v>
      </c>
      <c r="Z6" s="66">
        <v>2</v>
      </c>
      <c r="AA6" s="66">
        <v>2</v>
      </c>
      <c r="AB6" s="66">
        <v>0</v>
      </c>
      <c r="AC6" s="66">
        <v>0</v>
      </c>
      <c r="AD6" s="66">
        <v>0</v>
      </c>
      <c r="AE6" s="66">
        <v>1</v>
      </c>
      <c r="AF6" s="66">
        <v>0</v>
      </c>
      <c r="AG6" s="66">
        <v>0</v>
      </c>
      <c r="AH6" s="66">
        <v>1</v>
      </c>
      <c r="AI6" s="66">
        <v>0</v>
      </c>
      <c r="AJ6" s="66">
        <v>7</v>
      </c>
      <c r="AK6" s="66">
        <v>1</v>
      </c>
      <c r="AL6" s="66">
        <v>1</v>
      </c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34</v>
      </c>
      <c r="C7" s="259">
        <v>0</v>
      </c>
      <c r="D7" s="66">
        <v>1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1</v>
      </c>
      <c r="L7" s="66">
        <v>0</v>
      </c>
      <c r="M7" s="66">
        <v>1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1</v>
      </c>
      <c r="X7" s="66">
        <v>6</v>
      </c>
      <c r="Y7" s="66">
        <v>5</v>
      </c>
      <c r="Z7" s="66">
        <v>0</v>
      </c>
      <c r="AA7" s="66">
        <v>1</v>
      </c>
      <c r="AB7" s="66">
        <v>2</v>
      </c>
      <c r="AC7" s="66">
        <v>1</v>
      </c>
      <c r="AD7" s="66">
        <v>1</v>
      </c>
      <c r="AE7" s="66">
        <v>2</v>
      </c>
      <c r="AF7" s="66">
        <v>5</v>
      </c>
      <c r="AG7" s="66">
        <v>2</v>
      </c>
      <c r="AH7" s="66">
        <v>1</v>
      </c>
      <c r="AI7" s="66">
        <v>1</v>
      </c>
      <c r="AJ7" s="66">
        <v>1</v>
      </c>
      <c r="AK7" s="66">
        <v>2</v>
      </c>
      <c r="AL7" s="66">
        <v>0</v>
      </c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43</v>
      </c>
      <c r="C8" s="259">
        <v>1</v>
      </c>
      <c r="D8" s="66">
        <v>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1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1</v>
      </c>
      <c r="W8" s="66">
        <v>3</v>
      </c>
      <c r="X8" s="66">
        <v>3</v>
      </c>
      <c r="Y8" s="66">
        <v>3</v>
      </c>
      <c r="Z8" s="66">
        <v>4</v>
      </c>
      <c r="AA8" s="66">
        <v>7</v>
      </c>
      <c r="AB8" s="66">
        <v>2</v>
      </c>
      <c r="AC8" s="66">
        <v>0</v>
      </c>
      <c r="AD8" s="66">
        <v>2</v>
      </c>
      <c r="AE8" s="66">
        <v>0</v>
      </c>
      <c r="AF8" s="66">
        <v>1</v>
      </c>
      <c r="AG8" s="66">
        <v>3</v>
      </c>
      <c r="AH8" s="66">
        <v>5</v>
      </c>
      <c r="AI8" s="66">
        <v>1</v>
      </c>
      <c r="AJ8" s="66">
        <v>1</v>
      </c>
      <c r="AK8" s="66">
        <v>2</v>
      </c>
      <c r="AL8" s="66">
        <v>2</v>
      </c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7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1</v>
      </c>
      <c r="U9" s="66">
        <v>0</v>
      </c>
      <c r="V9" s="66">
        <v>0</v>
      </c>
      <c r="W9" s="66">
        <v>1</v>
      </c>
      <c r="X9" s="66">
        <v>3</v>
      </c>
      <c r="Y9" s="66">
        <v>0</v>
      </c>
      <c r="Z9" s="66">
        <v>1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1</v>
      </c>
      <c r="AI9" s="66">
        <v>0</v>
      </c>
      <c r="AJ9" s="66">
        <v>0</v>
      </c>
      <c r="AK9" s="66">
        <v>0</v>
      </c>
      <c r="AL9" s="66">
        <v>0</v>
      </c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5</v>
      </c>
      <c r="C10" s="259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1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1</v>
      </c>
      <c r="AH10" s="66">
        <v>1</v>
      </c>
      <c r="AI10" s="66">
        <v>0</v>
      </c>
      <c r="AJ10" s="66">
        <v>1</v>
      </c>
      <c r="AK10" s="66">
        <v>1</v>
      </c>
      <c r="AL10" s="66">
        <v>0</v>
      </c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2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2</v>
      </c>
      <c r="AL11" s="66">
        <v>0</v>
      </c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1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1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4</v>
      </c>
      <c r="C14" s="259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1</v>
      </c>
      <c r="R14" s="66">
        <v>1</v>
      </c>
      <c r="S14" s="66">
        <v>0</v>
      </c>
      <c r="T14" s="66">
        <v>0</v>
      </c>
      <c r="U14" s="66">
        <v>0</v>
      </c>
      <c r="V14" s="66">
        <v>1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</v>
      </c>
      <c r="AL14" s="66">
        <v>0</v>
      </c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25</v>
      </c>
      <c r="C15" s="259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2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1</v>
      </c>
      <c r="X15" s="66">
        <v>0</v>
      </c>
      <c r="Y15" s="66">
        <v>2</v>
      </c>
      <c r="Z15" s="66">
        <v>2</v>
      </c>
      <c r="AA15" s="66">
        <v>1</v>
      </c>
      <c r="AB15" s="66">
        <v>2</v>
      </c>
      <c r="AC15" s="66">
        <v>1</v>
      </c>
      <c r="AD15" s="66">
        <v>3</v>
      </c>
      <c r="AE15" s="66">
        <v>2</v>
      </c>
      <c r="AF15" s="66">
        <v>1</v>
      </c>
      <c r="AG15" s="66">
        <v>3</v>
      </c>
      <c r="AH15" s="66">
        <v>1</v>
      </c>
      <c r="AI15" s="66">
        <v>3</v>
      </c>
      <c r="AJ15" s="66">
        <v>1</v>
      </c>
      <c r="AK15" s="66">
        <v>0</v>
      </c>
      <c r="AL15" s="66">
        <v>0</v>
      </c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2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1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1</v>
      </c>
      <c r="AI17" s="66">
        <v>0</v>
      </c>
      <c r="AJ17" s="66">
        <v>0</v>
      </c>
      <c r="AK17" s="66">
        <v>0</v>
      </c>
      <c r="AL17" s="66">
        <v>0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2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1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1</v>
      </c>
      <c r="AJ20" s="66">
        <v>0</v>
      </c>
      <c r="AK20" s="66">
        <v>0</v>
      </c>
      <c r="AL20" s="66">
        <v>0</v>
      </c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1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1</v>
      </c>
      <c r="AK23" s="66">
        <v>0</v>
      </c>
      <c r="AL23" s="66">
        <v>0</v>
      </c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1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1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167</v>
      </c>
      <c r="C25" s="144">
        <f t="shared" ref="C25:R25" si="1">SUM(C5:C24)</f>
        <v>2</v>
      </c>
      <c r="D25" s="144">
        <f t="shared" si="1"/>
        <v>2</v>
      </c>
      <c r="E25" s="144">
        <f t="shared" si="1"/>
        <v>0</v>
      </c>
      <c r="F25" s="144">
        <f t="shared" si="1"/>
        <v>1</v>
      </c>
      <c r="G25" s="144">
        <f t="shared" si="1"/>
        <v>0</v>
      </c>
      <c r="H25" s="144">
        <f t="shared" si="1"/>
        <v>0</v>
      </c>
      <c r="I25" s="144">
        <f t="shared" si="1"/>
        <v>1</v>
      </c>
      <c r="J25" s="144">
        <f t="shared" si="1"/>
        <v>1</v>
      </c>
      <c r="K25" s="144">
        <f t="shared" si="1"/>
        <v>2</v>
      </c>
      <c r="L25" s="144">
        <f t="shared" si="1"/>
        <v>1</v>
      </c>
      <c r="M25" s="144">
        <f t="shared" si="1"/>
        <v>1</v>
      </c>
      <c r="N25" s="144">
        <f t="shared" si="1"/>
        <v>3</v>
      </c>
      <c r="O25" s="144">
        <f t="shared" si="1"/>
        <v>0</v>
      </c>
      <c r="P25" s="144">
        <f t="shared" si="1"/>
        <v>1</v>
      </c>
      <c r="Q25" s="144">
        <f t="shared" si="1"/>
        <v>1</v>
      </c>
      <c r="R25" s="144">
        <f t="shared" si="1"/>
        <v>1</v>
      </c>
      <c r="S25" s="144">
        <f t="shared" ref="S25:BB25" si="2">SUM(S5:S24)</f>
        <v>1</v>
      </c>
      <c r="T25" s="144">
        <f t="shared" si="2"/>
        <v>1</v>
      </c>
      <c r="U25" s="144">
        <f t="shared" si="2"/>
        <v>1</v>
      </c>
      <c r="V25" s="144">
        <f t="shared" si="2"/>
        <v>3</v>
      </c>
      <c r="W25" s="144">
        <f t="shared" si="2"/>
        <v>11</v>
      </c>
      <c r="X25" s="144">
        <f t="shared" si="2"/>
        <v>12</v>
      </c>
      <c r="Y25" s="144">
        <f t="shared" si="2"/>
        <v>14</v>
      </c>
      <c r="Z25" s="144">
        <f t="shared" si="2"/>
        <v>9</v>
      </c>
      <c r="AA25" s="144">
        <f t="shared" si="2"/>
        <v>13</v>
      </c>
      <c r="AB25" s="144">
        <f t="shared" si="2"/>
        <v>7</v>
      </c>
      <c r="AC25" s="144">
        <f t="shared" si="2"/>
        <v>3</v>
      </c>
      <c r="AD25" s="144">
        <f t="shared" si="2"/>
        <v>7</v>
      </c>
      <c r="AE25" s="144">
        <f t="shared" si="2"/>
        <v>7</v>
      </c>
      <c r="AF25" s="144">
        <f t="shared" si="2"/>
        <v>9</v>
      </c>
      <c r="AG25" s="144">
        <f t="shared" si="2"/>
        <v>9</v>
      </c>
      <c r="AH25" s="144">
        <f t="shared" si="2"/>
        <v>12</v>
      </c>
      <c r="AI25" s="144">
        <f t="shared" si="2"/>
        <v>7</v>
      </c>
      <c r="AJ25" s="144">
        <f t="shared" si="2"/>
        <v>12</v>
      </c>
      <c r="AK25" s="144">
        <f t="shared" si="2"/>
        <v>9</v>
      </c>
      <c r="AL25" s="144">
        <f t="shared" si="2"/>
        <v>3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344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475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301" customFormat="1" ht="24">
      <c r="A30" s="170" t="s">
        <v>67</v>
      </c>
      <c r="B30" s="298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9" t="s">
        <v>144</v>
      </c>
      <c r="BB30" s="86" t="s">
        <v>145</v>
      </c>
      <c r="BC30" s="300"/>
    </row>
    <row r="31" spans="1:58" s="306" customFormat="1" ht="24">
      <c r="A31" s="302" t="s">
        <v>345</v>
      </c>
      <c r="B31" s="303">
        <f>SUM(C31:BB31)</f>
        <v>167</v>
      </c>
      <c r="C31" s="304">
        <f>C25</f>
        <v>2</v>
      </c>
      <c r="D31" s="304">
        <f t="shared" ref="D31:BB31" si="3">D25</f>
        <v>2</v>
      </c>
      <c r="E31" s="304">
        <f t="shared" si="3"/>
        <v>0</v>
      </c>
      <c r="F31" s="304">
        <f t="shared" si="3"/>
        <v>1</v>
      </c>
      <c r="G31" s="304">
        <f t="shared" si="3"/>
        <v>0</v>
      </c>
      <c r="H31" s="304">
        <f t="shared" si="3"/>
        <v>0</v>
      </c>
      <c r="I31" s="304">
        <f t="shared" si="3"/>
        <v>1</v>
      </c>
      <c r="J31" s="304">
        <f t="shared" si="3"/>
        <v>1</v>
      </c>
      <c r="K31" s="304">
        <f t="shared" si="3"/>
        <v>2</v>
      </c>
      <c r="L31" s="304">
        <f t="shared" si="3"/>
        <v>1</v>
      </c>
      <c r="M31" s="304">
        <f t="shared" si="3"/>
        <v>1</v>
      </c>
      <c r="N31" s="304">
        <f t="shared" si="3"/>
        <v>3</v>
      </c>
      <c r="O31" s="304">
        <f t="shared" si="3"/>
        <v>0</v>
      </c>
      <c r="P31" s="304">
        <f t="shared" si="3"/>
        <v>1</v>
      </c>
      <c r="Q31" s="304">
        <f t="shared" si="3"/>
        <v>1</v>
      </c>
      <c r="R31" s="304">
        <f t="shared" si="3"/>
        <v>1</v>
      </c>
      <c r="S31" s="304">
        <f t="shared" si="3"/>
        <v>1</v>
      </c>
      <c r="T31" s="304">
        <f t="shared" si="3"/>
        <v>1</v>
      </c>
      <c r="U31" s="304">
        <f t="shared" si="3"/>
        <v>1</v>
      </c>
      <c r="V31" s="304">
        <f t="shared" si="3"/>
        <v>3</v>
      </c>
      <c r="W31" s="304">
        <f t="shared" si="3"/>
        <v>11</v>
      </c>
      <c r="X31" s="304">
        <f t="shared" si="3"/>
        <v>12</v>
      </c>
      <c r="Y31" s="304">
        <f t="shared" si="3"/>
        <v>14</v>
      </c>
      <c r="Z31" s="304">
        <f t="shared" si="3"/>
        <v>9</v>
      </c>
      <c r="AA31" s="304">
        <f t="shared" si="3"/>
        <v>13</v>
      </c>
      <c r="AB31" s="304">
        <f t="shared" si="3"/>
        <v>7</v>
      </c>
      <c r="AC31" s="304">
        <f t="shared" si="3"/>
        <v>3</v>
      </c>
      <c r="AD31" s="304">
        <f t="shared" si="3"/>
        <v>7</v>
      </c>
      <c r="AE31" s="304">
        <f t="shared" si="3"/>
        <v>7</v>
      </c>
      <c r="AF31" s="304">
        <f t="shared" si="3"/>
        <v>9</v>
      </c>
      <c r="AG31" s="304">
        <f t="shared" si="3"/>
        <v>9</v>
      </c>
      <c r="AH31" s="304">
        <f t="shared" si="3"/>
        <v>12</v>
      </c>
      <c r="AI31" s="304">
        <f t="shared" si="3"/>
        <v>7</v>
      </c>
      <c r="AJ31" s="304">
        <f t="shared" si="3"/>
        <v>12</v>
      </c>
      <c r="AK31" s="304">
        <f t="shared" si="3"/>
        <v>9</v>
      </c>
      <c r="AL31" s="304">
        <f t="shared" si="3"/>
        <v>3</v>
      </c>
      <c r="AM31" s="304">
        <f t="shared" si="3"/>
        <v>0</v>
      </c>
      <c r="AN31" s="304">
        <f t="shared" si="3"/>
        <v>0</v>
      </c>
      <c r="AO31" s="304">
        <f t="shared" si="3"/>
        <v>0</v>
      </c>
      <c r="AP31" s="304">
        <f t="shared" si="3"/>
        <v>0</v>
      </c>
      <c r="AQ31" s="304">
        <f t="shared" si="3"/>
        <v>0</v>
      </c>
      <c r="AR31" s="304">
        <f t="shared" si="3"/>
        <v>0</v>
      </c>
      <c r="AS31" s="304">
        <f t="shared" si="3"/>
        <v>0</v>
      </c>
      <c r="AT31" s="304">
        <f t="shared" si="3"/>
        <v>0</v>
      </c>
      <c r="AU31" s="304">
        <f t="shared" si="3"/>
        <v>0</v>
      </c>
      <c r="AV31" s="304">
        <f t="shared" si="3"/>
        <v>0</v>
      </c>
      <c r="AW31" s="304">
        <f t="shared" si="3"/>
        <v>0</v>
      </c>
      <c r="AX31" s="304">
        <f t="shared" si="3"/>
        <v>0</v>
      </c>
      <c r="AY31" s="304">
        <f t="shared" si="3"/>
        <v>0</v>
      </c>
      <c r="AZ31" s="304">
        <f t="shared" si="3"/>
        <v>0</v>
      </c>
      <c r="BA31" s="304">
        <f t="shared" si="3"/>
        <v>0</v>
      </c>
      <c r="BB31" s="304">
        <f t="shared" si="3"/>
        <v>0</v>
      </c>
      <c r="BC31" s="305"/>
    </row>
    <row r="32" spans="1:58" s="309" customFormat="1" ht="24">
      <c r="A32" s="302" t="s">
        <v>191</v>
      </c>
      <c r="B32" s="303">
        <f>SUM(C32:BB32)</f>
        <v>1638</v>
      </c>
      <c r="C32" s="210">
        <v>18</v>
      </c>
      <c r="D32" s="210">
        <v>14</v>
      </c>
      <c r="E32" s="210">
        <v>10</v>
      </c>
      <c r="F32" s="210">
        <v>10</v>
      </c>
      <c r="G32" s="210">
        <v>12</v>
      </c>
      <c r="H32" s="210">
        <v>9</v>
      </c>
      <c r="I32" s="210">
        <v>17</v>
      </c>
      <c r="J32" s="210">
        <v>13</v>
      </c>
      <c r="K32" s="210">
        <v>9</v>
      </c>
      <c r="L32" s="210">
        <v>15</v>
      </c>
      <c r="M32" s="210">
        <v>16</v>
      </c>
      <c r="N32" s="210">
        <v>16</v>
      </c>
      <c r="O32" s="210">
        <v>20</v>
      </c>
      <c r="P32" s="210">
        <v>13</v>
      </c>
      <c r="Q32" s="210">
        <v>25</v>
      </c>
      <c r="R32" s="210">
        <v>36</v>
      </c>
      <c r="S32" s="210">
        <v>45</v>
      </c>
      <c r="T32" s="210">
        <v>37</v>
      </c>
      <c r="U32" s="210">
        <v>58</v>
      </c>
      <c r="V32" s="210">
        <v>40</v>
      </c>
      <c r="W32" s="210">
        <v>51</v>
      </c>
      <c r="X32" s="210">
        <v>44</v>
      </c>
      <c r="Y32" s="210">
        <v>49</v>
      </c>
      <c r="Z32" s="210">
        <v>48</v>
      </c>
      <c r="AA32" s="210">
        <v>47</v>
      </c>
      <c r="AB32" s="210">
        <v>78</v>
      </c>
      <c r="AC32" s="210">
        <v>75</v>
      </c>
      <c r="AD32" s="210">
        <v>85</v>
      </c>
      <c r="AE32" s="210">
        <v>92</v>
      </c>
      <c r="AF32" s="210">
        <v>68</v>
      </c>
      <c r="AG32" s="210">
        <v>60</v>
      </c>
      <c r="AH32" s="210">
        <v>66</v>
      </c>
      <c r="AI32" s="210">
        <v>83</v>
      </c>
      <c r="AJ32" s="210">
        <v>52</v>
      </c>
      <c r="AK32" s="210">
        <v>71</v>
      </c>
      <c r="AL32" s="210">
        <v>56</v>
      </c>
      <c r="AM32" s="210">
        <v>39</v>
      </c>
      <c r="AN32" s="210">
        <v>34</v>
      </c>
      <c r="AO32" s="210">
        <v>25</v>
      </c>
      <c r="AP32" s="210">
        <v>14</v>
      </c>
      <c r="AQ32" s="210">
        <v>6</v>
      </c>
      <c r="AR32" s="210">
        <v>8</v>
      </c>
      <c r="AS32" s="210">
        <v>14</v>
      </c>
      <c r="AT32" s="210">
        <v>11</v>
      </c>
      <c r="AU32" s="210">
        <v>9</v>
      </c>
      <c r="AV32" s="210">
        <v>6</v>
      </c>
      <c r="AW32" s="210">
        <v>2</v>
      </c>
      <c r="AX32" s="210">
        <v>5</v>
      </c>
      <c r="AY32" s="210">
        <v>1</v>
      </c>
      <c r="AZ32" s="210">
        <v>1</v>
      </c>
      <c r="BA32" s="307">
        <v>2</v>
      </c>
      <c r="BB32" s="210">
        <v>3</v>
      </c>
      <c r="BC32" s="308"/>
    </row>
    <row r="33" spans="1:67" s="314" customFormat="1" ht="23.25">
      <c r="A33" s="310">
        <v>2562</v>
      </c>
      <c r="B33" s="303">
        <f>SUM(C33:BB33)</f>
        <v>3797</v>
      </c>
      <c r="C33" s="311">
        <v>17</v>
      </c>
      <c r="D33" s="311">
        <v>12</v>
      </c>
      <c r="E33" s="311">
        <v>14</v>
      </c>
      <c r="F33" s="311">
        <v>15</v>
      </c>
      <c r="G33" s="311">
        <v>11</v>
      </c>
      <c r="H33" s="311">
        <v>20</v>
      </c>
      <c r="I33" s="311">
        <v>15</v>
      </c>
      <c r="J33" s="311">
        <v>28</v>
      </c>
      <c r="K33" s="311">
        <v>20</v>
      </c>
      <c r="L33" s="311">
        <v>22</v>
      </c>
      <c r="M33" s="311">
        <v>18</v>
      </c>
      <c r="N33" s="311">
        <v>15</v>
      </c>
      <c r="O33" s="311">
        <v>21</v>
      </c>
      <c r="P33" s="311">
        <v>13</v>
      </c>
      <c r="Q33" s="311">
        <v>33</v>
      </c>
      <c r="R33" s="311">
        <v>25</v>
      </c>
      <c r="S33" s="311">
        <v>17</v>
      </c>
      <c r="T33" s="311">
        <v>25</v>
      </c>
      <c r="U33" s="311">
        <v>68</v>
      </c>
      <c r="V33" s="311">
        <v>87</v>
      </c>
      <c r="W33" s="311">
        <v>103</v>
      </c>
      <c r="X33" s="311">
        <v>153</v>
      </c>
      <c r="Y33" s="311">
        <v>188</v>
      </c>
      <c r="Z33" s="311">
        <v>196</v>
      </c>
      <c r="AA33" s="311">
        <v>236</v>
      </c>
      <c r="AB33" s="311">
        <v>255</v>
      </c>
      <c r="AC33" s="311">
        <v>196</v>
      </c>
      <c r="AD33" s="311">
        <v>199</v>
      </c>
      <c r="AE33" s="311">
        <v>175</v>
      </c>
      <c r="AF33" s="311">
        <v>161</v>
      </c>
      <c r="AG33" s="311">
        <v>146</v>
      </c>
      <c r="AH33" s="311">
        <v>125</v>
      </c>
      <c r="AI33" s="311">
        <v>119</v>
      </c>
      <c r="AJ33" s="311">
        <v>81</v>
      </c>
      <c r="AK33" s="311">
        <v>104</v>
      </c>
      <c r="AL33" s="311">
        <v>97</v>
      </c>
      <c r="AM33" s="311">
        <v>129</v>
      </c>
      <c r="AN33" s="311">
        <v>105</v>
      </c>
      <c r="AO33" s="311">
        <v>103</v>
      </c>
      <c r="AP33" s="311">
        <v>79</v>
      </c>
      <c r="AQ33" s="311">
        <v>78</v>
      </c>
      <c r="AR33" s="311">
        <v>46</v>
      </c>
      <c r="AS33" s="311">
        <v>44</v>
      </c>
      <c r="AT33" s="311">
        <v>44</v>
      </c>
      <c r="AU33" s="311">
        <v>38</v>
      </c>
      <c r="AV33" s="311">
        <v>26</v>
      </c>
      <c r="AW33" s="311">
        <v>18</v>
      </c>
      <c r="AX33" s="311">
        <v>18</v>
      </c>
      <c r="AY33" s="311">
        <v>12</v>
      </c>
      <c r="AZ33" s="311">
        <v>12</v>
      </c>
      <c r="BA33" s="311">
        <v>7</v>
      </c>
      <c r="BB33" s="311">
        <v>8</v>
      </c>
      <c r="BC33" s="312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</row>
    <row r="34" spans="1:67" s="319" customFormat="1" ht="24">
      <c r="A34" s="315">
        <v>2561</v>
      </c>
      <c r="B34" s="303">
        <v>615</v>
      </c>
      <c r="C34" s="316">
        <v>2</v>
      </c>
      <c r="D34" s="316">
        <v>1</v>
      </c>
      <c r="E34" s="316">
        <v>1</v>
      </c>
      <c r="F34" s="316">
        <v>0</v>
      </c>
      <c r="G34" s="316">
        <v>1</v>
      </c>
      <c r="H34" s="316">
        <v>2</v>
      </c>
      <c r="I34" s="316">
        <v>3</v>
      </c>
      <c r="J34" s="316">
        <v>1</v>
      </c>
      <c r="K34" s="316">
        <v>0</v>
      </c>
      <c r="L34" s="316">
        <v>3</v>
      </c>
      <c r="M34" s="316">
        <v>2</v>
      </c>
      <c r="N34" s="316">
        <v>1</v>
      </c>
      <c r="O34" s="316">
        <v>1</v>
      </c>
      <c r="P34" s="316">
        <v>7</v>
      </c>
      <c r="Q34" s="316">
        <v>5</v>
      </c>
      <c r="R34" s="316">
        <v>6</v>
      </c>
      <c r="S34" s="316">
        <v>9</v>
      </c>
      <c r="T34" s="316">
        <v>24</v>
      </c>
      <c r="U34" s="316">
        <v>40</v>
      </c>
      <c r="V34" s="316">
        <v>63</v>
      </c>
      <c r="W34" s="316">
        <v>49</v>
      </c>
      <c r="X34" s="316">
        <v>61</v>
      </c>
      <c r="Y34" s="316">
        <v>74</v>
      </c>
      <c r="Z34" s="316">
        <v>105</v>
      </c>
      <c r="AA34" s="316">
        <v>96</v>
      </c>
      <c r="AB34" s="316">
        <v>88</v>
      </c>
      <c r="AC34" s="316">
        <v>74</v>
      </c>
      <c r="AD34" s="316">
        <v>46</v>
      </c>
      <c r="AE34" s="316">
        <v>55</v>
      </c>
      <c r="AF34" s="316">
        <v>51</v>
      </c>
      <c r="AG34" s="316">
        <v>66</v>
      </c>
      <c r="AH34" s="316">
        <v>53</v>
      </c>
      <c r="AI34" s="316">
        <v>46</v>
      </c>
      <c r="AJ34" s="316">
        <v>42</v>
      </c>
      <c r="AK34" s="316">
        <v>58</v>
      </c>
      <c r="AL34" s="316">
        <v>27</v>
      </c>
      <c r="AM34" s="316">
        <v>37</v>
      </c>
      <c r="AN34" s="316">
        <v>20</v>
      </c>
      <c r="AO34" s="316">
        <v>21</v>
      </c>
      <c r="AP34" s="316">
        <v>12</v>
      </c>
      <c r="AQ34" s="316">
        <v>8</v>
      </c>
      <c r="AR34" s="316">
        <v>10</v>
      </c>
      <c r="AS34" s="316">
        <v>6</v>
      </c>
      <c r="AT34" s="316">
        <v>11</v>
      </c>
      <c r="AU34" s="316">
        <v>10</v>
      </c>
      <c r="AV34" s="316">
        <v>14</v>
      </c>
      <c r="AW34" s="316">
        <v>14</v>
      </c>
      <c r="AX34" s="316">
        <v>11</v>
      </c>
      <c r="AY34" s="316">
        <v>18</v>
      </c>
      <c r="AZ34" s="316">
        <v>18</v>
      </c>
      <c r="BA34" s="317">
        <v>14</v>
      </c>
      <c r="BB34" s="316">
        <v>4</v>
      </c>
      <c r="BC34" s="318"/>
    </row>
    <row r="35" spans="1:67" s="321" customFormat="1" ht="23.25">
      <c r="A35" s="315">
        <v>2560</v>
      </c>
      <c r="B35" s="303">
        <v>1184</v>
      </c>
      <c r="C35" s="315">
        <v>2</v>
      </c>
      <c r="D35" s="315">
        <v>6</v>
      </c>
      <c r="E35" s="315">
        <v>2</v>
      </c>
      <c r="F35" s="315">
        <v>3</v>
      </c>
      <c r="G35" s="315">
        <v>3</v>
      </c>
      <c r="H35" s="315">
        <v>2</v>
      </c>
      <c r="I35" s="315">
        <v>3</v>
      </c>
      <c r="J35" s="315">
        <v>4</v>
      </c>
      <c r="K35" s="315">
        <v>0</v>
      </c>
      <c r="L35" s="315">
        <v>3</v>
      </c>
      <c r="M35" s="315">
        <v>2</v>
      </c>
      <c r="N35" s="315">
        <v>2</v>
      </c>
      <c r="O35" s="315">
        <v>3</v>
      </c>
      <c r="P35" s="315">
        <v>1</v>
      </c>
      <c r="Q35" s="315">
        <v>5</v>
      </c>
      <c r="R35" s="315">
        <v>4</v>
      </c>
      <c r="S35" s="315">
        <v>12</v>
      </c>
      <c r="T35" s="315">
        <v>2</v>
      </c>
      <c r="U35" s="315">
        <v>6</v>
      </c>
      <c r="V35" s="315">
        <v>16</v>
      </c>
      <c r="W35" s="315">
        <v>15</v>
      </c>
      <c r="X35" s="315">
        <v>11</v>
      </c>
      <c r="Y35" s="315">
        <v>38</v>
      </c>
      <c r="Z35" s="315">
        <v>39</v>
      </c>
      <c r="AA35" s="315">
        <v>46</v>
      </c>
      <c r="AB35" s="315">
        <v>47</v>
      </c>
      <c r="AC35" s="315">
        <v>32</v>
      </c>
      <c r="AD35" s="315">
        <v>40</v>
      </c>
      <c r="AE35" s="315">
        <v>41</v>
      </c>
      <c r="AF35" s="315">
        <v>21</v>
      </c>
      <c r="AG35" s="315">
        <v>27</v>
      </c>
      <c r="AH35" s="315">
        <v>27</v>
      </c>
      <c r="AI35" s="315">
        <v>27</v>
      </c>
      <c r="AJ35" s="315">
        <v>26</v>
      </c>
      <c r="AK35" s="315">
        <v>26</v>
      </c>
      <c r="AL35" s="315">
        <v>11</v>
      </c>
      <c r="AM35" s="315">
        <v>19</v>
      </c>
      <c r="AN35" s="315">
        <v>7</v>
      </c>
      <c r="AO35" s="315">
        <v>5</v>
      </c>
      <c r="AP35" s="315">
        <v>8</v>
      </c>
      <c r="AQ35" s="315">
        <v>7</v>
      </c>
      <c r="AR35" s="315">
        <v>1</v>
      </c>
      <c r="AS35" s="315">
        <v>2</v>
      </c>
      <c r="AT35" s="315">
        <v>4</v>
      </c>
      <c r="AU35" s="315">
        <v>0</v>
      </c>
      <c r="AV35" s="315">
        <v>2</v>
      </c>
      <c r="AW35" s="315">
        <v>4</v>
      </c>
      <c r="AX35" s="315">
        <v>0</v>
      </c>
      <c r="AY35" s="315">
        <v>1</v>
      </c>
      <c r="AZ35" s="315">
        <v>0</v>
      </c>
      <c r="BA35" s="320">
        <v>0</v>
      </c>
      <c r="BB35" s="315">
        <v>0</v>
      </c>
      <c r="BC35" s="318"/>
    </row>
    <row r="36" spans="1:67" s="321" customFormat="1" ht="23.25">
      <c r="A36" s="315">
        <v>2559</v>
      </c>
      <c r="B36" s="303">
        <v>2015</v>
      </c>
      <c r="C36" s="315">
        <v>19</v>
      </c>
      <c r="D36" s="315">
        <v>26</v>
      </c>
      <c r="E36" s="315">
        <v>35</v>
      </c>
      <c r="F36" s="315">
        <v>22</v>
      </c>
      <c r="G36" s="315">
        <v>23</v>
      </c>
      <c r="H36" s="315">
        <v>15</v>
      </c>
      <c r="I36" s="315">
        <v>25</v>
      </c>
      <c r="J36" s="315">
        <v>23</v>
      </c>
      <c r="K36" s="315">
        <v>28</v>
      </c>
      <c r="L36" s="315">
        <v>27</v>
      </c>
      <c r="M36" s="315">
        <v>27</v>
      </c>
      <c r="N36" s="315">
        <v>27</v>
      </c>
      <c r="O36" s="315">
        <v>12</v>
      </c>
      <c r="P36" s="315">
        <v>16</v>
      </c>
      <c r="Q36" s="315">
        <v>11</v>
      </c>
      <c r="R36" s="315">
        <v>8</v>
      </c>
      <c r="S36" s="315">
        <v>12</v>
      </c>
      <c r="T36" s="315">
        <v>4</v>
      </c>
      <c r="U36" s="315">
        <v>8</v>
      </c>
      <c r="V36" s="315">
        <v>5</v>
      </c>
      <c r="W36" s="315">
        <v>5</v>
      </c>
      <c r="X36" s="315">
        <v>8</v>
      </c>
      <c r="Y36" s="315">
        <v>16</v>
      </c>
      <c r="Z36" s="315">
        <v>20</v>
      </c>
      <c r="AA36" s="315">
        <v>16</v>
      </c>
      <c r="AB36" s="315">
        <v>22</v>
      </c>
      <c r="AC36" s="315">
        <v>21</v>
      </c>
      <c r="AD36" s="315">
        <v>19</v>
      </c>
      <c r="AE36" s="315">
        <v>34</v>
      </c>
      <c r="AF36" s="315">
        <v>56</v>
      </c>
      <c r="AG36" s="315">
        <v>61</v>
      </c>
      <c r="AH36" s="315">
        <v>51</v>
      </c>
      <c r="AI36" s="315">
        <v>55</v>
      </c>
      <c r="AJ36" s="315">
        <v>60</v>
      </c>
      <c r="AK36" s="315">
        <v>31</v>
      </c>
      <c r="AL36" s="315">
        <v>44</v>
      </c>
      <c r="AM36" s="315">
        <v>28</v>
      </c>
      <c r="AN36" s="315">
        <v>38</v>
      </c>
      <c r="AO36" s="315">
        <v>28</v>
      </c>
      <c r="AP36" s="315">
        <v>40</v>
      </c>
      <c r="AQ36" s="315">
        <v>38</v>
      </c>
      <c r="AR36" s="315">
        <v>25</v>
      </c>
      <c r="AS36" s="315">
        <v>19</v>
      </c>
      <c r="AT36" s="315">
        <v>15</v>
      </c>
      <c r="AU36" s="315">
        <v>18</v>
      </c>
      <c r="AV36" s="315">
        <v>11</v>
      </c>
      <c r="AW36" s="315">
        <v>8</v>
      </c>
      <c r="AX36" s="315">
        <v>3</v>
      </c>
      <c r="AY36" s="315">
        <v>9</v>
      </c>
      <c r="AZ36" s="315">
        <v>1</v>
      </c>
      <c r="BA36" s="320">
        <v>4</v>
      </c>
      <c r="BB36" s="315">
        <v>7</v>
      </c>
      <c r="BC36" s="318"/>
    </row>
    <row r="37" spans="1:67" s="326" customFormat="1" ht="23.25">
      <c r="A37" s="322" t="s">
        <v>352</v>
      </c>
      <c r="B37" s="323">
        <f>SUM(C37:BB37)</f>
        <v>1386</v>
      </c>
      <c r="C37" s="324">
        <f>MEDIAN(C32:C36)</f>
        <v>17</v>
      </c>
      <c r="D37" s="324">
        <f t="shared" ref="D37:BB37" si="4">MEDIAN(D32:D36)</f>
        <v>12</v>
      </c>
      <c r="E37" s="324">
        <f t="shared" si="4"/>
        <v>10</v>
      </c>
      <c r="F37" s="324">
        <f t="shared" si="4"/>
        <v>10</v>
      </c>
      <c r="G37" s="324">
        <f t="shared" si="4"/>
        <v>11</v>
      </c>
      <c r="H37" s="324">
        <f t="shared" si="4"/>
        <v>9</v>
      </c>
      <c r="I37" s="324">
        <f t="shared" si="4"/>
        <v>15</v>
      </c>
      <c r="J37" s="324">
        <f t="shared" si="4"/>
        <v>13</v>
      </c>
      <c r="K37" s="324">
        <f t="shared" si="4"/>
        <v>9</v>
      </c>
      <c r="L37" s="324">
        <f t="shared" si="4"/>
        <v>15</v>
      </c>
      <c r="M37" s="324">
        <f t="shared" si="4"/>
        <v>16</v>
      </c>
      <c r="N37" s="324">
        <f t="shared" si="4"/>
        <v>15</v>
      </c>
      <c r="O37" s="324">
        <f t="shared" si="4"/>
        <v>12</v>
      </c>
      <c r="P37" s="324">
        <f t="shared" si="4"/>
        <v>13</v>
      </c>
      <c r="Q37" s="324">
        <f t="shared" si="4"/>
        <v>11</v>
      </c>
      <c r="R37" s="324">
        <f t="shared" si="4"/>
        <v>8</v>
      </c>
      <c r="S37" s="324">
        <f t="shared" si="4"/>
        <v>12</v>
      </c>
      <c r="T37" s="324">
        <f t="shared" si="4"/>
        <v>24</v>
      </c>
      <c r="U37" s="324">
        <f t="shared" si="4"/>
        <v>40</v>
      </c>
      <c r="V37" s="324">
        <f t="shared" si="4"/>
        <v>40</v>
      </c>
      <c r="W37" s="324">
        <f t="shared" si="4"/>
        <v>49</v>
      </c>
      <c r="X37" s="324">
        <f t="shared" si="4"/>
        <v>44</v>
      </c>
      <c r="Y37" s="324">
        <f t="shared" si="4"/>
        <v>49</v>
      </c>
      <c r="Z37" s="324">
        <f t="shared" si="4"/>
        <v>48</v>
      </c>
      <c r="AA37" s="324">
        <f t="shared" si="4"/>
        <v>47</v>
      </c>
      <c r="AB37" s="324">
        <f t="shared" si="4"/>
        <v>78</v>
      </c>
      <c r="AC37" s="324">
        <f t="shared" si="4"/>
        <v>74</v>
      </c>
      <c r="AD37" s="324">
        <f t="shared" si="4"/>
        <v>46</v>
      </c>
      <c r="AE37" s="324">
        <f t="shared" si="4"/>
        <v>55</v>
      </c>
      <c r="AF37" s="324">
        <f t="shared" si="4"/>
        <v>56</v>
      </c>
      <c r="AG37" s="324">
        <f t="shared" si="4"/>
        <v>61</v>
      </c>
      <c r="AH37" s="324">
        <f t="shared" si="4"/>
        <v>53</v>
      </c>
      <c r="AI37" s="324">
        <f t="shared" si="4"/>
        <v>55</v>
      </c>
      <c r="AJ37" s="324">
        <f t="shared" si="4"/>
        <v>52</v>
      </c>
      <c r="AK37" s="324">
        <f t="shared" si="4"/>
        <v>58</v>
      </c>
      <c r="AL37" s="324">
        <f t="shared" si="4"/>
        <v>44</v>
      </c>
      <c r="AM37" s="324">
        <f t="shared" si="4"/>
        <v>37</v>
      </c>
      <c r="AN37" s="324">
        <f t="shared" si="4"/>
        <v>34</v>
      </c>
      <c r="AO37" s="324">
        <f t="shared" si="4"/>
        <v>25</v>
      </c>
      <c r="AP37" s="324">
        <f t="shared" si="4"/>
        <v>14</v>
      </c>
      <c r="AQ37" s="324">
        <f t="shared" si="4"/>
        <v>8</v>
      </c>
      <c r="AR37" s="324">
        <f t="shared" si="4"/>
        <v>10</v>
      </c>
      <c r="AS37" s="324">
        <f t="shared" si="4"/>
        <v>14</v>
      </c>
      <c r="AT37" s="324">
        <f t="shared" si="4"/>
        <v>11</v>
      </c>
      <c r="AU37" s="324">
        <f t="shared" si="4"/>
        <v>10</v>
      </c>
      <c r="AV37" s="324">
        <f t="shared" si="4"/>
        <v>11</v>
      </c>
      <c r="AW37" s="324">
        <f t="shared" si="4"/>
        <v>8</v>
      </c>
      <c r="AX37" s="324">
        <f t="shared" si="4"/>
        <v>5</v>
      </c>
      <c r="AY37" s="324">
        <f t="shared" si="4"/>
        <v>9</v>
      </c>
      <c r="AZ37" s="324">
        <f t="shared" si="4"/>
        <v>1</v>
      </c>
      <c r="BA37" s="324">
        <f t="shared" si="4"/>
        <v>4</v>
      </c>
      <c r="BB37" s="324">
        <f t="shared" si="4"/>
        <v>4</v>
      </c>
      <c r="BC37" s="325"/>
      <c r="BE37" s="327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9" sqref="K9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476</v>
      </c>
    </row>
    <row r="2" spans="1:17">
      <c r="A2" s="225" t="s">
        <v>195</v>
      </c>
      <c r="B2" s="225" t="s">
        <v>196</v>
      </c>
      <c r="C2" s="226" t="s">
        <v>477</v>
      </c>
      <c r="D2" s="227" t="s">
        <v>478</v>
      </c>
      <c r="E2" s="227" t="s">
        <v>429</v>
      </c>
      <c r="F2" s="227" t="s">
        <v>428</v>
      </c>
      <c r="G2" s="227" t="s">
        <v>456</v>
      </c>
      <c r="H2" s="227" t="s">
        <v>479</v>
      </c>
      <c r="I2" s="242" t="s">
        <v>197</v>
      </c>
    </row>
    <row r="3" spans="1:17">
      <c r="A3" s="265" t="s">
        <v>21</v>
      </c>
      <c r="B3" s="265" t="s">
        <v>157</v>
      </c>
      <c r="C3" s="263">
        <v>5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33">
        <v>1</v>
      </c>
      <c r="J3" s="250"/>
      <c r="K3" s="224" t="s">
        <v>198</v>
      </c>
    </row>
    <row r="4" spans="1:17">
      <c r="A4" s="265" t="s">
        <v>21</v>
      </c>
      <c r="B4" s="265" t="s">
        <v>172</v>
      </c>
      <c r="C4" s="263">
        <v>1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70">
        <v>1</v>
      </c>
      <c r="J4" s="250"/>
      <c r="K4" s="353" t="s">
        <v>199</v>
      </c>
      <c r="L4" s="353"/>
      <c r="M4" s="353"/>
      <c r="N4" s="353"/>
      <c r="O4" s="353"/>
      <c r="P4" s="353"/>
      <c r="Q4" s="35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200</v>
      </c>
    </row>
    <row r="6" spans="1:17">
      <c r="A6" s="265" t="s">
        <v>21</v>
      </c>
      <c r="B6" s="265" t="s">
        <v>201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202</v>
      </c>
    </row>
    <row r="7" spans="1:17">
      <c r="A7" s="265" t="s">
        <v>21</v>
      </c>
      <c r="B7" s="265" t="s">
        <v>203</v>
      </c>
      <c r="C7" s="263">
        <v>3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70">
        <v>1</v>
      </c>
      <c r="J7" s="250"/>
      <c r="K7" s="224" t="s">
        <v>204</v>
      </c>
    </row>
    <row r="8" spans="1:17">
      <c r="A8" s="265" t="s">
        <v>21</v>
      </c>
      <c r="B8" s="265" t="s">
        <v>205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206</v>
      </c>
      <c r="C9" s="263">
        <v>0</v>
      </c>
      <c r="D9" s="264">
        <v>1</v>
      </c>
      <c r="E9" s="262">
        <v>1</v>
      </c>
      <c r="F9" s="262">
        <v>0</v>
      </c>
      <c r="G9" s="262">
        <v>0</v>
      </c>
      <c r="H9" s="262">
        <v>0</v>
      </c>
      <c r="I9" s="356">
        <v>2</v>
      </c>
      <c r="J9" s="250"/>
    </row>
    <row r="10" spans="1:17">
      <c r="A10" s="265" t="s">
        <v>21</v>
      </c>
      <c r="B10" s="265" t="s">
        <v>207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170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208</v>
      </c>
      <c r="C12" s="263">
        <v>5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70">
        <v>1</v>
      </c>
      <c r="J12" s="250"/>
    </row>
    <row r="13" spans="1:17">
      <c r="A13" s="265" t="s">
        <v>21</v>
      </c>
      <c r="B13" s="265" t="s">
        <v>173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209</v>
      </c>
      <c r="C15" s="263">
        <v>3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70">
        <v>1</v>
      </c>
      <c r="J15" s="250"/>
    </row>
    <row r="16" spans="1:17" ht="24.75" customHeight="1">
      <c r="A16" s="265" t="s">
        <v>21</v>
      </c>
      <c r="B16" s="265" t="s">
        <v>210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188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7</v>
      </c>
      <c r="D18" s="264">
        <v>1</v>
      </c>
      <c r="E18" s="262">
        <v>0</v>
      </c>
      <c r="F18" s="262">
        <v>1</v>
      </c>
      <c r="G18" s="262">
        <v>0</v>
      </c>
      <c r="H18" s="262">
        <v>0</v>
      </c>
      <c r="I18" s="356">
        <v>2</v>
      </c>
      <c r="J18" s="250"/>
    </row>
    <row r="19" spans="1:10">
      <c r="A19" s="265" t="s">
        <v>23</v>
      </c>
      <c r="B19" s="265" t="s">
        <v>175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211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212</v>
      </c>
      <c r="C21" s="263">
        <v>0</v>
      </c>
      <c r="D21" s="264">
        <v>2</v>
      </c>
      <c r="E21" s="262">
        <v>0</v>
      </c>
      <c r="F21" s="262">
        <v>1</v>
      </c>
      <c r="G21" s="262">
        <v>1</v>
      </c>
      <c r="H21" s="262">
        <v>0</v>
      </c>
      <c r="I21" s="331">
        <v>3</v>
      </c>
      <c r="J21" s="250"/>
    </row>
    <row r="22" spans="1:10">
      <c r="A22" s="265" t="s">
        <v>23</v>
      </c>
      <c r="B22" s="265" t="s">
        <v>213</v>
      </c>
      <c r="C22" s="263">
        <v>1</v>
      </c>
      <c r="D22" s="264">
        <v>4</v>
      </c>
      <c r="E22" s="262">
        <v>0</v>
      </c>
      <c r="F22" s="262">
        <v>3</v>
      </c>
      <c r="G22" s="262">
        <v>0</v>
      </c>
      <c r="H22" s="262">
        <v>1</v>
      </c>
      <c r="I22" s="331">
        <v>3</v>
      </c>
      <c r="J22" s="250"/>
    </row>
    <row r="23" spans="1:10">
      <c r="A23" s="265" t="s">
        <v>23</v>
      </c>
      <c r="B23" s="265" t="s">
        <v>214</v>
      </c>
      <c r="C23" s="263">
        <v>3</v>
      </c>
      <c r="D23" s="264">
        <v>1</v>
      </c>
      <c r="E23" s="262">
        <v>0</v>
      </c>
      <c r="F23" s="262">
        <v>1</v>
      </c>
      <c r="G23" s="262">
        <v>0</v>
      </c>
      <c r="H23" s="262">
        <v>0</v>
      </c>
      <c r="I23" s="356">
        <v>2</v>
      </c>
      <c r="J23" s="250"/>
    </row>
    <row r="24" spans="1:10">
      <c r="A24" s="265" t="s">
        <v>23</v>
      </c>
      <c r="B24" s="265" t="s">
        <v>173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215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216</v>
      </c>
      <c r="C26" s="263">
        <v>2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270">
        <v>1</v>
      </c>
      <c r="J26" s="250"/>
    </row>
    <row r="27" spans="1:10">
      <c r="A27" s="265" t="s">
        <v>23</v>
      </c>
      <c r="B27" s="265" t="s">
        <v>217</v>
      </c>
      <c r="C27" s="263">
        <v>0</v>
      </c>
      <c r="D27" s="264">
        <v>1</v>
      </c>
      <c r="E27" s="262">
        <v>0</v>
      </c>
      <c r="F27" s="262">
        <v>1</v>
      </c>
      <c r="G27" s="262">
        <v>0</v>
      </c>
      <c r="H27" s="262">
        <v>0</v>
      </c>
      <c r="I27" s="356">
        <v>2</v>
      </c>
      <c r="J27" s="250"/>
    </row>
    <row r="28" spans="1:10">
      <c r="A28" s="265" t="s">
        <v>23</v>
      </c>
      <c r="B28" s="265" t="s">
        <v>193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218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219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220</v>
      </c>
      <c r="C31" s="263">
        <v>10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70">
        <v>1</v>
      </c>
      <c r="J31" s="250"/>
    </row>
    <row r="32" spans="1:10">
      <c r="A32" s="265" t="s">
        <v>31</v>
      </c>
      <c r="B32" s="265" t="s">
        <v>221</v>
      </c>
      <c r="C32" s="263">
        <v>1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270">
        <v>1</v>
      </c>
      <c r="J32" s="250"/>
    </row>
    <row r="33" spans="1:10">
      <c r="A33" s="265" t="s">
        <v>31</v>
      </c>
      <c r="B33" s="265" t="s">
        <v>192</v>
      </c>
      <c r="C33" s="263">
        <v>2</v>
      </c>
      <c r="D33" s="264">
        <v>3</v>
      </c>
      <c r="E33" s="262">
        <v>1</v>
      </c>
      <c r="F33" s="262">
        <v>1</v>
      </c>
      <c r="G33" s="262">
        <v>1</v>
      </c>
      <c r="H33" s="262">
        <v>0</v>
      </c>
      <c r="I33" s="331">
        <v>3</v>
      </c>
      <c r="J33" s="250"/>
    </row>
    <row r="34" spans="1:10">
      <c r="A34" s="265" t="s">
        <v>31</v>
      </c>
      <c r="B34" s="265" t="s">
        <v>222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223</v>
      </c>
      <c r="C35" s="263">
        <v>11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70">
        <v>1</v>
      </c>
      <c r="J35" s="250"/>
    </row>
    <row r="36" spans="1:10">
      <c r="A36" s="265" t="s">
        <v>31</v>
      </c>
      <c r="B36" s="265" t="s">
        <v>187</v>
      </c>
      <c r="C36" s="263">
        <v>1</v>
      </c>
      <c r="D36" s="264">
        <v>0</v>
      </c>
      <c r="E36" s="262">
        <v>0</v>
      </c>
      <c r="F36" s="262">
        <v>0</v>
      </c>
      <c r="G36" s="262">
        <v>0</v>
      </c>
      <c r="H36" s="262">
        <v>0</v>
      </c>
      <c r="I36" s="270">
        <v>1</v>
      </c>
      <c r="J36" s="250"/>
    </row>
    <row r="37" spans="1:10">
      <c r="A37" s="265" t="s">
        <v>31</v>
      </c>
      <c r="B37" s="265" t="s">
        <v>224</v>
      </c>
      <c r="C37" s="263">
        <v>2</v>
      </c>
      <c r="D37" s="264">
        <v>1</v>
      </c>
      <c r="E37" s="262">
        <v>0</v>
      </c>
      <c r="F37" s="262">
        <v>0</v>
      </c>
      <c r="G37" s="262">
        <v>1</v>
      </c>
      <c r="H37" s="262">
        <v>0</v>
      </c>
      <c r="I37" s="331">
        <v>3</v>
      </c>
      <c r="J37" s="250"/>
    </row>
    <row r="38" spans="1:10">
      <c r="A38" s="265" t="s">
        <v>31</v>
      </c>
      <c r="B38" s="265" t="s">
        <v>225</v>
      </c>
      <c r="C38" s="263">
        <v>3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270">
        <v>1</v>
      </c>
      <c r="J38" s="250"/>
    </row>
    <row r="39" spans="1:10">
      <c r="A39" s="265" t="s">
        <v>24</v>
      </c>
      <c r="B39" s="265" t="s">
        <v>226</v>
      </c>
      <c r="C39" s="263">
        <v>19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70">
        <v>1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161</v>
      </c>
      <c r="C41" s="263">
        <v>2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70">
        <v>1</v>
      </c>
      <c r="J41" s="250"/>
    </row>
    <row r="42" spans="1:10">
      <c r="A42" s="265" t="s">
        <v>24</v>
      </c>
      <c r="B42" s="265" t="s">
        <v>167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227</v>
      </c>
      <c r="C43" s="263">
        <v>5</v>
      </c>
      <c r="D43" s="264">
        <v>0</v>
      </c>
      <c r="E43" s="262">
        <v>0</v>
      </c>
      <c r="F43" s="262">
        <v>0</v>
      </c>
      <c r="G43" s="262">
        <v>0</v>
      </c>
      <c r="H43" s="262">
        <v>0</v>
      </c>
      <c r="I43" s="270">
        <v>1</v>
      </c>
      <c r="J43" s="250"/>
    </row>
    <row r="44" spans="1:10">
      <c r="A44" s="265" t="s">
        <v>24</v>
      </c>
      <c r="B44" s="265" t="s">
        <v>168</v>
      </c>
      <c r="C44" s="263">
        <v>8</v>
      </c>
      <c r="D44" s="264">
        <v>4</v>
      </c>
      <c r="E44" s="262">
        <v>1</v>
      </c>
      <c r="F44" s="262">
        <v>1</v>
      </c>
      <c r="G44" s="262">
        <v>1</v>
      </c>
      <c r="H44" s="262">
        <v>1</v>
      </c>
      <c r="I44" s="331">
        <v>3</v>
      </c>
      <c r="J44" s="250"/>
    </row>
    <row r="45" spans="1:10">
      <c r="A45" s="265" t="s">
        <v>24</v>
      </c>
      <c r="B45" s="265" t="s">
        <v>228</v>
      </c>
      <c r="C45" s="263">
        <v>0</v>
      </c>
      <c r="D45" s="264">
        <v>2</v>
      </c>
      <c r="E45" s="262">
        <v>0</v>
      </c>
      <c r="F45" s="262">
        <v>0</v>
      </c>
      <c r="G45" s="262">
        <v>1</v>
      </c>
      <c r="H45" s="262">
        <v>1</v>
      </c>
      <c r="I45" s="331">
        <v>3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229</v>
      </c>
      <c r="C47" s="263">
        <v>2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70">
        <v>1</v>
      </c>
      <c r="J47" s="250"/>
    </row>
    <row r="48" spans="1:10">
      <c r="A48" s="265" t="s">
        <v>24</v>
      </c>
      <c r="B48" s="265" t="s">
        <v>230</v>
      </c>
      <c r="C48" s="263">
        <v>1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70">
        <v>1</v>
      </c>
      <c r="J48" s="250"/>
    </row>
    <row r="49" spans="1:10">
      <c r="A49" s="265" t="s">
        <v>24</v>
      </c>
      <c r="B49" s="265" t="s">
        <v>231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232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233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234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160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186</v>
      </c>
      <c r="C55" s="263">
        <v>1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70">
        <v>1</v>
      </c>
      <c r="J55" s="250"/>
    </row>
    <row r="56" spans="1:10">
      <c r="A56" s="265" t="s">
        <v>25</v>
      </c>
      <c r="B56" s="265" t="s">
        <v>235</v>
      </c>
      <c r="C56" s="263">
        <v>1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70">
        <v>1</v>
      </c>
      <c r="J56" s="250"/>
    </row>
    <row r="57" spans="1:10">
      <c r="A57" s="265" t="s">
        <v>25</v>
      </c>
      <c r="B57" s="265" t="s">
        <v>236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237</v>
      </c>
      <c r="C58" s="263">
        <v>2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70">
        <v>1</v>
      </c>
      <c r="J58" s="250"/>
    </row>
    <row r="59" spans="1:10">
      <c r="A59" s="265" t="s">
        <v>25</v>
      </c>
      <c r="B59" s="265" t="s">
        <v>238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239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3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70">
        <v>1</v>
      </c>
      <c r="J62" s="250"/>
    </row>
    <row r="63" spans="1:10">
      <c r="A63" s="265" t="s">
        <v>26</v>
      </c>
      <c r="B63" s="265" t="s">
        <v>26</v>
      </c>
      <c r="C63" s="263">
        <v>2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70">
        <v>1</v>
      </c>
      <c r="J63" s="250"/>
    </row>
    <row r="64" spans="1:10">
      <c r="A64" s="265" t="s">
        <v>26</v>
      </c>
      <c r="B64" s="265" t="s">
        <v>240</v>
      </c>
      <c r="C64" s="263">
        <v>0</v>
      </c>
      <c r="D64" s="264">
        <v>1</v>
      </c>
      <c r="E64" s="262">
        <v>0</v>
      </c>
      <c r="F64" s="262">
        <v>0</v>
      </c>
      <c r="G64" s="262">
        <v>1</v>
      </c>
      <c r="H64" s="262">
        <v>0</v>
      </c>
      <c r="I64" s="331">
        <v>3</v>
      </c>
      <c r="J64" s="250"/>
    </row>
    <row r="65" spans="1:10">
      <c r="A65" s="265" t="s">
        <v>26</v>
      </c>
      <c r="B65" s="265" t="s">
        <v>241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242</v>
      </c>
      <c r="C66" s="263">
        <v>1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70">
        <v>1</v>
      </c>
      <c r="J66" s="250"/>
    </row>
    <row r="67" spans="1:10">
      <c r="A67" s="265" t="s">
        <v>26</v>
      </c>
      <c r="B67" s="265" t="s">
        <v>243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244</v>
      </c>
      <c r="C68" s="263">
        <v>0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266">
        <v>0</v>
      </c>
      <c r="J68" s="250"/>
    </row>
    <row r="69" spans="1:10">
      <c r="A69" s="265" t="s">
        <v>26</v>
      </c>
      <c r="B69" s="265" t="s">
        <v>245</v>
      </c>
      <c r="C69" s="263">
        <v>0</v>
      </c>
      <c r="D69" s="264">
        <v>1</v>
      </c>
      <c r="E69" s="262">
        <v>0</v>
      </c>
      <c r="F69" s="262">
        <v>1</v>
      </c>
      <c r="G69" s="262">
        <v>0</v>
      </c>
      <c r="H69" s="262">
        <v>0</v>
      </c>
      <c r="I69" s="356">
        <v>2</v>
      </c>
      <c r="J69" s="250"/>
    </row>
    <row r="70" spans="1:10">
      <c r="A70" s="265" t="s">
        <v>26</v>
      </c>
      <c r="B70" s="265" t="s">
        <v>34</v>
      </c>
      <c r="C70" s="263">
        <v>0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266">
        <v>0</v>
      </c>
      <c r="J70" s="250"/>
    </row>
    <row r="71" spans="1:10">
      <c r="A71" s="265" t="s">
        <v>26</v>
      </c>
      <c r="B71" s="265" t="s">
        <v>246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247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248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249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250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194</v>
      </c>
      <c r="C76" s="263">
        <v>0</v>
      </c>
      <c r="D76" s="264">
        <v>2</v>
      </c>
      <c r="E76" s="262">
        <v>0</v>
      </c>
      <c r="F76" s="262">
        <v>0</v>
      </c>
      <c r="G76" s="262">
        <v>2</v>
      </c>
      <c r="H76" s="262">
        <v>0</v>
      </c>
      <c r="I76" s="331">
        <v>3</v>
      </c>
      <c r="J76" s="250"/>
    </row>
    <row r="77" spans="1:10">
      <c r="A77" s="265" t="s">
        <v>27</v>
      </c>
      <c r="B77" s="265" t="s">
        <v>251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252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185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164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253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254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190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255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256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257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258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259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156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260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261</v>
      </c>
      <c r="C91" s="263">
        <v>1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70">
        <v>1</v>
      </c>
      <c r="J91" s="250"/>
    </row>
    <row r="92" spans="1:10">
      <c r="A92" s="265" t="s">
        <v>34</v>
      </c>
      <c r="B92" s="265" t="s">
        <v>262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263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264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265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266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267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268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269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270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271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245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272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172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273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274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275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276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169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277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270">
        <v>1</v>
      </c>
      <c r="J111" s="250"/>
    </row>
    <row r="112" spans="1:10">
      <c r="A112" s="265" t="s">
        <v>28</v>
      </c>
      <c r="B112" s="265" t="s">
        <v>278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279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280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253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281</v>
      </c>
      <c r="C117" s="263">
        <v>1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70">
        <v>1</v>
      </c>
      <c r="J117" s="250"/>
    </row>
    <row r="118" spans="1:10">
      <c r="A118" s="265" t="s">
        <v>28</v>
      </c>
      <c r="B118" s="265" t="s">
        <v>184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177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282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283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284</v>
      </c>
      <c r="C122" s="263">
        <v>0</v>
      </c>
      <c r="D122" s="264">
        <v>1</v>
      </c>
      <c r="E122" s="262">
        <v>0</v>
      </c>
      <c r="F122" s="262">
        <v>0</v>
      </c>
      <c r="G122" s="262">
        <v>1</v>
      </c>
      <c r="H122" s="262">
        <v>0</v>
      </c>
      <c r="I122" s="331">
        <v>3</v>
      </c>
      <c r="J122" s="250"/>
    </row>
    <row r="123" spans="1:10">
      <c r="A123" s="265" t="s">
        <v>28</v>
      </c>
      <c r="B123" s="265" t="s">
        <v>285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159</v>
      </c>
      <c r="C124" s="263">
        <v>1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70">
        <v>1</v>
      </c>
      <c r="J124" s="250"/>
    </row>
    <row r="125" spans="1:10">
      <c r="A125" s="265" t="s">
        <v>28</v>
      </c>
      <c r="B125" s="265" t="s">
        <v>176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183</v>
      </c>
      <c r="C126" s="263">
        <v>9</v>
      </c>
      <c r="D126" s="264">
        <v>2</v>
      </c>
      <c r="E126" s="262">
        <v>1</v>
      </c>
      <c r="F126" s="262">
        <v>1</v>
      </c>
      <c r="G126" s="262">
        <v>0</v>
      </c>
      <c r="H126" s="262">
        <v>0</v>
      </c>
      <c r="I126" s="356">
        <v>2</v>
      </c>
      <c r="J126" s="250"/>
    </row>
    <row r="127" spans="1:10">
      <c r="A127" s="265" t="s">
        <v>29</v>
      </c>
      <c r="B127" s="265" t="s">
        <v>286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287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171</v>
      </c>
      <c r="C129" s="263">
        <v>2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70">
        <v>1</v>
      </c>
      <c r="J129" s="250"/>
    </row>
    <row r="130" spans="1:10">
      <c r="A130" s="265" t="s">
        <v>29</v>
      </c>
      <c r="B130" s="265" t="s">
        <v>288</v>
      </c>
      <c r="C130" s="263">
        <v>1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70">
        <v>1</v>
      </c>
      <c r="J130" s="250"/>
    </row>
    <row r="131" spans="1:10">
      <c r="A131" s="265" t="s">
        <v>29</v>
      </c>
      <c r="B131" s="265" t="s">
        <v>289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290</v>
      </c>
      <c r="C132" s="263">
        <v>0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266">
        <v>0</v>
      </c>
      <c r="J132" s="250"/>
    </row>
    <row r="133" spans="1:10">
      <c r="A133" s="265" t="s">
        <v>29</v>
      </c>
      <c r="B133" s="265" t="s">
        <v>291</v>
      </c>
      <c r="C133" s="263">
        <v>0</v>
      </c>
      <c r="D133" s="264">
        <v>1</v>
      </c>
      <c r="E133" s="262">
        <v>1</v>
      </c>
      <c r="F133" s="262">
        <v>0</v>
      </c>
      <c r="G133" s="262">
        <v>0</v>
      </c>
      <c r="H133" s="262">
        <v>0</v>
      </c>
      <c r="I133" s="356">
        <v>2</v>
      </c>
      <c r="J133" s="250"/>
    </row>
    <row r="134" spans="1:10">
      <c r="A134" s="265" t="s">
        <v>29</v>
      </c>
      <c r="B134" s="265" t="s">
        <v>226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165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292</v>
      </c>
      <c r="C136" s="263">
        <v>6</v>
      </c>
      <c r="D136" s="264">
        <v>1</v>
      </c>
      <c r="E136" s="262">
        <v>1</v>
      </c>
      <c r="F136" s="262">
        <v>0</v>
      </c>
      <c r="G136" s="262">
        <v>0</v>
      </c>
      <c r="H136" s="262">
        <v>0</v>
      </c>
      <c r="I136" s="356">
        <v>2</v>
      </c>
      <c r="J136" s="250"/>
    </row>
    <row r="137" spans="1:10">
      <c r="A137" s="265" t="s">
        <v>29</v>
      </c>
      <c r="B137" s="265" t="s">
        <v>293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163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294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295</v>
      </c>
      <c r="C140" s="263">
        <v>3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70">
        <v>1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162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296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297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1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70">
        <v>1</v>
      </c>
      <c r="J146" s="250"/>
    </row>
    <row r="147" spans="1:10">
      <c r="A147" s="265" t="s">
        <v>58</v>
      </c>
      <c r="B147" s="265" t="s">
        <v>158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298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180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299</v>
      </c>
      <c r="C150" s="263">
        <v>1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70">
        <v>1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300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174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301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302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303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304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189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225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305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306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307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308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253</v>
      </c>
      <c r="C165" s="263">
        <v>1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70">
        <v>1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178</v>
      </c>
      <c r="C167" s="263">
        <v>0</v>
      </c>
      <c r="D167" s="264">
        <v>1</v>
      </c>
      <c r="E167" s="262">
        <v>1</v>
      </c>
      <c r="F167" s="262">
        <v>0</v>
      </c>
      <c r="G167" s="262">
        <v>0</v>
      </c>
      <c r="H167" s="262">
        <v>0</v>
      </c>
      <c r="I167" s="356">
        <v>2</v>
      </c>
      <c r="J167" s="250"/>
    </row>
    <row r="168" spans="1:10">
      <c r="A168" s="265" t="s">
        <v>59</v>
      </c>
      <c r="B168" s="265" t="s">
        <v>164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181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166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182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309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310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311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312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313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314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315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316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317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179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318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319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320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321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322</v>
      </c>
      <c r="C189" s="263">
        <v>0</v>
      </c>
      <c r="D189" s="264">
        <v>1</v>
      </c>
      <c r="E189" s="262">
        <v>0</v>
      </c>
      <c r="F189" s="262">
        <v>1</v>
      </c>
      <c r="G189" s="262">
        <v>0</v>
      </c>
      <c r="H189" s="262">
        <v>0</v>
      </c>
      <c r="I189" s="356">
        <v>2</v>
      </c>
      <c r="J189" s="250"/>
    </row>
    <row r="190" spans="1:10">
      <c r="A190" s="265" t="s">
        <v>62</v>
      </c>
      <c r="B190" s="265" t="s">
        <v>323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324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269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325</v>
      </c>
      <c r="C194" s="263">
        <v>1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70">
        <v>1</v>
      </c>
      <c r="J194" s="250"/>
    </row>
    <row r="195" spans="1:10">
      <c r="A195" s="265" t="s">
        <v>63</v>
      </c>
      <c r="B195" s="265" t="s">
        <v>326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327</v>
      </c>
      <c r="B196" s="231"/>
      <c r="C196" s="232">
        <f>SUM(C3:C195)</f>
        <v>136</v>
      </c>
      <c r="D196" s="261">
        <f>E196+F196+G196+H196</f>
        <v>31</v>
      </c>
      <c r="E196" s="233">
        <f>SUM(E3:E195)</f>
        <v>7</v>
      </c>
      <c r="F196" s="233">
        <f>SUM(F3:F195)</f>
        <v>12</v>
      </c>
      <c r="G196" s="233">
        <f>SUM(G3:G195)</f>
        <v>9</v>
      </c>
      <c r="H196" s="233">
        <f>SUM(H3:H195)</f>
        <v>3</v>
      </c>
      <c r="I196" s="332"/>
      <c r="J196" s="234"/>
    </row>
    <row r="197" spans="1:10">
      <c r="A197" s="235" t="s">
        <v>480</v>
      </c>
      <c r="B197" s="236"/>
      <c r="C197" s="354">
        <f>C196+D196</f>
        <v>167</v>
      </c>
      <c r="D197" s="35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I166"/>
  <sheetViews>
    <sheetView workbookViewId="0">
      <selection activeCell="A2" sqref="A2"/>
    </sheetView>
  </sheetViews>
  <sheetFormatPr defaultRowHeight="23.25"/>
  <cols>
    <col min="1" max="1" width="20.140625" style="330" customWidth="1"/>
    <col min="2" max="2" width="20.28515625" style="330" bestFit="1" customWidth="1"/>
    <col min="3" max="3" width="18.140625" style="330" bestFit="1" customWidth="1"/>
    <col min="4" max="31" width="5.28515625" style="330" customWidth="1"/>
    <col min="32" max="34" width="5.140625" style="330" customWidth="1"/>
    <col min="35" max="35" width="14.85546875" style="330" bestFit="1" customWidth="1"/>
    <col min="36" max="16384" width="9.140625" style="330"/>
  </cols>
  <sheetData>
    <row r="1" spans="1:35">
      <c r="A1" s="267" t="s">
        <v>365</v>
      </c>
      <c r="B1" s="267"/>
    </row>
    <row r="2" spans="1:35" ht="25.5">
      <c r="A2"/>
      <c r="B2" s="268" t="s">
        <v>481</v>
      </c>
    </row>
    <row r="4" spans="1:35">
      <c r="A4" s="337" t="s">
        <v>330</v>
      </c>
      <c r="B4" s="338"/>
      <c r="C4" s="338"/>
      <c r="D4" s="337" t="s">
        <v>331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9"/>
    </row>
    <row r="5" spans="1:35">
      <c r="A5" s="337" t="s">
        <v>9</v>
      </c>
      <c r="B5" s="337" t="s">
        <v>42</v>
      </c>
      <c r="C5" s="337" t="s">
        <v>328</v>
      </c>
      <c r="D5" s="337">
        <v>0</v>
      </c>
      <c r="E5" s="340">
        <v>1</v>
      </c>
      <c r="F5" s="340">
        <v>2</v>
      </c>
      <c r="G5" s="340">
        <v>4</v>
      </c>
      <c r="H5" s="340">
        <v>7</v>
      </c>
      <c r="I5" s="340">
        <v>8</v>
      </c>
      <c r="J5" s="340">
        <v>9</v>
      </c>
      <c r="K5" s="340">
        <v>10</v>
      </c>
      <c r="L5" s="340">
        <v>11</v>
      </c>
      <c r="M5" s="340">
        <v>12</v>
      </c>
      <c r="N5" s="340">
        <v>13</v>
      </c>
      <c r="O5" s="340">
        <v>15</v>
      </c>
      <c r="P5" s="340">
        <v>16</v>
      </c>
      <c r="Q5" s="340">
        <v>18</v>
      </c>
      <c r="R5" s="340">
        <v>19</v>
      </c>
      <c r="S5" s="340">
        <v>21</v>
      </c>
      <c r="T5" s="340">
        <v>22</v>
      </c>
      <c r="U5" s="340">
        <v>23</v>
      </c>
      <c r="V5" s="340">
        <v>24</v>
      </c>
      <c r="W5" s="340">
        <v>25</v>
      </c>
      <c r="X5" s="340">
        <v>26</v>
      </c>
      <c r="Y5" s="340">
        <v>27</v>
      </c>
      <c r="Z5" s="340">
        <v>28</v>
      </c>
      <c r="AA5" s="340">
        <v>29</v>
      </c>
      <c r="AB5" s="340">
        <v>30</v>
      </c>
      <c r="AC5" s="340">
        <v>31</v>
      </c>
      <c r="AD5" s="340">
        <v>32</v>
      </c>
      <c r="AE5" s="340">
        <v>33</v>
      </c>
      <c r="AF5" s="340">
        <v>34</v>
      </c>
      <c r="AG5" s="340">
        <v>35</v>
      </c>
      <c r="AH5" s="340">
        <v>36</v>
      </c>
      <c r="AI5" s="341" t="s">
        <v>332</v>
      </c>
    </row>
    <row r="6" spans="1:35">
      <c r="A6" s="357" t="s">
        <v>23</v>
      </c>
      <c r="B6" s="357" t="s">
        <v>23</v>
      </c>
      <c r="C6" s="357" t="s">
        <v>482</v>
      </c>
      <c r="D6" s="358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>
        <v>1</v>
      </c>
      <c r="AH6" s="359"/>
      <c r="AI6" s="360">
        <v>1</v>
      </c>
    </row>
    <row r="7" spans="1:35">
      <c r="A7" s="361"/>
      <c r="B7" s="361"/>
      <c r="C7" s="362" t="s">
        <v>367</v>
      </c>
      <c r="D7" s="363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>
        <v>1</v>
      </c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5">
        <v>1</v>
      </c>
    </row>
    <row r="8" spans="1:35">
      <c r="A8" s="361"/>
      <c r="B8" s="361"/>
      <c r="C8" s="362" t="s">
        <v>483</v>
      </c>
      <c r="D8" s="363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>
        <v>1</v>
      </c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5">
        <v>1</v>
      </c>
    </row>
    <row r="9" spans="1:35">
      <c r="A9" s="361"/>
      <c r="B9" s="361"/>
      <c r="C9" s="362" t="s">
        <v>173</v>
      </c>
      <c r="D9" s="363">
        <v>1</v>
      </c>
      <c r="E9" s="364"/>
      <c r="F9" s="364"/>
      <c r="G9" s="364"/>
      <c r="H9" s="364"/>
      <c r="I9" s="364"/>
      <c r="J9" s="364"/>
      <c r="K9" s="364"/>
      <c r="L9" s="364">
        <v>1</v>
      </c>
      <c r="M9" s="364"/>
      <c r="N9" s="364"/>
      <c r="O9" s="364"/>
      <c r="P9" s="364"/>
      <c r="Q9" s="364"/>
      <c r="R9" s="364"/>
      <c r="S9" s="364"/>
      <c r="T9" s="364"/>
      <c r="U9" s="364"/>
      <c r="V9" s="364">
        <v>1</v>
      </c>
      <c r="W9" s="364">
        <v>1</v>
      </c>
      <c r="X9" s="364"/>
      <c r="Y9" s="364"/>
      <c r="Z9" s="364"/>
      <c r="AA9" s="364"/>
      <c r="AB9" s="364"/>
      <c r="AC9" s="364"/>
      <c r="AD9" s="364"/>
      <c r="AE9" s="364">
        <v>1</v>
      </c>
      <c r="AF9" s="364"/>
      <c r="AG9" s="364"/>
      <c r="AH9" s="364"/>
      <c r="AI9" s="365">
        <v>5</v>
      </c>
    </row>
    <row r="10" spans="1:35">
      <c r="A10" s="361"/>
      <c r="B10" s="366" t="s">
        <v>333</v>
      </c>
      <c r="C10" s="367"/>
      <c r="D10" s="368">
        <v>1</v>
      </c>
      <c r="E10" s="369"/>
      <c r="F10" s="369"/>
      <c r="G10" s="369"/>
      <c r="H10" s="369"/>
      <c r="I10" s="369"/>
      <c r="J10" s="369"/>
      <c r="K10" s="369"/>
      <c r="L10" s="369">
        <v>1</v>
      </c>
      <c r="M10" s="369"/>
      <c r="N10" s="369"/>
      <c r="O10" s="369"/>
      <c r="P10" s="369"/>
      <c r="Q10" s="369"/>
      <c r="R10" s="369">
        <v>1</v>
      </c>
      <c r="S10" s="369"/>
      <c r="T10" s="369">
        <v>1</v>
      </c>
      <c r="U10" s="369"/>
      <c r="V10" s="369">
        <v>1</v>
      </c>
      <c r="W10" s="369">
        <v>1</v>
      </c>
      <c r="X10" s="369"/>
      <c r="Y10" s="369"/>
      <c r="Z10" s="369"/>
      <c r="AA10" s="369"/>
      <c r="AB10" s="369"/>
      <c r="AC10" s="369"/>
      <c r="AD10" s="369"/>
      <c r="AE10" s="369">
        <v>1</v>
      </c>
      <c r="AF10" s="369"/>
      <c r="AG10" s="369">
        <v>1</v>
      </c>
      <c r="AH10" s="369"/>
      <c r="AI10" s="370">
        <v>8</v>
      </c>
    </row>
    <row r="11" spans="1:35">
      <c r="A11" s="361"/>
      <c r="B11" s="357" t="s">
        <v>213</v>
      </c>
      <c r="C11" s="357" t="s">
        <v>213</v>
      </c>
      <c r="D11" s="358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>
        <v>1</v>
      </c>
      <c r="AI11" s="360">
        <v>1</v>
      </c>
    </row>
    <row r="12" spans="1:35">
      <c r="A12" s="361"/>
      <c r="B12" s="361"/>
      <c r="C12" s="362" t="s">
        <v>484</v>
      </c>
      <c r="D12" s="363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>
        <v>2</v>
      </c>
      <c r="AG12" s="364"/>
      <c r="AH12" s="364"/>
      <c r="AI12" s="365">
        <v>2</v>
      </c>
    </row>
    <row r="13" spans="1:35">
      <c r="A13" s="361"/>
      <c r="B13" s="361"/>
      <c r="C13" s="362" t="s">
        <v>485</v>
      </c>
      <c r="D13" s="363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>
        <v>1</v>
      </c>
      <c r="AH13" s="364"/>
      <c r="AI13" s="365">
        <v>1</v>
      </c>
    </row>
    <row r="14" spans="1:35">
      <c r="A14" s="361"/>
      <c r="B14" s="361"/>
      <c r="C14" s="362" t="s">
        <v>486</v>
      </c>
      <c r="D14" s="363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>
        <v>1</v>
      </c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5">
        <v>1</v>
      </c>
    </row>
    <row r="15" spans="1:35">
      <c r="A15" s="361"/>
      <c r="B15" s="366" t="s">
        <v>487</v>
      </c>
      <c r="C15" s="367"/>
      <c r="D15" s="368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>
        <v>1</v>
      </c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>
        <v>2</v>
      </c>
      <c r="AG15" s="369">
        <v>1</v>
      </c>
      <c r="AH15" s="369">
        <v>1</v>
      </c>
      <c r="AI15" s="370">
        <v>5</v>
      </c>
    </row>
    <row r="16" spans="1:35">
      <c r="A16" s="361"/>
      <c r="B16" s="357" t="s">
        <v>214</v>
      </c>
      <c r="C16" s="357" t="s">
        <v>488</v>
      </c>
      <c r="D16" s="358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>
        <v>1</v>
      </c>
      <c r="AG16" s="359"/>
      <c r="AH16" s="359"/>
      <c r="AI16" s="360">
        <v>1</v>
      </c>
    </row>
    <row r="17" spans="1:35">
      <c r="A17" s="361"/>
      <c r="B17" s="361"/>
      <c r="C17" s="362" t="s">
        <v>380</v>
      </c>
      <c r="D17" s="363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>
        <v>2</v>
      </c>
      <c r="T17" s="364"/>
      <c r="U17" s="364"/>
      <c r="V17" s="364"/>
      <c r="W17" s="364">
        <v>1</v>
      </c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5">
        <v>3</v>
      </c>
    </row>
    <row r="18" spans="1:35">
      <c r="A18" s="361"/>
      <c r="B18" s="366" t="s">
        <v>381</v>
      </c>
      <c r="C18" s="367"/>
      <c r="D18" s="368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>
        <v>2</v>
      </c>
      <c r="T18" s="369"/>
      <c r="U18" s="369"/>
      <c r="V18" s="369"/>
      <c r="W18" s="369">
        <v>1</v>
      </c>
      <c r="X18" s="369"/>
      <c r="Y18" s="369"/>
      <c r="Z18" s="369"/>
      <c r="AA18" s="369"/>
      <c r="AB18" s="369"/>
      <c r="AC18" s="369"/>
      <c r="AD18" s="369"/>
      <c r="AE18" s="369"/>
      <c r="AF18" s="369">
        <v>1</v>
      </c>
      <c r="AG18" s="369"/>
      <c r="AH18" s="369"/>
      <c r="AI18" s="370">
        <v>4</v>
      </c>
    </row>
    <row r="19" spans="1:35">
      <c r="A19" s="361"/>
      <c r="B19" s="357" t="s">
        <v>216</v>
      </c>
      <c r="C19" s="357" t="s">
        <v>216</v>
      </c>
      <c r="D19" s="358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>
        <v>1</v>
      </c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60">
        <v>1</v>
      </c>
    </row>
    <row r="20" spans="1:35">
      <c r="A20" s="361"/>
      <c r="B20" s="361"/>
      <c r="C20" s="362" t="s">
        <v>489</v>
      </c>
      <c r="D20" s="363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>
        <v>1</v>
      </c>
      <c r="AB20" s="364"/>
      <c r="AC20" s="364"/>
      <c r="AD20" s="364"/>
      <c r="AE20" s="364"/>
      <c r="AF20" s="364"/>
      <c r="AG20" s="364"/>
      <c r="AH20" s="364"/>
      <c r="AI20" s="365">
        <v>1</v>
      </c>
    </row>
    <row r="21" spans="1:35">
      <c r="A21" s="361"/>
      <c r="B21" s="366" t="s">
        <v>430</v>
      </c>
      <c r="C21" s="367"/>
      <c r="D21" s="368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>
        <v>1</v>
      </c>
      <c r="Y21" s="369"/>
      <c r="Z21" s="369"/>
      <c r="AA21" s="369">
        <v>1</v>
      </c>
      <c r="AB21" s="369"/>
      <c r="AC21" s="369"/>
      <c r="AD21" s="369"/>
      <c r="AE21" s="369"/>
      <c r="AF21" s="369"/>
      <c r="AG21" s="369"/>
      <c r="AH21" s="369"/>
      <c r="AI21" s="370">
        <v>2</v>
      </c>
    </row>
    <row r="22" spans="1:35">
      <c r="A22" s="361"/>
      <c r="B22" s="357" t="s">
        <v>212</v>
      </c>
      <c r="C22" s="357" t="s">
        <v>212</v>
      </c>
      <c r="D22" s="358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>
        <v>1</v>
      </c>
      <c r="AG22" s="359">
        <v>1</v>
      </c>
      <c r="AH22" s="359"/>
      <c r="AI22" s="360">
        <v>2</v>
      </c>
    </row>
    <row r="23" spans="1:35">
      <c r="A23" s="361"/>
      <c r="B23" s="366" t="s">
        <v>490</v>
      </c>
      <c r="C23" s="367"/>
      <c r="D23" s="368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>
        <v>1</v>
      </c>
      <c r="AG23" s="369">
        <v>1</v>
      </c>
      <c r="AH23" s="369"/>
      <c r="AI23" s="370">
        <v>2</v>
      </c>
    </row>
    <row r="24" spans="1:35">
      <c r="A24" s="361"/>
      <c r="B24" s="357" t="s">
        <v>217</v>
      </c>
      <c r="C24" s="357" t="s">
        <v>217</v>
      </c>
      <c r="D24" s="358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>
        <v>1</v>
      </c>
      <c r="AH24" s="359"/>
      <c r="AI24" s="360">
        <v>1</v>
      </c>
    </row>
    <row r="25" spans="1:35">
      <c r="A25" s="361"/>
      <c r="B25" s="366" t="s">
        <v>491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>
        <v>1</v>
      </c>
      <c r="AH25" s="369"/>
      <c r="AI25" s="370">
        <v>1</v>
      </c>
    </row>
    <row r="26" spans="1:35">
      <c r="A26" s="371" t="s">
        <v>333</v>
      </c>
      <c r="B26" s="372"/>
      <c r="C26" s="372"/>
      <c r="D26" s="373">
        <v>1</v>
      </c>
      <c r="E26" s="374"/>
      <c r="F26" s="374"/>
      <c r="G26" s="374"/>
      <c r="H26" s="374"/>
      <c r="I26" s="374"/>
      <c r="J26" s="374"/>
      <c r="K26" s="374"/>
      <c r="L26" s="374">
        <v>1</v>
      </c>
      <c r="M26" s="374"/>
      <c r="N26" s="374"/>
      <c r="O26" s="374"/>
      <c r="P26" s="374"/>
      <c r="Q26" s="374"/>
      <c r="R26" s="374">
        <v>1</v>
      </c>
      <c r="S26" s="374">
        <v>3</v>
      </c>
      <c r="T26" s="374">
        <v>1</v>
      </c>
      <c r="U26" s="374"/>
      <c r="V26" s="374">
        <v>1</v>
      </c>
      <c r="W26" s="374">
        <v>2</v>
      </c>
      <c r="X26" s="374">
        <v>1</v>
      </c>
      <c r="Y26" s="374"/>
      <c r="Z26" s="374"/>
      <c r="AA26" s="374">
        <v>1</v>
      </c>
      <c r="AB26" s="374"/>
      <c r="AC26" s="374"/>
      <c r="AD26" s="374"/>
      <c r="AE26" s="374">
        <v>1</v>
      </c>
      <c r="AF26" s="374">
        <v>4</v>
      </c>
      <c r="AG26" s="374">
        <v>4</v>
      </c>
      <c r="AH26" s="374">
        <v>1</v>
      </c>
      <c r="AI26" s="375">
        <v>22</v>
      </c>
    </row>
    <row r="27" spans="1:35">
      <c r="A27" s="357" t="s">
        <v>24</v>
      </c>
      <c r="B27" s="357" t="s">
        <v>226</v>
      </c>
      <c r="C27" s="357" t="s">
        <v>226</v>
      </c>
      <c r="D27" s="358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>
        <v>1</v>
      </c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60">
        <v>1</v>
      </c>
    </row>
    <row r="28" spans="1:35">
      <c r="A28" s="361"/>
      <c r="B28" s="361"/>
      <c r="C28" s="362" t="s">
        <v>329</v>
      </c>
      <c r="D28" s="363"/>
      <c r="E28" s="364">
        <v>1</v>
      </c>
      <c r="F28" s="364">
        <v>1</v>
      </c>
      <c r="G28" s="364"/>
      <c r="H28" s="364"/>
      <c r="I28" s="364"/>
      <c r="J28" s="364"/>
      <c r="K28" s="364"/>
      <c r="L28" s="364"/>
      <c r="M28" s="364"/>
      <c r="N28" s="364">
        <v>1</v>
      </c>
      <c r="O28" s="364"/>
      <c r="P28" s="364"/>
      <c r="Q28" s="364"/>
      <c r="R28" s="364"/>
      <c r="S28" s="364">
        <v>1</v>
      </c>
      <c r="T28" s="364">
        <v>1</v>
      </c>
      <c r="U28" s="364">
        <v>1</v>
      </c>
      <c r="V28" s="364">
        <v>3</v>
      </c>
      <c r="W28" s="364">
        <v>2</v>
      </c>
      <c r="X28" s="364">
        <v>3</v>
      </c>
      <c r="Y28" s="364"/>
      <c r="Z28" s="364"/>
      <c r="AA28" s="364"/>
      <c r="AB28" s="364">
        <v>1</v>
      </c>
      <c r="AC28" s="364">
        <v>1</v>
      </c>
      <c r="AD28" s="364"/>
      <c r="AE28" s="364">
        <v>2</v>
      </c>
      <c r="AF28" s="364"/>
      <c r="AG28" s="364"/>
      <c r="AH28" s="364"/>
      <c r="AI28" s="365">
        <v>18</v>
      </c>
    </row>
    <row r="29" spans="1:35">
      <c r="A29" s="361"/>
      <c r="B29" s="366" t="s">
        <v>355</v>
      </c>
      <c r="C29" s="367"/>
      <c r="D29" s="368"/>
      <c r="E29" s="369">
        <v>1</v>
      </c>
      <c r="F29" s="369">
        <v>1</v>
      </c>
      <c r="G29" s="369"/>
      <c r="H29" s="369"/>
      <c r="I29" s="369"/>
      <c r="J29" s="369"/>
      <c r="K29" s="369"/>
      <c r="L29" s="369"/>
      <c r="M29" s="369"/>
      <c r="N29" s="369">
        <v>1</v>
      </c>
      <c r="O29" s="369"/>
      <c r="P29" s="369"/>
      <c r="Q29" s="369"/>
      <c r="R29" s="369"/>
      <c r="S29" s="369">
        <v>1</v>
      </c>
      <c r="T29" s="369">
        <v>1</v>
      </c>
      <c r="U29" s="369">
        <v>1</v>
      </c>
      <c r="V29" s="369">
        <v>3</v>
      </c>
      <c r="W29" s="369">
        <v>3</v>
      </c>
      <c r="X29" s="369">
        <v>3</v>
      </c>
      <c r="Y29" s="369"/>
      <c r="Z29" s="369"/>
      <c r="AA29" s="369"/>
      <c r="AB29" s="369">
        <v>1</v>
      </c>
      <c r="AC29" s="369">
        <v>1</v>
      </c>
      <c r="AD29" s="369"/>
      <c r="AE29" s="369">
        <v>2</v>
      </c>
      <c r="AF29" s="369"/>
      <c r="AG29" s="369"/>
      <c r="AH29" s="369"/>
      <c r="AI29" s="370">
        <v>19</v>
      </c>
    </row>
    <row r="30" spans="1:35">
      <c r="A30" s="361"/>
      <c r="B30" s="357" t="s">
        <v>168</v>
      </c>
      <c r="C30" s="357" t="s">
        <v>403</v>
      </c>
      <c r="D30" s="358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>
        <v>2</v>
      </c>
      <c r="V30" s="359"/>
      <c r="W30" s="359"/>
      <c r="X30" s="359">
        <v>1</v>
      </c>
      <c r="Y30" s="359">
        <v>1</v>
      </c>
      <c r="Z30" s="359"/>
      <c r="AA30" s="359">
        <v>1</v>
      </c>
      <c r="AB30" s="359"/>
      <c r="AC30" s="359"/>
      <c r="AD30" s="359"/>
      <c r="AE30" s="359">
        <v>3</v>
      </c>
      <c r="AF30" s="359"/>
      <c r="AG30" s="359"/>
      <c r="AH30" s="359"/>
      <c r="AI30" s="360">
        <v>8</v>
      </c>
    </row>
    <row r="31" spans="1:35">
      <c r="A31" s="361"/>
      <c r="B31" s="361"/>
      <c r="C31" s="362" t="s">
        <v>431</v>
      </c>
      <c r="D31" s="363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>
        <v>1</v>
      </c>
      <c r="AD31" s="364"/>
      <c r="AE31" s="364"/>
      <c r="AF31" s="364">
        <v>1</v>
      </c>
      <c r="AG31" s="364"/>
      <c r="AH31" s="364"/>
      <c r="AI31" s="365">
        <v>2</v>
      </c>
    </row>
    <row r="32" spans="1:35">
      <c r="A32" s="361"/>
      <c r="B32" s="361"/>
      <c r="C32" s="362" t="s">
        <v>168</v>
      </c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>
        <v>1</v>
      </c>
      <c r="AI32" s="365">
        <v>1</v>
      </c>
    </row>
    <row r="33" spans="1:35">
      <c r="A33" s="361"/>
      <c r="B33" s="361"/>
      <c r="C33" s="362" t="s">
        <v>492</v>
      </c>
      <c r="D33" s="363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>
        <v>1</v>
      </c>
      <c r="AI33" s="365">
        <v>1</v>
      </c>
    </row>
    <row r="34" spans="1:35">
      <c r="A34" s="361"/>
      <c r="B34" s="366" t="s">
        <v>404</v>
      </c>
      <c r="C34" s="367"/>
      <c r="D34" s="368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>
        <v>2</v>
      </c>
      <c r="V34" s="369"/>
      <c r="W34" s="369"/>
      <c r="X34" s="369">
        <v>1</v>
      </c>
      <c r="Y34" s="369">
        <v>1</v>
      </c>
      <c r="Z34" s="369"/>
      <c r="AA34" s="369">
        <v>1</v>
      </c>
      <c r="AB34" s="369"/>
      <c r="AC34" s="369">
        <v>1</v>
      </c>
      <c r="AD34" s="369"/>
      <c r="AE34" s="369">
        <v>3</v>
      </c>
      <c r="AF34" s="369">
        <v>1</v>
      </c>
      <c r="AG34" s="369"/>
      <c r="AH34" s="369">
        <v>2</v>
      </c>
      <c r="AI34" s="370">
        <v>12</v>
      </c>
    </row>
    <row r="35" spans="1:35">
      <c r="A35" s="361"/>
      <c r="B35" s="357" t="s">
        <v>227</v>
      </c>
      <c r="C35" s="357" t="s">
        <v>379</v>
      </c>
      <c r="D35" s="358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>
        <v>1</v>
      </c>
      <c r="T35" s="359">
        <v>2</v>
      </c>
      <c r="U35" s="359"/>
      <c r="V35" s="359"/>
      <c r="W35" s="359"/>
      <c r="X35" s="359">
        <v>1</v>
      </c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60">
        <v>4</v>
      </c>
    </row>
    <row r="36" spans="1:35">
      <c r="A36" s="361"/>
      <c r="B36" s="361"/>
      <c r="C36" s="362" t="s">
        <v>227</v>
      </c>
      <c r="D36" s="363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>
        <v>1</v>
      </c>
      <c r="AB36" s="364"/>
      <c r="AC36" s="364"/>
      <c r="AD36" s="364"/>
      <c r="AE36" s="364"/>
      <c r="AF36" s="364"/>
      <c r="AG36" s="364"/>
      <c r="AH36" s="364"/>
      <c r="AI36" s="365">
        <v>1</v>
      </c>
    </row>
    <row r="37" spans="1:35">
      <c r="A37" s="361"/>
      <c r="B37" s="366" t="s">
        <v>383</v>
      </c>
      <c r="C37" s="367"/>
      <c r="D37" s="368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>
        <v>1</v>
      </c>
      <c r="T37" s="369">
        <v>2</v>
      </c>
      <c r="U37" s="369"/>
      <c r="V37" s="369"/>
      <c r="W37" s="369"/>
      <c r="X37" s="369">
        <v>1</v>
      </c>
      <c r="Y37" s="369"/>
      <c r="Z37" s="369"/>
      <c r="AA37" s="369">
        <v>1</v>
      </c>
      <c r="AB37" s="369"/>
      <c r="AC37" s="369"/>
      <c r="AD37" s="369"/>
      <c r="AE37" s="369"/>
      <c r="AF37" s="369"/>
      <c r="AG37" s="369"/>
      <c r="AH37" s="369"/>
      <c r="AI37" s="370">
        <v>5</v>
      </c>
    </row>
    <row r="38" spans="1:35">
      <c r="A38" s="361"/>
      <c r="B38" s="357" t="s">
        <v>161</v>
      </c>
      <c r="C38" s="357" t="s">
        <v>161</v>
      </c>
      <c r="D38" s="358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>
        <v>1</v>
      </c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  <c r="AH38" s="359"/>
      <c r="AI38" s="360">
        <v>1</v>
      </c>
    </row>
    <row r="39" spans="1:35">
      <c r="A39" s="361"/>
      <c r="B39" s="361"/>
      <c r="C39" s="362" t="s">
        <v>432</v>
      </c>
      <c r="D39" s="363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>
        <v>1</v>
      </c>
      <c r="AD39" s="364"/>
      <c r="AE39" s="364"/>
      <c r="AF39" s="364"/>
      <c r="AG39" s="364"/>
      <c r="AH39" s="364"/>
      <c r="AI39" s="365">
        <v>1</v>
      </c>
    </row>
    <row r="40" spans="1:35">
      <c r="A40" s="361"/>
      <c r="B40" s="366" t="s">
        <v>405</v>
      </c>
      <c r="C40" s="367"/>
      <c r="D40" s="368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>
        <v>1</v>
      </c>
      <c r="W40" s="369"/>
      <c r="X40" s="369"/>
      <c r="Y40" s="369"/>
      <c r="Z40" s="369"/>
      <c r="AA40" s="369"/>
      <c r="AB40" s="369"/>
      <c r="AC40" s="369">
        <v>1</v>
      </c>
      <c r="AD40" s="369"/>
      <c r="AE40" s="369"/>
      <c r="AF40" s="369"/>
      <c r="AG40" s="369"/>
      <c r="AH40" s="369"/>
      <c r="AI40" s="370">
        <v>2</v>
      </c>
    </row>
    <row r="41" spans="1:35">
      <c r="A41" s="361"/>
      <c r="B41" s="357" t="s">
        <v>229</v>
      </c>
      <c r="C41" s="357" t="s">
        <v>378</v>
      </c>
      <c r="D41" s="358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>
        <v>1</v>
      </c>
      <c r="T41" s="359"/>
      <c r="U41" s="359">
        <v>1</v>
      </c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60">
        <v>2</v>
      </c>
    </row>
    <row r="42" spans="1:35">
      <c r="A42" s="361"/>
      <c r="B42" s="366" t="s">
        <v>382</v>
      </c>
      <c r="C42" s="367"/>
      <c r="D42" s="368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>
        <v>1</v>
      </c>
      <c r="T42" s="369"/>
      <c r="U42" s="369">
        <v>1</v>
      </c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70">
        <v>2</v>
      </c>
    </row>
    <row r="43" spans="1:35">
      <c r="A43" s="361"/>
      <c r="B43" s="357" t="s">
        <v>228</v>
      </c>
      <c r="C43" s="357" t="s">
        <v>493</v>
      </c>
      <c r="D43" s="358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>
        <v>1</v>
      </c>
      <c r="AH43" s="359"/>
      <c r="AI43" s="360">
        <v>1</v>
      </c>
    </row>
    <row r="44" spans="1:35">
      <c r="A44" s="361"/>
      <c r="B44" s="361"/>
      <c r="C44" s="362" t="s">
        <v>494</v>
      </c>
      <c r="D44" s="363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4"/>
      <c r="AH44" s="364">
        <v>1</v>
      </c>
      <c r="AI44" s="365">
        <v>1</v>
      </c>
    </row>
    <row r="45" spans="1:35">
      <c r="A45" s="361"/>
      <c r="B45" s="366" t="s">
        <v>495</v>
      </c>
      <c r="C45" s="367"/>
      <c r="D45" s="368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>
        <v>1</v>
      </c>
      <c r="AH45" s="369">
        <v>1</v>
      </c>
      <c r="AI45" s="370">
        <v>2</v>
      </c>
    </row>
    <row r="46" spans="1:35">
      <c r="A46" s="361"/>
      <c r="B46" s="357" t="s">
        <v>230</v>
      </c>
      <c r="C46" s="357" t="s">
        <v>433</v>
      </c>
      <c r="D46" s="358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>
        <v>1</v>
      </c>
      <c r="AF46" s="359"/>
      <c r="AG46" s="359"/>
      <c r="AH46" s="359"/>
      <c r="AI46" s="360">
        <v>1</v>
      </c>
    </row>
    <row r="47" spans="1:35">
      <c r="A47" s="361"/>
      <c r="B47" s="366" t="s">
        <v>434</v>
      </c>
      <c r="C47" s="367"/>
      <c r="D47" s="368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>
        <v>1</v>
      </c>
      <c r="AF47" s="369"/>
      <c r="AG47" s="369"/>
      <c r="AH47" s="369"/>
      <c r="AI47" s="370">
        <v>1</v>
      </c>
    </row>
    <row r="48" spans="1:35">
      <c r="A48" s="371" t="s">
        <v>334</v>
      </c>
      <c r="B48" s="372"/>
      <c r="C48" s="372"/>
      <c r="D48" s="373"/>
      <c r="E48" s="374">
        <v>1</v>
      </c>
      <c r="F48" s="374">
        <v>1</v>
      </c>
      <c r="G48" s="374"/>
      <c r="H48" s="374"/>
      <c r="I48" s="374"/>
      <c r="J48" s="374"/>
      <c r="K48" s="374"/>
      <c r="L48" s="374"/>
      <c r="M48" s="374"/>
      <c r="N48" s="374">
        <v>1</v>
      </c>
      <c r="O48" s="374"/>
      <c r="P48" s="374"/>
      <c r="Q48" s="374"/>
      <c r="R48" s="374"/>
      <c r="S48" s="374">
        <v>3</v>
      </c>
      <c r="T48" s="374">
        <v>3</v>
      </c>
      <c r="U48" s="374">
        <v>4</v>
      </c>
      <c r="V48" s="374">
        <v>4</v>
      </c>
      <c r="W48" s="374">
        <v>3</v>
      </c>
      <c r="X48" s="374">
        <v>5</v>
      </c>
      <c r="Y48" s="374">
        <v>1</v>
      </c>
      <c r="Z48" s="374"/>
      <c r="AA48" s="374">
        <v>2</v>
      </c>
      <c r="AB48" s="374">
        <v>1</v>
      </c>
      <c r="AC48" s="374">
        <v>3</v>
      </c>
      <c r="AD48" s="374"/>
      <c r="AE48" s="374">
        <v>6</v>
      </c>
      <c r="AF48" s="374">
        <v>1</v>
      </c>
      <c r="AG48" s="374">
        <v>1</v>
      </c>
      <c r="AH48" s="374">
        <v>3</v>
      </c>
      <c r="AI48" s="375">
        <v>43</v>
      </c>
    </row>
    <row r="49" spans="1:35">
      <c r="A49" s="357" t="s">
        <v>63</v>
      </c>
      <c r="B49" s="357" t="s">
        <v>325</v>
      </c>
      <c r="C49" s="357" t="s">
        <v>424</v>
      </c>
      <c r="D49" s="358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>
        <v>1</v>
      </c>
      <c r="AA49" s="359"/>
      <c r="AB49" s="359"/>
      <c r="AC49" s="359"/>
      <c r="AD49" s="359"/>
      <c r="AE49" s="359"/>
      <c r="AF49" s="359"/>
      <c r="AG49" s="359"/>
      <c r="AH49" s="359"/>
      <c r="AI49" s="360">
        <v>1</v>
      </c>
    </row>
    <row r="50" spans="1:35">
      <c r="A50" s="361"/>
      <c r="B50" s="366" t="s">
        <v>425</v>
      </c>
      <c r="C50" s="367"/>
      <c r="D50" s="368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>
        <v>1</v>
      </c>
      <c r="AA50" s="369"/>
      <c r="AB50" s="369"/>
      <c r="AC50" s="369"/>
      <c r="AD50" s="369"/>
      <c r="AE50" s="369"/>
      <c r="AF50" s="369"/>
      <c r="AG50" s="369"/>
      <c r="AH50" s="369"/>
      <c r="AI50" s="370">
        <v>1</v>
      </c>
    </row>
    <row r="51" spans="1:35">
      <c r="A51" s="371" t="s">
        <v>426</v>
      </c>
      <c r="B51" s="372"/>
      <c r="C51" s="372"/>
      <c r="D51" s="373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>
        <v>1</v>
      </c>
      <c r="AA51" s="374"/>
      <c r="AB51" s="374"/>
      <c r="AC51" s="374"/>
      <c r="AD51" s="374"/>
      <c r="AE51" s="374"/>
      <c r="AF51" s="374"/>
      <c r="AG51" s="374"/>
      <c r="AH51" s="374"/>
      <c r="AI51" s="375">
        <v>1</v>
      </c>
    </row>
    <row r="52" spans="1:35">
      <c r="A52" s="357" t="s">
        <v>25</v>
      </c>
      <c r="B52" s="357" t="s">
        <v>32</v>
      </c>
      <c r="C52" s="357" t="s">
        <v>407</v>
      </c>
      <c r="D52" s="358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>
        <v>1</v>
      </c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60">
        <v>1</v>
      </c>
    </row>
    <row r="53" spans="1:35">
      <c r="A53" s="361"/>
      <c r="B53" s="361"/>
      <c r="C53" s="362" t="s">
        <v>408</v>
      </c>
      <c r="D53" s="363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>
        <v>1</v>
      </c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5">
        <v>1</v>
      </c>
    </row>
    <row r="54" spans="1:35">
      <c r="A54" s="361"/>
      <c r="B54" s="361"/>
      <c r="C54" s="362" t="s">
        <v>32</v>
      </c>
      <c r="D54" s="363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>
        <v>1</v>
      </c>
      <c r="AF54" s="364"/>
      <c r="AG54" s="364"/>
      <c r="AH54" s="364"/>
      <c r="AI54" s="365">
        <v>1</v>
      </c>
    </row>
    <row r="55" spans="1:35">
      <c r="A55" s="361"/>
      <c r="B55" s="366" t="s">
        <v>409</v>
      </c>
      <c r="C55" s="367"/>
      <c r="D55" s="368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>
        <v>1</v>
      </c>
      <c r="V55" s="369">
        <v>1</v>
      </c>
      <c r="W55" s="369"/>
      <c r="X55" s="369"/>
      <c r="Y55" s="369"/>
      <c r="Z55" s="369"/>
      <c r="AA55" s="369"/>
      <c r="AB55" s="369"/>
      <c r="AC55" s="369"/>
      <c r="AD55" s="369"/>
      <c r="AE55" s="369">
        <v>1</v>
      </c>
      <c r="AF55" s="369"/>
      <c r="AG55" s="369"/>
      <c r="AH55" s="369"/>
      <c r="AI55" s="370">
        <v>3</v>
      </c>
    </row>
    <row r="56" spans="1:35">
      <c r="A56" s="361"/>
      <c r="B56" s="357" t="s">
        <v>237</v>
      </c>
      <c r="C56" s="357" t="s">
        <v>392</v>
      </c>
      <c r="D56" s="358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>
        <v>2</v>
      </c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60">
        <v>2</v>
      </c>
    </row>
    <row r="57" spans="1:35">
      <c r="A57" s="361"/>
      <c r="B57" s="366" t="s">
        <v>393</v>
      </c>
      <c r="C57" s="367"/>
      <c r="D57" s="368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>
        <v>2</v>
      </c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70">
        <v>2</v>
      </c>
    </row>
    <row r="58" spans="1:35">
      <c r="A58" s="361"/>
      <c r="B58" s="357" t="s">
        <v>186</v>
      </c>
      <c r="C58" s="357" t="s">
        <v>394</v>
      </c>
      <c r="D58" s="358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>
        <v>1</v>
      </c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60">
        <v>1</v>
      </c>
    </row>
    <row r="59" spans="1:35">
      <c r="A59" s="361"/>
      <c r="B59" s="366" t="s">
        <v>395</v>
      </c>
      <c r="C59" s="367"/>
      <c r="D59" s="368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69">
        <v>1</v>
      </c>
      <c r="U59" s="369"/>
      <c r="V59" s="369"/>
      <c r="W59" s="369"/>
      <c r="X59" s="369"/>
      <c r="Y59" s="369"/>
      <c r="Z59" s="369"/>
      <c r="AA59" s="369"/>
      <c r="AB59" s="369"/>
      <c r="AC59" s="369"/>
      <c r="AD59" s="369"/>
      <c r="AE59" s="369"/>
      <c r="AF59" s="369"/>
      <c r="AG59" s="369"/>
      <c r="AH59" s="369"/>
      <c r="AI59" s="370">
        <v>1</v>
      </c>
    </row>
    <row r="60" spans="1:35">
      <c r="A60" s="361"/>
      <c r="B60" s="357" t="s">
        <v>235</v>
      </c>
      <c r="C60" s="357" t="s">
        <v>385</v>
      </c>
      <c r="D60" s="358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9"/>
      <c r="P60" s="359"/>
      <c r="Q60" s="359"/>
      <c r="R60" s="359">
        <v>1</v>
      </c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60">
        <v>1</v>
      </c>
    </row>
    <row r="61" spans="1:35">
      <c r="A61" s="361"/>
      <c r="B61" s="366" t="s">
        <v>386</v>
      </c>
      <c r="C61" s="367"/>
      <c r="D61" s="368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>
        <v>1</v>
      </c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70">
        <v>1</v>
      </c>
    </row>
    <row r="62" spans="1:35">
      <c r="A62" s="371" t="s">
        <v>387</v>
      </c>
      <c r="B62" s="372"/>
      <c r="C62" s="372"/>
      <c r="D62" s="373"/>
      <c r="E62" s="374"/>
      <c r="F62" s="374"/>
      <c r="G62" s="374"/>
      <c r="H62" s="374"/>
      <c r="I62" s="374"/>
      <c r="J62" s="374"/>
      <c r="K62" s="374"/>
      <c r="L62" s="374"/>
      <c r="M62" s="374"/>
      <c r="N62" s="374"/>
      <c r="O62" s="374"/>
      <c r="P62" s="374"/>
      <c r="Q62" s="374"/>
      <c r="R62" s="374">
        <v>1</v>
      </c>
      <c r="S62" s="374"/>
      <c r="T62" s="374">
        <v>3</v>
      </c>
      <c r="U62" s="374">
        <v>1</v>
      </c>
      <c r="V62" s="374">
        <v>1</v>
      </c>
      <c r="W62" s="374"/>
      <c r="X62" s="374"/>
      <c r="Y62" s="374"/>
      <c r="Z62" s="374"/>
      <c r="AA62" s="374"/>
      <c r="AB62" s="374"/>
      <c r="AC62" s="374"/>
      <c r="AD62" s="374"/>
      <c r="AE62" s="374">
        <v>1</v>
      </c>
      <c r="AF62" s="374"/>
      <c r="AG62" s="374"/>
      <c r="AH62" s="374"/>
      <c r="AI62" s="375">
        <v>7</v>
      </c>
    </row>
    <row r="63" spans="1:35">
      <c r="A63" s="357" t="s">
        <v>31</v>
      </c>
      <c r="B63" s="357" t="s">
        <v>223</v>
      </c>
      <c r="C63" s="357" t="s">
        <v>435</v>
      </c>
      <c r="D63" s="358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>
        <v>1</v>
      </c>
      <c r="AB63" s="359"/>
      <c r="AC63" s="359"/>
      <c r="AD63" s="359"/>
      <c r="AE63" s="359"/>
      <c r="AF63" s="359"/>
      <c r="AG63" s="359"/>
      <c r="AH63" s="359"/>
      <c r="AI63" s="360">
        <v>1</v>
      </c>
    </row>
    <row r="64" spans="1:35">
      <c r="A64" s="361"/>
      <c r="B64" s="361"/>
      <c r="C64" s="362" t="s">
        <v>165</v>
      </c>
      <c r="D64" s="363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>
        <v>1</v>
      </c>
      <c r="Z64" s="364"/>
      <c r="AA64" s="364"/>
      <c r="AB64" s="364"/>
      <c r="AC64" s="364"/>
      <c r="AD64" s="364"/>
      <c r="AE64" s="364"/>
      <c r="AF64" s="364"/>
      <c r="AG64" s="364"/>
      <c r="AH64" s="364"/>
      <c r="AI64" s="365">
        <v>1</v>
      </c>
    </row>
    <row r="65" spans="1:35">
      <c r="A65" s="361"/>
      <c r="B65" s="361"/>
      <c r="C65" s="362" t="s">
        <v>436</v>
      </c>
      <c r="D65" s="363"/>
      <c r="E65" s="364"/>
      <c r="F65" s="364"/>
      <c r="G65" s="364"/>
      <c r="H65" s="364"/>
      <c r="I65" s="364"/>
      <c r="J65" s="364"/>
      <c r="K65" s="364"/>
      <c r="L65" s="364"/>
      <c r="M65" s="364"/>
      <c r="N65" s="364"/>
      <c r="O65" s="364"/>
      <c r="P65" s="364"/>
      <c r="Q65" s="364"/>
      <c r="R65" s="364"/>
      <c r="S65" s="364"/>
      <c r="T65" s="364"/>
      <c r="U65" s="364"/>
      <c r="V65" s="364"/>
      <c r="W65" s="364"/>
      <c r="X65" s="364"/>
      <c r="Y65" s="364"/>
      <c r="Z65" s="364"/>
      <c r="AA65" s="364"/>
      <c r="AB65" s="364"/>
      <c r="AC65" s="364"/>
      <c r="AD65" s="364">
        <v>1</v>
      </c>
      <c r="AE65" s="364"/>
      <c r="AF65" s="364"/>
      <c r="AG65" s="364"/>
      <c r="AH65" s="364"/>
      <c r="AI65" s="365">
        <v>1</v>
      </c>
    </row>
    <row r="66" spans="1:35">
      <c r="A66" s="361"/>
      <c r="B66" s="361"/>
      <c r="C66" s="362" t="s">
        <v>397</v>
      </c>
      <c r="D66" s="363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>
        <v>1</v>
      </c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5">
        <v>1</v>
      </c>
    </row>
    <row r="67" spans="1:35">
      <c r="A67" s="361"/>
      <c r="B67" s="361"/>
      <c r="C67" s="362" t="s">
        <v>410</v>
      </c>
      <c r="D67" s="363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>
        <v>1</v>
      </c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5">
        <v>1</v>
      </c>
    </row>
    <row r="68" spans="1:35">
      <c r="A68" s="361"/>
      <c r="B68" s="361"/>
      <c r="C68" s="362" t="s">
        <v>398</v>
      </c>
      <c r="D68" s="363"/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>
        <v>1</v>
      </c>
      <c r="U68" s="364"/>
      <c r="V68" s="364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5">
        <v>1</v>
      </c>
    </row>
    <row r="69" spans="1:35">
      <c r="A69" s="361"/>
      <c r="B69" s="361"/>
      <c r="C69" s="362" t="s">
        <v>427</v>
      </c>
      <c r="D69" s="363"/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  <c r="S69" s="364"/>
      <c r="T69" s="364"/>
      <c r="U69" s="364"/>
      <c r="V69" s="364"/>
      <c r="W69" s="364"/>
      <c r="X69" s="364"/>
      <c r="Y69" s="364"/>
      <c r="Z69" s="364"/>
      <c r="AA69" s="364">
        <v>1</v>
      </c>
      <c r="AB69" s="364"/>
      <c r="AC69" s="364"/>
      <c r="AD69" s="364"/>
      <c r="AE69" s="364"/>
      <c r="AF69" s="364"/>
      <c r="AG69" s="364"/>
      <c r="AH69" s="364"/>
      <c r="AI69" s="365">
        <v>1</v>
      </c>
    </row>
    <row r="70" spans="1:35">
      <c r="A70" s="361"/>
      <c r="B70" s="361"/>
      <c r="C70" s="362" t="s">
        <v>388</v>
      </c>
      <c r="D70" s="363"/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>
        <v>3</v>
      </c>
      <c r="U70" s="364">
        <v>1</v>
      </c>
      <c r="V70" s="364"/>
      <c r="W70" s="364"/>
      <c r="X70" s="364"/>
      <c r="Y70" s="364"/>
      <c r="Z70" s="364"/>
      <c r="AA70" s="364"/>
      <c r="AB70" s="364"/>
      <c r="AC70" s="364"/>
      <c r="AD70" s="364"/>
      <c r="AE70" s="364"/>
      <c r="AF70" s="364"/>
      <c r="AG70" s="364"/>
      <c r="AH70" s="364"/>
      <c r="AI70" s="365">
        <v>4</v>
      </c>
    </row>
    <row r="71" spans="1:35">
      <c r="A71" s="361"/>
      <c r="B71" s="366" t="s">
        <v>389</v>
      </c>
      <c r="C71" s="367"/>
      <c r="D71" s="368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>
        <v>4</v>
      </c>
      <c r="U71" s="369">
        <v>2</v>
      </c>
      <c r="V71" s="369"/>
      <c r="W71" s="369"/>
      <c r="X71" s="369">
        <v>1</v>
      </c>
      <c r="Y71" s="369">
        <v>1</v>
      </c>
      <c r="Z71" s="369"/>
      <c r="AA71" s="369">
        <v>2</v>
      </c>
      <c r="AB71" s="369"/>
      <c r="AC71" s="369"/>
      <c r="AD71" s="369">
        <v>1</v>
      </c>
      <c r="AE71" s="369"/>
      <c r="AF71" s="369"/>
      <c r="AG71" s="369"/>
      <c r="AH71" s="369"/>
      <c r="AI71" s="370">
        <v>11</v>
      </c>
    </row>
    <row r="72" spans="1:35">
      <c r="A72" s="361"/>
      <c r="B72" s="357" t="s">
        <v>220</v>
      </c>
      <c r="C72" s="357" t="s">
        <v>396</v>
      </c>
      <c r="D72" s="358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>
        <v>1</v>
      </c>
      <c r="U72" s="359"/>
      <c r="V72" s="359"/>
      <c r="W72" s="359"/>
      <c r="X72" s="359"/>
      <c r="Y72" s="359"/>
      <c r="Z72" s="359">
        <v>1</v>
      </c>
      <c r="AA72" s="359"/>
      <c r="AB72" s="359"/>
      <c r="AC72" s="359"/>
      <c r="AD72" s="359"/>
      <c r="AE72" s="359"/>
      <c r="AF72" s="359"/>
      <c r="AG72" s="359"/>
      <c r="AH72" s="359"/>
      <c r="AI72" s="360">
        <v>2</v>
      </c>
    </row>
    <row r="73" spans="1:35">
      <c r="A73" s="361"/>
      <c r="B73" s="361"/>
      <c r="C73" s="362" t="s">
        <v>220</v>
      </c>
      <c r="D73" s="363"/>
      <c r="E73" s="364"/>
      <c r="F73" s="364"/>
      <c r="G73" s="364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64">
        <v>1</v>
      </c>
      <c r="V73" s="364">
        <v>3</v>
      </c>
      <c r="W73" s="364"/>
      <c r="X73" s="364"/>
      <c r="Y73" s="364"/>
      <c r="Z73" s="364"/>
      <c r="AA73" s="364"/>
      <c r="AB73" s="364"/>
      <c r="AC73" s="364">
        <v>1</v>
      </c>
      <c r="AD73" s="364"/>
      <c r="AE73" s="364"/>
      <c r="AF73" s="364"/>
      <c r="AG73" s="364"/>
      <c r="AH73" s="364"/>
      <c r="AI73" s="365">
        <v>5</v>
      </c>
    </row>
    <row r="74" spans="1:35">
      <c r="A74" s="361"/>
      <c r="B74" s="361"/>
      <c r="C74" s="362" t="s">
        <v>303</v>
      </c>
      <c r="D74" s="363"/>
      <c r="E74" s="364"/>
      <c r="F74" s="364">
        <v>1</v>
      </c>
      <c r="G74" s="364"/>
      <c r="H74" s="364"/>
      <c r="I74" s="364"/>
      <c r="J74" s="364"/>
      <c r="K74" s="364">
        <v>1</v>
      </c>
      <c r="L74" s="364"/>
      <c r="M74" s="364">
        <v>1</v>
      </c>
      <c r="N74" s="364"/>
      <c r="O74" s="364"/>
      <c r="P74" s="364"/>
      <c r="Q74" s="364"/>
      <c r="R74" s="364"/>
      <c r="S74" s="364"/>
      <c r="T74" s="364"/>
      <c r="U74" s="364"/>
      <c r="V74" s="364"/>
      <c r="W74" s="364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365">
        <v>3</v>
      </c>
    </row>
    <row r="75" spans="1:35">
      <c r="A75" s="361"/>
      <c r="B75" s="366" t="s">
        <v>356</v>
      </c>
      <c r="C75" s="367"/>
      <c r="D75" s="368"/>
      <c r="E75" s="369"/>
      <c r="F75" s="369">
        <v>1</v>
      </c>
      <c r="G75" s="369"/>
      <c r="H75" s="369"/>
      <c r="I75" s="369"/>
      <c r="J75" s="369"/>
      <c r="K75" s="369">
        <v>1</v>
      </c>
      <c r="L75" s="369"/>
      <c r="M75" s="369">
        <v>1</v>
      </c>
      <c r="N75" s="369"/>
      <c r="O75" s="369"/>
      <c r="P75" s="369"/>
      <c r="Q75" s="369"/>
      <c r="R75" s="369"/>
      <c r="S75" s="369"/>
      <c r="T75" s="369">
        <v>1</v>
      </c>
      <c r="U75" s="369">
        <v>1</v>
      </c>
      <c r="V75" s="369">
        <v>3</v>
      </c>
      <c r="W75" s="369"/>
      <c r="X75" s="369"/>
      <c r="Y75" s="369"/>
      <c r="Z75" s="369">
        <v>1</v>
      </c>
      <c r="AA75" s="369"/>
      <c r="AB75" s="369"/>
      <c r="AC75" s="369">
        <v>1</v>
      </c>
      <c r="AD75" s="369"/>
      <c r="AE75" s="369"/>
      <c r="AF75" s="369"/>
      <c r="AG75" s="369"/>
      <c r="AH75" s="369"/>
      <c r="AI75" s="370">
        <v>10</v>
      </c>
    </row>
    <row r="76" spans="1:35">
      <c r="A76" s="361"/>
      <c r="B76" s="357" t="s">
        <v>192</v>
      </c>
      <c r="C76" s="357" t="s">
        <v>496</v>
      </c>
      <c r="D76" s="35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>
        <v>1</v>
      </c>
      <c r="AG76" s="359"/>
      <c r="AH76" s="359"/>
      <c r="AI76" s="360">
        <v>1</v>
      </c>
    </row>
    <row r="77" spans="1:35">
      <c r="A77" s="361"/>
      <c r="B77" s="361"/>
      <c r="C77" s="362" t="s">
        <v>399</v>
      </c>
      <c r="D77" s="363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4"/>
      <c r="Q77" s="364"/>
      <c r="R77" s="364"/>
      <c r="S77" s="364"/>
      <c r="T77" s="364"/>
      <c r="U77" s="364">
        <v>1</v>
      </c>
      <c r="V77" s="364"/>
      <c r="W77" s="364"/>
      <c r="X77" s="364"/>
      <c r="Y77" s="364"/>
      <c r="Z77" s="364"/>
      <c r="AA77" s="364"/>
      <c r="AB77" s="364">
        <v>1</v>
      </c>
      <c r="AC77" s="364"/>
      <c r="AD77" s="364"/>
      <c r="AE77" s="364"/>
      <c r="AF77" s="364"/>
      <c r="AG77" s="364">
        <v>1</v>
      </c>
      <c r="AH77" s="364">
        <v>1</v>
      </c>
      <c r="AI77" s="365">
        <v>4</v>
      </c>
    </row>
    <row r="78" spans="1:35">
      <c r="A78" s="361"/>
      <c r="B78" s="366" t="s">
        <v>400</v>
      </c>
      <c r="C78" s="367"/>
      <c r="D78" s="368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>
        <v>1</v>
      </c>
      <c r="V78" s="369"/>
      <c r="W78" s="369"/>
      <c r="X78" s="369"/>
      <c r="Y78" s="369"/>
      <c r="Z78" s="369"/>
      <c r="AA78" s="369"/>
      <c r="AB78" s="369">
        <v>1</v>
      </c>
      <c r="AC78" s="369"/>
      <c r="AD78" s="369"/>
      <c r="AE78" s="369"/>
      <c r="AF78" s="369">
        <v>1</v>
      </c>
      <c r="AG78" s="369">
        <v>1</v>
      </c>
      <c r="AH78" s="369">
        <v>1</v>
      </c>
      <c r="AI78" s="370">
        <v>5</v>
      </c>
    </row>
    <row r="79" spans="1:35">
      <c r="A79" s="361"/>
      <c r="B79" s="357" t="s">
        <v>224</v>
      </c>
      <c r="C79" s="357" t="s">
        <v>437</v>
      </c>
      <c r="D79" s="358"/>
      <c r="E79" s="359"/>
      <c r="F79" s="359"/>
      <c r="G79" s="359"/>
      <c r="H79" s="359"/>
      <c r="I79" s="359"/>
      <c r="J79" s="359"/>
      <c r="K79" s="359"/>
      <c r="L79" s="359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>
        <v>1</v>
      </c>
      <c r="AD79" s="359"/>
      <c r="AE79" s="359"/>
      <c r="AF79" s="359"/>
      <c r="AG79" s="359"/>
      <c r="AH79" s="359">
        <v>1</v>
      </c>
      <c r="AI79" s="360">
        <v>2</v>
      </c>
    </row>
    <row r="80" spans="1:35">
      <c r="A80" s="361"/>
      <c r="B80" s="361"/>
      <c r="C80" s="362" t="s">
        <v>438</v>
      </c>
      <c r="D80" s="363"/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4"/>
      <c r="Q80" s="364"/>
      <c r="R80" s="364"/>
      <c r="S80" s="364"/>
      <c r="T80" s="364"/>
      <c r="U80" s="364"/>
      <c r="V80" s="364"/>
      <c r="W80" s="364"/>
      <c r="X80" s="364"/>
      <c r="Y80" s="364"/>
      <c r="Z80" s="364"/>
      <c r="AA80" s="364"/>
      <c r="AB80" s="364"/>
      <c r="AC80" s="364">
        <v>1</v>
      </c>
      <c r="AD80" s="364"/>
      <c r="AE80" s="364"/>
      <c r="AF80" s="364"/>
      <c r="AG80" s="364"/>
      <c r="AH80" s="364"/>
      <c r="AI80" s="365">
        <v>1</v>
      </c>
    </row>
    <row r="81" spans="1:35">
      <c r="A81" s="361"/>
      <c r="B81" s="366" t="s">
        <v>439</v>
      </c>
      <c r="C81" s="367"/>
      <c r="D81" s="368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>
        <v>2</v>
      </c>
      <c r="AD81" s="369"/>
      <c r="AE81" s="369"/>
      <c r="AF81" s="369"/>
      <c r="AG81" s="369"/>
      <c r="AH81" s="369">
        <v>1</v>
      </c>
      <c r="AI81" s="370">
        <v>3</v>
      </c>
    </row>
    <row r="82" spans="1:35">
      <c r="A82" s="361"/>
      <c r="B82" s="357" t="s">
        <v>225</v>
      </c>
      <c r="C82" s="357" t="s">
        <v>415</v>
      </c>
      <c r="D82" s="358"/>
      <c r="E82" s="359"/>
      <c r="F82" s="359"/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>
        <v>1</v>
      </c>
      <c r="Y82" s="359"/>
      <c r="Z82" s="359"/>
      <c r="AA82" s="359"/>
      <c r="AB82" s="359">
        <v>1</v>
      </c>
      <c r="AC82" s="359"/>
      <c r="AD82" s="359"/>
      <c r="AE82" s="359">
        <v>1</v>
      </c>
      <c r="AF82" s="359"/>
      <c r="AG82" s="359"/>
      <c r="AH82" s="359"/>
      <c r="AI82" s="360">
        <v>3</v>
      </c>
    </row>
    <row r="83" spans="1:35">
      <c r="A83" s="361"/>
      <c r="B83" s="366" t="s">
        <v>416</v>
      </c>
      <c r="C83" s="367"/>
      <c r="D83" s="368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>
        <v>1</v>
      </c>
      <c r="Y83" s="369"/>
      <c r="Z83" s="369"/>
      <c r="AA83" s="369"/>
      <c r="AB83" s="369">
        <v>1</v>
      </c>
      <c r="AC83" s="369"/>
      <c r="AD83" s="369"/>
      <c r="AE83" s="369">
        <v>1</v>
      </c>
      <c r="AF83" s="369"/>
      <c r="AG83" s="369"/>
      <c r="AH83" s="369"/>
      <c r="AI83" s="370">
        <v>3</v>
      </c>
    </row>
    <row r="84" spans="1:35">
      <c r="A84" s="361"/>
      <c r="B84" s="357" t="s">
        <v>221</v>
      </c>
      <c r="C84" s="357" t="s">
        <v>413</v>
      </c>
      <c r="D84" s="358"/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359">
        <v>1</v>
      </c>
      <c r="Z84" s="359"/>
      <c r="AA84" s="359"/>
      <c r="AB84" s="359"/>
      <c r="AC84" s="359"/>
      <c r="AD84" s="359"/>
      <c r="AE84" s="359"/>
      <c r="AF84" s="359"/>
      <c r="AG84" s="359"/>
      <c r="AH84" s="359"/>
      <c r="AI84" s="360">
        <v>1</v>
      </c>
    </row>
    <row r="85" spans="1:35">
      <c r="A85" s="361"/>
      <c r="B85" s="366" t="s">
        <v>414</v>
      </c>
      <c r="C85" s="367"/>
      <c r="D85" s="368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>
        <v>1</v>
      </c>
      <c r="Z85" s="369"/>
      <c r="AA85" s="369"/>
      <c r="AB85" s="369"/>
      <c r="AC85" s="369"/>
      <c r="AD85" s="369"/>
      <c r="AE85" s="369"/>
      <c r="AF85" s="369"/>
      <c r="AG85" s="369"/>
      <c r="AH85" s="369"/>
      <c r="AI85" s="370">
        <v>1</v>
      </c>
    </row>
    <row r="86" spans="1:35">
      <c r="A86" s="361"/>
      <c r="B86" s="357" t="s">
        <v>187</v>
      </c>
      <c r="C86" s="357" t="s">
        <v>440</v>
      </c>
      <c r="D86" s="358"/>
      <c r="E86" s="359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59"/>
      <c r="W86" s="359"/>
      <c r="X86" s="359"/>
      <c r="Y86" s="359"/>
      <c r="Z86" s="359"/>
      <c r="AA86" s="359"/>
      <c r="AB86" s="359">
        <v>1</v>
      </c>
      <c r="AC86" s="359"/>
      <c r="AD86" s="359"/>
      <c r="AE86" s="359"/>
      <c r="AF86" s="359"/>
      <c r="AG86" s="359"/>
      <c r="AH86" s="359"/>
      <c r="AI86" s="360">
        <v>1</v>
      </c>
    </row>
    <row r="87" spans="1:35">
      <c r="A87" s="361"/>
      <c r="B87" s="366" t="s">
        <v>441</v>
      </c>
      <c r="C87" s="367"/>
      <c r="D87" s="368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>
        <v>1</v>
      </c>
      <c r="AC87" s="369"/>
      <c r="AD87" s="369"/>
      <c r="AE87" s="369"/>
      <c r="AF87" s="369"/>
      <c r="AG87" s="369"/>
      <c r="AH87" s="369"/>
      <c r="AI87" s="370">
        <v>1</v>
      </c>
    </row>
    <row r="88" spans="1:35">
      <c r="A88" s="371" t="s">
        <v>335</v>
      </c>
      <c r="B88" s="372"/>
      <c r="C88" s="372"/>
      <c r="D88" s="373"/>
      <c r="E88" s="374"/>
      <c r="F88" s="374">
        <v>1</v>
      </c>
      <c r="G88" s="374"/>
      <c r="H88" s="374"/>
      <c r="I88" s="374"/>
      <c r="J88" s="374"/>
      <c r="K88" s="374">
        <v>1</v>
      </c>
      <c r="L88" s="374"/>
      <c r="M88" s="374">
        <v>1</v>
      </c>
      <c r="N88" s="374"/>
      <c r="O88" s="374"/>
      <c r="P88" s="374"/>
      <c r="Q88" s="374"/>
      <c r="R88" s="374"/>
      <c r="S88" s="374"/>
      <c r="T88" s="374">
        <v>5</v>
      </c>
      <c r="U88" s="374">
        <v>4</v>
      </c>
      <c r="V88" s="374">
        <v>3</v>
      </c>
      <c r="W88" s="374"/>
      <c r="X88" s="374">
        <v>2</v>
      </c>
      <c r="Y88" s="374">
        <v>2</v>
      </c>
      <c r="Z88" s="374">
        <v>1</v>
      </c>
      <c r="AA88" s="374">
        <v>2</v>
      </c>
      <c r="AB88" s="374">
        <v>3</v>
      </c>
      <c r="AC88" s="374">
        <v>3</v>
      </c>
      <c r="AD88" s="374">
        <v>1</v>
      </c>
      <c r="AE88" s="374">
        <v>1</v>
      </c>
      <c r="AF88" s="374">
        <v>1</v>
      </c>
      <c r="AG88" s="374">
        <v>1</v>
      </c>
      <c r="AH88" s="374">
        <v>2</v>
      </c>
      <c r="AI88" s="375">
        <v>34</v>
      </c>
    </row>
    <row r="89" spans="1:35">
      <c r="A89" s="357" t="s">
        <v>26</v>
      </c>
      <c r="B89" s="357" t="s">
        <v>26</v>
      </c>
      <c r="C89" s="357" t="s">
        <v>442</v>
      </c>
      <c r="D89" s="358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359"/>
      <c r="Y89" s="359"/>
      <c r="Z89" s="359"/>
      <c r="AA89" s="359"/>
      <c r="AB89" s="359"/>
      <c r="AC89" s="359">
        <v>1</v>
      </c>
      <c r="AD89" s="359">
        <v>1</v>
      </c>
      <c r="AE89" s="359"/>
      <c r="AF89" s="359"/>
      <c r="AG89" s="359"/>
      <c r="AH89" s="359"/>
      <c r="AI89" s="360">
        <v>2</v>
      </c>
    </row>
    <row r="90" spans="1:35">
      <c r="A90" s="361"/>
      <c r="B90" s="366" t="s">
        <v>371</v>
      </c>
      <c r="C90" s="367"/>
      <c r="D90" s="368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>
        <v>1</v>
      </c>
      <c r="AD90" s="369">
        <v>1</v>
      </c>
      <c r="AE90" s="369"/>
      <c r="AF90" s="369"/>
      <c r="AG90" s="369"/>
      <c r="AH90" s="369"/>
      <c r="AI90" s="370">
        <v>2</v>
      </c>
    </row>
    <row r="91" spans="1:35">
      <c r="A91" s="361"/>
      <c r="B91" s="357" t="s">
        <v>245</v>
      </c>
      <c r="C91" s="357" t="s">
        <v>457</v>
      </c>
      <c r="D91" s="358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>
        <v>1</v>
      </c>
      <c r="AG91" s="359"/>
      <c r="AH91" s="359"/>
      <c r="AI91" s="360">
        <v>1</v>
      </c>
    </row>
    <row r="92" spans="1:35">
      <c r="A92" s="361"/>
      <c r="B92" s="366" t="s">
        <v>458</v>
      </c>
      <c r="C92" s="367"/>
      <c r="D92" s="368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>
        <v>1</v>
      </c>
      <c r="AG92" s="369"/>
      <c r="AH92" s="369"/>
      <c r="AI92" s="370">
        <v>1</v>
      </c>
    </row>
    <row r="93" spans="1:35">
      <c r="A93" s="361"/>
      <c r="B93" s="357" t="s">
        <v>240</v>
      </c>
      <c r="C93" s="357" t="s">
        <v>459</v>
      </c>
      <c r="D93" s="358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>
        <v>1</v>
      </c>
      <c r="AH93" s="359"/>
      <c r="AI93" s="360">
        <v>1</v>
      </c>
    </row>
    <row r="94" spans="1:35">
      <c r="A94" s="361"/>
      <c r="B94" s="366" t="s">
        <v>460</v>
      </c>
      <c r="C94" s="367"/>
      <c r="D94" s="368"/>
      <c r="E94" s="369"/>
      <c r="F94" s="369"/>
      <c r="G94" s="369"/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>
        <v>1</v>
      </c>
      <c r="AH94" s="369"/>
      <c r="AI94" s="370">
        <v>1</v>
      </c>
    </row>
    <row r="95" spans="1:35">
      <c r="A95" s="361"/>
      <c r="B95" s="357" t="s">
        <v>242</v>
      </c>
      <c r="C95" s="357" t="s">
        <v>242</v>
      </c>
      <c r="D95" s="358"/>
      <c r="E95" s="359"/>
      <c r="F95" s="359"/>
      <c r="G95" s="359"/>
      <c r="H95" s="359"/>
      <c r="I95" s="359"/>
      <c r="J95" s="359"/>
      <c r="K95" s="359"/>
      <c r="L95" s="359"/>
      <c r="M95" s="359"/>
      <c r="N95" s="359"/>
      <c r="O95" s="359">
        <v>1</v>
      </c>
      <c r="P95" s="359"/>
      <c r="Q95" s="359"/>
      <c r="R95" s="359"/>
      <c r="S95" s="359"/>
      <c r="T95" s="359"/>
      <c r="U95" s="359"/>
      <c r="V95" s="359"/>
      <c r="W95" s="359"/>
      <c r="X95" s="359"/>
      <c r="Y95" s="359"/>
      <c r="Z95" s="359"/>
      <c r="AA95" s="359"/>
      <c r="AB95" s="359"/>
      <c r="AC95" s="359"/>
      <c r="AD95" s="359"/>
      <c r="AE95" s="359"/>
      <c r="AF95" s="359"/>
      <c r="AG95" s="359"/>
      <c r="AH95" s="359"/>
      <c r="AI95" s="360">
        <v>1</v>
      </c>
    </row>
    <row r="96" spans="1:35">
      <c r="A96" s="361"/>
      <c r="B96" s="366" t="s">
        <v>370</v>
      </c>
      <c r="C96" s="367"/>
      <c r="D96" s="368"/>
      <c r="E96" s="369"/>
      <c r="F96" s="369"/>
      <c r="G96" s="369"/>
      <c r="H96" s="369"/>
      <c r="I96" s="369"/>
      <c r="J96" s="369"/>
      <c r="K96" s="369"/>
      <c r="L96" s="369"/>
      <c r="M96" s="369"/>
      <c r="N96" s="369"/>
      <c r="O96" s="369">
        <v>1</v>
      </c>
      <c r="P96" s="369"/>
      <c r="Q96" s="369"/>
      <c r="R96" s="369"/>
      <c r="S96" s="369"/>
      <c r="T96" s="369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I96" s="370">
        <v>1</v>
      </c>
    </row>
    <row r="97" spans="1:35">
      <c r="A97" s="371" t="s">
        <v>371</v>
      </c>
      <c r="B97" s="372"/>
      <c r="C97" s="372"/>
      <c r="D97" s="373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>
        <v>1</v>
      </c>
      <c r="P97" s="374"/>
      <c r="Q97" s="374"/>
      <c r="R97" s="374"/>
      <c r="S97" s="374"/>
      <c r="T97" s="374"/>
      <c r="U97" s="374"/>
      <c r="V97" s="374"/>
      <c r="W97" s="374"/>
      <c r="X97" s="374"/>
      <c r="Y97" s="374"/>
      <c r="Z97" s="374"/>
      <c r="AA97" s="374"/>
      <c r="AB97" s="374"/>
      <c r="AC97" s="374">
        <v>1</v>
      </c>
      <c r="AD97" s="374">
        <v>1</v>
      </c>
      <c r="AE97" s="374"/>
      <c r="AF97" s="374">
        <v>1</v>
      </c>
      <c r="AG97" s="374">
        <v>1</v>
      </c>
      <c r="AH97" s="374"/>
      <c r="AI97" s="375">
        <v>5</v>
      </c>
    </row>
    <row r="98" spans="1:35">
      <c r="A98" s="357" t="s">
        <v>34</v>
      </c>
      <c r="B98" s="357" t="s">
        <v>261</v>
      </c>
      <c r="C98" s="357" t="s">
        <v>443</v>
      </c>
      <c r="D98" s="358"/>
      <c r="E98" s="359"/>
      <c r="F98" s="359"/>
      <c r="G98" s="359"/>
      <c r="H98" s="359"/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59"/>
      <c r="X98" s="359"/>
      <c r="Y98" s="359"/>
      <c r="Z98" s="359"/>
      <c r="AA98" s="359"/>
      <c r="AB98" s="359"/>
      <c r="AC98" s="359">
        <v>1</v>
      </c>
      <c r="AD98" s="359"/>
      <c r="AE98" s="359"/>
      <c r="AF98" s="359"/>
      <c r="AG98" s="359"/>
      <c r="AH98" s="359"/>
      <c r="AI98" s="360">
        <v>1</v>
      </c>
    </row>
    <row r="99" spans="1:35">
      <c r="A99" s="361"/>
      <c r="B99" s="366" t="s">
        <v>444</v>
      </c>
      <c r="C99" s="367"/>
      <c r="D99" s="368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  <c r="AC99" s="369">
        <v>1</v>
      </c>
      <c r="AD99" s="369"/>
      <c r="AE99" s="369"/>
      <c r="AF99" s="369"/>
      <c r="AG99" s="369"/>
      <c r="AH99" s="369"/>
      <c r="AI99" s="370">
        <v>1</v>
      </c>
    </row>
    <row r="100" spans="1:35">
      <c r="A100" s="371" t="s">
        <v>445</v>
      </c>
      <c r="B100" s="372"/>
      <c r="C100" s="372"/>
      <c r="D100" s="373"/>
      <c r="E100" s="374"/>
      <c r="F100" s="374"/>
      <c r="G100" s="374"/>
      <c r="H100" s="374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  <c r="W100" s="374"/>
      <c r="X100" s="374"/>
      <c r="Y100" s="374"/>
      <c r="Z100" s="374"/>
      <c r="AA100" s="374"/>
      <c r="AB100" s="374"/>
      <c r="AC100" s="374">
        <v>1</v>
      </c>
      <c r="AD100" s="374"/>
      <c r="AE100" s="374"/>
      <c r="AF100" s="374"/>
      <c r="AG100" s="374"/>
      <c r="AH100" s="374"/>
      <c r="AI100" s="375">
        <v>1</v>
      </c>
    </row>
    <row r="101" spans="1:35">
      <c r="A101" s="357" t="s">
        <v>58</v>
      </c>
      <c r="B101" s="357" t="s">
        <v>58</v>
      </c>
      <c r="C101" s="357" t="s">
        <v>402</v>
      </c>
      <c r="D101" s="358"/>
      <c r="E101" s="359"/>
      <c r="F101" s="359"/>
      <c r="G101" s="359"/>
      <c r="H101" s="359"/>
      <c r="I101" s="359"/>
      <c r="J101" s="359"/>
      <c r="K101" s="359"/>
      <c r="L101" s="359"/>
      <c r="M101" s="359"/>
      <c r="N101" s="359"/>
      <c r="O101" s="359"/>
      <c r="P101" s="359"/>
      <c r="Q101" s="359"/>
      <c r="R101" s="359"/>
      <c r="S101" s="359"/>
      <c r="T101" s="359">
        <v>1</v>
      </c>
      <c r="U101" s="359"/>
      <c r="V101" s="359"/>
      <c r="W101" s="359"/>
      <c r="X101" s="359"/>
      <c r="Y101" s="359"/>
      <c r="Z101" s="359"/>
      <c r="AA101" s="359"/>
      <c r="AB101" s="359"/>
      <c r="AC101" s="359"/>
      <c r="AD101" s="359"/>
      <c r="AE101" s="359"/>
      <c r="AF101" s="359"/>
      <c r="AG101" s="359"/>
      <c r="AH101" s="359"/>
      <c r="AI101" s="360">
        <v>1</v>
      </c>
    </row>
    <row r="102" spans="1:35">
      <c r="A102" s="361"/>
      <c r="B102" s="366" t="s">
        <v>406</v>
      </c>
      <c r="C102" s="367"/>
      <c r="D102" s="368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>
        <v>1</v>
      </c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I102" s="370">
        <v>1</v>
      </c>
    </row>
    <row r="103" spans="1:35">
      <c r="A103" s="361"/>
      <c r="B103" s="357" t="s">
        <v>299</v>
      </c>
      <c r="C103" s="357" t="s">
        <v>446</v>
      </c>
      <c r="D103" s="358"/>
      <c r="E103" s="359"/>
      <c r="F103" s="359"/>
      <c r="G103" s="359"/>
      <c r="H103" s="359"/>
      <c r="I103" s="359"/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59"/>
      <c r="X103" s="359"/>
      <c r="Y103" s="359"/>
      <c r="Z103" s="359"/>
      <c r="AA103" s="359"/>
      <c r="AB103" s="359"/>
      <c r="AC103" s="359"/>
      <c r="AD103" s="359">
        <v>1</v>
      </c>
      <c r="AE103" s="359"/>
      <c r="AF103" s="359"/>
      <c r="AG103" s="359"/>
      <c r="AH103" s="359"/>
      <c r="AI103" s="360">
        <v>1</v>
      </c>
    </row>
    <row r="104" spans="1:35">
      <c r="A104" s="361"/>
      <c r="B104" s="366" t="s">
        <v>447</v>
      </c>
      <c r="C104" s="367"/>
      <c r="D104" s="368"/>
      <c r="E104" s="369"/>
      <c r="F104" s="369"/>
      <c r="G104" s="369"/>
      <c r="H104" s="369"/>
      <c r="I104" s="369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>
        <v>1</v>
      </c>
      <c r="AE104" s="369"/>
      <c r="AF104" s="369"/>
      <c r="AG104" s="369"/>
      <c r="AH104" s="369"/>
      <c r="AI104" s="370">
        <v>1</v>
      </c>
    </row>
    <row r="105" spans="1:35">
      <c r="A105" s="371" t="s">
        <v>406</v>
      </c>
      <c r="B105" s="372"/>
      <c r="C105" s="372"/>
      <c r="D105" s="373"/>
      <c r="E105" s="374"/>
      <c r="F105" s="374"/>
      <c r="G105" s="374"/>
      <c r="H105" s="374"/>
      <c r="I105" s="374"/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>
        <v>1</v>
      </c>
      <c r="U105" s="374"/>
      <c r="V105" s="374"/>
      <c r="W105" s="374"/>
      <c r="X105" s="374"/>
      <c r="Y105" s="374"/>
      <c r="Z105" s="374"/>
      <c r="AA105" s="374"/>
      <c r="AB105" s="374"/>
      <c r="AC105" s="374"/>
      <c r="AD105" s="374">
        <v>1</v>
      </c>
      <c r="AE105" s="374"/>
      <c r="AF105" s="374"/>
      <c r="AG105" s="374"/>
      <c r="AH105" s="374"/>
      <c r="AI105" s="375">
        <v>2</v>
      </c>
    </row>
    <row r="106" spans="1:35">
      <c r="A106" s="357" t="s">
        <v>27</v>
      </c>
      <c r="B106" s="357" t="s">
        <v>194</v>
      </c>
      <c r="C106" s="357" t="s">
        <v>461</v>
      </c>
      <c r="D106" s="358"/>
      <c r="E106" s="359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  <c r="AC106" s="359"/>
      <c r="AD106" s="359"/>
      <c r="AE106" s="359"/>
      <c r="AF106" s="359"/>
      <c r="AG106" s="359">
        <v>1</v>
      </c>
      <c r="AH106" s="359">
        <v>1</v>
      </c>
      <c r="AI106" s="360">
        <v>2</v>
      </c>
    </row>
    <row r="107" spans="1:35">
      <c r="A107" s="361"/>
      <c r="B107" s="366" t="s">
        <v>462</v>
      </c>
      <c r="C107" s="367"/>
      <c r="D107" s="368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>
        <v>1</v>
      </c>
      <c r="AH107" s="369">
        <v>1</v>
      </c>
      <c r="AI107" s="370">
        <v>2</v>
      </c>
    </row>
    <row r="108" spans="1:35">
      <c r="A108" s="371" t="s">
        <v>463</v>
      </c>
      <c r="B108" s="372"/>
      <c r="C108" s="372"/>
      <c r="D108" s="373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4"/>
      <c r="X108" s="374"/>
      <c r="Y108" s="374"/>
      <c r="Z108" s="374"/>
      <c r="AA108" s="374"/>
      <c r="AB108" s="374"/>
      <c r="AC108" s="374"/>
      <c r="AD108" s="374"/>
      <c r="AE108" s="374"/>
      <c r="AF108" s="374"/>
      <c r="AG108" s="374">
        <v>1</v>
      </c>
      <c r="AH108" s="374">
        <v>1</v>
      </c>
      <c r="AI108" s="375">
        <v>2</v>
      </c>
    </row>
    <row r="109" spans="1:35">
      <c r="A109" s="357" t="s">
        <v>21</v>
      </c>
      <c r="B109" s="357" t="s">
        <v>157</v>
      </c>
      <c r="C109" s="357" t="s">
        <v>358</v>
      </c>
      <c r="D109" s="358"/>
      <c r="E109" s="359"/>
      <c r="F109" s="359"/>
      <c r="G109" s="359"/>
      <c r="H109" s="359"/>
      <c r="I109" s="359">
        <v>1</v>
      </c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  <c r="AC109" s="359"/>
      <c r="AD109" s="359"/>
      <c r="AE109" s="359"/>
      <c r="AF109" s="359"/>
      <c r="AG109" s="359"/>
      <c r="AH109" s="359"/>
      <c r="AI109" s="360">
        <v>1</v>
      </c>
    </row>
    <row r="110" spans="1:35">
      <c r="A110" s="361"/>
      <c r="B110" s="361"/>
      <c r="C110" s="362" t="s">
        <v>401</v>
      </c>
      <c r="D110" s="363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>
        <v>1</v>
      </c>
      <c r="U110" s="364"/>
      <c r="V110" s="364"/>
      <c r="W110" s="364"/>
      <c r="X110" s="364"/>
      <c r="Y110" s="364"/>
      <c r="Z110" s="364"/>
      <c r="AA110" s="364"/>
      <c r="AB110" s="364"/>
      <c r="AC110" s="364"/>
      <c r="AD110" s="364"/>
      <c r="AE110" s="364"/>
      <c r="AF110" s="364"/>
      <c r="AG110" s="364"/>
      <c r="AH110" s="364"/>
      <c r="AI110" s="365">
        <v>1</v>
      </c>
    </row>
    <row r="111" spans="1:35">
      <c r="A111" s="361"/>
      <c r="B111" s="361"/>
      <c r="C111" s="362" t="s">
        <v>360</v>
      </c>
      <c r="D111" s="363"/>
      <c r="E111" s="364"/>
      <c r="F111" s="364"/>
      <c r="G111" s="364"/>
      <c r="H111" s="364">
        <v>1</v>
      </c>
      <c r="I111" s="364"/>
      <c r="J111" s="364"/>
      <c r="K111" s="364"/>
      <c r="L111" s="364"/>
      <c r="M111" s="364"/>
      <c r="N111" s="364"/>
      <c r="O111" s="364"/>
      <c r="P111" s="364"/>
      <c r="Q111" s="364"/>
      <c r="R111" s="364"/>
      <c r="S111" s="364"/>
      <c r="T111" s="364"/>
      <c r="U111" s="364"/>
      <c r="V111" s="364"/>
      <c r="W111" s="364"/>
      <c r="X111" s="364"/>
      <c r="Y111" s="364"/>
      <c r="Z111" s="364"/>
      <c r="AA111" s="364"/>
      <c r="AB111" s="364"/>
      <c r="AC111" s="364"/>
      <c r="AD111" s="364"/>
      <c r="AE111" s="364"/>
      <c r="AF111" s="364"/>
      <c r="AG111" s="364"/>
      <c r="AH111" s="364"/>
      <c r="AI111" s="365">
        <v>1</v>
      </c>
    </row>
    <row r="112" spans="1:35">
      <c r="A112" s="361"/>
      <c r="B112" s="361"/>
      <c r="C112" s="362" t="s">
        <v>353</v>
      </c>
      <c r="D112" s="363"/>
      <c r="E112" s="364"/>
      <c r="F112" s="364"/>
      <c r="G112" s="364">
        <v>1</v>
      </c>
      <c r="H112" s="364"/>
      <c r="I112" s="364"/>
      <c r="J112" s="364"/>
      <c r="K112" s="364"/>
      <c r="L112" s="364"/>
      <c r="M112" s="364"/>
      <c r="N112" s="364"/>
      <c r="O112" s="364"/>
      <c r="P112" s="364"/>
      <c r="Q112" s="364"/>
      <c r="R112" s="364"/>
      <c r="S112" s="364"/>
      <c r="T112" s="364"/>
      <c r="U112" s="364"/>
      <c r="V112" s="364"/>
      <c r="W112" s="364"/>
      <c r="X112" s="364"/>
      <c r="Y112" s="364"/>
      <c r="Z112" s="364"/>
      <c r="AA112" s="364"/>
      <c r="AB112" s="364"/>
      <c r="AC112" s="364"/>
      <c r="AD112" s="364"/>
      <c r="AE112" s="364"/>
      <c r="AF112" s="364"/>
      <c r="AG112" s="364"/>
      <c r="AH112" s="364"/>
      <c r="AI112" s="365">
        <v>1</v>
      </c>
    </row>
    <row r="113" spans="1:35">
      <c r="A113" s="361"/>
      <c r="B113" s="361"/>
      <c r="C113" s="362" t="s">
        <v>192</v>
      </c>
      <c r="D113" s="363"/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>
        <v>1</v>
      </c>
      <c r="W113" s="364"/>
      <c r="X113" s="364"/>
      <c r="Y113" s="364"/>
      <c r="Z113" s="364"/>
      <c r="AA113" s="364"/>
      <c r="AB113" s="364"/>
      <c r="AC113" s="364"/>
      <c r="AD113" s="364"/>
      <c r="AE113" s="364"/>
      <c r="AF113" s="364"/>
      <c r="AG113" s="364"/>
      <c r="AH113" s="364"/>
      <c r="AI113" s="365">
        <v>1</v>
      </c>
    </row>
    <row r="114" spans="1:35">
      <c r="A114" s="361"/>
      <c r="B114" s="366" t="s">
        <v>357</v>
      </c>
      <c r="C114" s="367"/>
      <c r="D114" s="368"/>
      <c r="E114" s="369"/>
      <c r="F114" s="369"/>
      <c r="G114" s="369">
        <v>1</v>
      </c>
      <c r="H114" s="369">
        <v>1</v>
      </c>
      <c r="I114" s="369">
        <v>1</v>
      </c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69">
        <v>1</v>
      </c>
      <c r="U114" s="369"/>
      <c r="V114" s="369">
        <v>1</v>
      </c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I114" s="370">
        <v>5</v>
      </c>
    </row>
    <row r="115" spans="1:35">
      <c r="A115" s="361"/>
      <c r="B115" s="357" t="s">
        <v>208</v>
      </c>
      <c r="C115" s="357" t="s">
        <v>422</v>
      </c>
      <c r="D115" s="358"/>
      <c r="E115" s="359"/>
      <c r="F115" s="359"/>
      <c r="G115" s="359"/>
      <c r="H115" s="359"/>
      <c r="I115" s="359"/>
      <c r="J115" s="359"/>
      <c r="K115" s="359"/>
      <c r="L115" s="359"/>
      <c r="M115" s="359"/>
      <c r="N115" s="359"/>
      <c r="O115" s="359"/>
      <c r="P115" s="359"/>
      <c r="Q115" s="359"/>
      <c r="R115" s="359"/>
      <c r="S115" s="359"/>
      <c r="T115" s="359"/>
      <c r="U115" s="359"/>
      <c r="V115" s="359"/>
      <c r="W115" s="359"/>
      <c r="X115" s="359"/>
      <c r="Y115" s="359"/>
      <c r="Z115" s="359">
        <v>1</v>
      </c>
      <c r="AA115" s="359">
        <v>1</v>
      </c>
      <c r="AB115" s="359">
        <v>1</v>
      </c>
      <c r="AC115" s="359">
        <v>1</v>
      </c>
      <c r="AD115" s="359"/>
      <c r="AE115" s="359">
        <v>1</v>
      </c>
      <c r="AF115" s="359"/>
      <c r="AG115" s="359"/>
      <c r="AH115" s="359"/>
      <c r="AI115" s="360">
        <v>5</v>
      </c>
    </row>
    <row r="116" spans="1:35">
      <c r="A116" s="361"/>
      <c r="B116" s="366" t="s">
        <v>423</v>
      </c>
      <c r="C116" s="367"/>
      <c r="D116" s="368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69"/>
      <c r="U116" s="369"/>
      <c r="V116" s="369"/>
      <c r="W116" s="369"/>
      <c r="X116" s="369"/>
      <c r="Y116" s="369"/>
      <c r="Z116" s="369">
        <v>1</v>
      </c>
      <c r="AA116" s="369">
        <v>1</v>
      </c>
      <c r="AB116" s="369">
        <v>1</v>
      </c>
      <c r="AC116" s="369">
        <v>1</v>
      </c>
      <c r="AD116" s="369"/>
      <c r="AE116" s="369">
        <v>1</v>
      </c>
      <c r="AF116" s="369"/>
      <c r="AG116" s="369"/>
      <c r="AH116" s="369"/>
      <c r="AI116" s="370">
        <v>5</v>
      </c>
    </row>
    <row r="117" spans="1:35">
      <c r="A117" s="361"/>
      <c r="B117" s="357" t="s">
        <v>203</v>
      </c>
      <c r="C117" s="357" t="s">
        <v>193</v>
      </c>
      <c r="D117" s="358"/>
      <c r="E117" s="359"/>
      <c r="F117" s="359"/>
      <c r="G117" s="359"/>
      <c r="H117" s="359"/>
      <c r="I117" s="359"/>
      <c r="J117" s="359"/>
      <c r="K117" s="359"/>
      <c r="L117" s="359"/>
      <c r="M117" s="359"/>
      <c r="N117" s="359"/>
      <c r="O117" s="359"/>
      <c r="P117" s="359"/>
      <c r="Q117" s="359"/>
      <c r="R117" s="359"/>
      <c r="S117" s="359"/>
      <c r="T117" s="359"/>
      <c r="U117" s="359"/>
      <c r="V117" s="359"/>
      <c r="W117" s="359"/>
      <c r="X117" s="359">
        <v>1</v>
      </c>
      <c r="Y117" s="359"/>
      <c r="Z117" s="359">
        <v>1</v>
      </c>
      <c r="AA117" s="359"/>
      <c r="AB117" s="359"/>
      <c r="AC117" s="359"/>
      <c r="AD117" s="359"/>
      <c r="AE117" s="359"/>
      <c r="AF117" s="359"/>
      <c r="AG117" s="359"/>
      <c r="AH117" s="359"/>
      <c r="AI117" s="360">
        <v>2</v>
      </c>
    </row>
    <row r="118" spans="1:35">
      <c r="A118" s="361"/>
      <c r="B118" s="361"/>
      <c r="C118" s="362" t="s">
        <v>420</v>
      </c>
      <c r="D118" s="363"/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>
        <v>1</v>
      </c>
      <c r="W118" s="364"/>
      <c r="X118" s="364"/>
      <c r="Y118" s="364"/>
      <c r="Z118" s="364"/>
      <c r="AA118" s="364"/>
      <c r="AB118" s="364"/>
      <c r="AC118" s="364"/>
      <c r="AD118" s="364"/>
      <c r="AE118" s="364"/>
      <c r="AF118" s="364"/>
      <c r="AG118" s="364"/>
      <c r="AH118" s="364"/>
      <c r="AI118" s="365">
        <v>1</v>
      </c>
    </row>
    <row r="119" spans="1:35">
      <c r="A119" s="361"/>
      <c r="B119" s="366" t="s">
        <v>421</v>
      </c>
      <c r="C119" s="367"/>
      <c r="D119" s="368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69"/>
      <c r="U119" s="369"/>
      <c r="V119" s="369">
        <v>1</v>
      </c>
      <c r="W119" s="369"/>
      <c r="X119" s="369">
        <v>1</v>
      </c>
      <c r="Y119" s="369"/>
      <c r="Z119" s="369">
        <v>1</v>
      </c>
      <c r="AA119" s="369"/>
      <c r="AB119" s="369"/>
      <c r="AC119" s="369"/>
      <c r="AD119" s="369"/>
      <c r="AE119" s="369"/>
      <c r="AF119" s="369"/>
      <c r="AG119" s="369"/>
      <c r="AH119" s="369"/>
      <c r="AI119" s="370">
        <v>3</v>
      </c>
    </row>
    <row r="120" spans="1:35">
      <c r="A120" s="361"/>
      <c r="B120" s="357" t="s">
        <v>209</v>
      </c>
      <c r="C120" s="357" t="s">
        <v>417</v>
      </c>
      <c r="D120" s="358"/>
      <c r="E120" s="359"/>
      <c r="F120" s="359"/>
      <c r="G120" s="359"/>
      <c r="H120" s="359"/>
      <c r="I120" s="359"/>
      <c r="J120" s="359"/>
      <c r="K120" s="359"/>
      <c r="L120" s="359"/>
      <c r="M120" s="359"/>
      <c r="N120" s="359"/>
      <c r="O120" s="359"/>
      <c r="P120" s="359"/>
      <c r="Q120" s="359"/>
      <c r="R120" s="359"/>
      <c r="S120" s="359"/>
      <c r="T120" s="359"/>
      <c r="U120" s="359"/>
      <c r="V120" s="359"/>
      <c r="W120" s="359">
        <v>1</v>
      </c>
      <c r="X120" s="359">
        <v>1</v>
      </c>
      <c r="Y120" s="359"/>
      <c r="Z120" s="359"/>
      <c r="AA120" s="359"/>
      <c r="AB120" s="359"/>
      <c r="AC120" s="359"/>
      <c r="AD120" s="359"/>
      <c r="AE120" s="359"/>
      <c r="AF120" s="359"/>
      <c r="AG120" s="359"/>
      <c r="AH120" s="359"/>
      <c r="AI120" s="360">
        <v>2</v>
      </c>
    </row>
    <row r="121" spans="1:35">
      <c r="A121" s="361"/>
      <c r="B121" s="361"/>
      <c r="C121" s="362" t="s">
        <v>418</v>
      </c>
      <c r="D121" s="363"/>
      <c r="E121" s="364"/>
      <c r="F121" s="364"/>
      <c r="G121" s="364"/>
      <c r="H121" s="364"/>
      <c r="I121" s="364"/>
      <c r="J121" s="364"/>
      <c r="K121" s="364"/>
      <c r="L121" s="364"/>
      <c r="M121" s="364"/>
      <c r="N121" s="364"/>
      <c r="O121" s="364"/>
      <c r="P121" s="364"/>
      <c r="Q121" s="364"/>
      <c r="R121" s="364"/>
      <c r="S121" s="364"/>
      <c r="T121" s="364"/>
      <c r="U121" s="364"/>
      <c r="V121" s="364"/>
      <c r="W121" s="364"/>
      <c r="X121" s="364"/>
      <c r="Y121" s="364">
        <v>1</v>
      </c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365">
        <v>1</v>
      </c>
    </row>
    <row r="122" spans="1:35">
      <c r="A122" s="361"/>
      <c r="B122" s="366" t="s">
        <v>419</v>
      </c>
      <c r="C122" s="367"/>
      <c r="D122" s="368"/>
      <c r="E122" s="369"/>
      <c r="F122" s="369"/>
      <c r="G122" s="369"/>
      <c r="H122" s="369"/>
      <c r="I122" s="369"/>
      <c r="J122" s="369"/>
      <c r="K122" s="369"/>
      <c r="L122" s="369"/>
      <c r="M122" s="369"/>
      <c r="N122" s="369"/>
      <c r="O122" s="369"/>
      <c r="P122" s="369"/>
      <c r="Q122" s="369"/>
      <c r="R122" s="369"/>
      <c r="S122" s="369"/>
      <c r="T122" s="369"/>
      <c r="U122" s="369"/>
      <c r="V122" s="369"/>
      <c r="W122" s="369">
        <v>1</v>
      </c>
      <c r="X122" s="369">
        <v>1</v>
      </c>
      <c r="Y122" s="369">
        <v>1</v>
      </c>
      <c r="Z122" s="369"/>
      <c r="AA122" s="369"/>
      <c r="AB122" s="369"/>
      <c r="AC122" s="369"/>
      <c r="AD122" s="369"/>
      <c r="AE122" s="369"/>
      <c r="AF122" s="369"/>
      <c r="AG122" s="369"/>
      <c r="AH122" s="369"/>
      <c r="AI122" s="370">
        <v>3</v>
      </c>
    </row>
    <row r="123" spans="1:35">
      <c r="A123" s="361"/>
      <c r="B123" s="357" t="s">
        <v>206</v>
      </c>
      <c r="C123" s="357" t="s">
        <v>497</v>
      </c>
      <c r="D123" s="358"/>
      <c r="E123" s="359"/>
      <c r="F123" s="359"/>
      <c r="G123" s="359"/>
      <c r="H123" s="359"/>
      <c r="I123" s="359"/>
      <c r="J123" s="359"/>
      <c r="K123" s="359"/>
      <c r="L123" s="359"/>
      <c r="M123" s="359"/>
      <c r="N123" s="359"/>
      <c r="O123" s="359"/>
      <c r="P123" s="359"/>
      <c r="Q123" s="359"/>
      <c r="R123" s="359"/>
      <c r="S123" s="359"/>
      <c r="T123" s="359"/>
      <c r="U123" s="359"/>
      <c r="V123" s="359"/>
      <c r="W123" s="359"/>
      <c r="X123" s="359"/>
      <c r="Y123" s="359"/>
      <c r="Z123" s="359"/>
      <c r="AA123" s="359"/>
      <c r="AB123" s="359"/>
      <c r="AC123" s="359"/>
      <c r="AD123" s="359"/>
      <c r="AE123" s="359"/>
      <c r="AF123" s="359">
        <v>1</v>
      </c>
      <c r="AG123" s="359"/>
      <c r="AH123" s="359"/>
      <c r="AI123" s="360">
        <v>1</v>
      </c>
    </row>
    <row r="124" spans="1:35">
      <c r="A124" s="361"/>
      <c r="B124" s="366" t="s">
        <v>498</v>
      </c>
      <c r="C124" s="367"/>
      <c r="D124" s="368"/>
      <c r="E124" s="369"/>
      <c r="F124" s="369"/>
      <c r="G124" s="369"/>
      <c r="H124" s="369"/>
      <c r="I124" s="369"/>
      <c r="J124" s="369"/>
      <c r="K124" s="369"/>
      <c r="L124" s="369"/>
      <c r="M124" s="369"/>
      <c r="N124" s="369"/>
      <c r="O124" s="369"/>
      <c r="P124" s="369"/>
      <c r="Q124" s="369"/>
      <c r="R124" s="369"/>
      <c r="S124" s="369"/>
      <c r="T124" s="369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>
        <v>1</v>
      </c>
      <c r="AG124" s="369"/>
      <c r="AH124" s="369"/>
      <c r="AI124" s="370">
        <v>1</v>
      </c>
    </row>
    <row r="125" spans="1:35">
      <c r="A125" s="361"/>
      <c r="B125" s="357" t="s">
        <v>172</v>
      </c>
      <c r="C125" s="357" t="s">
        <v>390</v>
      </c>
      <c r="D125" s="358"/>
      <c r="E125" s="359"/>
      <c r="F125" s="359"/>
      <c r="G125" s="359"/>
      <c r="H125" s="359"/>
      <c r="I125" s="359"/>
      <c r="J125" s="359"/>
      <c r="K125" s="359"/>
      <c r="L125" s="359"/>
      <c r="M125" s="359"/>
      <c r="N125" s="359"/>
      <c r="O125" s="359"/>
      <c r="P125" s="359"/>
      <c r="Q125" s="359">
        <v>1</v>
      </c>
      <c r="R125" s="359"/>
      <c r="S125" s="359"/>
      <c r="T125" s="359"/>
      <c r="U125" s="359"/>
      <c r="V125" s="359"/>
      <c r="W125" s="359"/>
      <c r="X125" s="359"/>
      <c r="Y125" s="359"/>
      <c r="Z125" s="359"/>
      <c r="AA125" s="359"/>
      <c r="AB125" s="359"/>
      <c r="AC125" s="359"/>
      <c r="AD125" s="359"/>
      <c r="AE125" s="359"/>
      <c r="AF125" s="359"/>
      <c r="AG125" s="359"/>
      <c r="AH125" s="359"/>
      <c r="AI125" s="360">
        <v>1</v>
      </c>
    </row>
    <row r="126" spans="1:35">
      <c r="A126" s="361"/>
      <c r="B126" s="366" t="s">
        <v>391</v>
      </c>
      <c r="C126" s="367"/>
      <c r="D126" s="368"/>
      <c r="E126" s="369"/>
      <c r="F126" s="369"/>
      <c r="G126" s="369"/>
      <c r="H126" s="369"/>
      <c r="I126" s="369"/>
      <c r="J126" s="369"/>
      <c r="K126" s="369"/>
      <c r="L126" s="369"/>
      <c r="M126" s="369"/>
      <c r="N126" s="369"/>
      <c r="O126" s="369"/>
      <c r="P126" s="369"/>
      <c r="Q126" s="369">
        <v>1</v>
      </c>
      <c r="R126" s="369"/>
      <c r="S126" s="369"/>
      <c r="T126" s="369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I126" s="370">
        <v>1</v>
      </c>
    </row>
    <row r="127" spans="1:35">
      <c r="A127" s="371" t="s">
        <v>354</v>
      </c>
      <c r="B127" s="372"/>
      <c r="C127" s="372"/>
      <c r="D127" s="373"/>
      <c r="E127" s="374"/>
      <c r="F127" s="374"/>
      <c r="G127" s="374">
        <v>1</v>
      </c>
      <c r="H127" s="374">
        <v>1</v>
      </c>
      <c r="I127" s="374">
        <v>1</v>
      </c>
      <c r="J127" s="374"/>
      <c r="K127" s="374"/>
      <c r="L127" s="374"/>
      <c r="M127" s="374"/>
      <c r="N127" s="374"/>
      <c r="O127" s="374"/>
      <c r="P127" s="374"/>
      <c r="Q127" s="374">
        <v>1</v>
      </c>
      <c r="R127" s="374"/>
      <c r="S127" s="374"/>
      <c r="T127" s="374">
        <v>1</v>
      </c>
      <c r="U127" s="374"/>
      <c r="V127" s="374">
        <v>2</v>
      </c>
      <c r="W127" s="374">
        <v>1</v>
      </c>
      <c r="X127" s="374">
        <v>2</v>
      </c>
      <c r="Y127" s="374">
        <v>1</v>
      </c>
      <c r="Z127" s="374">
        <v>2</v>
      </c>
      <c r="AA127" s="374">
        <v>1</v>
      </c>
      <c r="AB127" s="374">
        <v>1</v>
      </c>
      <c r="AC127" s="374">
        <v>1</v>
      </c>
      <c r="AD127" s="374"/>
      <c r="AE127" s="374">
        <v>1</v>
      </c>
      <c r="AF127" s="374">
        <v>1</v>
      </c>
      <c r="AG127" s="374"/>
      <c r="AH127" s="374"/>
      <c r="AI127" s="375">
        <v>18</v>
      </c>
    </row>
    <row r="128" spans="1:35">
      <c r="A128" s="357" t="s">
        <v>59</v>
      </c>
      <c r="B128" s="357" t="s">
        <v>178</v>
      </c>
      <c r="C128" s="357" t="s">
        <v>464</v>
      </c>
      <c r="D128" s="358"/>
      <c r="E128" s="359"/>
      <c r="F128" s="359"/>
      <c r="G128" s="359"/>
      <c r="H128" s="359"/>
      <c r="I128" s="359"/>
      <c r="J128" s="359"/>
      <c r="K128" s="359"/>
      <c r="L128" s="359"/>
      <c r="M128" s="359"/>
      <c r="N128" s="359"/>
      <c r="O128" s="359"/>
      <c r="P128" s="359"/>
      <c r="Q128" s="359"/>
      <c r="R128" s="359"/>
      <c r="S128" s="359"/>
      <c r="T128" s="359"/>
      <c r="U128" s="359"/>
      <c r="V128" s="359"/>
      <c r="W128" s="359"/>
      <c r="X128" s="359"/>
      <c r="Y128" s="359"/>
      <c r="Z128" s="359"/>
      <c r="AA128" s="359"/>
      <c r="AB128" s="359"/>
      <c r="AC128" s="359"/>
      <c r="AD128" s="359"/>
      <c r="AE128" s="359"/>
      <c r="AF128" s="359">
        <v>1</v>
      </c>
      <c r="AG128" s="359"/>
      <c r="AH128" s="359"/>
      <c r="AI128" s="360">
        <v>1</v>
      </c>
    </row>
    <row r="129" spans="1:35">
      <c r="A129" s="361"/>
      <c r="B129" s="366" t="s">
        <v>465</v>
      </c>
      <c r="C129" s="367"/>
      <c r="D129" s="368"/>
      <c r="E129" s="369"/>
      <c r="F129" s="369"/>
      <c r="G129" s="369"/>
      <c r="H129" s="369"/>
      <c r="I129" s="369"/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>
        <v>1</v>
      </c>
      <c r="AG129" s="369"/>
      <c r="AH129" s="369"/>
      <c r="AI129" s="370">
        <v>1</v>
      </c>
    </row>
    <row r="130" spans="1:35">
      <c r="A130" s="361"/>
      <c r="B130" s="357" t="s">
        <v>253</v>
      </c>
      <c r="C130" s="357" t="s">
        <v>361</v>
      </c>
      <c r="D130" s="358"/>
      <c r="E130" s="359"/>
      <c r="F130" s="359"/>
      <c r="G130" s="359"/>
      <c r="H130" s="359"/>
      <c r="I130" s="359"/>
      <c r="J130" s="359">
        <v>1</v>
      </c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59"/>
      <c r="V130" s="359"/>
      <c r="W130" s="359"/>
      <c r="X130" s="359"/>
      <c r="Y130" s="359"/>
      <c r="Z130" s="359"/>
      <c r="AA130" s="359"/>
      <c r="AB130" s="359"/>
      <c r="AC130" s="359"/>
      <c r="AD130" s="359"/>
      <c r="AE130" s="359"/>
      <c r="AF130" s="359"/>
      <c r="AG130" s="359"/>
      <c r="AH130" s="359"/>
      <c r="AI130" s="360">
        <v>1</v>
      </c>
    </row>
    <row r="131" spans="1:35">
      <c r="A131" s="361"/>
      <c r="B131" s="366" t="s">
        <v>362</v>
      </c>
      <c r="C131" s="367"/>
      <c r="D131" s="368"/>
      <c r="E131" s="369"/>
      <c r="F131" s="369"/>
      <c r="G131" s="369"/>
      <c r="H131" s="369"/>
      <c r="I131" s="369"/>
      <c r="J131" s="369">
        <v>1</v>
      </c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I131" s="370">
        <v>1</v>
      </c>
    </row>
    <row r="132" spans="1:35">
      <c r="A132" s="371" t="s">
        <v>363</v>
      </c>
      <c r="B132" s="372"/>
      <c r="C132" s="372"/>
      <c r="D132" s="373"/>
      <c r="E132" s="374"/>
      <c r="F132" s="374"/>
      <c r="G132" s="374"/>
      <c r="H132" s="374"/>
      <c r="I132" s="374"/>
      <c r="J132" s="374">
        <v>1</v>
      </c>
      <c r="K132" s="374"/>
      <c r="L132" s="374"/>
      <c r="M132" s="374"/>
      <c r="N132" s="374"/>
      <c r="O132" s="374"/>
      <c r="P132" s="374"/>
      <c r="Q132" s="374"/>
      <c r="R132" s="374"/>
      <c r="S132" s="374"/>
      <c r="T132" s="374"/>
      <c r="U132" s="374"/>
      <c r="V132" s="374"/>
      <c r="W132" s="374"/>
      <c r="X132" s="374"/>
      <c r="Y132" s="374"/>
      <c r="Z132" s="374"/>
      <c r="AA132" s="374"/>
      <c r="AB132" s="374"/>
      <c r="AC132" s="374"/>
      <c r="AD132" s="374"/>
      <c r="AE132" s="374"/>
      <c r="AF132" s="374">
        <v>1</v>
      </c>
      <c r="AG132" s="374"/>
      <c r="AH132" s="374"/>
      <c r="AI132" s="375">
        <v>2</v>
      </c>
    </row>
    <row r="133" spans="1:35">
      <c r="A133" s="357" t="s">
        <v>29</v>
      </c>
      <c r="B133" s="357" t="s">
        <v>183</v>
      </c>
      <c r="C133" s="357" t="s">
        <v>448</v>
      </c>
      <c r="D133" s="358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59"/>
      <c r="S133" s="359"/>
      <c r="T133" s="359"/>
      <c r="U133" s="359"/>
      <c r="V133" s="359"/>
      <c r="W133" s="359"/>
      <c r="X133" s="359"/>
      <c r="Y133" s="359"/>
      <c r="Z133" s="359"/>
      <c r="AA133" s="359">
        <v>1</v>
      </c>
      <c r="AB133" s="359"/>
      <c r="AC133" s="359"/>
      <c r="AD133" s="359"/>
      <c r="AE133" s="359"/>
      <c r="AF133" s="359"/>
      <c r="AG133" s="359"/>
      <c r="AH133" s="359"/>
      <c r="AI133" s="360">
        <v>1</v>
      </c>
    </row>
    <row r="134" spans="1:35">
      <c r="A134" s="361"/>
      <c r="B134" s="361"/>
      <c r="C134" s="362" t="s">
        <v>449</v>
      </c>
      <c r="D134" s="363"/>
      <c r="E134" s="364"/>
      <c r="F134" s="364"/>
      <c r="G134" s="364"/>
      <c r="H134" s="364"/>
      <c r="I134" s="364"/>
      <c r="J134" s="364"/>
      <c r="K134" s="364"/>
      <c r="L134" s="364"/>
      <c r="M134" s="364"/>
      <c r="N134" s="364"/>
      <c r="O134" s="364"/>
      <c r="P134" s="364"/>
      <c r="Q134" s="364"/>
      <c r="R134" s="364"/>
      <c r="S134" s="364"/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>
        <v>1</v>
      </c>
      <c r="AF134" s="364"/>
      <c r="AG134" s="364"/>
      <c r="AH134" s="364"/>
      <c r="AI134" s="365">
        <v>1</v>
      </c>
    </row>
    <row r="135" spans="1:35">
      <c r="A135" s="361"/>
      <c r="B135" s="361"/>
      <c r="C135" s="362" t="s">
        <v>450</v>
      </c>
      <c r="D135" s="363"/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364"/>
      <c r="P135" s="364"/>
      <c r="Q135" s="364"/>
      <c r="R135" s="364"/>
      <c r="S135" s="364"/>
      <c r="T135" s="364"/>
      <c r="U135" s="364"/>
      <c r="V135" s="364">
        <v>1</v>
      </c>
      <c r="W135" s="364"/>
      <c r="X135" s="364">
        <v>1</v>
      </c>
      <c r="Y135" s="364"/>
      <c r="Z135" s="364"/>
      <c r="AA135" s="364"/>
      <c r="AB135" s="364"/>
      <c r="AC135" s="364"/>
      <c r="AD135" s="364"/>
      <c r="AE135" s="364"/>
      <c r="AF135" s="364"/>
      <c r="AG135" s="364"/>
      <c r="AH135" s="364"/>
      <c r="AI135" s="365">
        <v>2</v>
      </c>
    </row>
    <row r="136" spans="1:35">
      <c r="A136" s="361"/>
      <c r="B136" s="361"/>
      <c r="C136" s="362" t="s">
        <v>442</v>
      </c>
      <c r="D136" s="363"/>
      <c r="E136" s="364"/>
      <c r="F136" s="364"/>
      <c r="G136" s="364"/>
      <c r="H136" s="364"/>
      <c r="I136" s="364"/>
      <c r="J136" s="364"/>
      <c r="K136" s="364"/>
      <c r="L136" s="364"/>
      <c r="M136" s="364"/>
      <c r="N136" s="364"/>
      <c r="O136" s="364"/>
      <c r="P136" s="364"/>
      <c r="Q136" s="364"/>
      <c r="R136" s="364"/>
      <c r="S136" s="364"/>
      <c r="T136" s="364"/>
      <c r="U136" s="364"/>
      <c r="V136" s="364"/>
      <c r="W136" s="364"/>
      <c r="X136" s="364"/>
      <c r="Y136" s="364"/>
      <c r="Z136" s="364">
        <v>1</v>
      </c>
      <c r="AA136" s="364"/>
      <c r="AB136" s="364"/>
      <c r="AC136" s="364"/>
      <c r="AD136" s="364">
        <v>1</v>
      </c>
      <c r="AE136" s="364"/>
      <c r="AF136" s="364"/>
      <c r="AG136" s="364"/>
      <c r="AH136" s="364"/>
      <c r="AI136" s="365">
        <v>2</v>
      </c>
    </row>
    <row r="137" spans="1:35">
      <c r="A137" s="361"/>
      <c r="B137" s="361"/>
      <c r="C137" s="362" t="s">
        <v>466</v>
      </c>
      <c r="D137" s="363"/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4"/>
      <c r="P137" s="364"/>
      <c r="Q137" s="364"/>
      <c r="R137" s="364"/>
      <c r="S137" s="364"/>
      <c r="T137" s="364"/>
      <c r="U137" s="364"/>
      <c r="V137" s="364"/>
      <c r="W137" s="364"/>
      <c r="X137" s="364"/>
      <c r="Y137" s="364"/>
      <c r="Z137" s="364"/>
      <c r="AA137" s="364"/>
      <c r="AB137" s="364"/>
      <c r="AC137" s="364"/>
      <c r="AD137" s="364"/>
      <c r="AE137" s="364"/>
      <c r="AF137" s="364">
        <v>1</v>
      </c>
      <c r="AG137" s="364"/>
      <c r="AH137" s="364"/>
      <c r="AI137" s="365">
        <v>1</v>
      </c>
    </row>
    <row r="138" spans="1:35">
      <c r="A138" s="361"/>
      <c r="B138" s="361"/>
      <c r="C138" s="362" t="s">
        <v>451</v>
      </c>
      <c r="D138" s="363"/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4"/>
      <c r="Q138" s="364"/>
      <c r="R138" s="364"/>
      <c r="S138" s="364"/>
      <c r="T138" s="364"/>
      <c r="U138" s="364"/>
      <c r="V138" s="364"/>
      <c r="W138" s="364"/>
      <c r="X138" s="364"/>
      <c r="Y138" s="364"/>
      <c r="Z138" s="364"/>
      <c r="AA138" s="364">
        <v>2</v>
      </c>
      <c r="AB138" s="364">
        <v>1</v>
      </c>
      <c r="AC138" s="364"/>
      <c r="AD138" s="364">
        <v>1</v>
      </c>
      <c r="AE138" s="364"/>
      <c r="AF138" s="364"/>
      <c r="AG138" s="364"/>
      <c r="AH138" s="364"/>
      <c r="AI138" s="365">
        <v>4</v>
      </c>
    </row>
    <row r="139" spans="1:35">
      <c r="A139" s="361"/>
      <c r="B139" s="366" t="s">
        <v>452</v>
      </c>
      <c r="C139" s="367"/>
      <c r="D139" s="368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>
        <v>1</v>
      </c>
      <c r="W139" s="369"/>
      <c r="X139" s="369">
        <v>1</v>
      </c>
      <c r="Y139" s="369"/>
      <c r="Z139" s="369">
        <v>1</v>
      </c>
      <c r="AA139" s="369">
        <v>3</v>
      </c>
      <c r="AB139" s="369">
        <v>1</v>
      </c>
      <c r="AC139" s="369"/>
      <c r="AD139" s="369">
        <v>2</v>
      </c>
      <c r="AE139" s="369">
        <v>1</v>
      </c>
      <c r="AF139" s="369">
        <v>1</v>
      </c>
      <c r="AG139" s="369"/>
      <c r="AH139" s="369"/>
      <c r="AI139" s="370">
        <v>11</v>
      </c>
    </row>
    <row r="140" spans="1:35">
      <c r="A140" s="361"/>
      <c r="B140" s="357" t="s">
        <v>292</v>
      </c>
      <c r="C140" s="357" t="s">
        <v>225</v>
      </c>
      <c r="D140" s="358"/>
      <c r="E140" s="359"/>
      <c r="F140" s="359"/>
      <c r="G140" s="359"/>
      <c r="H140" s="359"/>
      <c r="I140" s="359"/>
      <c r="J140" s="359"/>
      <c r="K140" s="359"/>
      <c r="L140" s="359"/>
      <c r="M140" s="359">
        <v>1</v>
      </c>
      <c r="N140" s="359"/>
      <c r="O140" s="359"/>
      <c r="P140" s="359"/>
      <c r="Q140" s="359"/>
      <c r="R140" s="359"/>
      <c r="S140" s="359"/>
      <c r="T140" s="359"/>
      <c r="U140" s="359"/>
      <c r="V140" s="359"/>
      <c r="W140" s="359"/>
      <c r="X140" s="359">
        <v>1</v>
      </c>
      <c r="Y140" s="359"/>
      <c r="Z140" s="359"/>
      <c r="AA140" s="359"/>
      <c r="AB140" s="359"/>
      <c r="AC140" s="359"/>
      <c r="AD140" s="359"/>
      <c r="AE140" s="359"/>
      <c r="AF140" s="359"/>
      <c r="AG140" s="359"/>
      <c r="AH140" s="359"/>
      <c r="AI140" s="360">
        <v>2</v>
      </c>
    </row>
    <row r="141" spans="1:35">
      <c r="A141" s="361"/>
      <c r="B141" s="361"/>
      <c r="C141" s="362" t="s">
        <v>411</v>
      </c>
      <c r="D141" s="363"/>
      <c r="E141" s="364"/>
      <c r="F141" s="364"/>
      <c r="G141" s="364"/>
      <c r="H141" s="364"/>
      <c r="I141" s="364"/>
      <c r="J141" s="364"/>
      <c r="K141" s="364"/>
      <c r="L141" s="364"/>
      <c r="M141" s="364"/>
      <c r="N141" s="364"/>
      <c r="O141" s="364"/>
      <c r="P141" s="364"/>
      <c r="Q141" s="364"/>
      <c r="R141" s="364"/>
      <c r="S141" s="364"/>
      <c r="T141" s="364"/>
      <c r="U141" s="364">
        <v>2</v>
      </c>
      <c r="V141" s="364">
        <v>1</v>
      </c>
      <c r="W141" s="364"/>
      <c r="X141" s="364"/>
      <c r="Y141" s="364">
        <v>1</v>
      </c>
      <c r="Z141" s="364"/>
      <c r="AA141" s="364"/>
      <c r="AB141" s="364"/>
      <c r="AC141" s="364"/>
      <c r="AD141" s="364"/>
      <c r="AE141" s="364"/>
      <c r="AF141" s="364"/>
      <c r="AG141" s="364"/>
      <c r="AH141" s="364"/>
      <c r="AI141" s="365">
        <v>4</v>
      </c>
    </row>
    <row r="142" spans="1:35">
      <c r="A142" s="361"/>
      <c r="B142" s="361"/>
      <c r="C142" s="362" t="s">
        <v>453</v>
      </c>
      <c r="D142" s="363"/>
      <c r="E142" s="364"/>
      <c r="F142" s="364"/>
      <c r="G142" s="364"/>
      <c r="H142" s="364"/>
      <c r="I142" s="364"/>
      <c r="J142" s="364"/>
      <c r="K142" s="364"/>
      <c r="L142" s="364"/>
      <c r="M142" s="364"/>
      <c r="N142" s="364"/>
      <c r="O142" s="364"/>
      <c r="P142" s="364"/>
      <c r="Q142" s="364"/>
      <c r="R142" s="364"/>
      <c r="S142" s="364"/>
      <c r="T142" s="364"/>
      <c r="U142" s="364"/>
      <c r="V142" s="364"/>
      <c r="W142" s="364"/>
      <c r="X142" s="364"/>
      <c r="Y142" s="364"/>
      <c r="Z142" s="364"/>
      <c r="AA142" s="364"/>
      <c r="AB142" s="364"/>
      <c r="AC142" s="364"/>
      <c r="AD142" s="364"/>
      <c r="AE142" s="364"/>
      <c r="AF142" s="364">
        <v>1</v>
      </c>
      <c r="AG142" s="364"/>
      <c r="AH142" s="364"/>
      <c r="AI142" s="365">
        <v>1</v>
      </c>
    </row>
    <row r="143" spans="1:35">
      <c r="A143" s="361"/>
      <c r="B143" s="366" t="s">
        <v>372</v>
      </c>
      <c r="C143" s="367"/>
      <c r="D143" s="368"/>
      <c r="E143" s="369"/>
      <c r="F143" s="369"/>
      <c r="G143" s="369"/>
      <c r="H143" s="369"/>
      <c r="I143" s="369"/>
      <c r="J143" s="369"/>
      <c r="K143" s="369"/>
      <c r="L143" s="369"/>
      <c r="M143" s="369">
        <v>1</v>
      </c>
      <c r="N143" s="369"/>
      <c r="O143" s="369"/>
      <c r="P143" s="369"/>
      <c r="Q143" s="369"/>
      <c r="R143" s="369"/>
      <c r="S143" s="369"/>
      <c r="T143" s="369"/>
      <c r="U143" s="369">
        <v>2</v>
      </c>
      <c r="V143" s="369">
        <v>1</v>
      </c>
      <c r="W143" s="369"/>
      <c r="X143" s="369">
        <v>1</v>
      </c>
      <c r="Y143" s="369">
        <v>1</v>
      </c>
      <c r="Z143" s="369"/>
      <c r="AA143" s="369"/>
      <c r="AB143" s="369"/>
      <c r="AC143" s="369"/>
      <c r="AD143" s="369"/>
      <c r="AE143" s="369"/>
      <c r="AF143" s="369">
        <v>1</v>
      </c>
      <c r="AG143" s="369"/>
      <c r="AH143" s="369"/>
      <c r="AI143" s="370">
        <v>7</v>
      </c>
    </row>
    <row r="144" spans="1:35">
      <c r="A144" s="361"/>
      <c r="B144" s="357" t="s">
        <v>295</v>
      </c>
      <c r="C144" s="357" t="s">
        <v>454</v>
      </c>
      <c r="D144" s="358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359"/>
      <c r="Y144" s="359"/>
      <c r="Z144" s="359"/>
      <c r="AA144" s="359">
        <v>2</v>
      </c>
      <c r="AB144" s="359"/>
      <c r="AC144" s="359">
        <v>1</v>
      </c>
      <c r="AD144" s="359"/>
      <c r="AE144" s="359"/>
      <c r="AF144" s="359"/>
      <c r="AG144" s="359"/>
      <c r="AH144" s="359"/>
      <c r="AI144" s="360">
        <v>3</v>
      </c>
    </row>
    <row r="145" spans="1:35">
      <c r="A145" s="361"/>
      <c r="B145" s="366" t="s">
        <v>455</v>
      </c>
      <c r="C145" s="367"/>
      <c r="D145" s="368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>
        <v>2</v>
      </c>
      <c r="AB145" s="369"/>
      <c r="AC145" s="369">
        <v>1</v>
      </c>
      <c r="AD145" s="369"/>
      <c r="AE145" s="369"/>
      <c r="AF145" s="369"/>
      <c r="AG145" s="369"/>
      <c r="AH145" s="369"/>
      <c r="AI145" s="370">
        <v>3</v>
      </c>
    </row>
    <row r="146" spans="1:35">
      <c r="A146" s="361"/>
      <c r="B146" s="357" t="s">
        <v>171</v>
      </c>
      <c r="C146" s="357" t="s">
        <v>412</v>
      </c>
      <c r="D146" s="358"/>
      <c r="E146" s="359"/>
      <c r="F146" s="359"/>
      <c r="G146" s="359"/>
      <c r="H146" s="359"/>
      <c r="I146" s="359"/>
      <c r="J146" s="359"/>
      <c r="K146" s="359"/>
      <c r="L146" s="359"/>
      <c r="M146" s="359"/>
      <c r="N146" s="359"/>
      <c r="O146" s="359"/>
      <c r="P146" s="359"/>
      <c r="Q146" s="359"/>
      <c r="R146" s="359"/>
      <c r="S146" s="359">
        <v>1</v>
      </c>
      <c r="T146" s="359"/>
      <c r="U146" s="359"/>
      <c r="V146" s="359"/>
      <c r="W146" s="359"/>
      <c r="X146" s="359"/>
      <c r="Y146" s="359"/>
      <c r="Z146" s="359"/>
      <c r="AA146" s="359"/>
      <c r="AB146" s="359"/>
      <c r="AC146" s="359"/>
      <c r="AD146" s="359"/>
      <c r="AE146" s="359"/>
      <c r="AF146" s="359"/>
      <c r="AG146" s="359"/>
      <c r="AH146" s="359"/>
      <c r="AI146" s="360">
        <v>1</v>
      </c>
    </row>
    <row r="147" spans="1:35">
      <c r="A147" s="361"/>
      <c r="B147" s="361"/>
      <c r="C147" s="362" t="s">
        <v>366</v>
      </c>
      <c r="D147" s="363"/>
      <c r="E147" s="364"/>
      <c r="F147" s="364"/>
      <c r="G147" s="364"/>
      <c r="H147" s="364"/>
      <c r="I147" s="364"/>
      <c r="J147" s="364"/>
      <c r="K147" s="364"/>
      <c r="L147" s="364"/>
      <c r="M147" s="364">
        <v>1</v>
      </c>
      <c r="N147" s="364"/>
      <c r="O147" s="364"/>
      <c r="P147" s="364"/>
      <c r="Q147" s="364"/>
      <c r="R147" s="364"/>
      <c r="S147" s="364"/>
      <c r="T147" s="364"/>
      <c r="U147" s="364"/>
      <c r="V147" s="364"/>
      <c r="W147" s="364"/>
      <c r="X147" s="364"/>
      <c r="Y147" s="364"/>
      <c r="Z147" s="364"/>
      <c r="AA147" s="364"/>
      <c r="AB147" s="364"/>
      <c r="AC147" s="364"/>
      <c r="AD147" s="364"/>
      <c r="AE147" s="364"/>
      <c r="AF147" s="364"/>
      <c r="AG147" s="364"/>
      <c r="AH147" s="364"/>
      <c r="AI147" s="365">
        <v>1</v>
      </c>
    </row>
    <row r="148" spans="1:35">
      <c r="A148" s="361"/>
      <c r="B148" s="366" t="s">
        <v>373</v>
      </c>
      <c r="C148" s="367"/>
      <c r="D148" s="368"/>
      <c r="E148" s="369"/>
      <c r="F148" s="369"/>
      <c r="G148" s="369"/>
      <c r="H148" s="369"/>
      <c r="I148" s="369"/>
      <c r="J148" s="369"/>
      <c r="K148" s="369"/>
      <c r="L148" s="369"/>
      <c r="M148" s="369">
        <v>1</v>
      </c>
      <c r="N148" s="369"/>
      <c r="O148" s="369"/>
      <c r="P148" s="369"/>
      <c r="Q148" s="369"/>
      <c r="R148" s="369"/>
      <c r="S148" s="369">
        <v>1</v>
      </c>
      <c r="T148" s="369"/>
      <c r="U148" s="369"/>
      <c r="V148" s="369"/>
      <c r="W148" s="369"/>
      <c r="X148" s="369"/>
      <c r="Y148" s="369"/>
      <c r="Z148" s="369"/>
      <c r="AA148" s="369"/>
      <c r="AB148" s="369"/>
      <c r="AC148" s="369"/>
      <c r="AD148" s="369"/>
      <c r="AE148" s="369"/>
      <c r="AF148" s="369"/>
      <c r="AG148" s="369"/>
      <c r="AH148" s="369"/>
      <c r="AI148" s="370">
        <v>2</v>
      </c>
    </row>
    <row r="149" spans="1:35">
      <c r="A149" s="361"/>
      <c r="B149" s="357" t="s">
        <v>288</v>
      </c>
      <c r="C149" s="357" t="s">
        <v>467</v>
      </c>
      <c r="D149" s="358"/>
      <c r="E149" s="359"/>
      <c r="F149" s="359"/>
      <c r="G149" s="359"/>
      <c r="H149" s="359"/>
      <c r="I149" s="359"/>
      <c r="J149" s="359"/>
      <c r="K149" s="359"/>
      <c r="L149" s="359"/>
      <c r="M149" s="359"/>
      <c r="N149" s="359"/>
      <c r="O149" s="359"/>
      <c r="P149" s="359"/>
      <c r="Q149" s="359"/>
      <c r="R149" s="359"/>
      <c r="S149" s="359"/>
      <c r="T149" s="359"/>
      <c r="U149" s="359"/>
      <c r="V149" s="359"/>
      <c r="W149" s="359"/>
      <c r="X149" s="359"/>
      <c r="Y149" s="359"/>
      <c r="Z149" s="359"/>
      <c r="AA149" s="359"/>
      <c r="AB149" s="359"/>
      <c r="AC149" s="359">
        <v>1</v>
      </c>
      <c r="AD149" s="359"/>
      <c r="AE149" s="359"/>
      <c r="AF149" s="359"/>
      <c r="AG149" s="359"/>
      <c r="AH149" s="359"/>
      <c r="AI149" s="360">
        <v>1</v>
      </c>
    </row>
    <row r="150" spans="1:35">
      <c r="A150" s="361"/>
      <c r="B150" s="366" t="s">
        <v>468</v>
      </c>
      <c r="C150" s="367"/>
      <c r="D150" s="368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69"/>
      <c r="T150" s="369"/>
      <c r="U150" s="369"/>
      <c r="V150" s="369"/>
      <c r="W150" s="369"/>
      <c r="X150" s="369"/>
      <c r="Y150" s="369"/>
      <c r="Z150" s="369"/>
      <c r="AA150" s="369"/>
      <c r="AB150" s="369"/>
      <c r="AC150" s="369">
        <v>1</v>
      </c>
      <c r="AD150" s="369"/>
      <c r="AE150" s="369"/>
      <c r="AF150" s="369"/>
      <c r="AG150" s="369"/>
      <c r="AH150" s="369"/>
      <c r="AI150" s="370">
        <v>1</v>
      </c>
    </row>
    <row r="151" spans="1:35">
      <c r="A151" s="361"/>
      <c r="B151" s="357" t="s">
        <v>291</v>
      </c>
      <c r="C151" s="357" t="s">
        <v>469</v>
      </c>
      <c r="D151" s="358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  <c r="AC151" s="359"/>
      <c r="AD151" s="359"/>
      <c r="AE151" s="359">
        <v>1</v>
      </c>
      <c r="AF151" s="359"/>
      <c r="AG151" s="359"/>
      <c r="AH151" s="359"/>
      <c r="AI151" s="360">
        <v>1</v>
      </c>
    </row>
    <row r="152" spans="1:35">
      <c r="A152" s="361"/>
      <c r="B152" s="366" t="s">
        <v>470</v>
      </c>
      <c r="C152" s="367"/>
      <c r="D152" s="368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69"/>
      <c r="U152" s="369"/>
      <c r="V152" s="369"/>
      <c r="W152" s="369"/>
      <c r="X152" s="369"/>
      <c r="Y152" s="369"/>
      <c r="Z152" s="369"/>
      <c r="AA152" s="369"/>
      <c r="AB152" s="369"/>
      <c r="AC152" s="369"/>
      <c r="AD152" s="369"/>
      <c r="AE152" s="369">
        <v>1</v>
      </c>
      <c r="AF152" s="369"/>
      <c r="AG152" s="369"/>
      <c r="AH152" s="369"/>
      <c r="AI152" s="370">
        <v>1</v>
      </c>
    </row>
    <row r="153" spans="1:35">
      <c r="A153" s="371" t="s">
        <v>364</v>
      </c>
      <c r="B153" s="372"/>
      <c r="C153" s="372"/>
      <c r="D153" s="373"/>
      <c r="E153" s="374"/>
      <c r="F153" s="374"/>
      <c r="G153" s="374"/>
      <c r="H153" s="374"/>
      <c r="I153" s="374"/>
      <c r="J153" s="374"/>
      <c r="K153" s="374"/>
      <c r="L153" s="374"/>
      <c r="M153" s="374">
        <v>2</v>
      </c>
      <c r="N153" s="374"/>
      <c r="O153" s="374"/>
      <c r="P153" s="374"/>
      <c r="Q153" s="374"/>
      <c r="R153" s="374"/>
      <c r="S153" s="374">
        <v>1</v>
      </c>
      <c r="T153" s="374"/>
      <c r="U153" s="374">
        <v>2</v>
      </c>
      <c r="V153" s="374">
        <v>2</v>
      </c>
      <c r="W153" s="374"/>
      <c r="X153" s="374">
        <v>2</v>
      </c>
      <c r="Y153" s="374">
        <v>1</v>
      </c>
      <c r="Z153" s="374">
        <v>1</v>
      </c>
      <c r="AA153" s="374">
        <v>5</v>
      </c>
      <c r="AB153" s="374">
        <v>1</v>
      </c>
      <c r="AC153" s="374">
        <v>2</v>
      </c>
      <c r="AD153" s="374">
        <v>2</v>
      </c>
      <c r="AE153" s="374">
        <v>2</v>
      </c>
      <c r="AF153" s="374">
        <v>2</v>
      </c>
      <c r="AG153" s="374"/>
      <c r="AH153" s="374"/>
      <c r="AI153" s="375">
        <v>25</v>
      </c>
    </row>
    <row r="154" spans="1:35">
      <c r="A154" s="357" t="s">
        <v>28</v>
      </c>
      <c r="B154" s="357" t="s">
        <v>159</v>
      </c>
      <c r="C154" s="357" t="s">
        <v>377</v>
      </c>
      <c r="D154" s="358"/>
      <c r="E154" s="359"/>
      <c r="F154" s="359"/>
      <c r="G154" s="359"/>
      <c r="H154" s="359"/>
      <c r="I154" s="359"/>
      <c r="J154" s="359"/>
      <c r="K154" s="359"/>
      <c r="L154" s="359"/>
      <c r="M154" s="359"/>
      <c r="N154" s="359"/>
      <c r="O154" s="359"/>
      <c r="P154" s="359"/>
      <c r="Q154" s="359"/>
      <c r="R154" s="359"/>
      <c r="S154" s="359">
        <v>1</v>
      </c>
      <c r="T154" s="359"/>
      <c r="U154" s="359"/>
      <c r="V154" s="359"/>
      <c r="W154" s="359"/>
      <c r="X154" s="359"/>
      <c r="Y154" s="359"/>
      <c r="Z154" s="359"/>
      <c r="AA154" s="359"/>
      <c r="AB154" s="359"/>
      <c r="AC154" s="359"/>
      <c r="AD154" s="359"/>
      <c r="AE154" s="359"/>
      <c r="AF154" s="359"/>
      <c r="AG154" s="359"/>
      <c r="AH154" s="359"/>
      <c r="AI154" s="360">
        <v>1</v>
      </c>
    </row>
    <row r="155" spans="1:35">
      <c r="A155" s="361"/>
      <c r="B155" s="366" t="s">
        <v>384</v>
      </c>
      <c r="C155" s="367"/>
      <c r="D155" s="368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  <c r="O155" s="369"/>
      <c r="P155" s="369"/>
      <c r="Q155" s="369"/>
      <c r="R155" s="369"/>
      <c r="S155" s="369">
        <v>1</v>
      </c>
      <c r="T155" s="369"/>
      <c r="U155" s="369"/>
      <c r="V155" s="369"/>
      <c r="W155" s="369"/>
      <c r="X155" s="369"/>
      <c r="Y155" s="369"/>
      <c r="Z155" s="369"/>
      <c r="AA155" s="369"/>
      <c r="AB155" s="369"/>
      <c r="AC155" s="369"/>
      <c r="AD155" s="369"/>
      <c r="AE155" s="369"/>
      <c r="AF155" s="369"/>
      <c r="AG155" s="369"/>
      <c r="AH155" s="369"/>
      <c r="AI155" s="370">
        <v>1</v>
      </c>
    </row>
    <row r="156" spans="1:35">
      <c r="A156" s="361"/>
      <c r="B156" s="357" t="s">
        <v>281</v>
      </c>
      <c r="C156" s="357" t="s">
        <v>368</v>
      </c>
      <c r="D156" s="358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>
        <v>1</v>
      </c>
      <c r="Q156" s="359"/>
      <c r="R156" s="359"/>
      <c r="S156" s="359"/>
      <c r="T156" s="359"/>
      <c r="U156" s="359"/>
      <c r="V156" s="359"/>
      <c r="W156" s="359"/>
      <c r="X156" s="359"/>
      <c r="Y156" s="359"/>
      <c r="Z156" s="359"/>
      <c r="AA156" s="359"/>
      <c r="AB156" s="359"/>
      <c r="AC156" s="359"/>
      <c r="AD156" s="359"/>
      <c r="AE156" s="359"/>
      <c r="AF156" s="359"/>
      <c r="AG156" s="359"/>
      <c r="AH156" s="359"/>
      <c r="AI156" s="360">
        <v>1</v>
      </c>
    </row>
    <row r="157" spans="1:35">
      <c r="A157" s="361"/>
      <c r="B157" s="366" t="s">
        <v>374</v>
      </c>
      <c r="C157" s="367"/>
      <c r="D157" s="368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>
        <v>1</v>
      </c>
      <c r="Q157" s="369"/>
      <c r="R157" s="369"/>
      <c r="S157" s="369"/>
      <c r="T157" s="369"/>
      <c r="U157" s="369"/>
      <c r="V157" s="369"/>
      <c r="W157" s="369"/>
      <c r="X157" s="369"/>
      <c r="Y157" s="369"/>
      <c r="Z157" s="369"/>
      <c r="AA157" s="369"/>
      <c r="AB157" s="369"/>
      <c r="AC157" s="369"/>
      <c r="AD157" s="369"/>
      <c r="AE157" s="369"/>
      <c r="AF157" s="369"/>
      <c r="AG157" s="369"/>
      <c r="AH157" s="369"/>
      <c r="AI157" s="370">
        <v>1</v>
      </c>
    </row>
    <row r="158" spans="1:35">
      <c r="A158" s="361"/>
      <c r="B158" s="357" t="s">
        <v>284</v>
      </c>
      <c r="C158" s="357" t="s">
        <v>471</v>
      </c>
      <c r="D158" s="358"/>
      <c r="E158" s="359"/>
      <c r="F158" s="359"/>
      <c r="G158" s="359"/>
      <c r="H158" s="359"/>
      <c r="I158" s="359"/>
      <c r="J158" s="359"/>
      <c r="K158" s="359"/>
      <c r="L158" s="359"/>
      <c r="M158" s="359"/>
      <c r="N158" s="359"/>
      <c r="O158" s="359"/>
      <c r="P158" s="359"/>
      <c r="Q158" s="359"/>
      <c r="R158" s="359"/>
      <c r="S158" s="359"/>
      <c r="T158" s="359"/>
      <c r="U158" s="359"/>
      <c r="V158" s="359"/>
      <c r="W158" s="359"/>
      <c r="X158" s="359"/>
      <c r="Y158" s="359"/>
      <c r="Z158" s="359"/>
      <c r="AA158" s="359"/>
      <c r="AB158" s="359"/>
      <c r="AC158" s="359"/>
      <c r="AD158" s="359"/>
      <c r="AE158" s="359"/>
      <c r="AF158" s="359"/>
      <c r="AG158" s="359">
        <v>1</v>
      </c>
      <c r="AH158" s="359"/>
      <c r="AI158" s="360">
        <v>1</v>
      </c>
    </row>
    <row r="159" spans="1:35">
      <c r="A159" s="361"/>
      <c r="B159" s="366" t="s">
        <v>472</v>
      </c>
      <c r="C159" s="367"/>
      <c r="D159" s="368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>
        <v>1</v>
      </c>
      <c r="AH159" s="369"/>
      <c r="AI159" s="370">
        <v>1</v>
      </c>
    </row>
    <row r="160" spans="1:35">
      <c r="A160" s="361"/>
      <c r="B160" s="357" t="s">
        <v>277</v>
      </c>
      <c r="C160" s="357" t="s">
        <v>369</v>
      </c>
      <c r="D160" s="358"/>
      <c r="E160" s="359"/>
      <c r="F160" s="359"/>
      <c r="G160" s="359"/>
      <c r="H160" s="359"/>
      <c r="I160" s="359"/>
      <c r="J160" s="359"/>
      <c r="K160" s="359"/>
      <c r="L160" s="359"/>
      <c r="M160" s="359"/>
      <c r="N160" s="359"/>
      <c r="O160" s="359"/>
      <c r="P160" s="359">
        <v>1</v>
      </c>
      <c r="Q160" s="359"/>
      <c r="R160" s="359"/>
      <c r="S160" s="359"/>
      <c r="T160" s="359"/>
      <c r="U160" s="359"/>
      <c r="V160" s="359"/>
      <c r="W160" s="359"/>
      <c r="X160" s="359"/>
      <c r="Y160" s="359"/>
      <c r="Z160" s="359"/>
      <c r="AA160" s="359"/>
      <c r="AB160" s="359"/>
      <c r="AC160" s="359"/>
      <c r="AD160" s="359"/>
      <c r="AE160" s="359"/>
      <c r="AF160" s="359"/>
      <c r="AG160" s="359"/>
      <c r="AH160" s="359"/>
      <c r="AI160" s="360">
        <v>1</v>
      </c>
    </row>
    <row r="161" spans="1:35">
      <c r="A161" s="361"/>
      <c r="B161" s="366" t="s">
        <v>375</v>
      </c>
      <c r="C161" s="367"/>
      <c r="D161" s="368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>
        <v>1</v>
      </c>
      <c r="Q161" s="369"/>
      <c r="R161" s="369"/>
      <c r="S161" s="369"/>
      <c r="T161" s="369"/>
      <c r="U161" s="369"/>
      <c r="V161" s="369"/>
      <c r="W161" s="369"/>
      <c r="X161" s="369"/>
      <c r="Y161" s="369"/>
      <c r="Z161" s="369"/>
      <c r="AA161" s="369"/>
      <c r="AB161" s="369"/>
      <c r="AC161" s="369"/>
      <c r="AD161" s="369"/>
      <c r="AE161" s="369"/>
      <c r="AF161" s="369"/>
      <c r="AG161" s="369"/>
      <c r="AH161" s="369"/>
      <c r="AI161" s="370">
        <v>1</v>
      </c>
    </row>
    <row r="162" spans="1:35">
      <c r="A162" s="371" t="s">
        <v>376</v>
      </c>
      <c r="B162" s="372"/>
      <c r="C162" s="372"/>
      <c r="D162" s="373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>
        <v>2</v>
      </c>
      <c r="Q162" s="374"/>
      <c r="R162" s="374"/>
      <c r="S162" s="374">
        <v>1</v>
      </c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/>
      <c r="AE162" s="374"/>
      <c r="AF162" s="374"/>
      <c r="AG162" s="374">
        <v>1</v>
      </c>
      <c r="AH162" s="374"/>
      <c r="AI162" s="375">
        <v>4</v>
      </c>
    </row>
    <row r="163" spans="1:35">
      <c r="A163" s="357" t="s">
        <v>62</v>
      </c>
      <c r="B163" s="357" t="s">
        <v>322</v>
      </c>
      <c r="C163" s="357" t="s">
        <v>499</v>
      </c>
      <c r="D163" s="358"/>
      <c r="E163" s="359"/>
      <c r="F163" s="359"/>
      <c r="G163" s="359"/>
      <c r="H163" s="359"/>
      <c r="I163" s="359"/>
      <c r="J163" s="359"/>
      <c r="K163" s="359"/>
      <c r="L163" s="359"/>
      <c r="M163" s="359"/>
      <c r="N163" s="359"/>
      <c r="O163" s="359"/>
      <c r="P163" s="359"/>
      <c r="Q163" s="359"/>
      <c r="R163" s="359"/>
      <c r="S163" s="359"/>
      <c r="T163" s="359"/>
      <c r="U163" s="359"/>
      <c r="V163" s="359"/>
      <c r="W163" s="359"/>
      <c r="X163" s="359"/>
      <c r="Y163" s="359"/>
      <c r="Z163" s="359"/>
      <c r="AA163" s="359"/>
      <c r="AB163" s="359"/>
      <c r="AC163" s="359"/>
      <c r="AD163" s="359"/>
      <c r="AE163" s="359"/>
      <c r="AF163" s="359"/>
      <c r="AG163" s="359">
        <v>1</v>
      </c>
      <c r="AH163" s="359"/>
      <c r="AI163" s="360">
        <v>1</v>
      </c>
    </row>
    <row r="164" spans="1:35">
      <c r="A164" s="361"/>
      <c r="B164" s="366" t="s">
        <v>500</v>
      </c>
      <c r="C164" s="367"/>
      <c r="D164" s="368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69"/>
      <c r="S164" s="369"/>
      <c r="T164" s="369"/>
      <c r="U164" s="369"/>
      <c r="V164" s="369"/>
      <c r="W164" s="369"/>
      <c r="X164" s="369"/>
      <c r="Y164" s="369"/>
      <c r="Z164" s="369"/>
      <c r="AA164" s="369"/>
      <c r="AB164" s="369"/>
      <c r="AC164" s="369"/>
      <c r="AD164" s="369"/>
      <c r="AE164" s="369"/>
      <c r="AF164" s="369"/>
      <c r="AG164" s="369">
        <v>1</v>
      </c>
      <c r="AH164" s="369"/>
      <c r="AI164" s="370">
        <v>1</v>
      </c>
    </row>
    <row r="165" spans="1:35">
      <c r="A165" s="371" t="s">
        <v>501</v>
      </c>
      <c r="B165" s="372"/>
      <c r="C165" s="372"/>
      <c r="D165" s="373"/>
      <c r="E165" s="374"/>
      <c r="F165" s="374"/>
      <c r="G165" s="374"/>
      <c r="H165" s="374"/>
      <c r="I165" s="374"/>
      <c r="J165" s="374"/>
      <c r="K165" s="374"/>
      <c r="L165" s="374"/>
      <c r="M165" s="374"/>
      <c r="N165" s="374"/>
      <c r="O165" s="374"/>
      <c r="P165" s="374"/>
      <c r="Q165" s="374"/>
      <c r="R165" s="374"/>
      <c r="S165" s="374"/>
      <c r="T165" s="374"/>
      <c r="U165" s="374"/>
      <c r="V165" s="374"/>
      <c r="W165" s="374"/>
      <c r="X165" s="374"/>
      <c r="Y165" s="374"/>
      <c r="Z165" s="374"/>
      <c r="AA165" s="374"/>
      <c r="AB165" s="374"/>
      <c r="AC165" s="374"/>
      <c r="AD165" s="374"/>
      <c r="AE165" s="374"/>
      <c r="AF165" s="374"/>
      <c r="AG165" s="374">
        <v>1</v>
      </c>
      <c r="AH165" s="374"/>
      <c r="AI165" s="375">
        <v>1</v>
      </c>
    </row>
    <row r="166" spans="1:35">
      <c r="A166" s="342" t="s">
        <v>332</v>
      </c>
      <c r="B166" s="343"/>
      <c r="C166" s="343"/>
      <c r="D166" s="334">
        <v>1</v>
      </c>
      <c r="E166" s="335">
        <v>1</v>
      </c>
      <c r="F166" s="335">
        <v>2</v>
      </c>
      <c r="G166" s="335">
        <v>1</v>
      </c>
      <c r="H166" s="335">
        <v>1</v>
      </c>
      <c r="I166" s="335">
        <v>1</v>
      </c>
      <c r="J166" s="335">
        <v>1</v>
      </c>
      <c r="K166" s="335">
        <v>1</v>
      </c>
      <c r="L166" s="335">
        <v>1</v>
      </c>
      <c r="M166" s="335">
        <v>3</v>
      </c>
      <c r="N166" s="335">
        <v>1</v>
      </c>
      <c r="O166" s="335">
        <v>1</v>
      </c>
      <c r="P166" s="335">
        <v>2</v>
      </c>
      <c r="Q166" s="335">
        <v>1</v>
      </c>
      <c r="R166" s="335">
        <v>2</v>
      </c>
      <c r="S166" s="335">
        <v>8</v>
      </c>
      <c r="T166" s="335">
        <v>14</v>
      </c>
      <c r="U166" s="335">
        <v>11</v>
      </c>
      <c r="V166" s="335">
        <v>13</v>
      </c>
      <c r="W166" s="335">
        <v>6</v>
      </c>
      <c r="X166" s="335">
        <v>12</v>
      </c>
      <c r="Y166" s="335">
        <v>5</v>
      </c>
      <c r="Z166" s="335">
        <v>5</v>
      </c>
      <c r="AA166" s="335">
        <v>11</v>
      </c>
      <c r="AB166" s="335">
        <v>6</v>
      </c>
      <c r="AC166" s="335">
        <v>11</v>
      </c>
      <c r="AD166" s="335">
        <v>5</v>
      </c>
      <c r="AE166" s="335">
        <v>12</v>
      </c>
      <c r="AF166" s="335">
        <v>11</v>
      </c>
      <c r="AG166" s="335">
        <v>10</v>
      </c>
      <c r="AH166" s="335">
        <v>7</v>
      </c>
      <c r="AI166" s="336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R4" sqref="R4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346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502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347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348</v>
      </c>
      <c r="C5" s="276">
        <v>20</v>
      </c>
      <c r="D5" s="276">
        <v>12</v>
      </c>
      <c r="E5" s="276">
        <v>22</v>
      </c>
      <c r="F5" s="276">
        <v>12</v>
      </c>
      <c r="G5" s="276">
        <v>10</v>
      </c>
      <c r="H5" s="276">
        <v>31</v>
      </c>
      <c r="I5" s="276">
        <v>27</v>
      </c>
      <c r="J5" s="276">
        <v>42</v>
      </c>
      <c r="K5" s="276">
        <v>42</v>
      </c>
      <c r="L5" s="276">
        <v>25</v>
      </c>
      <c r="M5" s="276">
        <v>10</v>
      </c>
      <c r="N5" s="276">
        <v>4</v>
      </c>
      <c r="O5" s="84">
        <v>741</v>
      </c>
      <c r="S5" s="145"/>
    </row>
    <row r="6" spans="1:19">
      <c r="A6" s="195"/>
      <c r="B6" s="196" t="s">
        <v>349</v>
      </c>
      <c r="C6" s="276">
        <v>8</v>
      </c>
      <c r="D6" s="276">
        <v>4</v>
      </c>
      <c r="E6" s="276">
        <v>2</v>
      </c>
      <c r="F6" s="276">
        <v>4</v>
      </c>
      <c r="G6" s="276">
        <v>9</v>
      </c>
      <c r="H6" s="276">
        <v>32</v>
      </c>
      <c r="I6" s="276">
        <v>29</v>
      </c>
      <c r="J6" s="276">
        <v>16</v>
      </c>
      <c r="K6" s="276">
        <v>10</v>
      </c>
      <c r="L6" s="276">
        <v>1</v>
      </c>
      <c r="M6" s="276">
        <v>2</v>
      </c>
      <c r="N6" s="276">
        <v>0</v>
      </c>
      <c r="O6" s="84">
        <v>71</v>
      </c>
    </row>
    <row r="7" spans="1:19">
      <c r="A7" s="195"/>
      <c r="B7" s="196" t="s">
        <v>152</v>
      </c>
      <c r="C7" s="276">
        <v>0</v>
      </c>
      <c r="D7" s="276">
        <v>1</v>
      </c>
      <c r="E7" s="276">
        <v>0</v>
      </c>
      <c r="F7" s="276">
        <v>0</v>
      </c>
      <c r="G7" s="276">
        <v>10</v>
      </c>
      <c r="H7" s="276">
        <v>51</v>
      </c>
      <c r="I7" s="276">
        <v>41</v>
      </c>
      <c r="J7" s="276">
        <v>37</v>
      </c>
      <c r="K7" s="276">
        <v>14</v>
      </c>
      <c r="L7" s="276">
        <v>11</v>
      </c>
      <c r="M7" s="276">
        <v>5</v>
      </c>
      <c r="N7" s="276">
        <v>4</v>
      </c>
      <c r="O7" s="84">
        <v>288</v>
      </c>
    </row>
    <row r="8" spans="1:19">
      <c r="A8" s="195"/>
      <c r="B8" s="196" t="s">
        <v>153</v>
      </c>
      <c r="C8" s="276">
        <v>4</v>
      </c>
      <c r="D8" s="276">
        <v>14</v>
      </c>
      <c r="E8" s="276">
        <v>17</v>
      </c>
      <c r="F8" s="276">
        <v>21</v>
      </c>
      <c r="G8" s="276">
        <v>44</v>
      </c>
      <c r="H8" s="276">
        <v>213</v>
      </c>
      <c r="I8" s="276">
        <v>255</v>
      </c>
      <c r="J8" s="276">
        <v>158</v>
      </c>
      <c r="K8" s="276">
        <v>117</v>
      </c>
      <c r="L8" s="276">
        <v>70</v>
      </c>
      <c r="M8" s="276">
        <v>23</v>
      </c>
      <c r="N8" s="276">
        <v>12</v>
      </c>
      <c r="O8" s="84">
        <f>SUM(C8:N8)</f>
        <v>948</v>
      </c>
    </row>
    <row r="9" spans="1:19">
      <c r="A9" s="195"/>
      <c r="B9" s="196" t="s">
        <v>191</v>
      </c>
      <c r="C9" s="276">
        <v>13</v>
      </c>
      <c r="D9" s="276">
        <v>11</v>
      </c>
      <c r="E9" s="276">
        <v>15</v>
      </c>
      <c r="F9" s="276">
        <v>35</v>
      </c>
      <c r="G9" s="276">
        <v>32</v>
      </c>
      <c r="H9" s="276">
        <v>30</v>
      </c>
      <c r="I9" s="276">
        <v>60</v>
      </c>
      <c r="J9" s="276">
        <v>46</v>
      </c>
      <c r="K9" s="276">
        <v>23</v>
      </c>
      <c r="L9" s="276">
        <v>16</v>
      </c>
      <c r="M9" s="276">
        <v>5</v>
      </c>
      <c r="N9" s="276">
        <v>0</v>
      </c>
      <c r="O9" s="84">
        <f>SUM(C9:N9)</f>
        <v>286</v>
      </c>
    </row>
    <row r="10" spans="1:19">
      <c r="A10" s="161"/>
      <c r="B10" s="197" t="s">
        <v>350</v>
      </c>
      <c r="C10" s="85">
        <f>MEDIAN(C5:C9)</f>
        <v>8</v>
      </c>
      <c r="D10" s="85">
        <f t="shared" ref="D10:N10" si="0">MEDIAN(D5:D9)</f>
        <v>11</v>
      </c>
      <c r="E10" s="85">
        <f t="shared" si="0"/>
        <v>15</v>
      </c>
      <c r="F10" s="85">
        <f t="shared" si="0"/>
        <v>12</v>
      </c>
      <c r="G10" s="85">
        <f t="shared" si="0"/>
        <v>10</v>
      </c>
      <c r="H10" s="85">
        <f t="shared" si="0"/>
        <v>32</v>
      </c>
      <c r="I10" s="85">
        <f t="shared" si="0"/>
        <v>41</v>
      </c>
      <c r="J10" s="85">
        <f t="shared" si="0"/>
        <v>42</v>
      </c>
      <c r="K10" s="85">
        <f t="shared" si="0"/>
        <v>23</v>
      </c>
      <c r="L10" s="85">
        <f t="shared" si="0"/>
        <v>16</v>
      </c>
      <c r="M10" s="85">
        <f t="shared" si="0"/>
        <v>5</v>
      </c>
      <c r="N10" s="85">
        <f t="shared" si="0"/>
        <v>4</v>
      </c>
      <c r="O10" s="85">
        <f>SUM(C10:N10)</f>
        <v>219</v>
      </c>
    </row>
    <row r="11" spans="1:19">
      <c r="A11" s="195"/>
      <c r="B11" s="198" t="s">
        <v>74</v>
      </c>
      <c r="C11" s="86">
        <f>C10*P11/O10</f>
        <v>6.3999999999999995</v>
      </c>
      <c r="D11" s="86">
        <f>D10*P11/O10</f>
        <v>8.7999999999999989</v>
      </c>
      <c r="E11" s="86">
        <f>E10*P11/O10</f>
        <v>12</v>
      </c>
      <c r="F11" s="86">
        <f>F10*P11/O10</f>
        <v>9.5999999999999979</v>
      </c>
      <c r="G11" s="86">
        <f>G10*P11/O10</f>
        <v>8</v>
      </c>
      <c r="H11" s="86">
        <f>H10*P11/O10</f>
        <v>25.599999999999998</v>
      </c>
      <c r="I11" s="86">
        <f>I10*P11/O10</f>
        <v>32.799999999999997</v>
      </c>
      <c r="J11" s="86">
        <f>J10*P11/O10</f>
        <v>33.6</v>
      </c>
      <c r="K11" s="86">
        <f>K10*P11/O10</f>
        <v>18.399999999999999</v>
      </c>
      <c r="L11" s="86">
        <f>L10*P11/O10</f>
        <v>12.799999999999999</v>
      </c>
      <c r="M11" s="86">
        <f>M10*P11/O10</f>
        <v>4</v>
      </c>
      <c r="N11" s="86">
        <f>N10*P11/O10</f>
        <v>3.1999999999999997</v>
      </c>
      <c r="O11" s="87">
        <f>SUM(C11:N11)</f>
        <v>175.2</v>
      </c>
      <c r="P11" s="158">
        <f>O10*80/100</f>
        <v>175.2</v>
      </c>
    </row>
    <row r="12" spans="1:19">
      <c r="A12" s="195"/>
      <c r="B12" s="199" t="s">
        <v>345</v>
      </c>
      <c r="C12" s="88">
        <f>รายเดือน64!B5</f>
        <v>1</v>
      </c>
      <c r="D12" s="88">
        <f>รายเดือน64!C5</f>
        <v>2</v>
      </c>
      <c r="E12" s="88">
        <f>รายเดือน64!D5</f>
        <v>0</v>
      </c>
      <c r="F12" s="88">
        <f>รายเดือน64!E5</f>
        <v>1</v>
      </c>
      <c r="G12" s="88">
        <f>รายเดือน64!F5</f>
        <v>1</v>
      </c>
      <c r="H12" s="88">
        <f>รายเดือน64!G5</f>
        <v>7</v>
      </c>
      <c r="I12" s="88">
        <f>รายเดือน64!H5</f>
        <v>4</v>
      </c>
      <c r="J12" s="88">
        <f>รายเดือน64!I5</f>
        <v>2</v>
      </c>
      <c r="K12" s="88">
        <f>รายเดือน64!J5</f>
        <v>0</v>
      </c>
      <c r="L12" s="88">
        <f>รายเดือน64!K5</f>
        <v>0</v>
      </c>
      <c r="M12" s="88">
        <f>รายเดือน64!L5</f>
        <v>0</v>
      </c>
      <c r="N12" s="88">
        <f>รายเดือน64!M5</f>
        <v>0</v>
      </c>
      <c r="O12" s="89">
        <f>SUM(C12:N12)</f>
        <v>18</v>
      </c>
      <c r="P12" s="159"/>
    </row>
    <row r="13" spans="1:19">
      <c r="A13" s="195"/>
      <c r="B13" s="200" t="s">
        <v>351</v>
      </c>
      <c r="C13" s="30">
        <f>C12</f>
        <v>1</v>
      </c>
      <c r="D13" s="30">
        <f>C12+D12</f>
        <v>3</v>
      </c>
      <c r="E13" s="30">
        <f>C12+D12+E12</f>
        <v>3</v>
      </c>
      <c r="F13" s="30">
        <f>C12+D12+E12+F12</f>
        <v>4</v>
      </c>
      <c r="G13" s="30">
        <f>C12+D12+E12+F12+G12</f>
        <v>5</v>
      </c>
      <c r="H13" s="30">
        <f>C12+D12+E12+F12+G12+H12</f>
        <v>12</v>
      </c>
      <c r="I13" s="30">
        <f>C12+D12+E12+F12+G12+H12+I12</f>
        <v>16</v>
      </c>
      <c r="J13" s="30">
        <f>C12+D12+E12+F12+G12+H12+I12+J12</f>
        <v>18</v>
      </c>
      <c r="K13" s="30">
        <f>C12+D12+E12+F12+G12+H12+I12+J12+K12</f>
        <v>18</v>
      </c>
      <c r="L13" s="30">
        <f>C12+D12+E12+F12+G12+H12+I12+J12+K12+L12</f>
        <v>18</v>
      </c>
      <c r="M13" s="30">
        <f>C12+D12+E12+F12+G12+H12+I12+J12+K12+L12+M12</f>
        <v>18</v>
      </c>
      <c r="N13" s="30">
        <f>C12+D12+E12+F12+G12+H12+I12+J12+K12+L12+M12+N12</f>
        <v>18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348</v>
      </c>
      <c r="C15" s="277">
        <v>4</v>
      </c>
      <c r="D15" s="277">
        <v>4</v>
      </c>
      <c r="E15" s="277">
        <v>4</v>
      </c>
      <c r="F15" s="277">
        <v>2</v>
      </c>
      <c r="G15" s="277">
        <v>0</v>
      </c>
      <c r="H15" s="277">
        <v>9</v>
      </c>
      <c r="I15" s="277">
        <v>6</v>
      </c>
      <c r="J15" s="277">
        <v>20</v>
      </c>
      <c r="K15" s="277">
        <v>9</v>
      </c>
      <c r="L15" s="277">
        <v>9</v>
      </c>
      <c r="M15" s="277">
        <v>2</v>
      </c>
      <c r="N15" s="277">
        <v>2</v>
      </c>
      <c r="O15" s="84">
        <f t="shared" ref="O15:O22" si="1">SUM(C15:N15)</f>
        <v>71</v>
      </c>
    </row>
    <row r="16" spans="1:19" ht="21.75" customHeight="1">
      <c r="A16" s="195" t="s">
        <v>21</v>
      </c>
      <c r="B16" s="196" t="s">
        <v>349</v>
      </c>
      <c r="C16" s="277">
        <v>3</v>
      </c>
      <c r="D16" s="277">
        <v>0</v>
      </c>
      <c r="E16" s="277">
        <v>1</v>
      </c>
      <c r="F16" s="277">
        <v>1</v>
      </c>
      <c r="G16" s="277">
        <v>0</v>
      </c>
      <c r="H16" s="277">
        <v>6</v>
      </c>
      <c r="I16" s="277">
        <v>7</v>
      </c>
      <c r="J16" s="277">
        <v>7</v>
      </c>
      <c r="K16" s="277">
        <v>2</v>
      </c>
      <c r="L16" s="277">
        <v>0</v>
      </c>
      <c r="M16" s="277">
        <v>0</v>
      </c>
      <c r="N16" s="277">
        <v>0</v>
      </c>
      <c r="O16" s="84">
        <f t="shared" si="1"/>
        <v>27</v>
      </c>
    </row>
    <row r="17" spans="1:18">
      <c r="A17" s="195"/>
      <c r="B17" s="196" t="s">
        <v>152</v>
      </c>
      <c r="C17" s="277">
        <v>0</v>
      </c>
      <c r="D17" s="277">
        <v>0</v>
      </c>
      <c r="E17" s="277">
        <v>0</v>
      </c>
      <c r="F17" s="277">
        <v>0</v>
      </c>
      <c r="G17" s="277">
        <v>1</v>
      </c>
      <c r="H17" s="277">
        <v>9</v>
      </c>
      <c r="I17" s="277">
        <v>8</v>
      </c>
      <c r="J17" s="277">
        <v>11</v>
      </c>
      <c r="K17" s="277">
        <v>5</v>
      </c>
      <c r="L17" s="277">
        <v>1</v>
      </c>
      <c r="M17" s="277">
        <v>1</v>
      </c>
      <c r="N17" s="277">
        <v>3</v>
      </c>
      <c r="O17" s="84">
        <f t="shared" si="1"/>
        <v>39</v>
      </c>
    </row>
    <row r="18" spans="1:18">
      <c r="A18" s="195"/>
      <c r="B18" s="196" t="s">
        <v>153</v>
      </c>
      <c r="C18" s="277">
        <v>2</v>
      </c>
      <c r="D18" s="277">
        <v>2</v>
      </c>
      <c r="E18" s="277">
        <v>1</v>
      </c>
      <c r="F18" s="277">
        <v>3</v>
      </c>
      <c r="G18" s="277">
        <v>5</v>
      </c>
      <c r="H18" s="277">
        <v>17</v>
      </c>
      <c r="I18" s="277">
        <v>39</v>
      </c>
      <c r="J18" s="277">
        <v>31</v>
      </c>
      <c r="K18" s="277">
        <v>19</v>
      </c>
      <c r="L18" s="277">
        <v>10</v>
      </c>
      <c r="M18" s="277">
        <v>3</v>
      </c>
      <c r="N18" s="277">
        <v>1</v>
      </c>
      <c r="O18" s="84">
        <f t="shared" si="1"/>
        <v>133</v>
      </c>
    </row>
    <row r="19" spans="1:18">
      <c r="A19" s="195"/>
      <c r="B19" s="196" t="s">
        <v>191</v>
      </c>
      <c r="C19" s="277">
        <v>4</v>
      </c>
      <c r="D19" s="277">
        <v>2</v>
      </c>
      <c r="E19" s="277">
        <v>3</v>
      </c>
      <c r="F19" s="277">
        <v>3</v>
      </c>
      <c r="G19" s="277">
        <v>3</v>
      </c>
      <c r="H19" s="277">
        <v>4</v>
      </c>
      <c r="I19" s="277">
        <v>17</v>
      </c>
      <c r="J19" s="277">
        <v>11</v>
      </c>
      <c r="K19" s="277">
        <v>7</v>
      </c>
      <c r="L19" s="277">
        <v>2</v>
      </c>
      <c r="M19" s="277">
        <v>3</v>
      </c>
      <c r="N19" s="277">
        <v>0</v>
      </c>
      <c r="O19" s="84">
        <f t="shared" si="1"/>
        <v>59</v>
      </c>
    </row>
    <row r="20" spans="1:18">
      <c r="A20" s="161"/>
      <c r="B20" s="197" t="s">
        <v>350</v>
      </c>
      <c r="C20" s="91">
        <f>MEDIAN(C15:C19)</f>
        <v>3</v>
      </c>
      <c r="D20" s="91">
        <f t="shared" ref="D20:N20" si="2">MEDIAN(D15:D19)</f>
        <v>2</v>
      </c>
      <c r="E20" s="91">
        <f t="shared" si="2"/>
        <v>1</v>
      </c>
      <c r="F20" s="91">
        <f t="shared" si="2"/>
        <v>2</v>
      </c>
      <c r="G20" s="91">
        <f t="shared" si="2"/>
        <v>1</v>
      </c>
      <c r="H20" s="91">
        <f t="shared" si="2"/>
        <v>9</v>
      </c>
      <c r="I20" s="91">
        <f t="shared" si="2"/>
        <v>8</v>
      </c>
      <c r="J20" s="91">
        <f t="shared" si="2"/>
        <v>11</v>
      </c>
      <c r="K20" s="91">
        <f t="shared" si="2"/>
        <v>7</v>
      </c>
      <c r="L20" s="91">
        <f t="shared" si="2"/>
        <v>2</v>
      </c>
      <c r="M20" s="91">
        <f t="shared" si="2"/>
        <v>2</v>
      </c>
      <c r="N20" s="91">
        <f t="shared" si="2"/>
        <v>1</v>
      </c>
      <c r="O20" s="85">
        <f t="shared" si="1"/>
        <v>49</v>
      </c>
      <c r="R20" s="145"/>
    </row>
    <row r="21" spans="1:18">
      <c r="A21" s="195"/>
      <c r="B21" s="198" t="s">
        <v>74</v>
      </c>
      <c r="C21" s="86">
        <f>C20*P21/O20</f>
        <v>2.4000000000000004</v>
      </c>
      <c r="D21" s="86">
        <f>D20*P21/O20</f>
        <v>1.6</v>
      </c>
      <c r="E21" s="86">
        <f>E20*P21/O20</f>
        <v>0.8</v>
      </c>
      <c r="F21" s="86">
        <f>F20*P21/O20</f>
        <v>1.6</v>
      </c>
      <c r="G21" s="86">
        <f>G20*P21/O20</f>
        <v>0.8</v>
      </c>
      <c r="H21" s="86">
        <f>H20*P21/O20</f>
        <v>7.2</v>
      </c>
      <c r="I21" s="86">
        <f>I20*P21/O20</f>
        <v>6.4</v>
      </c>
      <c r="J21" s="86">
        <f>J20*P21/O20</f>
        <v>8.8000000000000007</v>
      </c>
      <c r="K21" s="86">
        <f>K20*P21/O20</f>
        <v>5.6000000000000005</v>
      </c>
      <c r="L21" s="86">
        <f>L20*P21/O20</f>
        <v>1.6</v>
      </c>
      <c r="M21" s="86">
        <f>M20*P21/O20</f>
        <v>1.6</v>
      </c>
      <c r="N21" s="86">
        <f>N20*P21/O20</f>
        <v>0.8</v>
      </c>
      <c r="O21" s="87">
        <f t="shared" si="1"/>
        <v>39.200000000000003</v>
      </c>
      <c r="P21" s="158">
        <f>O20*80/100</f>
        <v>39.200000000000003</v>
      </c>
    </row>
    <row r="22" spans="1:18">
      <c r="A22" s="195"/>
      <c r="B22" s="199" t="s">
        <v>345</v>
      </c>
      <c r="C22" s="88">
        <f>รายเดือน64!B6</f>
        <v>1</v>
      </c>
      <c r="D22" s="88">
        <f>รายเดือน64!C6</f>
        <v>2</v>
      </c>
      <c r="E22" s="88">
        <f>รายเดือน64!D6</f>
        <v>0</v>
      </c>
      <c r="F22" s="88">
        <f>รายเดือน64!E6</f>
        <v>0</v>
      </c>
      <c r="G22" s="88">
        <f>รายเดือน64!F6</f>
        <v>1</v>
      </c>
      <c r="H22" s="88">
        <f>รายเดือน64!G6</f>
        <v>1</v>
      </c>
      <c r="I22" s="88">
        <f>รายเดือน64!H6</f>
        <v>0</v>
      </c>
      <c r="J22" s="88">
        <f>รายเดือน64!I6</f>
        <v>0</v>
      </c>
      <c r="K22" s="88">
        <f>รายเดือน64!J6</f>
        <v>0</v>
      </c>
      <c r="L22" s="88">
        <f>รายเดือน64!K6</f>
        <v>0</v>
      </c>
      <c r="M22" s="88">
        <f>รายเดือน64!L6</f>
        <v>0</v>
      </c>
      <c r="N22" s="88">
        <f>รายเดือน64!M6</f>
        <v>0</v>
      </c>
      <c r="O22" s="89">
        <f t="shared" si="1"/>
        <v>5</v>
      </c>
    </row>
    <row r="23" spans="1:18">
      <c r="A23" s="203"/>
      <c r="B23" s="200" t="s">
        <v>351</v>
      </c>
      <c r="C23" s="30">
        <v>1</v>
      </c>
      <c r="D23" s="30">
        <f>C22+D22</f>
        <v>3</v>
      </c>
      <c r="E23" s="30">
        <f>C22+D22+E22</f>
        <v>3</v>
      </c>
      <c r="F23" s="30">
        <f>C22+D22+E22+F22</f>
        <v>3</v>
      </c>
      <c r="G23" s="30">
        <f>C22+D22+E22+F22+G22</f>
        <v>4</v>
      </c>
      <c r="H23" s="30">
        <f>C22+D22+E22+F22+G22+H22</f>
        <v>5</v>
      </c>
      <c r="I23" s="30">
        <f>C22+D22+E22+F22+G22+H22+I22</f>
        <v>5</v>
      </c>
      <c r="J23" s="30">
        <f>C22+D22+E22+F22+G22+H22+I22+J22</f>
        <v>5</v>
      </c>
      <c r="K23" s="30">
        <f>C22+D22+E22+F22+G22+H22+I22+J22+K22</f>
        <v>5</v>
      </c>
      <c r="L23" s="30">
        <f>C22+D22+E22+F22+G22+H22+I22+J22+K22+L22</f>
        <v>5</v>
      </c>
      <c r="M23" s="30">
        <f>C22+D22+E22+F22+G22+H22+I22+J22+K22+L22+M22</f>
        <v>5</v>
      </c>
      <c r="N23" s="30">
        <f>C22+D22+E22+F22+G22+H22+I22+J22+K22+L22+M22+N22</f>
        <v>5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348</v>
      </c>
      <c r="C25" s="278">
        <f>C5-C15</f>
        <v>16</v>
      </c>
      <c r="D25" s="278">
        <f t="shared" ref="D25:N25" si="3">D5-D15</f>
        <v>8</v>
      </c>
      <c r="E25" s="278">
        <f t="shared" si="3"/>
        <v>18</v>
      </c>
      <c r="F25" s="278">
        <f t="shared" si="3"/>
        <v>10</v>
      </c>
      <c r="G25" s="278">
        <f t="shared" si="3"/>
        <v>10</v>
      </c>
      <c r="H25" s="278">
        <f t="shared" si="3"/>
        <v>22</v>
      </c>
      <c r="I25" s="278">
        <f t="shared" si="3"/>
        <v>21</v>
      </c>
      <c r="J25" s="278">
        <f t="shared" si="3"/>
        <v>22</v>
      </c>
      <c r="K25" s="278">
        <f t="shared" si="3"/>
        <v>33</v>
      </c>
      <c r="L25" s="278">
        <f t="shared" si="3"/>
        <v>16</v>
      </c>
      <c r="M25" s="278">
        <f t="shared" si="3"/>
        <v>8</v>
      </c>
      <c r="N25" s="278">
        <f t="shared" si="3"/>
        <v>2</v>
      </c>
      <c r="O25" s="84">
        <f t="shared" ref="O25:O32" si="4">SUM(C25:N25)</f>
        <v>186</v>
      </c>
    </row>
    <row r="26" spans="1:18">
      <c r="A26" s="195"/>
      <c r="B26" s="196" t="s">
        <v>349</v>
      </c>
      <c r="C26" s="278">
        <f t="shared" ref="C26:N29" si="5">C6-C16</f>
        <v>5</v>
      </c>
      <c r="D26" s="278">
        <f t="shared" si="5"/>
        <v>4</v>
      </c>
      <c r="E26" s="278">
        <f t="shared" si="5"/>
        <v>1</v>
      </c>
      <c r="F26" s="278">
        <f t="shared" si="5"/>
        <v>3</v>
      </c>
      <c r="G26" s="278">
        <f t="shared" si="5"/>
        <v>9</v>
      </c>
      <c r="H26" s="278">
        <f t="shared" si="5"/>
        <v>26</v>
      </c>
      <c r="I26" s="278">
        <f t="shared" si="5"/>
        <v>22</v>
      </c>
      <c r="J26" s="278">
        <f t="shared" si="5"/>
        <v>9</v>
      </c>
      <c r="K26" s="278">
        <f t="shared" si="5"/>
        <v>8</v>
      </c>
      <c r="L26" s="278">
        <f t="shared" si="5"/>
        <v>1</v>
      </c>
      <c r="M26" s="278">
        <f t="shared" si="5"/>
        <v>2</v>
      </c>
      <c r="N26" s="278">
        <f t="shared" si="5"/>
        <v>0</v>
      </c>
      <c r="O26" s="84">
        <f t="shared" si="4"/>
        <v>90</v>
      </c>
    </row>
    <row r="27" spans="1:18">
      <c r="A27" s="195"/>
      <c r="B27" s="196" t="s">
        <v>152</v>
      </c>
      <c r="C27" s="278">
        <f t="shared" si="5"/>
        <v>0</v>
      </c>
      <c r="D27" s="278">
        <f t="shared" si="5"/>
        <v>1</v>
      </c>
      <c r="E27" s="278">
        <f t="shared" si="5"/>
        <v>0</v>
      </c>
      <c r="F27" s="278">
        <f t="shared" si="5"/>
        <v>0</v>
      </c>
      <c r="G27" s="278">
        <f t="shared" si="5"/>
        <v>9</v>
      </c>
      <c r="H27" s="278">
        <f t="shared" si="5"/>
        <v>42</v>
      </c>
      <c r="I27" s="278">
        <f t="shared" si="5"/>
        <v>33</v>
      </c>
      <c r="J27" s="278">
        <f t="shared" si="5"/>
        <v>26</v>
      </c>
      <c r="K27" s="278">
        <f t="shared" si="5"/>
        <v>9</v>
      </c>
      <c r="L27" s="278">
        <f t="shared" si="5"/>
        <v>10</v>
      </c>
      <c r="M27" s="278">
        <f t="shared" si="5"/>
        <v>4</v>
      </c>
      <c r="N27" s="278">
        <f t="shared" si="5"/>
        <v>1</v>
      </c>
      <c r="O27" s="84">
        <f t="shared" si="4"/>
        <v>135</v>
      </c>
    </row>
    <row r="28" spans="1:18">
      <c r="A28" s="195"/>
      <c r="B28" s="196" t="s">
        <v>153</v>
      </c>
      <c r="C28" s="278">
        <f t="shared" si="5"/>
        <v>2</v>
      </c>
      <c r="D28" s="278">
        <f t="shared" si="5"/>
        <v>12</v>
      </c>
      <c r="E28" s="278">
        <f t="shared" si="5"/>
        <v>16</v>
      </c>
      <c r="F28" s="278">
        <f t="shared" si="5"/>
        <v>18</v>
      </c>
      <c r="G28" s="278">
        <f t="shared" si="5"/>
        <v>39</v>
      </c>
      <c r="H28" s="278">
        <f t="shared" si="5"/>
        <v>196</v>
      </c>
      <c r="I28" s="278">
        <f t="shared" si="5"/>
        <v>216</v>
      </c>
      <c r="J28" s="278">
        <f t="shared" si="5"/>
        <v>127</v>
      </c>
      <c r="K28" s="278">
        <f t="shared" si="5"/>
        <v>98</v>
      </c>
      <c r="L28" s="278">
        <f t="shared" si="5"/>
        <v>60</v>
      </c>
      <c r="M28" s="278">
        <f t="shared" si="5"/>
        <v>20</v>
      </c>
      <c r="N28" s="278">
        <f t="shared" si="5"/>
        <v>11</v>
      </c>
      <c r="O28" s="84">
        <f t="shared" si="4"/>
        <v>815</v>
      </c>
    </row>
    <row r="29" spans="1:18">
      <c r="A29" s="195"/>
      <c r="B29" s="196" t="s">
        <v>191</v>
      </c>
      <c r="C29" s="278">
        <f t="shared" si="5"/>
        <v>9</v>
      </c>
      <c r="D29" s="278">
        <f t="shared" si="5"/>
        <v>9</v>
      </c>
      <c r="E29" s="278">
        <f t="shared" si="5"/>
        <v>12</v>
      </c>
      <c r="F29" s="278">
        <f t="shared" si="5"/>
        <v>32</v>
      </c>
      <c r="G29" s="278">
        <f t="shared" si="5"/>
        <v>29</v>
      </c>
      <c r="H29" s="278">
        <f t="shared" si="5"/>
        <v>26</v>
      </c>
      <c r="I29" s="278">
        <f t="shared" si="5"/>
        <v>43</v>
      </c>
      <c r="J29" s="278">
        <f t="shared" si="5"/>
        <v>35</v>
      </c>
      <c r="K29" s="278">
        <f t="shared" si="5"/>
        <v>16</v>
      </c>
      <c r="L29" s="278">
        <f t="shared" si="5"/>
        <v>14</v>
      </c>
      <c r="M29" s="278">
        <f t="shared" si="5"/>
        <v>2</v>
      </c>
      <c r="N29" s="278">
        <f t="shared" si="5"/>
        <v>0</v>
      </c>
      <c r="O29" s="84">
        <f t="shared" si="4"/>
        <v>227</v>
      </c>
    </row>
    <row r="30" spans="1:18">
      <c r="A30" s="161"/>
      <c r="B30" s="197" t="s">
        <v>350</v>
      </c>
      <c r="C30" s="91">
        <f>MEDIAN(C25:C29)</f>
        <v>5</v>
      </c>
      <c r="D30" s="91">
        <f t="shared" ref="D30:N30" si="6">MEDIAN(D25:D29)</f>
        <v>8</v>
      </c>
      <c r="E30" s="91">
        <f t="shared" si="6"/>
        <v>12</v>
      </c>
      <c r="F30" s="91">
        <f t="shared" si="6"/>
        <v>10</v>
      </c>
      <c r="G30" s="91">
        <f t="shared" si="6"/>
        <v>10</v>
      </c>
      <c r="H30" s="91">
        <f t="shared" si="6"/>
        <v>26</v>
      </c>
      <c r="I30" s="91">
        <f t="shared" si="6"/>
        <v>33</v>
      </c>
      <c r="J30" s="91">
        <f t="shared" si="6"/>
        <v>26</v>
      </c>
      <c r="K30" s="91">
        <f t="shared" si="6"/>
        <v>16</v>
      </c>
      <c r="L30" s="91">
        <f t="shared" si="6"/>
        <v>14</v>
      </c>
      <c r="M30" s="91">
        <f t="shared" si="6"/>
        <v>4</v>
      </c>
      <c r="N30" s="91">
        <f t="shared" si="6"/>
        <v>1</v>
      </c>
      <c r="O30" s="85">
        <f t="shared" si="4"/>
        <v>165</v>
      </c>
    </row>
    <row r="31" spans="1:18">
      <c r="A31" s="195"/>
      <c r="B31" s="198" t="s">
        <v>74</v>
      </c>
      <c r="C31" s="86">
        <f>C30*P31/O30</f>
        <v>4</v>
      </c>
      <c r="D31" s="86">
        <f>D30*P31/O30</f>
        <v>6.4</v>
      </c>
      <c r="E31" s="86">
        <f>E30*P31/O30</f>
        <v>9.6</v>
      </c>
      <c r="F31" s="86">
        <f>F30*P31/O30</f>
        <v>8</v>
      </c>
      <c r="G31" s="86">
        <f>G30*P31/O30</f>
        <v>8</v>
      </c>
      <c r="H31" s="86">
        <f>H30*P31/O30</f>
        <v>20.8</v>
      </c>
      <c r="I31" s="86">
        <f>I30*P31/O30</f>
        <v>26.4</v>
      </c>
      <c r="J31" s="86">
        <f>J30*P31/O30</f>
        <v>20.8</v>
      </c>
      <c r="K31" s="86">
        <f>K30*P31/O30</f>
        <v>12.8</v>
      </c>
      <c r="L31" s="86">
        <f>L30*P31/O30</f>
        <v>11.2</v>
      </c>
      <c r="M31" s="86">
        <f>M30*P31/O30</f>
        <v>3.2</v>
      </c>
      <c r="N31" s="86">
        <f>N30*P31/O30</f>
        <v>0.8</v>
      </c>
      <c r="O31" s="87">
        <f t="shared" si="4"/>
        <v>132</v>
      </c>
      <c r="P31" s="158">
        <f>O30*80/100</f>
        <v>132</v>
      </c>
    </row>
    <row r="32" spans="1:18">
      <c r="A32" s="195"/>
      <c r="B32" s="199" t="s">
        <v>345</v>
      </c>
      <c r="C32" s="88">
        <f>รายเดือน64!B7</f>
        <v>0</v>
      </c>
      <c r="D32" s="88">
        <f>รายเดือน64!C7</f>
        <v>0</v>
      </c>
      <c r="E32" s="88">
        <f>รายเดือน64!D7</f>
        <v>0</v>
      </c>
      <c r="F32" s="88">
        <f>รายเดือน64!E7</f>
        <v>1</v>
      </c>
      <c r="G32" s="88">
        <f>รายเดือน64!F7</f>
        <v>0</v>
      </c>
      <c r="H32" s="88">
        <f>รายเดือน64!G7</f>
        <v>6</v>
      </c>
      <c r="I32" s="88">
        <f>รายเดือน64!H7</f>
        <v>4</v>
      </c>
      <c r="J32" s="88">
        <f>รายเดือน64!I7</f>
        <v>2</v>
      </c>
      <c r="K32" s="88">
        <f>รายเดือน64!J7</f>
        <v>0</v>
      </c>
      <c r="L32" s="88">
        <f>รายเดือน64!K7</f>
        <v>0</v>
      </c>
      <c r="M32" s="88">
        <f>รายเดือน64!L7</f>
        <v>0</v>
      </c>
      <c r="N32" s="88">
        <f>รายเดือน64!M7</f>
        <v>0</v>
      </c>
      <c r="O32" s="89">
        <f t="shared" si="4"/>
        <v>13</v>
      </c>
    </row>
    <row r="33" spans="1:16">
      <c r="A33" s="203"/>
      <c r="B33" s="200" t="s">
        <v>351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1</v>
      </c>
      <c r="G33" s="30">
        <f>C32+D32+E32+F32+G32</f>
        <v>1</v>
      </c>
      <c r="H33" s="30">
        <f>C32+D32+E32+F32+G32+H32</f>
        <v>7</v>
      </c>
      <c r="I33" s="30">
        <f>C32+D32+E32+F32+G32+H32+I32</f>
        <v>11</v>
      </c>
      <c r="J33" s="30">
        <f>C32+D32+E32+F32+G32+H32+I32+J32</f>
        <v>13</v>
      </c>
      <c r="K33" s="30">
        <f>C32+D32+E32+F32+G32+H32+I32+J32+K32</f>
        <v>13</v>
      </c>
      <c r="L33" s="30">
        <f>C32+D32+E32+F32+G32+H32+I32+J32+K32+L32</f>
        <v>13</v>
      </c>
      <c r="M33" s="30">
        <f>C32+D32+E32+F32+G32+H32+I32+J32+K32+L32+M32</f>
        <v>13</v>
      </c>
      <c r="N33" s="30">
        <f>C32+D32+E32+F32+G32+H32+I32+J32+K32+L32+M32+N32</f>
        <v>13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348</v>
      </c>
      <c r="C35" s="280">
        <v>22</v>
      </c>
      <c r="D35" s="280">
        <v>4</v>
      </c>
      <c r="E35" s="280">
        <v>7</v>
      </c>
      <c r="F35" s="280">
        <v>3</v>
      </c>
      <c r="G35" s="280">
        <v>0</v>
      </c>
      <c r="H35" s="280">
        <v>2</v>
      </c>
      <c r="I35" s="280">
        <v>3</v>
      </c>
      <c r="J35" s="280">
        <v>3</v>
      </c>
      <c r="K35" s="280">
        <v>2</v>
      </c>
      <c r="L35" s="280">
        <v>6</v>
      </c>
      <c r="M35" s="280">
        <v>1</v>
      </c>
      <c r="N35" s="280">
        <v>1</v>
      </c>
      <c r="O35" s="84">
        <f t="shared" ref="O35:O42" si="7">SUM(C35:N35)</f>
        <v>54</v>
      </c>
    </row>
    <row r="36" spans="1:16">
      <c r="A36" s="195"/>
      <c r="B36" s="196" t="s">
        <v>349</v>
      </c>
      <c r="C36" s="280">
        <v>3</v>
      </c>
      <c r="D36" s="280">
        <v>3</v>
      </c>
      <c r="E36" s="280">
        <v>0</v>
      </c>
      <c r="F36" s="280">
        <v>1</v>
      </c>
      <c r="G36" s="280">
        <v>5</v>
      </c>
      <c r="H36" s="280">
        <v>3</v>
      </c>
      <c r="I36" s="280">
        <v>12</v>
      </c>
      <c r="J36" s="280">
        <v>14</v>
      </c>
      <c r="K36" s="280">
        <v>0</v>
      </c>
      <c r="L36" s="280">
        <v>0</v>
      </c>
      <c r="M36" s="280">
        <v>0</v>
      </c>
      <c r="N36" s="280">
        <v>0</v>
      </c>
      <c r="O36" s="84">
        <f t="shared" si="7"/>
        <v>41</v>
      </c>
    </row>
    <row r="37" spans="1:16">
      <c r="A37" s="195"/>
      <c r="B37" s="196" t="s">
        <v>152</v>
      </c>
      <c r="C37" s="280">
        <v>0</v>
      </c>
      <c r="D37" s="280">
        <v>0</v>
      </c>
      <c r="E37" s="280">
        <v>0</v>
      </c>
      <c r="F37" s="280">
        <v>0</v>
      </c>
      <c r="G37" s="280">
        <v>12</v>
      </c>
      <c r="H37" s="280">
        <v>43</v>
      </c>
      <c r="I37" s="280">
        <v>32</v>
      </c>
      <c r="J37" s="280">
        <v>18</v>
      </c>
      <c r="K37" s="280">
        <v>16</v>
      </c>
      <c r="L37" s="280">
        <v>4</v>
      </c>
      <c r="M37" s="280">
        <v>4</v>
      </c>
      <c r="N37" s="280">
        <v>10</v>
      </c>
      <c r="O37" s="84">
        <f t="shared" si="7"/>
        <v>139</v>
      </c>
    </row>
    <row r="38" spans="1:16">
      <c r="A38" s="195"/>
      <c r="B38" s="196" t="s">
        <v>153</v>
      </c>
      <c r="C38" s="280">
        <v>4</v>
      </c>
      <c r="D38" s="280">
        <v>2</v>
      </c>
      <c r="E38" s="280">
        <v>3</v>
      </c>
      <c r="F38" s="280">
        <v>3</v>
      </c>
      <c r="G38" s="280">
        <v>3</v>
      </c>
      <c r="H38" s="280">
        <v>27</v>
      </c>
      <c r="I38" s="280">
        <v>34</v>
      </c>
      <c r="J38" s="280">
        <v>38</v>
      </c>
      <c r="K38" s="280">
        <v>55</v>
      </c>
      <c r="L38" s="280">
        <v>25</v>
      </c>
      <c r="M38" s="280">
        <v>7</v>
      </c>
      <c r="N38" s="280">
        <v>2</v>
      </c>
      <c r="O38" s="84">
        <f t="shared" si="7"/>
        <v>203</v>
      </c>
    </row>
    <row r="39" spans="1:16">
      <c r="A39" s="195"/>
      <c r="B39" s="196" t="s">
        <v>191</v>
      </c>
      <c r="C39" s="280">
        <v>1</v>
      </c>
      <c r="D39" s="280">
        <v>1</v>
      </c>
      <c r="E39" s="280">
        <v>1</v>
      </c>
      <c r="F39" s="280">
        <v>0</v>
      </c>
      <c r="G39" s="280">
        <v>7</v>
      </c>
      <c r="H39" s="280">
        <v>6</v>
      </c>
      <c r="I39" s="280">
        <v>13</v>
      </c>
      <c r="J39" s="280">
        <v>17</v>
      </c>
      <c r="K39" s="280">
        <v>23</v>
      </c>
      <c r="L39" s="280">
        <v>8</v>
      </c>
      <c r="M39" s="280">
        <v>5</v>
      </c>
      <c r="N39" s="280">
        <v>3</v>
      </c>
      <c r="O39" s="84">
        <f t="shared" si="7"/>
        <v>85</v>
      </c>
    </row>
    <row r="40" spans="1:16">
      <c r="A40" s="161"/>
      <c r="B40" s="197" t="s">
        <v>350</v>
      </c>
      <c r="C40" s="91">
        <f>MEDIAN(C35:C39)</f>
        <v>3</v>
      </c>
      <c r="D40" s="91">
        <f t="shared" ref="D40:N40" si="8">MEDIAN(D35:D39)</f>
        <v>2</v>
      </c>
      <c r="E40" s="91">
        <f t="shared" si="8"/>
        <v>1</v>
      </c>
      <c r="F40" s="91">
        <f t="shared" si="8"/>
        <v>1</v>
      </c>
      <c r="G40" s="91">
        <f t="shared" si="8"/>
        <v>5</v>
      </c>
      <c r="H40" s="91">
        <f t="shared" si="8"/>
        <v>6</v>
      </c>
      <c r="I40" s="91">
        <f t="shared" si="8"/>
        <v>13</v>
      </c>
      <c r="J40" s="91">
        <f t="shared" si="8"/>
        <v>17</v>
      </c>
      <c r="K40" s="91">
        <f t="shared" si="8"/>
        <v>16</v>
      </c>
      <c r="L40" s="91">
        <f t="shared" si="8"/>
        <v>6</v>
      </c>
      <c r="M40" s="91">
        <f t="shared" si="8"/>
        <v>4</v>
      </c>
      <c r="N40" s="91">
        <f t="shared" si="8"/>
        <v>2</v>
      </c>
      <c r="O40" s="85">
        <f t="shared" si="7"/>
        <v>76</v>
      </c>
    </row>
    <row r="41" spans="1:16">
      <c r="A41" s="195"/>
      <c r="B41" s="198" t="s">
        <v>74</v>
      </c>
      <c r="C41" s="86">
        <f>C40*P41/O40</f>
        <v>2.4</v>
      </c>
      <c r="D41" s="86">
        <f>D40*P41/O40</f>
        <v>1.5999999999999999</v>
      </c>
      <c r="E41" s="86">
        <f>E40*P41/O40</f>
        <v>0.79999999999999993</v>
      </c>
      <c r="F41" s="86">
        <f>F40*P41/O40</f>
        <v>0.79999999999999993</v>
      </c>
      <c r="G41" s="86">
        <f>G40*P41/O40</f>
        <v>4</v>
      </c>
      <c r="H41" s="86">
        <f>H40*P41/O40</f>
        <v>4.8</v>
      </c>
      <c r="I41" s="86">
        <f>I40*P41/O40</f>
        <v>10.4</v>
      </c>
      <c r="J41" s="86">
        <f>J40*P41/O40</f>
        <v>13.6</v>
      </c>
      <c r="K41" s="86">
        <f>K40*P41/O40</f>
        <v>12.799999999999999</v>
      </c>
      <c r="L41" s="86">
        <f>L40*P41/O40</f>
        <v>4.8</v>
      </c>
      <c r="M41" s="86">
        <f>M40*P41/O40</f>
        <v>3.1999999999999997</v>
      </c>
      <c r="N41" s="86">
        <f>N40*P41/O40</f>
        <v>1.5999999999999999</v>
      </c>
      <c r="O41" s="87">
        <f t="shared" si="7"/>
        <v>60.8</v>
      </c>
      <c r="P41" s="158">
        <f>O40*80/100</f>
        <v>60.8</v>
      </c>
    </row>
    <row r="42" spans="1:16">
      <c r="A42" s="195"/>
      <c r="B42" s="199" t="s">
        <v>345</v>
      </c>
      <c r="C42" s="88">
        <f>รายเดือน64!B8</f>
        <v>1</v>
      </c>
      <c r="D42" s="88">
        <f>รายเดือน64!C8</f>
        <v>0</v>
      </c>
      <c r="E42" s="88">
        <f>รายเดือน64!D8</f>
        <v>1</v>
      </c>
      <c r="F42" s="88">
        <f>รายเดือน64!E8</f>
        <v>0</v>
      </c>
      <c r="G42" s="88">
        <f>รายเดือน64!F8</f>
        <v>5</v>
      </c>
      <c r="H42" s="88">
        <f>รายเดือน64!G8</f>
        <v>4</v>
      </c>
      <c r="I42" s="88">
        <f>รายเดือน64!H8</f>
        <v>1</v>
      </c>
      <c r="J42" s="88">
        <f>รายเดือน64!I8</f>
        <v>9</v>
      </c>
      <c r="K42" s="88">
        <f>รายเดือน64!J8</f>
        <v>1</v>
      </c>
      <c r="L42" s="88">
        <f>รายเดือน64!K8</f>
        <v>0</v>
      </c>
      <c r="M42" s="88">
        <f>รายเดือน64!L8</f>
        <v>0</v>
      </c>
      <c r="N42" s="88">
        <f>รายเดือน64!M8</f>
        <v>0</v>
      </c>
      <c r="O42" s="89">
        <f t="shared" si="7"/>
        <v>22</v>
      </c>
    </row>
    <row r="43" spans="1:16">
      <c r="A43" s="203"/>
      <c r="B43" s="200" t="s">
        <v>351</v>
      </c>
      <c r="C43" s="30">
        <f>C42</f>
        <v>1</v>
      </c>
      <c r="D43" s="30">
        <f>C42+D42</f>
        <v>1</v>
      </c>
      <c r="E43" s="30">
        <f>C42+D42+E42</f>
        <v>2</v>
      </c>
      <c r="F43" s="30">
        <f>C42+D42+E42+F42</f>
        <v>2</v>
      </c>
      <c r="G43" s="30">
        <f>C42+D42+E42+F42+G42</f>
        <v>7</v>
      </c>
      <c r="H43" s="30">
        <f>C42+D42+E42+F42+G42+H42</f>
        <v>11</v>
      </c>
      <c r="I43" s="30">
        <f>C42+D42+E42+F42+G42+H42+I42</f>
        <v>12</v>
      </c>
      <c r="J43" s="30">
        <f>C42+D42+E42+F42+G42+H42+I42+J42</f>
        <v>21</v>
      </c>
      <c r="K43" s="30">
        <f>C42+D42+E42+F42+G42+H42+I42+J42+K42</f>
        <v>22</v>
      </c>
      <c r="L43" s="30">
        <f>C42+D42+E42+F42+G42+H42+I42+J42+K42+L42</f>
        <v>22</v>
      </c>
      <c r="M43" s="30">
        <f>C42+D42+E42+F42+G42+H42+I42+J42+K42+L42+M42</f>
        <v>22</v>
      </c>
      <c r="N43" s="30">
        <f>C42+D42+E42+F42+G42+H42+I42+J42+K42+L42+M42+N42</f>
        <v>22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348</v>
      </c>
      <c r="C45" s="281">
        <v>0</v>
      </c>
      <c r="D45" s="281">
        <v>3</v>
      </c>
      <c r="E45" s="281">
        <v>13</v>
      </c>
      <c r="F45" s="281">
        <v>4</v>
      </c>
      <c r="G45" s="281">
        <v>1</v>
      </c>
      <c r="H45" s="281">
        <v>2</v>
      </c>
      <c r="I45" s="281">
        <v>22</v>
      </c>
      <c r="J45" s="281">
        <v>22</v>
      </c>
      <c r="K45" s="281">
        <v>11</v>
      </c>
      <c r="L45" s="281">
        <v>13</v>
      </c>
      <c r="M45" s="281">
        <v>5</v>
      </c>
      <c r="N45" s="281">
        <v>3</v>
      </c>
      <c r="O45" s="84">
        <f t="shared" ref="O45:O52" si="9">SUM(C45:N45)</f>
        <v>99</v>
      </c>
    </row>
    <row r="46" spans="1:16">
      <c r="A46" s="195"/>
      <c r="B46" s="196" t="s">
        <v>349</v>
      </c>
      <c r="C46" s="281">
        <v>0</v>
      </c>
      <c r="D46" s="281">
        <v>0</v>
      </c>
      <c r="E46" s="281">
        <v>0</v>
      </c>
      <c r="F46" s="281">
        <v>2</v>
      </c>
      <c r="G46" s="281">
        <v>3</v>
      </c>
      <c r="H46" s="281">
        <v>2</v>
      </c>
      <c r="I46" s="281">
        <v>7</v>
      </c>
      <c r="J46" s="281">
        <v>4</v>
      </c>
      <c r="K46" s="281">
        <v>2</v>
      </c>
      <c r="L46" s="281">
        <v>2</v>
      </c>
      <c r="M46" s="281">
        <v>1</v>
      </c>
      <c r="N46" s="281">
        <v>1</v>
      </c>
      <c r="O46" s="84">
        <f t="shared" si="9"/>
        <v>24</v>
      </c>
    </row>
    <row r="47" spans="1:16">
      <c r="A47" s="195"/>
      <c r="B47" s="196" t="s">
        <v>152</v>
      </c>
      <c r="C47" s="281">
        <v>1</v>
      </c>
      <c r="D47" s="281">
        <v>1</v>
      </c>
      <c r="E47" s="281">
        <v>2</v>
      </c>
      <c r="F47" s="281">
        <v>0</v>
      </c>
      <c r="G47" s="281">
        <v>6</v>
      </c>
      <c r="H47" s="281">
        <v>22</v>
      </c>
      <c r="I47" s="281">
        <v>26</v>
      </c>
      <c r="J47" s="281">
        <v>10</v>
      </c>
      <c r="K47" s="281">
        <v>11</v>
      </c>
      <c r="L47" s="281">
        <v>3</v>
      </c>
      <c r="M47" s="281">
        <v>3</v>
      </c>
      <c r="N47" s="281">
        <v>4</v>
      </c>
      <c r="O47" s="84">
        <f t="shared" si="9"/>
        <v>89</v>
      </c>
    </row>
    <row r="48" spans="1:16">
      <c r="A48" s="195"/>
      <c r="B48" s="196" t="s">
        <v>153</v>
      </c>
      <c r="C48" s="281">
        <v>2</v>
      </c>
      <c r="D48" s="281">
        <v>2</v>
      </c>
      <c r="E48" s="281">
        <v>6</v>
      </c>
      <c r="F48" s="281">
        <v>5</v>
      </c>
      <c r="G48" s="281">
        <v>10</v>
      </c>
      <c r="H48" s="281">
        <v>58</v>
      </c>
      <c r="I48" s="281">
        <v>64</v>
      </c>
      <c r="J48" s="281">
        <v>37</v>
      </c>
      <c r="K48" s="281">
        <v>39</v>
      </c>
      <c r="L48" s="281">
        <v>24</v>
      </c>
      <c r="M48" s="281">
        <v>16</v>
      </c>
      <c r="N48" s="281">
        <v>10</v>
      </c>
      <c r="O48" s="84">
        <f t="shared" si="9"/>
        <v>273</v>
      </c>
    </row>
    <row r="49" spans="1:16">
      <c r="A49" s="195"/>
      <c r="B49" s="196" t="s">
        <v>191</v>
      </c>
      <c r="C49" s="281">
        <v>6</v>
      </c>
      <c r="D49" s="281">
        <v>3</v>
      </c>
      <c r="E49" s="281">
        <v>12</v>
      </c>
      <c r="F49" s="281">
        <v>5</v>
      </c>
      <c r="G49" s="281">
        <v>10</v>
      </c>
      <c r="H49" s="281">
        <v>14</v>
      </c>
      <c r="I49" s="281">
        <v>16</v>
      </c>
      <c r="J49" s="281">
        <v>16</v>
      </c>
      <c r="K49" s="281">
        <v>10</v>
      </c>
      <c r="L49" s="281">
        <v>0</v>
      </c>
      <c r="M49" s="281">
        <v>1</v>
      </c>
      <c r="N49" s="281">
        <v>1</v>
      </c>
      <c r="O49" s="84">
        <f t="shared" si="9"/>
        <v>94</v>
      </c>
    </row>
    <row r="50" spans="1:16">
      <c r="A50" s="161"/>
      <c r="B50" s="197" t="s">
        <v>350</v>
      </c>
      <c r="C50" s="91">
        <f>MEDIAN(C45:C49)</f>
        <v>1</v>
      </c>
      <c r="D50" s="91">
        <f t="shared" ref="D50:N50" si="10">MEDIAN(D45:D49)</f>
        <v>2</v>
      </c>
      <c r="E50" s="91">
        <f t="shared" si="10"/>
        <v>6</v>
      </c>
      <c r="F50" s="91">
        <f t="shared" si="10"/>
        <v>4</v>
      </c>
      <c r="G50" s="91">
        <f t="shared" si="10"/>
        <v>6</v>
      </c>
      <c r="H50" s="91">
        <f t="shared" si="10"/>
        <v>14</v>
      </c>
      <c r="I50" s="91">
        <f t="shared" si="10"/>
        <v>22</v>
      </c>
      <c r="J50" s="91">
        <f t="shared" si="10"/>
        <v>16</v>
      </c>
      <c r="K50" s="91">
        <f t="shared" si="10"/>
        <v>11</v>
      </c>
      <c r="L50" s="91">
        <f t="shared" si="10"/>
        <v>3</v>
      </c>
      <c r="M50" s="91">
        <f t="shared" si="10"/>
        <v>3</v>
      </c>
      <c r="N50" s="91">
        <f t="shared" si="10"/>
        <v>3</v>
      </c>
      <c r="O50" s="85">
        <f t="shared" si="9"/>
        <v>91</v>
      </c>
    </row>
    <row r="51" spans="1:16">
      <c r="A51" s="195"/>
      <c r="B51" s="198" t="s">
        <v>74</v>
      </c>
      <c r="C51" s="86">
        <f>C50*P51/O50</f>
        <v>0.79999999999999993</v>
      </c>
      <c r="D51" s="86">
        <f>D50*P51/O50</f>
        <v>1.5999999999999999</v>
      </c>
      <c r="E51" s="86">
        <f>E50*P51/O50</f>
        <v>4.8</v>
      </c>
      <c r="F51" s="86">
        <f>F50*P51/O50</f>
        <v>3.1999999999999997</v>
      </c>
      <c r="G51" s="86">
        <f>G50*P51/O50</f>
        <v>4.8</v>
      </c>
      <c r="H51" s="86">
        <f>H50*P51/O50</f>
        <v>11.2</v>
      </c>
      <c r="I51" s="86">
        <f>I50*P51/O50</f>
        <v>17.599999999999998</v>
      </c>
      <c r="J51" s="86">
        <f>J50*P51/O50</f>
        <v>12.799999999999999</v>
      </c>
      <c r="K51" s="86">
        <f>K50*P51/O50</f>
        <v>8.7999999999999989</v>
      </c>
      <c r="L51" s="86">
        <f>L50*P51/O50</f>
        <v>2.4</v>
      </c>
      <c r="M51" s="86">
        <f>M50*P51/O50</f>
        <v>2.4</v>
      </c>
      <c r="N51" s="86">
        <f>N50*P51/O50</f>
        <v>2.4</v>
      </c>
      <c r="O51" s="87">
        <f t="shared" si="9"/>
        <v>72.800000000000011</v>
      </c>
      <c r="P51" s="158">
        <f>O50*80/100</f>
        <v>72.8</v>
      </c>
    </row>
    <row r="52" spans="1:16">
      <c r="A52" s="195"/>
      <c r="B52" s="199" t="s">
        <v>345</v>
      </c>
      <c r="C52" s="88">
        <f>รายเดือน64!B10</f>
        <v>2</v>
      </c>
      <c r="D52" s="88">
        <f>รายเดือน64!C10</f>
        <v>0</v>
      </c>
      <c r="E52" s="88">
        <f>รายเดือน64!D10</f>
        <v>1</v>
      </c>
      <c r="F52" s="88">
        <f>รายเดือน64!E10</f>
        <v>0</v>
      </c>
      <c r="G52" s="88">
        <f>รายเดือน64!F10</f>
        <v>6</v>
      </c>
      <c r="H52" s="88">
        <f>รายเดือน64!G10</f>
        <v>16</v>
      </c>
      <c r="I52" s="88">
        <f>รายเดือน64!H10</f>
        <v>4</v>
      </c>
      <c r="J52" s="88">
        <f>รายเดือน64!I10</f>
        <v>11</v>
      </c>
      <c r="K52" s="88">
        <f>รายเดือน64!J10</f>
        <v>3</v>
      </c>
      <c r="L52" s="88">
        <f>รายเดือน64!K10</f>
        <v>0</v>
      </c>
      <c r="M52" s="88">
        <f>รายเดือน64!L10</f>
        <v>0</v>
      </c>
      <c r="N52" s="88">
        <f>รายเดือน64!M10</f>
        <v>0</v>
      </c>
      <c r="O52" s="89">
        <f t="shared" si="9"/>
        <v>43</v>
      </c>
    </row>
    <row r="53" spans="1:16">
      <c r="A53" s="203"/>
      <c r="B53" s="200" t="s">
        <v>351</v>
      </c>
      <c r="C53" s="30">
        <f>C52</f>
        <v>2</v>
      </c>
      <c r="D53" s="30">
        <f>C52+D52</f>
        <v>2</v>
      </c>
      <c r="E53" s="30">
        <f>C52+D52+E52</f>
        <v>3</v>
      </c>
      <c r="F53" s="30">
        <f>C52+D52+E52+F52</f>
        <v>3</v>
      </c>
      <c r="G53" s="30">
        <f>C52+D52+E52+F52+G52</f>
        <v>9</v>
      </c>
      <c r="H53" s="30">
        <f>C52+D52+E52+F52+G52+H52</f>
        <v>25</v>
      </c>
      <c r="I53" s="30">
        <f>C52+D52+E52+F52+G52+H52+I52</f>
        <v>29</v>
      </c>
      <c r="J53" s="30">
        <f>C52+D52+E52+F52+G52+H52+I52+J52</f>
        <v>40</v>
      </c>
      <c r="K53" s="30">
        <f>C52+D52+E52+F52+G52+H52+I52+J52+K52</f>
        <v>43</v>
      </c>
      <c r="L53" s="30">
        <f>C52+D52+E52+F52+G52+H52+I52+J52+K52+L52</f>
        <v>43</v>
      </c>
      <c r="M53" s="30">
        <f>C52+D52+E52+F52+G52+H52+I52+J52+K52+L52+M52</f>
        <v>43</v>
      </c>
      <c r="N53" s="30">
        <f>C52+D52+E52+F52+G52+H52+I52+J52+K52+L52+M52+N52</f>
        <v>43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348</v>
      </c>
      <c r="C55" s="279">
        <v>5</v>
      </c>
      <c r="D55" s="279">
        <v>11</v>
      </c>
      <c r="E55" s="279">
        <v>8</v>
      </c>
      <c r="F55" s="279">
        <v>5</v>
      </c>
      <c r="G55" s="279">
        <v>5</v>
      </c>
      <c r="H55" s="279">
        <v>6</v>
      </c>
      <c r="I55" s="279">
        <v>11</v>
      </c>
      <c r="J55" s="279">
        <v>6</v>
      </c>
      <c r="K55" s="279">
        <v>4</v>
      </c>
      <c r="L55" s="279">
        <v>10</v>
      </c>
      <c r="M55" s="279">
        <v>3</v>
      </c>
      <c r="N55" s="279">
        <v>1</v>
      </c>
      <c r="O55" s="84">
        <f t="shared" ref="O55:O62" si="11">SUM(C55:N55)</f>
        <v>75</v>
      </c>
    </row>
    <row r="56" spans="1:16">
      <c r="A56" s="206"/>
      <c r="B56" s="196" t="s">
        <v>349</v>
      </c>
      <c r="C56" s="279">
        <v>0</v>
      </c>
      <c r="D56" s="279">
        <v>0</v>
      </c>
      <c r="E56" s="279">
        <v>0</v>
      </c>
      <c r="F56" s="279">
        <v>3</v>
      </c>
      <c r="G56" s="279">
        <v>5</v>
      </c>
      <c r="H56" s="279">
        <v>22</v>
      </c>
      <c r="I56" s="279">
        <v>10</v>
      </c>
      <c r="J56" s="279">
        <v>1</v>
      </c>
      <c r="K56" s="279">
        <v>2</v>
      </c>
      <c r="L56" s="279">
        <v>0</v>
      </c>
      <c r="M56" s="279">
        <v>0</v>
      </c>
      <c r="N56" s="279">
        <v>0</v>
      </c>
      <c r="O56" s="84">
        <f t="shared" si="11"/>
        <v>43</v>
      </c>
    </row>
    <row r="57" spans="1:16">
      <c r="A57" s="206"/>
      <c r="B57" s="196" t="s">
        <v>152</v>
      </c>
      <c r="C57" s="279">
        <v>0</v>
      </c>
      <c r="D57" s="279">
        <v>2</v>
      </c>
      <c r="E57" s="279">
        <v>0</v>
      </c>
      <c r="F57" s="279">
        <v>5</v>
      </c>
      <c r="G57" s="279">
        <v>20</v>
      </c>
      <c r="H57" s="279">
        <v>30</v>
      </c>
      <c r="I57" s="279">
        <v>15</v>
      </c>
      <c r="J57" s="279">
        <v>9</v>
      </c>
      <c r="K57" s="279">
        <v>6</v>
      </c>
      <c r="L57" s="279">
        <v>3</v>
      </c>
      <c r="M57" s="279">
        <v>0</v>
      </c>
      <c r="N57" s="279">
        <v>1</v>
      </c>
      <c r="O57" s="84">
        <f t="shared" si="11"/>
        <v>91</v>
      </c>
    </row>
    <row r="58" spans="1:16">
      <c r="A58" s="206"/>
      <c r="B58" s="196" t="s">
        <v>153</v>
      </c>
      <c r="C58" s="279">
        <v>2</v>
      </c>
      <c r="D58" s="279">
        <v>9</v>
      </c>
      <c r="E58" s="279">
        <v>6</v>
      </c>
      <c r="F58" s="279">
        <v>15</v>
      </c>
      <c r="G58" s="279">
        <v>32</v>
      </c>
      <c r="H58" s="279">
        <v>61</v>
      </c>
      <c r="I58" s="279">
        <v>59</v>
      </c>
      <c r="J58" s="279">
        <v>26</v>
      </c>
      <c r="K58" s="279">
        <v>29</v>
      </c>
      <c r="L58" s="279">
        <v>31</v>
      </c>
      <c r="M58" s="279">
        <v>19</v>
      </c>
      <c r="N58" s="279">
        <v>9</v>
      </c>
      <c r="O58" s="84">
        <f t="shared" si="11"/>
        <v>298</v>
      </c>
    </row>
    <row r="59" spans="1:16">
      <c r="A59" s="206"/>
      <c r="B59" s="196" t="s">
        <v>191</v>
      </c>
      <c r="C59" s="279">
        <v>5</v>
      </c>
      <c r="D59" s="279">
        <v>5</v>
      </c>
      <c r="E59" s="279">
        <v>3</v>
      </c>
      <c r="F59" s="279">
        <v>11</v>
      </c>
      <c r="G59" s="279">
        <v>26</v>
      </c>
      <c r="H59" s="279">
        <v>14</v>
      </c>
      <c r="I59" s="279">
        <v>18</v>
      </c>
      <c r="J59" s="279">
        <v>37</v>
      </c>
      <c r="K59" s="279">
        <v>15</v>
      </c>
      <c r="L59" s="279">
        <v>1</v>
      </c>
      <c r="M59" s="279">
        <v>0</v>
      </c>
      <c r="N59" s="279">
        <v>1</v>
      </c>
      <c r="O59" s="84">
        <f t="shared" si="11"/>
        <v>136</v>
      </c>
    </row>
    <row r="60" spans="1:16">
      <c r="A60" s="161"/>
      <c r="B60" s="197" t="s">
        <v>350</v>
      </c>
      <c r="C60" s="91">
        <f>MEDIAN(C55:C59)</f>
        <v>2</v>
      </c>
      <c r="D60" s="91">
        <f t="shared" ref="D60:N60" si="12">MEDIAN(D55:D59)</f>
        <v>5</v>
      </c>
      <c r="E60" s="91">
        <f t="shared" si="12"/>
        <v>3</v>
      </c>
      <c r="F60" s="91">
        <f t="shared" si="12"/>
        <v>5</v>
      </c>
      <c r="G60" s="91">
        <f t="shared" si="12"/>
        <v>20</v>
      </c>
      <c r="H60" s="91">
        <f t="shared" si="12"/>
        <v>22</v>
      </c>
      <c r="I60" s="91">
        <f t="shared" si="12"/>
        <v>15</v>
      </c>
      <c r="J60" s="91">
        <f t="shared" si="12"/>
        <v>9</v>
      </c>
      <c r="K60" s="91">
        <f t="shared" si="12"/>
        <v>6</v>
      </c>
      <c r="L60" s="91">
        <f t="shared" si="12"/>
        <v>3</v>
      </c>
      <c r="M60" s="91">
        <f t="shared" si="12"/>
        <v>0</v>
      </c>
      <c r="N60" s="91">
        <f t="shared" si="12"/>
        <v>1</v>
      </c>
      <c r="O60" s="85">
        <f t="shared" si="11"/>
        <v>91</v>
      </c>
    </row>
    <row r="61" spans="1:16">
      <c r="A61" s="206"/>
      <c r="B61" s="198" t="s">
        <v>74</v>
      </c>
      <c r="C61" s="86">
        <f>C60*P61/O60</f>
        <v>1.5999999999999999</v>
      </c>
      <c r="D61" s="86">
        <f>D60*P61/O60</f>
        <v>4</v>
      </c>
      <c r="E61" s="86">
        <f>E60*P61/O60</f>
        <v>2.4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2.4</v>
      </c>
      <c r="M61" s="86">
        <f>M60*P61/O60</f>
        <v>0</v>
      </c>
      <c r="N61" s="86">
        <f>N60*P61/O60</f>
        <v>0.79999999999999993</v>
      </c>
      <c r="O61" s="87">
        <f t="shared" si="11"/>
        <v>72.8</v>
      </c>
      <c r="P61" s="158">
        <f>O60*80/100</f>
        <v>72.8</v>
      </c>
    </row>
    <row r="62" spans="1:16">
      <c r="A62" s="206"/>
      <c r="B62" s="199" t="s">
        <v>345</v>
      </c>
      <c r="C62" s="88">
        <f>รายเดือน64!B11</f>
        <v>0</v>
      </c>
      <c r="D62" s="88">
        <f>รายเดือน64!C11</f>
        <v>0</v>
      </c>
      <c r="E62" s="88">
        <f>รายเดือน64!D11</f>
        <v>0</v>
      </c>
      <c r="F62" s="88">
        <f>รายเดือน64!E11</f>
        <v>0</v>
      </c>
      <c r="G62" s="88">
        <f>รายเดือน64!F11</f>
        <v>3</v>
      </c>
      <c r="H62" s="88">
        <f>รายเดือน64!G11</f>
        <v>3</v>
      </c>
      <c r="I62" s="88">
        <f>รายเดือน64!H11</f>
        <v>0</v>
      </c>
      <c r="J62" s="88">
        <f>รายเดือน64!I11</f>
        <v>1</v>
      </c>
      <c r="K62" s="88">
        <f>รายเดือน64!J11</f>
        <v>0</v>
      </c>
      <c r="L62" s="88">
        <f>รายเดือน64!K11</f>
        <v>0</v>
      </c>
      <c r="M62" s="88">
        <f>รายเดือน64!L11</f>
        <v>0</v>
      </c>
      <c r="N62" s="88">
        <f>รายเดือน64!M11</f>
        <v>0</v>
      </c>
      <c r="O62" s="89">
        <f t="shared" si="11"/>
        <v>7</v>
      </c>
    </row>
    <row r="63" spans="1:16">
      <c r="A63" s="207"/>
      <c r="B63" s="200" t="s">
        <v>351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3</v>
      </c>
      <c r="H63" s="30">
        <f>C62+D62+E62+F62+G62+H62</f>
        <v>6</v>
      </c>
      <c r="I63" s="30">
        <f>C62+D62+E62+F62+G62+H62+I62</f>
        <v>6</v>
      </c>
      <c r="J63" s="30">
        <f>C62+D62+E62+F62+G62+H62+I62+J62</f>
        <v>7</v>
      </c>
      <c r="K63" s="30">
        <f>C62+D62+E62+F62+G62+H62+I62+J62+K62</f>
        <v>7</v>
      </c>
      <c r="L63" s="30">
        <f>C62+D62+E62+F62+G62+H62+I62+J62+K62+L62</f>
        <v>7</v>
      </c>
      <c r="M63" s="30">
        <f>C62+D62+E62+F62+G62+H62+I62+J62+K62+L62+M62</f>
        <v>7</v>
      </c>
      <c r="N63" s="30">
        <f>C62+D62+E62+F62+G62+H62+I62+J62+K62+L62+M62+N62</f>
        <v>7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348</v>
      </c>
      <c r="C65" s="282">
        <v>9</v>
      </c>
      <c r="D65" s="282">
        <v>7</v>
      </c>
      <c r="E65" s="282">
        <v>3</v>
      </c>
      <c r="F65" s="282">
        <v>1</v>
      </c>
      <c r="G65" s="282">
        <v>1</v>
      </c>
      <c r="H65" s="282">
        <v>0</v>
      </c>
      <c r="I65" s="282">
        <v>11</v>
      </c>
      <c r="J65" s="282">
        <v>9</v>
      </c>
      <c r="K65" s="282">
        <v>5</v>
      </c>
      <c r="L65" s="282">
        <v>6</v>
      </c>
      <c r="M65" s="282">
        <v>5</v>
      </c>
      <c r="N65" s="282">
        <v>2</v>
      </c>
      <c r="O65" s="84">
        <f t="shared" ref="O65:O72" si="13">SUM(C65:N65)</f>
        <v>59</v>
      </c>
    </row>
    <row r="66" spans="1:18">
      <c r="A66" s="195"/>
      <c r="B66" s="196" t="s">
        <v>349</v>
      </c>
      <c r="C66" s="282">
        <v>0</v>
      </c>
      <c r="D66" s="282">
        <v>0</v>
      </c>
      <c r="E66" s="282">
        <v>1</v>
      </c>
      <c r="F66" s="282">
        <v>3</v>
      </c>
      <c r="G66" s="282">
        <v>1</v>
      </c>
      <c r="H66" s="282">
        <v>9</v>
      </c>
      <c r="I66" s="282">
        <v>2</v>
      </c>
      <c r="J66" s="282">
        <v>2</v>
      </c>
      <c r="K66" s="282">
        <v>1</v>
      </c>
      <c r="L66" s="282">
        <v>1</v>
      </c>
      <c r="M66" s="282">
        <v>0</v>
      </c>
      <c r="N66" s="282">
        <v>0</v>
      </c>
      <c r="O66" s="84">
        <f t="shared" si="13"/>
        <v>20</v>
      </c>
    </row>
    <row r="67" spans="1:18">
      <c r="A67" s="195"/>
      <c r="B67" s="196" t="s">
        <v>152</v>
      </c>
      <c r="C67" s="282">
        <v>0</v>
      </c>
      <c r="D67" s="282">
        <v>0</v>
      </c>
      <c r="E67" s="282">
        <v>0</v>
      </c>
      <c r="F67" s="282">
        <v>1</v>
      </c>
      <c r="G67" s="282">
        <v>1</v>
      </c>
      <c r="H67" s="282">
        <v>20</v>
      </c>
      <c r="I67" s="282">
        <v>6</v>
      </c>
      <c r="J67" s="282">
        <v>17</v>
      </c>
      <c r="K67" s="282">
        <v>8</v>
      </c>
      <c r="L67" s="282">
        <v>2</v>
      </c>
      <c r="M67" s="282">
        <v>0</v>
      </c>
      <c r="N67" s="282">
        <v>4</v>
      </c>
      <c r="O67" s="84">
        <f t="shared" si="13"/>
        <v>59</v>
      </c>
    </row>
    <row r="68" spans="1:18">
      <c r="A68" s="195"/>
      <c r="B68" s="196" t="s">
        <v>153</v>
      </c>
      <c r="C68" s="282">
        <v>3</v>
      </c>
      <c r="D68" s="282">
        <v>13</v>
      </c>
      <c r="E68" s="282">
        <v>7</v>
      </c>
      <c r="F68" s="282">
        <v>5</v>
      </c>
      <c r="G68" s="282">
        <v>5</v>
      </c>
      <c r="H68" s="282">
        <v>18</v>
      </c>
      <c r="I68" s="282">
        <v>17</v>
      </c>
      <c r="J68" s="282">
        <v>32</v>
      </c>
      <c r="K68" s="282">
        <v>8</v>
      </c>
      <c r="L68" s="282">
        <v>8</v>
      </c>
      <c r="M68" s="282">
        <v>3</v>
      </c>
      <c r="N68" s="282">
        <v>0</v>
      </c>
      <c r="O68" s="84">
        <f t="shared" si="13"/>
        <v>119</v>
      </c>
    </row>
    <row r="69" spans="1:18">
      <c r="A69" s="195"/>
      <c r="B69" s="196" t="s">
        <v>191</v>
      </c>
      <c r="C69" s="282">
        <v>0</v>
      </c>
      <c r="D69" s="282">
        <v>0</v>
      </c>
      <c r="E69" s="282">
        <v>0</v>
      </c>
      <c r="F69" s="282">
        <v>10</v>
      </c>
      <c r="G69" s="282">
        <v>28</v>
      </c>
      <c r="H69" s="282">
        <v>28</v>
      </c>
      <c r="I69" s="282">
        <v>11</v>
      </c>
      <c r="J69" s="282">
        <v>2</v>
      </c>
      <c r="K69" s="282">
        <v>6</v>
      </c>
      <c r="L69" s="282">
        <v>2</v>
      </c>
      <c r="M69" s="282">
        <v>1</v>
      </c>
      <c r="N69" s="282">
        <v>0</v>
      </c>
      <c r="O69" s="84">
        <f t="shared" si="13"/>
        <v>88</v>
      </c>
    </row>
    <row r="70" spans="1:18">
      <c r="A70" s="161"/>
      <c r="B70" s="197" t="s">
        <v>350</v>
      </c>
      <c r="C70" s="91">
        <f>MEDIAN(C65:C69)</f>
        <v>0</v>
      </c>
      <c r="D70" s="91">
        <f t="shared" ref="D70:N70" si="14">MEDIAN(D65:D69)</f>
        <v>0</v>
      </c>
      <c r="E70" s="91">
        <f t="shared" si="14"/>
        <v>1</v>
      </c>
      <c r="F70" s="91">
        <f t="shared" si="14"/>
        <v>3</v>
      </c>
      <c r="G70" s="91">
        <f t="shared" si="14"/>
        <v>1</v>
      </c>
      <c r="H70" s="91">
        <f t="shared" si="14"/>
        <v>18</v>
      </c>
      <c r="I70" s="91">
        <f t="shared" si="14"/>
        <v>11</v>
      </c>
      <c r="J70" s="91">
        <f t="shared" si="14"/>
        <v>9</v>
      </c>
      <c r="K70" s="91">
        <f t="shared" si="14"/>
        <v>6</v>
      </c>
      <c r="L70" s="91">
        <f t="shared" si="14"/>
        <v>2</v>
      </c>
      <c r="M70" s="91">
        <f t="shared" si="14"/>
        <v>1</v>
      </c>
      <c r="N70" s="91">
        <f t="shared" si="14"/>
        <v>0</v>
      </c>
      <c r="O70" s="85">
        <f t="shared" si="13"/>
        <v>52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0.8</v>
      </c>
      <c r="F71" s="86">
        <f>F70*P71/O70</f>
        <v>2.4000000000000004</v>
      </c>
      <c r="G71" s="86">
        <f>G70*P71/O70</f>
        <v>0.8</v>
      </c>
      <c r="H71" s="86">
        <f>H70*P71/O70</f>
        <v>14.400000000000002</v>
      </c>
      <c r="I71" s="86">
        <f>I70*P71/O70</f>
        <v>8.8000000000000007</v>
      </c>
      <c r="J71" s="86">
        <f>J70*P71/O70</f>
        <v>7.2000000000000011</v>
      </c>
      <c r="K71" s="86">
        <f>K70*P71/O70</f>
        <v>4.8000000000000007</v>
      </c>
      <c r="L71" s="86">
        <f>L70*P71/O70</f>
        <v>1.6</v>
      </c>
      <c r="M71" s="86">
        <f>M70*P71/O70</f>
        <v>0.8</v>
      </c>
      <c r="N71" s="86">
        <f>N70*P71/O70</f>
        <v>0</v>
      </c>
      <c r="O71" s="87">
        <f t="shared" si="13"/>
        <v>41.6</v>
      </c>
      <c r="P71" s="158">
        <f>O70*80/100</f>
        <v>41.6</v>
      </c>
    </row>
    <row r="72" spans="1:18">
      <c r="A72" s="195"/>
      <c r="B72" s="199" t="s">
        <v>345</v>
      </c>
      <c r="C72" s="88">
        <f>รายเดือน64!B12</f>
        <v>0</v>
      </c>
      <c r="D72" s="88">
        <f>รายเดือน64!C12</f>
        <v>0</v>
      </c>
      <c r="E72" s="88">
        <f>รายเดือน64!D12</f>
        <v>0</v>
      </c>
      <c r="F72" s="88">
        <f>รายเดือน64!E12</f>
        <v>1</v>
      </c>
      <c r="G72" s="88">
        <f>รายเดือน64!F12</f>
        <v>0</v>
      </c>
      <c r="H72" s="88">
        <f>รายเดือน64!G12</f>
        <v>0</v>
      </c>
      <c r="I72" s="88">
        <f>รายเดือน64!H12</f>
        <v>0</v>
      </c>
      <c r="J72" s="88">
        <f>รายเดือน64!I12</f>
        <v>4</v>
      </c>
      <c r="K72" s="88">
        <f>รายเดือน64!J12</f>
        <v>0</v>
      </c>
      <c r="L72" s="88">
        <f>รายเดือน64!K12</f>
        <v>0</v>
      </c>
      <c r="M72" s="88">
        <f>รายเดือน64!L12</f>
        <v>0</v>
      </c>
      <c r="N72" s="88">
        <f>รายเดือน64!M12</f>
        <v>0</v>
      </c>
      <c r="O72" s="89">
        <f t="shared" si="13"/>
        <v>5</v>
      </c>
    </row>
    <row r="73" spans="1:18">
      <c r="A73" s="203"/>
      <c r="B73" s="200" t="s">
        <v>351</v>
      </c>
      <c r="C73" s="30">
        <f>C72</f>
        <v>0</v>
      </c>
      <c r="D73" s="30">
        <f>C72+D72</f>
        <v>0</v>
      </c>
      <c r="E73" s="30">
        <f>C72+D72+E72</f>
        <v>0</v>
      </c>
      <c r="F73" s="30">
        <f>C72+D72+E72+F72</f>
        <v>1</v>
      </c>
      <c r="G73" s="30">
        <f>C72+D72+E72+F72+G72</f>
        <v>1</v>
      </c>
      <c r="H73" s="30">
        <f>C72+D72+E72+F72+G72+H72</f>
        <v>1</v>
      </c>
      <c r="I73" s="30">
        <f>C72+D72+E72+F72+G72+H72+I72</f>
        <v>1</v>
      </c>
      <c r="J73" s="30">
        <f>C72+D72+E72+F72+G72+H72+I72+J72</f>
        <v>5</v>
      </c>
      <c r="K73" s="30">
        <f>C72+D72+E72+F72+G72+H72+I72+J72+K72</f>
        <v>5</v>
      </c>
      <c r="L73" s="30">
        <f>C72+D72+E72+F72+G72+H72+I72+J72+K72+L72</f>
        <v>5</v>
      </c>
      <c r="M73" s="30">
        <f>C72+D72+E72+F72+G72+H72+I72+J72+K72+L72+M72</f>
        <v>5</v>
      </c>
      <c r="N73" s="30">
        <f>C72+D72+E72+F72+G72+H72+I72+J72+K72+L72+M72+N72</f>
        <v>5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348</v>
      </c>
      <c r="C75" s="283">
        <v>4</v>
      </c>
      <c r="D75" s="283">
        <v>2</v>
      </c>
      <c r="E75" s="283">
        <v>4</v>
      </c>
      <c r="F75" s="283">
        <v>3</v>
      </c>
      <c r="G75" s="283">
        <v>3</v>
      </c>
      <c r="H75" s="283">
        <v>5</v>
      </c>
      <c r="I75" s="283">
        <v>25</v>
      </c>
      <c r="J75" s="283">
        <v>26</v>
      </c>
      <c r="K75" s="283">
        <v>21</v>
      </c>
      <c r="L75" s="283">
        <v>13</v>
      </c>
      <c r="M75" s="283">
        <v>5</v>
      </c>
      <c r="N75" s="283">
        <v>2</v>
      </c>
      <c r="O75" s="84">
        <f t="shared" ref="O75:O82" si="15">SUM(C75:N75)</f>
        <v>113</v>
      </c>
    </row>
    <row r="76" spans="1:18">
      <c r="A76" s="195"/>
      <c r="B76" s="196" t="s">
        <v>349</v>
      </c>
      <c r="C76" s="283">
        <v>1</v>
      </c>
      <c r="D76" s="283">
        <v>0</v>
      </c>
      <c r="E76" s="283">
        <v>0</v>
      </c>
      <c r="F76" s="283">
        <v>0</v>
      </c>
      <c r="G76" s="283">
        <v>0</v>
      </c>
      <c r="H76" s="283">
        <v>13</v>
      </c>
      <c r="I76" s="283">
        <v>8</v>
      </c>
      <c r="J76" s="283">
        <v>13</v>
      </c>
      <c r="K76" s="283">
        <v>0</v>
      </c>
      <c r="L76" s="283">
        <v>1</v>
      </c>
      <c r="M76" s="283">
        <v>0</v>
      </c>
      <c r="N76" s="283">
        <v>0</v>
      </c>
      <c r="O76" s="84">
        <f t="shared" si="15"/>
        <v>36</v>
      </c>
    </row>
    <row r="77" spans="1:18">
      <c r="A77" s="195"/>
      <c r="B77" s="196" t="s">
        <v>152</v>
      </c>
      <c r="C77" s="283">
        <v>1</v>
      </c>
      <c r="D77" s="283">
        <v>0</v>
      </c>
      <c r="E77" s="283">
        <v>0</v>
      </c>
      <c r="F77" s="283">
        <v>0</v>
      </c>
      <c r="G77" s="283">
        <v>5</v>
      </c>
      <c r="H77" s="283">
        <v>14</v>
      </c>
      <c r="I77" s="283">
        <v>18</v>
      </c>
      <c r="J77" s="283">
        <v>20</v>
      </c>
      <c r="K77" s="283">
        <v>4</v>
      </c>
      <c r="L77" s="283">
        <v>1</v>
      </c>
      <c r="M77" s="283">
        <v>6</v>
      </c>
      <c r="N77" s="283">
        <v>16</v>
      </c>
      <c r="O77" s="84">
        <f t="shared" si="15"/>
        <v>85</v>
      </c>
      <c r="R77" s="223"/>
    </row>
    <row r="78" spans="1:18">
      <c r="A78" s="195"/>
      <c r="B78" s="196" t="s">
        <v>153</v>
      </c>
      <c r="C78" s="283">
        <v>8</v>
      </c>
      <c r="D78" s="283">
        <v>5</v>
      </c>
      <c r="E78" s="283">
        <v>13</v>
      </c>
      <c r="F78" s="283">
        <v>6</v>
      </c>
      <c r="G78" s="283">
        <v>29</v>
      </c>
      <c r="H78" s="283">
        <v>86</v>
      </c>
      <c r="I78" s="283">
        <v>85</v>
      </c>
      <c r="J78" s="283">
        <v>38</v>
      </c>
      <c r="K78" s="283">
        <v>20</v>
      </c>
      <c r="L78" s="283">
        <v>21</v>
      </c>
      <c r="M78" s="283">
        <v>21</v>
      </c>
      <c r="N78" s="283">
        <v>2</v>
      </c>
      <c r="O78" s="84">
        <f t="shared" si="15"/>
        <v>334</v>
      </c>
    </row>
    <row r="79" spans="1:18">
      <c r="A79" s="195"/>
      <c r="B79" s="196" t="s">
        <v>191</v>
      </c>
      <c r="C79" s="283">
        <v>6</v>
      </c>
      <c r="D79" s="283">
        <v>9</v>
      </c>
      <c r="E79" s="283">
        <v>10</v>
      </c>
      <c r="F79" s="283">
        <v>10</v>
      </c>
      <c r="G79" s="283">
        <v>25</v>
      </c>
      <c r="H79" s="283">
        <v>14</v>
      </c>
      <c r="I79" s="283">
        <v>27</v>
      </c>
      <c r="J79" s="283">
        <v>16</v>
      </c>
      <c r="K79" s="283">
        <v>7</v>
      </c>
      <c r="L79" s="283">
        <v>1</v>
      </c>
      <c r="M79" s="283">
        <v>1</v>
      </c>
      <c r="N79" s="283">
        <v>1</v>
      </c>
      <c r="O79" s="84">
        <f t="shared" si="15"/>
        <v>127</v>
      </c>
    </row>
    <row r="80" spans="1:18">
      <c r="A80" s="161"/>
      <c r="B80" s="197" t="s">
        <v>350</v>
      </c>
      <c r="C80" s="91">
        <f>MEDIAN(C75:C79)</f>
        <v>4</v>
      </c>
      <c r="D80" s="91">
        <f t="shared" ref="D80:N80" si="16">MEDIAN(D75:D79)</f>
        <v>2</v>
      </c>
      <c r="E80" s="91">
        <f t="shared" si="16"/>
        <v>4</v>
      </c>
      <c r="F80" s="91">
        <f t="shared" si="16"/>
        <v>3</v>
      </c>
      <c r="G80" s="91">
        <f t="shared" si="16"/>
        <v>5</v>
      </c>
      <c r="H80" s="91">
        <f t="shared" si="16"/>
        <v>14</v>
      </c>
      <c r="I80" s="91">
        <f t="shared" si="16"/>
        <v>25</v>
      </c>
      <c r="J80" s="91">
        <f t="shared" si="16"/>
        <v>20</v>
      </c>
      <c r="K80" s="91">
        <f t="shared" si="16"/>
        <v>7</v>
      </c>
      <c r="L80" s="91">
        <f t="shared" si="16"/>
        <v>1</v>
      </c>
      <c r="M80" s="91">
        <f t="shared" si="16"/>
        <v>5</v>
      </c>
      <c r="N80" s="91">
        <f t="shared" si="16"/>
        <v>2</v>
      </c>
      <c r="O80" s="85">
        <f t="shared" si="15"/>
        <v>92</v>
      </c>
    </row>
    <row r="81" spans="1:16">
      <c r="A81" s="195"/>
      <c r="B81" s="198" t="s">
        <v>74</v>
      </c>
      <c r="C81" s="86">
        <f>C80*P81/O80</f>
        <v>3.1999999999999997</v>
      </c>
      <c r="D81" s="86">
        <f>D80*P81/O80</f>
        <v>1.5999999999999999</v>
      </c>
      <c r="E81" s="86">
        <f>E80*P81/O80</f>
        <v>3.1999999999999997</v>
      </c>
      <c r="F81" s="86">
        <f>F80*P81/O80</f>
        <v>2.4</v>
      </c>
      <c r="G81" s="86">
        <f>G80*P81/O80</f>
        <v>4</v>
      </c>
      <c r="H81" s="86">
        <f>H80*P81/O80</f>
        <v>11.2</v>
      </c>
      <c r="I81" s="86">
        <f>I80*P81/O80</f>
        <v>19.999999999999996</v>
      </c>
      <c r="J81" s="86">
        <f>J80*P81/O80</f>
        <v>16</v>
      </c>
      <c r="K81" s="86">
        <f>K80*P81/O80</f>
        <v>5.6</v>
      </c>
      <c r="L81" s="86">
        <f>L80*P81/O80</f>
        <v>0.79999999999999993</v>
      </c>
      <c r="M81" s="86">
        <f>M80*P81/O80</f>
        <v>4</v>
      </c>
      <c r="N81" s="86">
        <f>N80*P81/O80</f>
        <v>1.5999999999999999</v>
      </c>
      <c r="O81" s="87">
        <f t="shared" si="15"/>
        <v>73.59999999999998</v>
      </c>
      <c r="P81" s="158">
        <f>O80*80/100</f>
        <v>73.599999999999994</v>
      </c>
    </row>
    <row r="82" spans="1:16">
      <c r="A82" s="195"/>
      <c r="B82" s="199" t="s">
        <v>345</v>
      </c>
      <c r="C82" s="88">
        <f>รายเดือน64!B13</f>
        <v>0</v>
      </c>
      <c r="D82" s="88">
        <f>รายเดือน64!C13</f>
        <v>0</v>
      </c>
      <c r="E82" s="88">
        <f>รายเดือน64!D13</f>
        <v>0</v>
      </c>
      <c r="F82" s="88">
        <f>รายเดือน64!E13</f>
        <v>0</v>
      </c>
      <c r="G82" s="88">
        <f>รายเดือน64!F13</f>
        <v>0</v>
      </c>
      <c r="H82" s="88">
        <f>รายเดือน64!G13</f>
        <v>0</v>
      </c>
      <c r="I82" s="88">
        <f>รายเดือน64!H13</f>
        <v>0</v>
      </c>
      <c r="J82" s="88">
        <f>รายเดือน64!I13</f>
        <v>1</v>
      </c>
      <c r="K82" s="88">
        <f>รายเดือน64!J13</f>
        <v>1</v>
      </c>
      <c r="L82" s="88">
        <f>รายเดือน64!K13</f>
        <v>0</v>
      </c>
      <c r="M82" s="88">
        <f>รายเดือน64!L13</f>
        <v>0</v>
      </c>
      <c r="N82" s="88">
        <f>รายเดือน64!M13</f>
        <v>0</v>
      </c>
      <c r="O82" s="89">
        <f t="shared" si="15"/>
        <v>2</v>
      </c>
    </row>
    <row r="83" spans="1:16">
      <c r="A83" s="203"/>
      <c r="B83" s="200" t="s">
        <v>351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1</v>
      </c>
      <c r="K83" s="30">
        <f>C82+D82+E82+F82+G82+H82+I82+J82+K82</f>
        <v>2</v>
      </c>
      <c r="L83" s="30">
        <f>C82+D82+E82+F82+G82+H82+I82+J82+K82+L82</f>
        <v>2</v>
      </c>
      <c r="M83" s="30">
        <f>C82+D82+E82+F82+G82+H82+I82+J82+K82+L82+M82</f>
        <v>2</v>
      </c>
      <c r="N83" s="30">
        <f>C82+D82+E82+F82+G82+H82+I82+J82+K82+L82+M82+N82</f>
        <v>2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348</v>
      </c>
      <c r="C85" s="284">
        <v>12</v>
      </c>
      <c r="D85" s="284">
        <v>14</v>
      </c>
      <c r="E85" s="284">
        <v>12</v>
      </c>
      <c r="F85" s="284">
        <v>6</v>
      </c>
      <c r="G85" s="284">
        <v>1</v>
      </c>
      <c r="H85" s="284">
        <v>1</v>
      </c>
      <c r="I85" s="284">
        <v>13</v>
      </c>
      <c r="J85" s="284">
        <v>13</v>
      </c>
      <c r="K85" s="284">
        <v>9</v>
      </c>
      <c r="L85" s="284">
        <v>5</v>
      </c>
      <c r="M85" s="284">
        <v>1</v>
      </c>
      <c r="N85" s="284">
        <v>1</v>
      </c>
      <c r="O85" s="84">
        <f t="shared" ref="O85:O92" si="17">SUM(C85:N85)</f>
        <v>88</v>
      </c>
    </row>
    <row r="86" spans="1:16">
      <c r="A86" s="195"/>
      <c r="B86" s="196" t="s">
        <v>349</v>
      </c>
      <c r="C86" s="284">
        <v>0</v>
      </c>
      <c r="D86" s="284">
        <v>0</v>
      </c>
      <c r="E86" s="284">
        <v>1</v>
      </c>
      <c r="F86" s="284">
        <v>1</v>
      </c>
      <c r="G86" s="284">
        <v>7</v>
      </c>
      <c r="H86" s="284">
        <v>13</v>
      </c>
      <c r="I86" s="284">
        <v>7</v>
      </c>
      <c r="J86" s="284">
        <v>3</v>
      </c>
      <c r="K86" s="284">
        <v>4</v>
      </c>
      <c r="L86" s="284">
        <v>3</v>
      </c>
      <c r="M86" s="284">
        <v>1</v>
      </c>
      <c r="N86" s="284">
        <v>0</v>
      </c>
      <c r="O86" s="84">
        <f t="shared" si="17"/>
        <v>40</v>
      </c>
    </row>
    <row r="87" spans="1:16">
      <c r="A87" s="195"/>
      <c r="B87" s="196" t="s">
        <v>152</v>
      </c>
      <c r="C87" s="284">
        <v>1</v>
      </c>
      <c r="D87" s="284">
        <v>0</v>
      </c>
      <c r="E87" s="284">
        <v>0</v>
      </c>
      <c r="F87" s="284">
        <v>0</v>
      </c>
      <c r="G87" s="284">
        <v>3</v>
      </c>
      <c r="H87" s="284">
        <v>24</v>
      </c>
      <c r="I87" s="284">
        <v>21</v>
      </c>
      <c r="J87" s="284">
        <v>12</v>
      </c>
      <c r="K87" s="284">
        <v>17</v>
      </c>
      <c r="L87" s="284">
        <v>9</v>
      </c>
      <c r="M87" s="284">
        <v>3</v>
      </c>
      <c r="N87" s="284">
        <v>2</v>
      </c>
      <c r="O87" s="84">
        <f t="shared" si="17"/>
        <v>92</v>
      </c>
    </row>
    <row r="88" spans="1:16">
      <c r="A88" s="195"/>
      <c r="B88" s="196" t="s">
        <v>153</v>
      </c>
      <c r="C88" s="284">
        <v>13</v>
      </c>
      <c r="D88" s="284">
        <v>9</v>
      </c>
      <c r="E88" s="284">
        <v>7</v>
      </c>
      <c r="F88" s="284">
        <v>12</v>
      </c>
      <c r="G88" s="284">
        <v>28</v>
      </c>
      <c r="H88" s="284">
        <v>41</v>
      </c>
      <c r="I88" s="284">
        <v>48</v>
      </c>
      <c r="J88" s="284">
        <v>36</v>
      </c>
      <c r="K88" s="284">
        <v>21</v>
      </c>
      <c r="L88" s="284">
        <v>23</v>
      </c>
      <c r="M88" s="284">
        <v>9</v>
      </c>
      <c r="N88" s="284">
        <v>1</v>
      </c>
      <c r="O88" s="84">
        <f t="shared" si="17"/>
        <v>248</v>
      </c>
    </row>
    <row r="89" spans="1:16">
      <c r="A89" s="195"/>
      <c r="B89" s="196" t="s">
        <v>191</v>
      </c>
      <c r="C89" s="284">
        <v>5</v>
      </c>
      <c r="D89" s="284">
        <v>5</v>
      </c>
      <c r="E89" s="284">
        <v>2</v>
      </c>
      <c r="F89" s="284">
        <v>14</v>
      </c>
      <c r="G89" s="284">
        <v>5</v>
      </c>
      <c r="H89" s="284">
        <v>18</v>
      </c>
      <c r="I89" s="284">
        <v>30</v>
      </c>
      <c r="J89" s="284">
        <v>33</v>
      </c>
      <c r="K89" s="284">
        <v>13</v>
      </c>
      <c r="L89" s="284">
        <v>0</v>
      </c>
      <c r="M89" s="284">
        <v>0</v>
      </c>
      <c r="N89" s="284">
        <v>0</v>
      </c>
      <c r="O89" s="84">
        <f t="shared" si="17"/>
        <v>125</v>
      </c>
    </row>
    <row r="90" spans="1:16">
      <c r="A90" s="161"/>
      <c r="B90" s="197" t="s">
        <v>350</v>
      </c>
      <c r="C90" s="91">
        <f>MEDIAN(C85:C89)</f>
        <v>5</v>
      </c>
      <c r="D90" s="91">
        <f t="shared" ref="D90:N90" si="18">MEDIAN(D85:D89)</f>
        <v>5</v>
      </c>
      <c r="E90" s="91">
        <f t="shared" si="18"/>
        <v>2</v>
      </c>
      <c r="F90" s="91">
        <f t="shared" si="18"/>
        <v>6</v>
      </c>
      <c r="G90" s="91">
        <f t="shared" si="18"/>
        <v>5</v>
      </c>
      <c r="H90" s="91">
        <f t="shared" si="18"/>
        <v>18</v>
      </c>
      <c r="I90" s="91">
        <f t="shared" si="18"/>
        <v>21</v>
      </c>
      <c r="J90" s="91">
        <f t="shared" si="18"/>
        <v>13</v>
      </c>
      <c r="K90" s="91">
        <f t="shared" si="18"/>
        <v>13</v>
      </c>
      <c r="L90" s="91">
        <f t="shared" si="18"/>
        <v>5</v>
      </c>
      <c r="M90" s="91">
        <f t="shared" si="18"/>
        <v>1</v>
      </c>
      <c r="N90" s="91">
        <f t="shared" si="18"/>
        <v>1</v>
      </c>
      <c r="O90" s="85">
        <f t="shared" si="17"/>
        <v>95</v>
      </c>
    </row>
    <row r="91" spans="1:16">
      <c r="A91" s="195"/>
      <c r="B91" s="198" t="s">
        <v>74</v>
      </c>
      <c r="C91" s="86">
        <f>C90*P91/O90</f>
        <v>4</v>
      </c>
      <c r="D91" s="86">
        <f>D90*P91/O90</f>
        <v>4</v>
      </c>
      <c r="E91" s="86">
        <f>E90*P91/O90</f>
        <v>1.6</v>
      </c>
      <c r="F91" s="86">
        <f>F90*P91/O90</f>
        <v>4.8</v>
      </c>
      <c r="G91" s="86">
        <f>G90*P91/O90</f>
        <v>4</v>
      </c>
      <c r="H91" s="86">
        <f>H90*P91/O90</f>
        <v>14.4</v>
      </c>
      <c r="I91" s="86">
        <f>I90*P91/O90</f>
        <v>16.8</v>
      </c>
      <c r="J91" s="86">
        <f>J90*P91/O90</f>
        <v>10.4</v>
      </c>
      <c r="K91" s="86">
        <f>K90*P91/O90</f>
        <v>10.4</v>
      </c>
      <c r="L91" s="86">
        <f>L90*P91/O90</f>
        <v>4</v>
      </c>
      <c r="M91" s="86">
        <f>M90*P91/O90</f>
        <v>0.8</v>
      </c>
      <c r="N91" s="86">
        <f>N90*P91/O90</f>
        <v>0.8</v>
      </c>
      <c r="O91" s="87">
        <f t="shared" si="17"/>
        <v>75.999999999999986</v>
      </c>
      <c r="P91" s="158">
        <f>O90*80/100</f>
        <v>76</v>
      </c>
    </row>
    <row r="92" spans="1:16">
      <c r="A92" s="195"/>
      <c r="B92" s="199" t="s">
        <v>345</v>
      </c>
      <c r="C92" s="88">
        <f>รายเดือน64!B16</f>
        <v>0</v>
      </c>
      <c r="D92" s="88">
        <f>รายเดือน64!C16</f>
        <v>0</v>
      </c>
      <c r="E92" s="88">
        <f>รายเดือน64!D16</f>
        <v>0</v>
      </c>
      <c r="F92" s="88">
        <f>รายเดือน64!E16</f>
        <v>2</v>
      </c>
      <c r="G92" s="88">
        <f>รายเดือน64!F16</f>
        <v>1</v>
      </c>
      <c r="H92" s="88">
        <f>รายเดือน64!G16</f>
        <v>0</v>
      </c>
      <c r="I92" s="88">
        <f>รายเดือน64!H16</f>
        <v>0</v>
      </c>
      <c r="J92" s="88">
        <f>รายเดือน64!I16</f>
        <v>1</v>
      </c>
      <c r="K92" s="88">
        <f>รายเดือน64!J16</f>
        <v>0</v>
      </c>
      <c r="L92" s="88">
        <f>รายเดือน64!K16</f>
        <v>0</v>
      </c>
      <c r="M92" s="88">
        <f>รายเดือน64!L16</f>
        <v>0</v>
      </c>
      <c r="N92" s="88">
        <f>รายเดือน64!M16</f>
        <v>0</v>
      </c>
      <c r="O92" s="89">
        <f t="shared" si="17"/>
        <v>4</v>
      </c>
    </row>
    <row r="93" spans="1:16">
      <c r="A93" s="203"/>
      <c r="B93" s="200" t="s">
        <v>351</v>
      </c>
      <c r="C93" s="30">
        <f>C92</f>
        <v>0</v>
      </c>
      <c r="D93" s="30">
        <f>C92+D92</f>
        <v>0</v>
      </c>
      <c r="E93" s="30">
        <f>C92+D92+E92</f>
        <v>0</v>
      </c>
      <c r="F93" s="30">
        <f>C92+D92+E92+F92</f>
        <v>2</v>
      </c>
      <c r="G93" s="30">
        <f>C92+D92+E92+F92+G92</f>
        <v>3</v>
      </c>
      <c r="H93" s="30">
        <f>C92+D92+E92+F92+G92+H92</f>
        <v>3</v>
      </c>
      <c r="I93" s="30">
        <f>C92+D92+E92+F92+G92+H92+I92</f>
        <v>3</v>
      </c>
      <c r="J93" s="30">
        <f>C92+D92+E92+F92+G92+H92+I92+J92</f>
        <v>4</v>
      </c>
      <c r="K93" s="30">
        <f>C92+D92+E92+F92+G92+H92+I92+J92+K92</f>
        <v>4</v>
      </c>
      <c r="L93" s="30">
        <f>C92+D92+E92+F92+G92+H92+I92+J92+K92+L92</f>
        <v>4</v>
      </c>
      <c r="M93" s="30">
        <f>C92+D92+E92+F92+G92+H92+I92+J92+K92+L92+M92</f>
        <v>4</v>
      </c>
      <c r="N93" s="30">
        <f>C92+D92+E92+F92+G92+H92+I92+J92+K92+L92+M92+N92</f>
        <v>4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348</v>
      </c>
      <c r="C95" s="285">
        <v>16</v>
      </c>
      <c r="D95" s="285">
        <v>8</v>
      </c>
      <c r="E95" s="285">
        <v>8</v>
      </c>
      <c r="F95" s="285">
        <v>4</v>
      </c>
      <c r="G95" s="285">
        <v>5</v>
      </c>
      <c r="H95" s="285">
        <v>5</v>
      </c>
      <c r="I95" s="285">
        <v>3</v>
      </c>
      <c r="J95" s="285">
        <v>11</v>
      </c>
      <c r="K95" s="285">
        <v>12</v>
      </c>
      <c r="L95" s="285">
        <v>7</v>
      </c>
      <c r="M95" s="285">
        <v>1</v>
      </c>
      <c r="N95" s="285">
        <v>2</v>
      </c>
      <c r="O95" s="84">
        <f t="shared" ref="O95:O102" si="19">SUM(C95:N95)</f>
        <v>82</v>
      </c>
    </row>
    <row r="96" spans="1:16">
      <c r="A96" s="195"/>
      <c r="B96" s="196" t="s">
        <v>349</v>
      </c>
      <c r="C96" s="285">
        <v>0</v>
      </c>
      <c r="D96" s="285">
        <v>0</v>
      </c>
      <c r="E96" s="285">
        <v>3</v>
      </c>
      <c r="F96" s="285">
        <v>0</v>
      </c>
      <c r="G96" s="285">
        <v>1</v>
      </c>
      <c r="H96" s="285">
        <v>24</v>
      </c>
      <c r="I96" s="285">
        <v>11</v>
      </c>
      <c r="J96" s="285">
        <v>22</v>
      </c>
      <c r="K96" s="285">
        <v>12</v>
      </c>
      <c r="L96" s="285">
        <v>1</v>
      </c>
      <c r="M96" s="285">
        <v>0</v>
      </c>
      <c r="N96" s="285">
        <v>1</v>
      </c>
      <c r="O96" s="84">
        <f t="shared" si="19"/>
        <v>75</v>
      </c>
    </row>
    <row r="97" spans="1:16">
      <c r="A97" s="195"/>
      <c r="B97" s="196" t="s">
        <v>152</v>
      </c>
      <c r="C97" s="285">
        <v>1</v>
      </c>
      <c r="D97" s="285">
        <v>0</v>
      </c>
      <c r="E97" s="285">
        <v>1</v>
      </c>
      <c r="F97" s="285">
        <v>2</v>
      </c>
      <c r="G97" s="285">
        <v>22</v>
      </c>
      <c r="H97" s="285">
        <v>60</v>
      </c>
      <c r="I97" s="285">
        <v>51</v>
      </c>
      <c r="J97" s="285">
        <v>33</v>
      </c>
      <c r="K97" s="285">
        <v>25</v>
      </c>
      <c r="L97" s="285">
        <v>2</v>
      </c>
      <c r="M97" s="285">
        <v>5</v>
      </c>
      <c r="N97" s="285">
        <v>10</v>
      </c>
      <c r="O97" s="84">
        <f t="shared" si="19"/>
        <v>212</v>
      </c>
    </row>
    <row r="98" spans="1:16">
      <c r="A98" s="195"/>
      <c r="B98" s="196" t="s">
        <v>153</v>
      </c>
      <c r="C98" s="285">
        <v>4</v>
      </c>
      <c r="D98" s="285">
        <v>10</v>
      </c>
      <c r="E98" s="285">
        <v>9</v>
      </c>
      <c r="F98" s="285">
        <v>8</v>
      </c>
      <c r="G98" s="285">
        <v>36</v>
      </c>
      <c r="H98" s="285">
        <v>77</v>
      </c>
      <c r="I98" s="285">
        <v>50</v>
      </c>
      <c r="J98" s="285">
        <v>32</v>
      </c>
      <c r="K98" s="285">
        <v>65</v>
      </c>
      <c r="L98" s="285">
        <v>35</v>
      </c>
      <c r="M98" s="285">
        <v>17</v>
      </c>
      <c r="N98" s="285">
        <v>12</v>
      </c>
      <c r="O98" s="84">
        <f t="shared" si="19"/>
        <v>355</v>
      </c>
    </row>
    <row r="99" spans="1:16">
      <c r="A99" s="195"/>
      <c r="B99" s="196" t="s">
        <v>191</v>
      </c>
      <c r="C99" s="285">
        <v>6</v>
      </c>
      <c r="D99" s="285">
        <v>3</v>
      </c>
      <c r="E99" s="285">
        <v>3</v>
      </c>
      <c r="F99" s="285">
        <v>7</v>
      </c>
      <c r="G99" s="285">
        <v>18</v>
      </c>
      <c r="H99" s="285">
        <v>28</v>
      </c>
      <c r="I99" s="285">
        <v>15</v>
      </c>
      <c r="J99" s="285">
        <v>14</v>
      </c>
      <c r="K99" s="285">
        <v>16</v>
      </c>
      <c r="L99" s="285">
        <v>9</v>
      </c>
      <c r="M99" s="285">
        <v>3</v>
      </c>
      <c r="N99" s="285">
        <v>0</v>
      </c>
      <c r="O99" s="84">
        <f t="shared" si="19"/>
        <v>122</v>
      </c>
    </row>
    <row r="100" spans="1:16">
      <c r="A100" s="161"/>
      <c r="B100" s="197" t="s">
        <v>350</v>
      </c>
      <c r="C100" s="91">
        <f>MEDIAN(C95:C99)</f>
        <v>4</v>
      </c>
      <c r="D100" s="91">
        <f t="shared" ref="D100:N100" si="20">MEDIAN(D95:D99)</f>
        <v>3</v>
      </c>
      <c r="E100" s="91">
        <f t="shared" si="20"/>
        <v>3</v>
      </c>
      <c r="F100" s="91">
        <f t="shared" si="20"/>
        <v>4</v>
      </c>
      <c r="G100" s="91">
        <f t="shared" si="20"/>
        <v>18</v>
      </c>
      <c r="H100" s="91">
        <f t="shared" si="20"/>
        <v>28</v>
      </c>
      <c r="I100" s="91">
        <f t="shared" si="20"/>
        <v>15</v>
      </c>
      <c r="J100" s="91">
        <f t="shared" si="20"/>
        <v>22</v>
      </c>
      <c r="K100" s="91">
        <f t="shared" si="20"/>
        <v>16</v>
      </c>
      <c r="L100" s="91">
        <f t="shared" si="20"/>
        <v>7</v>
      </c>
      <c r="M100" s="91">
        <f t="shared" si="20"/>
        <v>3</v>
      </c>
      <c r="N100" s="91">
        <f t="shared" si="20"/>
        <v>2</v>
      </c>
      <c r="O100" s="85">
        <f t="shared" si="19"/>
        <v>125</v>
      </c>
    </row>
    <row r="101" spans="1:16">
      <c r="A101" s="195"/>
      <c r="B101" s="198" t="s">
        <v>74</v>
      </c>
      <c r="C101" s="86">
        <f>C100*P101/O100</f>
        <v>3.2</v>
      </c>
      <c r="D101" s="86">
        <f>D100*P101/O100</f>
        <v>2.4</v>
      </c>
      <c r="E101" s="86">
        <f>E100*P101/O100</f>
        <v>2.4</v>
      </c>
      <c r="F101" s="86">
        <f>F100*P101/O100</f>
        <v>3.2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17.600000000000001</v>
      </c>
      <c r="K101" s="86">
        <f>K100*P101/O100</f>
        <v>12.8</v>
      </c>
      <c r="L101" s="86">
        <f>L100*P101/O100</f>
        <v>5.6</v>
      </c>
      <c r="M101" s="86">
        <f>M100*P101/O100</f>
        <v>2.4</v>
      </c>
      <c r="N101" s="86">
        <f>N100*P101/O100</f>
        <v>1.6</v>
      </c>
      <c r="O101" s="87">
        <f t="shared" si="19"/>
        <v>99.999999999999986</v>
      </c>
      <c r="P101" s="158">
        <f>O100*80/100</f>
        <v>100</v>
      </c>
    </row>
    <row r="102" spans="1:16">
      <c r="A102" s="195"/>
      <c r="B102" s="199" t="s">
        <v>345</v>
      </c>
      <c r="C102" s="88">
        <f>รายเดือน64!B17</f>
        <v>0</v>
      </c>
      <c r="D102" s="88">
        <f>รายเดือน64!C17</f>
        <v>0</v>
      </c>
      <c r="E102" s="88">
        <f>รายเดือน64!D17</f>
        <v>2</v>
      </c>
      <c r="F102" s="88">
        <f>รายเดือน64!E17</f>
        <v>0</v>
      </c>
      <c r="G102" s="88">
        <f>รายเดือน64!F17</f>
        <v>1</v>
      </c>
      <c r="H102" s="88">
        <f>รายเดือน64!G17</f>
        <v>6</v>
      </c>
      <c r="I102" s="88">
        <f>รายเดือน64!H17</f>
        <v>8</v>
      </c>
      <c r="J102" s="88">
        <f>รายเดือน64!I17</f>
        <v>8</v>
      </c>
      <c r="K102" s="88">
        <f>รายเดือน64!J17</f>
        <v>0</v>
      </c>
      <c r="L102" s="88">
        <f>รายเดือน64!K17</f>
        <v>0</v>
      </c>
      <c r="M102" s="88">
        <f>รายเดือน64!L17</f>
        <v>0</v>
      </c>
      <c r="N102" s="88">
        <f>รายเดือน64!M17</f>
        <v>0</v>
      </c>
      <c r="O102" s="89">
        <f t="shared" si="19"/>
        <v>25</v>
      </c>
    </row>
    <row r="103" spans="1:16">
      <c r="A103" s="203"/>
      <c r="B103" s="200" t="s">
        <v>351</v>
      </c>
      <c r="C103" s="30">
        <f>C102</f>
        <v>0</v>
      </c>
      <c r="D103" s="30">
        <f>C102+D102</f>
        <v>0</v>
      </c>
      <c r="E103" s="30">
        <f>C102+D102+E102</f>
        <v>2</v>
      </c>
      <c r="F103" s="30">
        <f>C102+D102+E102+F102</f>
        <v>2</v>
      </c>
      <c r="G103" s="30">
        <f>C102+D102+E102+F102+G102</f>
        <v>3</v>
      </c>
      <c r="H103" s="30">
        <f>C102+D102+E102+F102+G102+H102</f>
        <v>9</v>
      </c>
      <c r="I103" s="30">
        <f>C102+D102+E102+F102+G102+H102+I102</f>
        <v>17</v>
      </c>
      <c r="J103" s="30">
        <f>C102+D102+E102+F102+G102+H102+I102+J102</f>
        <v>25</v>
      </c>
      <c r="K103" s="30">
        <f>C102+D102+E102+F102+G102+H102+I102+J102+K102</f>
        <v>25</v>
      </c>
      <c r="L103" s="30">
        <f>C102+D102+E102+F102+G102+H102+I102+J102+K102+L102</f>
        <v>25</v>
      </c>
      <c r="M103" s="30">
        <f>C102+D102+E102+F102+G102+H102+I102+J102+K102+L102+M102</f>
        <v>25</v>
      </c>
      <c r="N103" s="30">
        <f>C102+D102+E102+F102+G102+H102+I102+J102+K102+L102+M102+N102</f>
        <v>25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348</v>
      </c>
      <c r="C105" s="286">
        <v>1</v>
      </c>
      <c r="D105" s="286">
        <v>6</v>
      </c>
      <c r="E105" s="286">
        <v>5</v>
      </c>
      <c r="F105" s="286">
        <v>3</v>
      </c>
      <c r="G105" s="286">
        <v>2</v>
      </c>
      <c r="H105" s="286">
        <v>5</v>
      </c>
      <c r="I105" s="286">
        <v>8</v>
      </c>
      <c r="J105" s="286">
        <v>13</v>
      </c>
      <c r="K105" s="286">
        <v>5</v>
      </c>
      <c r="L105" s="286">
        <v>0</v>
      </c>
      <c r="M105" s="286">
        <v>0</v>
      </c>
      <c r="N105" s="286">
        <v>0</v>
      </c>
      <c r="O105" s="84">
        <f t="shared" ref="O105:O112" si="21">SUM(C105:N105)</f>
        <v>48</v>
      </c>
    </row>
    <row r="106" spans="1:16">
      <c r="A106" s="195"/>
      <c r="B106" s="196" t="s">
        <v>349</v>
      </c>
      <c r="C106" s="286">
        <v>2</v>
      </c>
      <c r="D106" s="286">
        <v>0</v>
      </c>
      <c r="E106" s="286">
        <v>0</v>
      </c>
      <c r="F106" s="286">
        <v>1</v>
      </c>
      <c r="G106" s="286">
        <v>3</v>
      </c>
      <c r="H106" s="286">
        <v>16</v>
      </c>
      <c r="I106" s="286">
        <v>4</v>
      </c>
      <c r="J106" s="286">
        <v>6</v>
      </c>
      <c r="K106" s="286">
        <v>3</v>
      </c>
      <c r="L106" s="286">
        <v>1</v>
      </c>
      <c r="M106" s="286">
        <v>2</v>
      </c>
      <c r="N106" s="286">
        <v>0</v>
      </c>
      <c r="O106" s="84">
        <f t="shared" si="21"/>
        <v>38</v>
      </c>
    </row>
    <row r="107" spans="1:16">
      <c r="A107" s="195"/>
      <c r="B107" s="196" t="s">
        <v>152</v>
      </c>
      <c r="C107" s="286">
        <v>1</v>
      </c>
      <c r="D107" s="286">
        <v>1</v>
      </c>
      <c r="E107" s="286">
        <v>1</v>
      </c>
      <c r="F107" s="286">
        <v>8</v>
      </c>
      <c r="G107" s="286">
        <v>19</v>
      </c>
      <c r="H107" s="286">
        <v>17</v>
      </c>
      <c r="I107" s="286">
        <v>6</v>
      </c>
      <c r="J107" s="286">
        <v>4</v>
      </c>
      <c r="K107" s="286">
        <v>1</v>
      </c>
      <c r="L107" s="286">
        <v>2</v>
      </c>
      <c r="M107" s="286">
        <v>1</v>
      </c>
      <c r="N107" s="286">
        <v>0</v>
      </c>
      <c r="O107" s="84">
        <f t="shared" si="21"/>
        <v>61</v>
      </c>
    </row>
    <row r="108" spans="1:16">
      <c r="A108" s="195"/>
      <c r="B108" s="196" t="s">
        <v>153</v>
      </c>
      <c r="C108" s="286">
        <v>0</v>
      </c>
      <c r="D108" s="286">
        <v>2</v>
      </c>
      <c r="E108" s="286">
        <v>1</v>
      </c>
      <c r="F108" s="286">
        <v>0</v>
      </c>
      <c r="G108" s="286">
        <v>11</v>
      </c>
      <c r="H108" s="286">
        <v>46</v>
      </c>
      <c r="I108" s="286">
        <v>70</v>
      </c>
      <c r="J108" s="286">
        <v>32</v>
      </c>
      <c r="K108" s="286">
        <v>13</v>
      </c>
      <c r="L108" s="286">
        <v>12</v>
      </c>
      <c r="M108" s="286">
        <v>2</v>
      </c>
      <c r="N108" s="286">
        <v>1</v>
      </c>
      <c r="O108" s="84">
        <f t="shared" si="21"/>
        <v>190</v>
      </c>
    </row>
    <row r="109" spans="1:16">
      <c r="A109" s="195"/>
      <c r="B109" s="196" t="s">
        <v>191</v>
      </c>
      <c r="C109" s="286">
        <v>1</v>
      </c>
      <c r="D109" s="286">
        <v>7</v>
      </c>
      <c r="E109" s="286">
        <v>2</v>
      </c>
      <c r="F109" s="286">
        <v>1</v>
      </c>
      <c r="G109" s="286">
        <v>1</v>
      </c>
      <c r="H109" s="286">
        <v>8</v>
      </c>
      <c r="I109" s="286">
        <v>17</v>
      </c>
      <c r="J109" s="286">
        <v>28</v>
      </c>
      <c r="K109" s="286">
        <v>13</v>
      </c>
      <c r="L109" s="286">
        <v>1</v>
      </c>
      <c r="M109" s="286">
        <v>2</v>
      </c>
      <c r="N109" s="286">
        <v>1</v>
      </c>
      <c r="O109" s="84">
        <f t="shared" si="21"/>
        <v>82</v>
      </c>
    </row>
    <row r="110" spans="1:16">
      <c r="A110" s="161"/>
      <c r="B110" s="197" t="s">
        <v>350</v>
      </c>
      <c r="C110" s="91">
        <f>MEDIAN(C105:C109)</f>
        <v>1</v>
      </c>
      <c r="D110" s="91">
        <f t="shared" ref="D110:N110" si="22">MEDIAN(D105:D109)</f>
        <v>2</v>
      </c>
      <c r="E110" s="91">
        <f t="shared" si="22"/>
        <v>1</v>
      </c>
      <c r="F110" s="91">
        <f t="shared" si="22"/>
        <v>1</v>
      </c>
      <c r="G110" s="91">
        <f t="shared" si="22"/>
        <v>3</v>
      </c>
      <c r="H110" s="91">
        <f t="shared" si="22"/>
        <v>16</v>
      </c>
      <c r="I110" s="91">
        <f t="shared" si="22"/>
        <v>8</v>
      </c>
      <c r="J110" s="91">
        <f t="shared" si="22"/>
        <v>13</v>
      </c>
      <c r="K110" s="91">
        <f t="shared" si="22"/>
        <v>5</v>
      </c>
      <c r="L110" s="91">
        <f t="shared" si="22"/>
        <v>1</v>
      </c>
      <c r="M110" s="91">
        <f t="shared" si="22"/>
        <v>2</v>
      </c>
      <c r="N110" s="91">
        <f t="shared" si="22"/>
        <v>0</v>
      </c>
      <c r="O110" s="85">
        <f t="shared" si="21"/>
        <v>53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1.5999999999999999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6.3999999999999995</v>
      </c>
      <c r="J111" s="86">
        <f>J110*P111/O110</f>
        <v>10.399999999999999</v>
      </c>
      <c r="K111" s="86">
        <f>K110*P111/O110</f>
        <v>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1"/>
        <v>42.4</v>
      </c>
      <c r="P111" s="158">
        <f>O110*80/100</f>
        <v>42.4</v>
      </c>
    </row>
    <row r="112" spans="1:16">
      <c r="A112" s="195"/>
      <c r="B112" s="199" t="s">
        <v>345</v>
      </c>
      <c r="C112" s="88">
        <f>รายเดือน64!B20</f>
        <v>0</v>
      </c>
      <c r="D112" s="88">
        <f>รายเดือน64!C20</f>
        <v>0</v>
      </c>
      <c r="E112" s="88">
        <f>รายเดือน64!D20</f>
        <v>0</v>
      </c>
      <c r="F112" s="88">
        <f>รายเดือน64!E20</f>
        <v>0</v>
      </c>
      <c r="G112" s="88">
        <f>รายเดือน64!F20</f>
        <v>0</v>
      </c>
      <c r="H112" s="88">
        <f>รายเดือน64!G20</f>
        <v>0</v>
      </c>
      <c r="I112" s="88">
        <f>รายเดือน64!H20</f>
        <v>0</v>
      </c>
      <c r="J112" s="88">
        <f>รายเดือน64!I20</f>
        <v>0</v>
      </c>
      <c r="K112" s="88">
        <f>รายเดือน64!J20</f>
        <v>0</v>
      </c>
      <c r="L112" s="88">
        <f>รายเดือน64!K20</f>
        <v>0</v>
      </c>
      <c r="M112" s="88">
        <f>รายเดือน64!L20</f>
        <v>0</v>
      </c>
      <c r="N112" s="88">
        <f>รายเดือน64!M20</f>
        <v>0</v>
      </c>
      <c r="O112" s="89">
        <f t="shared" si="21"/>
        <v>0</v>
      </c>
    </row>
    <row r="113" spans="1:16">
      <c r="A113" s="195"/>
      <c r="B113" s="200" t="s">
        <v>351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348</v>
      </c>
      <c r="C115" s="287">
        <v>2</v>
      </c>
      <c r="D115" s="287">
        <v>1</v>
      </c>
      <c r="E115" s="287">
        <v>5</v>
      </c>
      <c r="F115" s="287">
        <v>2</v>
      </c>
      <c r="G115" s="287">
        <v>0</v>
      </c>
      <c r="H115" s="287">
        <v>0</v>
      </c>
      <c r="I115" s="287">
        <v>2</v>
      </c>
      <c r="J115" s="287">
        <v>6</v>
      </c>
      <c r="K115" s="287">
        <v>7</v>
      </c>
      <c r="L115" s="287">
        <v>11</v>
      </c>
      <c r="M115" s="287">
        <v>5</v>
      </c>
      <c r="N115" s="287">
        <v>1</v>
      </c>
      <c r="O115" s="84">
        <f t="shared" ref="O115:O122" si="23">SUM(C115:N115)</f>
        <v>42</v>
      </c>
    </row>
    <row r="116" spans="1:16">
      <c r="A116" s="195"/>
      <c r="B116" s="196" t="s">
        <v>349</v>
      </c>
      <c r="C116" s="287">
        <v>0</v>
      </c>
      <c r="D116" s="287">
        <v>0</v>
      </c>
      <c r="E116" s="287">
        <v>0</v>
      </c>
      <c r="F116" s="287">
        <v>1</v>
      </c>
      <c r="G116" s="287">
        <v>6</v>
      </c>
      <c r="H116" s="287">
        <v>7</v>
      </c>
      <c r="I116" s="287">
        <v>6</v>
      </c>
      <c r="J116" s="287">
        <v>6</v>
      </c>
      <c r="K116" s="287">
        <v>1</v>
      </c>
      <c r="L116" s="287">
        <v>1</v>
      </c>
      <c r="M116" s="287">
        <v>0</v>
      </c>
      <c r="N116" s="287">
        <v>0</v>
      </c>
      <c r="O116" s="84">
        <f t="shared" si="23"/>
        <v>28</v>
      </c>
    </row>
    <row r="117" spans="1:16">
      <c r="A117" s="195"/>
      <c r="B117" s="196" t="s">
        <v>152</v>
      </c>
      <c r="C117" s="287">
        <v>0</v>
      </c>
      <c r="D117" s="287">
        <v>0</v>
      </c>
      <c r="E117" s="287">
        <v>0</v>
      </c>
      <c r="F117" s="287">
        <v>0</v>
      </c>
      <c r="G117" s="287">
        <v>1</v>
      </c>
      <c r="H117" s="287">
        <v>6</v>
      </c>
      <c r="I117" s="287">
        <v>4</v>
      </c>
      <c r="J117" s="287">
        <v>9</v>
      </c>
      <c r="K117" s="287">
        <v>9</v>
      </c>
      <c r="L117" s="287">
        <v>1</v>
      </c>
      <c r="M117" s="287">
        <v>2</v>
      </c>
      <c r="N117" s="287">
        <v>0</v>
      </c>
      <c r="O117" s="84">
        <f t="shared" si="23"/>
        <v>32</v>
      </c>
    </row>
    <row r="118" spans="1:16">
      <c r="A118" s="195"/>
      <c r="B118" s="196" t="s">
        <v>153</v>
      </c>
      <c r="C118" s="287">
        <v>1</v>
      </c>
      <c r="D118" s="287">
        <v>3</v>
      </c>
      <c r="E118" s="287">
        <v>1</v>
      </c>
      <c r="F118" s="287">
        <v>2</v>
      </c>
      <c r="G118" s="287">
        <v>4</v>
      </c>
      <c r="H118" s="287">
        <v>19</v>
      </c>
      <c r="I118" s="287">
        <v>19</v>
      </c>
      <c r="J118" s="287">
        <v>24</v>
      </c>
      <c r="K118" s="287">
        <v>16</v>
      </c>
      <c r="L118" s="287">
        <v>2</v>
      </c>
      <c r="M118" s="287">
        <v>7</v>
      </c>
      <c r="N118" s="287">
        <v>2</v>
      </c>
      <c r="O118" s="84">
        <f t="shared" si="23"/>
        <v>100</v>
      </c>
    </row>
    <row r="119" spans="1:16">
      <c r="A119" s="195"/>
      <c r="B119" s="196" t="s">
        <v>191</v>
      </c>
      <c r="C119" s="287">
        <v>0</v>
      </c>
      <c r="D119" s="287">
        <v>0</v>
      </c>
      <c r="E119" s="287">
        <v>4</v>
      </c>
      <c r="F119" s="287">
        <v>9</v>
      </c>
      <c r="G119" s="287">
        <v>13</v>
      </c>
      <c r="H119" s="287">
        <v>9</v>
      </c>
      <c r="I119" s="287">
        <v>30</v>
      </c>
      <c r="J119" s="287">
        <v>24</v>
      </c>
      <c r="K119" s="287">
        <v>18</v>
      </c>
      <c r="L119" s="287">
        <v>4</v>
      </c>
      <c r="M119" s="287">
        <v>2</v>
      </c>
      <c r="N119" s="287">
        <v>1</v>
      </c>
      <c r="O119" s="84">
        <f t="shared" si="23"/>
        <v>114</v>
      </c>
    </row>
    <row r="120" spans="1:16">
      <c r="A120" s="161"/>
      <c r="B120" s="197" t="s">
        <v>350</v>
      </c>
      <c r="C120" s="91">
        <f>MEDIAN(C115:C119)</f>
        <v>0</v>
      </c>
      <c r="D120" s="91">
        <f t="shared" ref="D120:N120" si="24">MEDIAN(D115:D119)</f>
        <v>0</v>
      </c>
      <c r="E120" s="91">
        <f t="shared" si="24"/>
        <v>1</v>
      </c>
      <c r="F120" s="91">
        <f t="shared" si="24"/>
        <v>2</v>
      </c>
      <c r="G120" s="91">
        <f t="shared" si="24"/>
        <v>4</v>
      </c>
      <c r="H120" s="91">
        <f t="shared" si="24"/>
        <v>7</v>
      </c>
      <c r="I120" s="91">
        <f t="shared" si="24"/>
        <v>6</v>
      </c>
      <c r="J120" s="91">
        <f t="shared" si="24"/>
        <v>9</v>
      </c>
      <c r="K120" s="91">
        <f t="shared" si="24"/>
        <v>9</v>
      </c>
      <c r="L120" s="91">
        <f t="shared" si="24"/>
        <v>2</v>
      </c>
      <c r="M120" s="91">
        <f t="shared" si="24"/>
        <v>2</v>
      </c>
      <c r="N120" s="91">
        <f t="shared" si="24"/>
        <v>1</v>
      </c>
      <c r="O120" s="85">
        <f t="shared" si="23"/>
        <v>43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0.79999999999999993</v>
      </c>
      <c r="F121" s="86">
        <f>F120*P121/O120</f>
        <v>1.5999999999999999</v>
      </c>
      <c r="G121" s="86">
        <f>G120*P121/O120</f>
        <v>3.1999999999999997</v>
      </c>
      <c r="H121" s="86">
        <f>H120*P121/O120</f>
        <v>5.6</v>
      </c>
      <c r="I121" s="86">
        <f>I120*P121/O120</f>
        <v>4.8</v>
      </c>
      <c r="J121" s="86">
        <f>J120*P121/O120</f>
        <v>7.1999999999999993</v>
      </c>
      <c r="K121" s="86">
        <f>K120*P121/O120</f>
        <v>7.1999999999999993</v>
      </c>
      <c r="L121" s="86">
        <f>L120*P121/O120</f>
        <v>1.5999999999999999</v>
      </c>
      <c r="M121" s="86">
        <f>M120*P121/O120</f>
        <v>1.5999999999999999</v>
      </c>
      <c r="N121" s="86">
        <f>N120*P121/O120</f>
        <v>0.79999999999999993</v>
      </c>
      <c r="O121" s="87">
        <f t="shared" si="23"/>
        <v>34.4</v>
      </c>
      <c r="P121" s="158">
        <f>O120*80/100</f>
        <v>34.4</v>
      </c>
    </row>
    <row r="122" spans="1:16">
      <c r="A122" s="195"/>
      <c r="B122" s="199" t="s">
        <v>345</v>
      </c>
      <c r="C122" s="88">
        <f>รายเดือน64!B9</f>
        <v>1</v>
      </c>
      <c r="D122" s="88">
        <f>รายเดือน64!C9</f>
        <v>0</v>
      </c>
      <c r="E122" s="88">
        <f>รายเดือน64!D9</f>
        <v>2</v>
      </c>
      <c r="F122" s="88">
        <f>รายเดือน64!E9</f>
        <v>0</v>
      </c>
      <c r="G122" s="88">
        <f>รายเดือน64!F9</f>
        <v>1</v>
      </c>
      <c r="H122" s="88">
        <f>รายเดือน64!G9</f>
        <v>13</v>
      </c>
      <c r="I122" s="88">
        <f>รายเดือน64!H9</f>
        <v>10</v>
      </c>
      <c r="J122" s="88">
        <f>รายเดือน64!I9</f>
        <v>5</v>
      </c>
      <c r="K122" s="88">
        <f>รายเดือน64!J9</f>
        <v>2</v>
      </c>
      <c r="L122" s="88">
        <f>รายเดือน64!K9</f>
        <v>0</v>
      </c>
      <c r="M122" s="88">
        <f>รายเดือน64!L9</f>
        <v>0</v>
      </c>
      <c r="N122" s="88">
        <f>รายเดือน64!M9</f>
        <v>0</v>
      </c>
      <c r="O122" s="89">
        <f t="shared" si="23"/>
        <v>34</v>
      </c>
    </row>
    <row r="123" spans="1:16">
      <c r="A123" s="203"/>
      <c r="B123" s="200" t="s">
        <v>351</v>
      </c>
      <c r="C123" s="30">
        <f>C122</f>
        <v>1</v>
      </c>
      <c r="D123" s="30">
        <f>C122+D122</f>
        <v>1</v>
      </c>
      <c r="E123" s="30">
        <f>C122+D122+E122</f>
        <v>3</v>
      </c>
      <c r="F123" s="30">
        <f>C122+D122+E122+F122</f>
        <v>3</v>
      </c>
      <c r="G123" s="30">
        <f>C122+D122+E122+F122+G122</f>
        <v>4</v>
      </c>
      <c r="H123" s="30">
        <f>C122+D122+E122+F122+G122+H122</f>
        <v>17</v>
      </c>
      <c r="I123" s="30">
        <f>C122+D122+E122+F122+G122+H122+I122</f>
        <v>27</v>
      </c>
      <c r="J123" s="30">
        <f>C122+D122+E122+F122+G122+H122+I122+J122</f>
        <v>32</v>
      </c>
      <c r="K123" s="30">
        <f>C122+D122+E122+F122+G122+H122+I122+J122+K122</f>
        <v>34</v>
      </c>
      <c r="L123" s="30">
        <f>C122+D122+E122+F122+G122+H122+I122+J122+K122+L122</f>
        <v>34</v>
      </c>
      <c r="M123" s="30">
        <f>C122+D122+E122+F122+G122+H122+I122+J122+K122+L122+M122</f>
        <v>34</v>
      </c>
      <c r="N123" s="30">
        <f>C122+D122+E122+F122+G122+H122+I122+J122+K122+L122+M122+N122</f>
        <v>34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348</v>
      </c>
      <c r="C125" s="288">
        <v>1</v>
      </c>
      <c r="D125" s="288">
        <v>2</v>
      </c>
      <c r="E125" s="288">
        <v>0</v>
      </c>
      <c r="F125" s="288">
        <v>1</v>
      </c>
      <c r="G125" s="288">
        <v>0</v>
      </c>
      <c r="H125" s="288">
        <v>4</v>
      </c>
      <c r="I125" s="288">
        <v>5</v>
      </c>
      <c r="J125" s="288">
        <v>6</v>
      </c>
      <c r="K125" s="288">
        <v>4</v>
      </c>
      <c r="L125" s="288">
        <v>2</v>
      </c>
      <c r="M125" s="288">
        <v>1</v>
      </c>
      <c r="N125" s="288">
        <v>0</v>
      </c>
      <c r="O125" s="84">
        <f t="shared" ref="O125:O132" si="25">SUM(C125:N125)</f>
        <v>26</v>
      </c>
    </row>
    <row r="126" spans="1:16">
      <c r="A126" s="195"/>
      <c r="B126" s="196" t="s">
        <v>349</v>
      </c>
      <c r="C126" s="288">
        <v>0</v>
      </c>
      <c r="D126" s="288">
        <v>0</v>
      </c>
      <c r="E126" s="288">
        <v>0</v>
      </c>
      <c r="F126" s="288">
        <v>0</v>
      </c>
      <c r="G126" s="288">
        <v>2</v>
      </c>
      <c r="H126" s="288">
        <v>4</v>
      </c>
      <c r="I126" s="288">
        <v>6</v>
      </c>
      <c r="J126" s="288">
        <v>4</v>
      </c>
      <c r="K126" s="288">
        <v>4</v>
      </c>
      <c r="L126" s="288">
        <v>2</v>
      </c>
      <c r="M126" s="288">
        <v>0</v>
      </c>
      <c r="N126" s="288">
        <v>0</v>
      </c>
      <c r="O126" s="84">
        <f t="shared" si="25"/>
        <v>22</v>
      </c>
    </row>
    <row r="127" spans="1:16">
      <c r="A127" s="195"/>
      <c r="B127" s="196" t="s">
        <v>152</v>
      </c>
      <c r="C127" s="288">
        <v>0</v>
      </c>
      <c r="D127" s="288">
        <v>2</v>
      </c>
      <c r="E127" s="288">
        <v>0</v>
      </c>
      <c r="F127" s="288">
        <v>6</v>
      </c>
      <c r="G127" s="288">
        <v>24</v>
      </c>
      <c r="H127" s="288">
        <v>40</v>
      </c>
      <c r="I127" s="288">
        <v>20</v>
      </c>
      <c r="J127" s="288">
        <v>8</v>
      </c>
      <c r="K127" s="288">
        <v>1</v>
      </c>
      <c r="L127" s="288">
        <v>1</v>
      </c>
      <c r="M127" s="288">
        <v>2</v>
      </c>
      <c r="N127" s="288">
        <v>3</v>
      </c>
      <c r="O127" s="84">
        <f t="shared" si="25"/>
        <v>107</v>
      </c>
    </row>
    <row r="128" spans="1:16">
      <c r="A128" s="195"/>
      <c r="B128" s="196" t="s">
        <v>153</v>
      </c>
      <c r="C128" s="288">
        <v>3</v>
      </c>
      <c r="D128" s="288">
        <v>2</v>
      </c>
      <c r="E128" s="288">
        <v>2</v>
      </c>
      <c r="F128" s="288">
        <v>7</v>
      </c>
      <c r="G128" s="288">
        <v>31</v>
      </c>
      <c r="H128" s="288">
        <v>87</v>
      </c>
      <c r="I128" s="288">
        <v>84</v>
      </c>
      <c r="J128" s="288">
        <v>41</v>
      </c>
      <c r="K128" s="288">
        <v>11</v>
      </c>
      <c r="L128" s="288">
        <v>18</v>
      </c>
      <c r="M128" s="288">
        <v>2</v>
      </c>
      <c r="N128" s="288">
        <v>0</v>
      </c>
      <c r="O128" s="84">
        <f t="shared" si="25"/>
        <v>288</v>
      </c>
    </row>
    <row r="129" spans="1:16">
      <c r="A129" s="195"/>
      <c r="B129" s="196" t="s">
        <v>191</v>
      </c>
      <c r="C129" s="288">
        <v>1</v>
      </c>
      <c r="D129" s="288">
        <v>1</v>
      </c>
      <c r="E129" s="288">
        <v>4</v>
      </c>
      <c r="F129" s="288">
        <v>3</v>
      </c>
      <c r="G129" s="288">
        <v>6</v>
      </c>
      <c r="H129" s="288">
        <v>7</v>
      </c>
      <c r="I129" s="288">
        <v>16</v>
      </c>
      <c r="J129" s="288">
        <v>9</v>
      </c>
      <c r="K129" s="288">
        <v>3</v>
      </c>
      <c r="L129" s="288">
        <v>3</v>
      </c>
      <c r="M129" s="288">
        <v>0</v>
      </c>
      <c r="N129" s="288">
        <v>0</v>
      </c>
      <c r="O129" s="84">
        <f t="shared" si="25"/>
        <v>53</v>
      </c>
    </row>
    <row r="130" spans="1:16">
      <c r="A130" s="161"/>
      <c r="B130" s="197" t="s">
        <v>350</v>
      </c>
      <c r="C130" s="91">
        <f>MEDIAN(C125:C129)</f>
        <v>1</v>
      </c>
      <c r="D130" s="91">
        <f t="shared" ref="D130:N130" si="26">MEDIAN(D125:D129)</f>
        <v>2</v>
      </c>
      <c r="E130" s="91">
        <f t="shared" si="26"/>
        <v>0</v>
      </c>
      <c r="F130" s="91">
        <f t="shared" si="26"/>
        <v>3</v>
      </c>
      <c r="G130" s="91">
        <f t="shared" si="26"/>
        <v>6</v>
      </c>
      <c r="H130" s="91">
        <f t="shared" si="26"/>
        <v>7</v>
      </c>
      <c r="I130" s="91">
        <f t="shared" si="26"/>
        <v>16</v>
      </c>
      <c r="J130" s="91">
        <f t="shared" si="26"/>
        <v>8</v>
      </c>
      <c r="K130" s="91">
        <f t="shared" si="26"/>
        <v>4</v>
      </c>
      <c r="L130" s="91">
        <f t="shared" si="26"/>
        <v>2</v>
      </c>
      <c r="M130" s="91">
        <f t="shared" si="26"/>
        <v>1</v>
      </c>
      <c r="N130" s="91">
        <f t="shared" si="26"/>
        <v>0</v>
      </c>
      <c r="O130" s="85">
        <f t="shared" si="25"/>
        <v>50</v>
      </c>
    </row>
    <row r="131" spans="1:16">
      <c r="A131" s="195"/>
      <c r="B131" s="198" t="s">
        <v>74</v>
      </c>
      <c r="C131" s="86">
        <f>C130*P131/O130</f>
        <v>0.8</v>
      </c>
      <c r="D131" s="86">
        <f>D130*P131/O130</f>
        <v>1.6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12.8</v>
      </c>
      <c r="J131" s="86">
        <f>J130*P131/O130</f>
        <v>6.4</v>
      </c>
      <c r="K131" s="86">
        <f>K130*P131/O130</f>
        <v>3.2</v>
      </c>
      <c r="L131" s="86">
        <f>L130*P131/O130</f>
        <v>1.6</v>
      </c>
      <c r="M131" s="86">
        <f>M130*P131/O130</f>
        <v>0.8</v>
      </c>
      <c r="N131" s="86">
        <f>N130*P131/O130</f>
        <v>0</v>
      </c>
      <c r="O131" s="87">
        <f t="shared" si="25"/>
        <v>40</v>
      </c>
      <c r="P131" s="158">
        <f>O130*80/100</f>
        <v>40</v>
      </c>
    </row>
    <row r="132" spans="1:16">
      <c r="A132" s="195"/>
      <c r="B132" s="199" t="s">
        <v>345</v>
      </c>
      <c r="C132" s="88">
        <f>รายเดือน64!B15</f>
        <v>0</v>
      </c>
      <c r="D132" s="88">
        <f>รายเดือน64!C15</f>
        <v>0</v>
      </c>
      <c r="E132" s="88">
        <f>รายเดือน64!D15</f>
        <v>0</v>
      </c>
      <c r="F132" s="88">
        <f>รายเดือน64!E15</f>
        <v>0</v>
      </c>
      <c r="G132" s="88">
        <f>รายเดือน64!F15</f>
        <v>0</v>
      </c>
      <c r="H132" s="88">
        <f>รายเดือน64!G15</f>
        <v>0</v>
      </c>
      <c r="I132" s="88">
        <f>รายเดือน64!H15</f>
        <v>0</v>
      </c>
      <c r="J132" s="88">
        <f>รายเดือน64!I15</f>
        <v>0</v>
      </c>
      <c r="K132" s="88">
        <f>รายเดือน64!J15</f>
        <v>0</v>
      </c>
      <c r="L132" s="88">
        <f>รายเดือน64!K15</f>
        <v>0</v>
      </c>
      <c r="M132" s="88">
        <f>รายเดือน64!L15</f>
        <v>0</v>
      </c>
      <c r="N132" s="88">
        <f>รายเดือน64!M15</f>
        <v>0</v>
      </c>
      <c r="O132" s="87">
        <f t="shared" si="25"/>
        <v>0</v>
      </c>
    </row>
    <row r="133" spans="1:16">
      <c r="A133" s="203"/>
      <c r="B133" s="200" t="s">
        <v>351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348</v>
      </c>
      <c r="C135" s="289">
        <v>0</v>
      </c>
      <c r="D135" s="289">
        <v>0</v>
      </c>
      <c r="E135" s="289">
        <v>1</v>
      </c>
      <c r="F135" s="289">
        <v>0</v>
      </c>
      <c r="G135" s="289">
        <v>0</v>
      </c>
      <c r="H135" s="289">
        <v>1</v>
      </c>
      <c r="I135" s="289">
        <v>3</v>
      </c>
      <c r="J135" s="289">
        <v>2</v>
      </c>
      <c r="K135" s="289">
        <v>0</v>
      </c>
      <c r="L135" s="289">
        <v>0</v>
      </c>
      <c r="M135" s="289">
        <v>1</v>
      </c>
      <c r="N135" s="289">
        <v>0</v>
      </c>
      <c r="O135" s="84">
        <f t="shared" ref="O135:O142" si="27">SUM(C135:N135)</f>
        <v>8</v>
      </c>
    </row>
    <row r="136" spans="1:16">
      <c r="A136" s="195"/>
      <c r="B136" s="196" t="s">
        <v>349</v>
      </c>
      <c r="C136" s="289">
        <v>0</v>
      </c>
      <c r="D136" s="289">
        <v>0</v>
      </c>
      <c r="E136" s="289">
        <v>0</v>
      </c>
      <c r="F136" s="289">
        <v>0</v>
      </c>
      <c r="G136" s="289">
        <v>0</v>
      </c>
      <c r="H136" s="289">
        <v>2</v>
      </c>
      <c r="I136" s="289">
        <v>2</v>
      </c>
      <c r="J136" s="289">
        <v>0</v>
      </c>
      <c r="K136" s="289">
        <v>0</v>
      </c>
      <c r="L136" s="289">
        <v>0</v>
      </c>
      <c r="M136" s="289">
        <v>0</v>
      </c>
      <c r="N136" s="289">
        <v>0</v>
      </c>
      <c r="O136" s="84">
        <f t="shared" si="27"/>
        <v>4</v>
      </c>
    </row>
    <row r="137" spans="1:16">
      <c r="A137" s="195"/>
      <c r="B137" s="196" t="s">
        <v>152</v>
      </c>
      <c r="C137" s="289">
        <v>0</v>
      </c>
      <c r="D137" s="289">
        <v>0</v>
      </c>
      <c r="E137" s="289">
        <v>0</v>
      </c>
      <c r="F137" s="289">
        <v>0</v>
      </c>
      <c r="G137" s="289">
        <v>0</v>
      </c>
      <c r="H137" s="289">
        <v>6</v>
      </c>
      <c r="I137" s="289">
        <v>2</v>
      </c>
      <c r="J137" s="289">
        <v>4</v>
      </c>
      <c r="K137" s="289">
        <v>1</v>
      </c>
      <c r="L137" s="289">
        <v>0</v>
      </c>
      <c r="M137" s="289">
        <v>0</v>
      </c>
      <c r="N137" s="289">
        <v>1</v>
      </c>
      <c r="O137" s="84">
        <f t="shared" si="27"/>
        <v>14</v>
      </c>
    </row>
    <row r="138" spans="1:16">
      <c r="A138" s="195"/>
      <c r="B138" s="196" t="s">
        <v>153</v>
      </c>
      <c r="C138" s="289">
        <v>0</v>
      </c>
      <c r="D138" s="289">
        <v>0</v>
      </c>
      <c r="E138" s="289">
        <v>0</v>
      </c>
      <c r="F138" s="289">
        <v>2</v>
      </c>
      <c r="G138" s="289">
        <v>6</v>
      </c>
      <c r="H138" s="289">
        <v>8</v>
      </c>
      <c r="I138" s="289">
        <v>6</v>
      </c>
      <c r="J138" s="289">
        <v>1</v>
      </c>
      <c r="K138" s="289">
        <v>4</v>
      </c>
      <c r="L138" s="289">
        <v>2</v>
      </c>
      <c r="M138" s="289">
        <v>0</v>
      </c>
      <c r="N138" s="289">
        <v>0</v>
      </c>
      <c r="O138" s="84">
        <f t="shared" si="27"/>
        <v>29</v>
      </c>
    </row>
    <row r="139" spans="1:16">
      <c r="A139" s="195"/>
      <c r="B139" s="196" t="s">
        <v>191</v>
      </c>
      <c r="C139" s="289">
        <v>0</v>
      </c>
      <c r="D139" s="289">
        <v>0</v>
      </c>
      <c r="E139" s="289">
        <v>1</v>
      </c>
      <c r="F139" s="289">
        <v>0</v>
      </c>
      <c r="G139" s="289">
        <v>0</v>
      </c>
      <c r="H139" s="289">
        <v>2</v>
      </c>
      <c r="I139" s="289">
        <v>6</v>
      </c>
      <c r="J139" s="289">
        <v>2</v>
      </c>
      <c r="K139" s="289">
        <v>2</v>
      </c>
      <c r="L139" s="289">
        <v>1</v>
      </c>
      <c r="M139" s="289">
        <v>1</v>
      </c>
      <c r="N139" s="289">
        <v>0</v>
      </c>
      <c r="O139" s="84">
        <f t="shared" si="27"/>
        <v>15</v>
      </c>
    </row>
    <row r="140" spans="1:16">
      <c r="A140" s="161"/>
      <c r="B140" s="197" t="s">
        <v>350</v>
      </c>
      <c r="C140" s="91">
        <f>MEDIAN(C135:C139)</f>
        <v>0</v>
      </c>
      <c r="D140" s="91">
        <f t="shared" ref="D140:N140" si="28">MEDIAN(D135:D139)</f>
        <v>0</v>
      </c>
      <c r="E140" s="91">
        <f t="shared" si="28"/>
        <v>0</v>
      </c>
      <c r="F140" s="91">
        <f t="shared" si="28"/>
        <v>0</v>
      </c>
      <c r="G140" s="91">
        <f t="shared" si="28"/>
        <v>0</v>
      </c>
      <c r="H140" s="91">
        <f t="shared" si="28"/>
        <v>2</v>
      </c>
      <c r="I140" s="91">
        <f t="shared" si="28"/>
        <v>3</v>
      </c>
      <c r="J140" s="91">
        <f t="shared" si="28"/>
        <v>2</v>
      </c>
      <c r="K140" s="91">
        <f t="shared" si="28"/>
        <v>1</v>
      </c>
      <c r="L140" s="91">
        <f t="shared" si="28"/>
        <v>0</v>
      </c>
      <c r="M140" s="91">
        <f t="shared" si="28"/>
        <v>0</v>
      </c>
      <c r="N140" s="91">
        <f t="shared" si="28"/>
        <v>0</v>
      </c>
      <c r="O140" s="85">
        <f t="shared" si="27"/>
        <v>8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1.6</v>
      </c>
      <c r="I141" s="86">
        <f>I140*P141/O140</f>
        <v>2.4000000000000004</v>
      </c>
      <c r="J141" s="86">
        <v>2</v>
      </c>
      <c r="K141" s="86">
        <f>K140*P141/O140</f>
        <v>0.8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7"/>
        <v>6.8</v>
      </c>
      <c r="P141" s="158">
        <f>O140*80/100</f>
        <v>6.4</v>
      </c>
    </row>
    <row r="142" spans="1:16">
      <c r="A142" s="195"/>
      <c r="B142" s="199" t="s">
        <v>345</v>
      </c>
      <c r="C142" s="88">
        <f>รายเดือน64!B18</f>
        <v>0</v>
      </c>
      <c r="D142" s="88">
        <f>รายเดือน64!C18</f>
        <v>0</v>
      </c>
      <c r="E142" s="88">
        <f>รายเดือน64!D18</f>
        <v>0</v>
      </c>
      <c r="F142" s="88">
        <f>รายเดือน64!E18</f>
        <v>0</v>
      </c>
      <c r="G142" s="88">
        <f>รายเดือน64!F18</f>
        <v>0</v>
      </c>
      <c r="H142" s="88">
        <f>รายเดือน64!G18</f>
        <v>0</v>
      </c>
      <c r="I142" s="88">
        <f>รายเดือน64!H18</f>
        <v>0</v>
      </c>
      <c r="J142" s="88">
        <f>รายเดือน64!I18</f>
        <v>0</v>
      </c>
      <c r="K142" s="88">
        <f>รายเดือน64!J18</f>
        <v>0</v>
      </c>
      <c r="L142" s="88">
        <f>รายเดือน64!K18</f>
        <v>0</v>
      </c>
      <c r="M142" s="88">
        <f>รายเดือน64!L18</f>
        <v>0</v>
      </c>
      <c r="N142" s="88">
        <f>รายเดือน64!M18</f>
        <v>0</v>
      </c>
      <c r="O142" s="89">
        <f t="shared" si="27"/>
        <v>0</v>
      </c>
    </row>
    <row r="143" spans="1:16">
      <c r="A143" s="203"/>
      <c r="B143" s="200" t="s">
        <v>351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348</v>
      </c>
      <c r="C145" s="290">
        <v>0</v>
      </c>
      <c r="D145" s="290">
        <v>1</v>
      </c>
      <c r="E145" s="290">
        <v>1</v>
      </c>
      <c r="F145" s="290">
        <v>0</v>
      </c>
      <c r="G145" s="290">
        <v>0</v>
      </c>
      <c r="H145" s="290">
        <v>3</v>
      </c>
      <c r="I145" s="290">
        <v>5</v>
      </c>
      <c r="J145" s="290">
        <v>15</v>
      </c>
      <c r="K145" s="290">
        <v>5</v>
      </c>
      <c r="L145" s="290">
        <v>3</v>
      </c>
      <c r="M145" s="290">
        <v>2</v>
      </c>
      <c r="N145" s="290">
        <v>1</v>
      </c>
      <c r="O145" s="84">
        <f t="shared" ref="O145:O152" si="29">SUM(C145:N145)</f>
        <v>36</v>
      </c>
    </row>
    <row r="146" spans="1:16">
      <c r="A146" s="195"/>
      <c r="B146" s="196" t="s">
        <v>349</v>
      </c>
      <c r="C146" s="290">
        <v>2</v>
      </c>
      <c r="D146" s="290">
        <v>0</v>
      </c>
      <c r="E146" s="290">
        <v>1</v>
      </c>
      <c r="F146" s="290">
        <v>0</v>
      </c>
      <c r="G146" s="290">
        <v>0</v>
      </c>
      <c r="H146" s="290">
        <v>4</v>
      </c>
      <c r="I146" s="290">
        <v>5</v>
      </c>
      <c r="J146" s="290">
        <v>11</v>
      </c>
      <c r="K146" s="290">
        <v>2</v>
      </c>
      <c r="L146" s="290">
        <v>0</v>
      </c>
      <c r="M146" s="290">
        <v>0</v>
      </c>
      <c r="N146" s="290">
        <v>0</v>
      </c>
      <c r="O146" s="84">
        <f t="shared" si="29"/>
        <v>25</v>
      </c>
    </row>
    <row r="147" spans="1:16">
      <c r="A147" s="195"/>
      <c r="B147" s="196" t="s">
        <v>152</v>
      </c>
      <c r="C147" s="290">
        <v>0</v>
      </c>
      <c r="D147" s="290">
        <v>0</v>
      </c>
      <c r="E147" s="290">
        <v>1</v>
      </c>
      <c r="F147" s="290">
        <v>0</v>
      </c>
      <c r="G147" s="290">
        <v>0</v>
      </c>
      <c r="H147" s="290">
        <v>4</v>
      </c>
      <c r="I147" s="290">
        <v>8</v>
      </c>
      <c r="J147" s="290">
        <v>8</v>
      </c>
      <c r="K147" s="290">
        <v>5</v>
      </c>
      <c r="L147" s="290">
        <v>1</v>
      </c>
      <c r="M147" s="290">
        <v>0</v>
      </c>
      <c r="N147" s="290">
        <v>0</v>
      </c>
      <c r="O147" s="84">
        <f t="shared" si="29"/>
        <v>27</v>
      </c>
    </row>
    <row r="148" spans="1:16">
      <c r="A148" s="195"/>
      <c r="B148" s="196" t="s">
        <v>153</v>
      </c>
      <c r="C148" s="290">
        <v>0</v>
      </c>
      <c r="D148" s="290">
        <v>2</v>
      </c>
      <c r="E148" s="290">
        <v>3</v>
      </c>
      <c r="F148" s="290">
        <v>5</v>
      </c>
      <c r="G148" s="290">
        <v>9</v>
      </c>
      <c r="H148" s="290">
        <v>9</v>
      </c>
      <c r="I148" s="290">
        <v>12</v>
      </c>
      <c r="J148" s="290">
        <v>13</v>
      </c>
      <c r="K148" s="290">
        <v>12</v>
      </c>
      <c r="L148" s="290">
        <v>4</v>
      </c>
      <c r="M148" s="290">
        <v>5</v>
      </c>
      <c r="N148" s="290">
        <v>0</v>
      </c>
      <c r="O148" s="84">
        <f t="shared" si="29"/>
        <v>74</v>
      </c>
    </row>
    <row r="149" spans="1:16">
      <c r="A149" s="195"/>
      <c r="B149" s="196" t="s">
        <v>191</v>
      </c>
      <c r="C149" s="290">
        <v>0</v>
      </c>
      <c r="D149" s="290">
        <v>0</v>
      </c>
      <c r="E149" s="290">
        <v>3</v>
      </c>
      <c r="F149" s="290">
        <v>6</v>
      </c>
      <c r="G149" s="290">
        <v>16</v>
      </c>
      <c r="H149" s="290">
        <v>16</v>
      </c>
      <c r="I149" s="290">
        <v>25</v>
      </c>
      <c r="J149" s="290">
        <v>19</v>
      </c>
      <c r="K149" s="290">
        <v>3</v>
      </c>
      <c r="L149" s="290">
        <v>2</v>
      </c>
      <c r="M149" s="290">
        <v>1</v>
      </c>
      <c r="N149" s="290">
        <v>0</v>
      </c>
      <c r="O149" s="84">
        <f t="shared" si="29"/>
        <v>91</v>
      </c>
    </row>
    <row r="150" spans="1:16">
      <c r="A150" s="161"/>
      <c r="B150" s="197" t="s">
        <v>350</v>
      </c>
      <c r="C150" s="91">
        <f>MEDIAN(C145:C149)</f>
        <v>0</v>
      </c>
      <c r="D150" s="91">
        <f t="shared" ref="D150:N150" si="30">MEDIAN(D145:D149)</f>
        <v>0</v>
      </c>
      <c r="E150" s="91">
        <f t="shared" si="30"/>
        <v>1</v>
      </c>
      <c r="F150" s="91">
        <f t="shared" si="30"/>
        <v>0</v>
      </c>
      <c r="G150" s="91">
        <f t="shared" si="30"/>
        <v>0</v>
      </c>
      <c r="H150" s="91">
        <f t="shared" si="30"/>
        <v>4</v>
      </c>
      <c r="I150" s="91">
        <f t="shared" si="30"/>
        <v>8</v>
      </c>
      <c r="J150" s="91">
        <f t="shared" si="30"/>
        <v>13</v>
      </c>
      <c r="K150" s="91">
        <f t="shared" si="30"/>
        <v>5</v>
      </c>
      <c r="L150" s="91">
        <f t="shared" si="30"/>
        <v>2</v>
      </c>
      <c r="M150" s="91">
        <f t="shared" si="30"/>
        <v>1</v>
      </c>
      <c r="N150" s="91">
        <f t="shared" si="30"/>
        <v>0</v>
      </c>
      <c r="O150" s="85">
        <f t="shared" si="29"/>
        <v>34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0.79999999999999993</v>
      </c>
      <c r="F151" s="86">
        <f>F150*P151/O150</f>
        <v>0</v>
      </c>
      <c r="G151" s="86">
        <f>G150*P151/O150</f>
        <v>0</v>
      </c>
      <c r="H151" s="86">
        <f>H150*P151/O150</f>
        <v>3.1999999999999997</v>
      </c>
      <c r="I151" s="86">
        <f>I150*P151/O150</f>
        <v>6.3999999999999995</v>
      </c>
      <c r="J151" s="86">
        <f>J150*P151/O150</f>
        <v>10.399999999999999</v>
      </c>
      <c r="K151" s="86">
        <f>K150*P151/O150</f>
        <v>4</v>
      </c>
      <c r="L151" s="86">
        <f>L150*P151/O150</f>
        <v>1.5999999999999999</v>
      </c>
      <c r="M151" s="86">
        <f>M150*P151/O150</f>
        <v>0.79999999999999993</v>
      </c>
      <c r="N151" s="86">
        <f>N150*P151/O150</f>
        <v>0</v>
      </c>
      <c r="O151" s="87">
        <f t="shared" si="29"/>
        <v>27.2</v>
      </c>
      <c r="P151" s="158">
        <f>O150*80/100</f>
        <v>27.2</v>
      </c>
    </row>
    <row r="152" spans="1:16">
      <c r="A152" s="195"/>
      <c r="B152" s="199" t="s">
        <v>345</v>
      </c>
      <c r="C152" s="88">
        <f>รายเดือน64!B14</f>
        <v>0</v>
      </c>
      <c r="D152" s="88">
        <f>รายเดือน64!C14</f>
        <v>0</v>
      </c>
      <c r="E152" s="88">
        <f>รายเดือน64!D14</f>
        <v>0</v>
      </c>
      <c r="F152" s="88">
        <f>รายเดือน64!E14</f>
        <v>0</v>
      </c>
      <c r="G152" s="88">
        <f>รายเดือน64!F14</f>
        <v>0</v>
      </c>
      <c r="H152" s="88">
        <f>รายเดือน64!G14</f>
        <v>0</v>
      </c>
      <c r="I152" s="88">
        <f>รายเดือน64!H14</f>
        <v>1</v>
      </c>
      <c r="J152" s="88">
        <f>รายเดือน64!I14</f>
        <v>0</v>
      </c>
      <c r="K152" s="88">
        <f>รายเดือน64!J14</f>
        <v>0</v>
      </c>
      <c r="L152" s="88">
        <f>รายเดือน64!K14</f>
        <v>0</v>
      </c>
      <c r="M152" s="88">
        <f>รายเดือน64!L14</f>
        <v>0</v>
      </c>
      <c r="N152" s="88">
        <f>รายเดือน64!M14</f>
        <v>0</v>
      </c>
      <c r="O152" s="89">
        <f t="shared" si="29"/>
        <v>1</v>
      </c>
    </row>
    <row r="153" spans="1:16">
      <c r="A153" s="203"/>
      <c r="B153" s="200" t="s">
        <v>351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1</v>
      </c>
      <c r="J153" s="30">
        <f>C152+D152+E152+F152+G152+H152+I152+J152</f>
        <v>1</v>
      </c>
      <c r="K153" s="30">
        <f>C152+D152+E152+F152+G152+H152+I152+J152+K152</f>
        <v>1</v>
      </c>
      <c r="L153" s="30">
        <f>C152+D152+E152+F152+G152+H152+I152+J152+K152+L152</f>
        <v>1</v>
      </c>
      <c r="M153" s="30">
        <f>C152+D152+E152+F152+G152+H152+I152+J152+K152+L152+M152</f>
        <v>1</v>
      </c>
      <c r="N153" s="30">
        <f>C152+D152+E152+F152+G152+H152+I152+J152+K152+L152+M152+N152</f>
        <v>1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348</v>
      </c>
      <c r="C155" s="291">
        <v>8</v>
      </c>
      <c r="D155" s="291">
        <v>2</v>
      </c>
      <c r="E155" s="291">
        <v>1</v>
      </c>
      <c r="F155" s="291">
        <v>0</v>
      </c>
      <c r="G155" s="291">
        <v>0</v>
      </c>
      <c r="H155" s="291">
        <v>0</v>
      </c>
      <c r="I155" s="291">
        <v>3</v>
      </c>
      <c r="J155" s="291">
        <v>4</v>
      </c>
      <c r="K155" s="291">
        <v>7</v>
      </c>
      <c r="L155" s="291">
        <v>7</v>
      </c>
      <c r="M155" s="291">
        <v>0</v>
      </c>
      <c r="N155" s="291">
        <v>0</v>
      </c>
      <c r="O155" s="84">
        <f t="shared" ref="O155:O162" si="31">SUM(C155:N155)</f>
        <v>32</v>
      </c>
    </row>
    <row r="156" spans="1:16">
      <c r="A156" s="195"/>
      <c r="B156" s="196" t="s">
        <v>349</v>
      </c>
      <c r="C156" s="291">
        <v>0</v>
      </c>
      <c r="D156" s="291">
        <v>0</v>
      </c>
      <c r="E156" s="291">
        <v>0</v>
      </c>
      <c r="F156" s="291">
        <v>1</v>
      </c>
      <c r="G156" s="291">
        <v>2</v>
      </c>
      <c r="H156" s="291">
        <v>2</v>
      </c>
      <c r="I156" s="291">
        <v>0</v>
      </c>
      <c r="J156" s="291">
        <v>0</v>
      </c>
      <c r="K156" s="291">
        <v>1</v>
      </c>
      <c r="L156" s="291">
        <v>1</v>
      </c>
      <c r="M156" s="291">
        <v>0</v>
      </c>
      <c r="N156" s="291">
        <v>0</v>
      </c>
      <c r="O156" s="84">
        <f t="shared" si="31"/>
        <v>7</v>
      </c>
    </row>
    <row r="157" spans="1:16">
      <c r="A157" s="195"/>
      <c r="B157" s="196" t="s">
        <v>152</v>
      </c>
      <c r="C157" s="291">
        <v>0</v>
      </c>
      <c r="D157" s="291">
        <v>0</v>
      </c>
      <c r="E157" s="291">
        <v>0</v>
      </c>
      <c r="F157" s="291">
        <v>0</v>
      </c>
      <c r="G157" s="291">
        <v>0</v>
      </c>
      <c r="H157" s="291">
        <v>0</v>
      </c>
      <c r="I157" s="291">
        <v>1</v>
      </c>
      <c r="J157" s="291">
        <v>1</v>
      </c>
      <c r="K157" s="291">
        <v>0</v>
      </c>
      <c r="L157" s="291">
        <v>0</v>
      </c>
      <c r="M157" s="291">
        <v>1</v>
      </c>
      <c r="N157" s="291">
        <v>0</v>
      </c>
      <c r="O157" s="84">
        <f t="shared" si="31"/>
        <v>3</v>
      </c>
    </row>
    <row r="158" spans="1:16">
      <c r="A158" s="195"/>
      <c r="B158" s="196" t="s">
        <v>153</v>
      </c>
      <c r="C158" s="291">
        <v>0</v>
      </c>
      <c r="D158" s="291">
        <v>0</v>
      </c>
      <c r="E158" s="291">
        <v>1</v>
      </c>
      <c r="F158" s="291">
        <v>0</v>
      </c>
      <c r="G158" s="291">
        <v>3</v>
      </c>
      <c r="H158" s="291">
        <v>3</v>
      </c>
      <c r="I158" s="291">
        <v>3</v>
      </c>
      <c r="J158" s="291">
        <v>5</v>
      </c>
      <c r="K158" s="291">
        <v>3</v>
      </c>
      <c r="L158" s="291">
        <v>4</v>
      </c>
      <c r="M158" s="291">
        <v>1</v>
      </c>
      <c r="N158" s="291">
        <v>0</v>
      </c>
      <c r="O158" s="84">
        <f t="shared" si="31"/>
        <v>23</v>
      </c>
    </row>
    <row r="159" spans="1:16">
      <c r="A159" s="195"/>
      <c r="B159" s="196" t="s">
        <v>191</v>
      </c>
      <c r="C159" s="291">
        <v>1</v>
      </c>
      <c r="D159" s="291">
        <v>1</v>
      </c>
      <c r="E159" s="291">
        <v>0</v>
      </c>
      <c r="F159" s="291">
        <v>4</v>
      </c>
      <c r="G159" s="291">
        <v>5</v>
      </c>
      <c r="H159" s="291">
        <v>0</v>
      </c>
      <c r="I159" s="291">
        <v>0</v>
      </c>
      <c r="J159" s="291">
        <v>1</v>
      </c>
      <c r="K159" s="291">
        <v>1</v>
      </c>
      <c r="L159" s="291">
        <v>0</v>
      </c>
      <c r="M159" s="291">
        <v>0</v>
      </c>
      <c r="N159" s="291">
        <v>0</v>
      </c>
      <c r="O159" s="84">
        <f t="shared" si="31"/>
        <v>13</v>
      </c>
    </row>
    <row r="160" spans="1:16">
      <c r="A160" s="161"/>
      <c r="B160" s="197" t="s">
        <v>350</v>
      </c>
      <c r="C160" s="91">
        <f>MEDIAN(C155:C159)</f>
        <v>0</v>
      </c>
      <c r="D160" s="91">
        <f t="shared" ref="D160:N160" si="32">MEDIAN(D155:D159)</f>
        <v>0</v>
      </c>
      <c r="E160" s="91">
        <f t="shared" si="32"/>
        <v>0</v>
      </c>
      <c r="F160" s="91">
        <f t="shared" si="32"/>
        <v>0</v>
      </c>
      <c r="G160" s="91">
        <f t="shared" si="32"/>
        <v>2</v>
      </c>
      <c r="H160" s="91">
        <f t="shared" si="32"/>
        <v>0</v>
      </c>
      <c r="I160" s="91">
        <f t="shared" si="32"/>
        <v>1</v>
      </c>
      <c r="J160" s="91">
        <f t="shared" si="32"/>
        <v>1</v>
      </c>
      <c r="K160" s="91">
        <f t="shared" si="32"/>
        <v>1</v>
      </c>
      <c r="L160" s="91">
        <f t="shared" si="32"/>
        <v>1</v>
      </c>
      <c r="M160" s="91">
        <f t="shared" si="32"/>
        <v>0</v>
      </c>
      <c r="N160" s="91">
        <f t="shared" si="32"/>
        <v>0</v>
      </c>
      <c r="O160" s="85">
        <f t="shared" si="31"/>
        <v>6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1.5999999999999999</v>
      </c>
      <c r="H161" s="86">
        <f>H160*P161/O160</f>
        <v>0</v>
      </c>
      <c r="I161" s="86">
        <f>I160*P161/O160</f>
        <v>0.79999999999999993</v>
      </c>
      <c r="J161" s="86">
        <f>J160*P161/O160</f>
        <v>0.79999999999999993</v>
      </c>
      <c r="K161" s="86">
        <f>K160*P161/O160</f>
        <v>0.79999999999999993</v>
      </c>
      <c r="L161" s="86">
        <f>L160*P161/O160</f>
        <v>0.79999999999999993</v>
      </c>
      <c r="M161" s="86">
        <f>M160*P161/O160</f>
        <v>0</v>
      </c>
      <c r="N161" s="86">
        <f>N160*P161/O160</f>
        <v>0</v>
      </c>
      <c r="O161" s="87">
        <f t="shared" si="31"/>
        <v>4.8</v>
      </c>
      <c r="P161" s="158">
        <f>O160*80/100</f>
        <v>4.8</v>
      </c>
    </row>
    <row r="162" spans="1:16">
      <c r="A162" s="195"/>
      <c r="B162" s="199" t="s">
        <v>345</v>
      </c>
      <c r="C162" s="88">
        <f>รายเดือน64!B21</f>
        <v>0</v>
      </c>
      <c r="D162" s="88">
        <f>รายเดือน64!C21</f>
        <v>0</v>
      </c>
      <c r="E162" s="88">
        <f>รายเดือน64!D21</f>
        <v>0</v>
      </c>
      <c r="F162" s="88">
        <f>รายเดือน64!E21</f>
        <v>0</v>
      </c>
      <c r="G162" s="88">
        <f>รายเดือน64!F21</f>
        <v>0</v>
      </c>
      <c r="H162" s="88">
        <f>รายเดือน64!G21</f>
        <v>0</v>
      </c>
      <c r="I162" s="88">
        <f>รายเดือน64!H21</f>
        <v>0</v>
      </c>
      <c r="J162" s="88">
        <f>รายเดือน64!I21</f>
        <v>0</v>
      </c>
      <c r="K162" s="88">
        <f>รายเดือน64!J21</f>
        <v>0</v>
      </c>
      <c r="L162" s="88">
        <f>รายเดือน64!K21</f>
        <v>0</v>
      </c>
      <c r="M162" s="88">
        <f>รายเดือน64!L21</f>
        <v>0</v>
      </c>
      <c r="N162" s="88">
        <f>รายเดือน64!M21</f>
        <v>0</v>
      </c>
      <c r="O162" s="89">
        <f t="shared" si="31"/>
        <v>0</v>
      </c>
    </row>
    <row r="163" spans="1:16">
      <c r="A163" s="203"/>
      <c r="B163" s="200" t="s">
        <v>351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348</v>
      </c>
      <c r="C165" s="292">
        <v>3</v>
      </c>
      <c r="D165" s="292">
        <v>1</v>
      </c>
      <c r="E165" s="292">
        <v>3</v>
      </c>
      <c r="F165" s="292">
        <v>0</v>
      </c>
      <c r="G165" s="292">
        <v>0</v>
      </c>
      <c r="H165" s="292">
        <v>1</v>
      </c>
      <c r="I165" s="292">
        <v>0</v>
      </c>
      <c r="J165" s="292">
        <v>2</v>
      </c>
      <c r="K165" s="292">
        <v>4</v>
      </c>
      <c r="L165" s="292">
        <v>0</v>
      </c>
      <c r="M165" s="292">
        <v>0</v>
      </c>
      <c r="N165" s="292">
        <v>0</v>
      </c>
      <c r="O165" s="84">
        <f t="shared" ref="O165:O172" si="33">SUM(C165:N165)</f>
        <v>14</v>
      </c>
    </row>
    <row r="166" spans="1:16">
      <c r="A166" s="195"/>
      <c r="B166" s="196" t="s">
        <v>349</v>
      </c>
      <c r="C166" s="292">
        <v>0</v>
      </c>
      <c r="D166" s="292">
        <v>0</v>
      </c>
      <c r="E166" s="292">
        <v>2</v>
      </c>
      <c r="F166" s="292">
        <v>5</v>
      </c>
      <c r="G166" s="292">
        <v>1</v>
      </c>
      <c r="H166" s="292">
        <v>2</v>
      </c>
      <c r="I166" s="292">
        <v>4</v>
      </c>
      <c r="J166" s="292">
        <v>4</v>
      </c>
      <c r="K166" s="292">
        <v>0</v>
      </c>
      <c r="L166" s="292">
        <v>0</v>
      </c>
      <c r="M166" s="292">
        <v>0</v>
      </c>
      <c r="N166" s="292">
        <v>0</v>
      </c>
      <c r="O166" s="84">
        <f t="shared" si="33"/>
        <v>18</v>
      </c>
    </row>
    <row r="167" spans="1:16">
      <c r="A167" s="195"/>
      <c r="B167" s="196" t="s">
        <v>152</v>
      </c>
      <c r="C167" s="292">
        <v>0</v>
      </c>
      <c r="D167" s="292">
        <v>0</v>
      </c>
      <c r="E167" s="292">
        <v>0</v>
      </c>
      <c r="F167" s="292">
        <v>1</v>
      </c>
      <c r="G167" s="292">
        <v>0</v>
      </c>
      <c r="H167" s="292">
        <v>2</v>
      </c>
      <c r="I167" s="292">
        <v>0</v>
      </c>
      <c r="J167" s="292">
        <v>9</v>
      </c>
      <c r="K167" s="292">
        <v>0</v>
      </c>
      <c r="L167" s="292">
        <v>0</v>
      </c>
      <c r="M167" s="292">
        <v>9</v>
      </c>
      <c r="N167" s="292">
        <v>0</v>
      </c>
      <c r="O167" s="84">
        <f t="shared" si="33"/>
        <v>21</v>
      </c>
    </row>
    <row r="168" spans="1:16">
      <c r="A168" s="195"/>
      <c r="B168" s="196" t="s">
        <v>153</v>
      </c>
      <c r="C168" s="292">
        <v>0</v>
      </c>
      <c r="D168" s="292">
        <v>0</v>
      </c>
      <c r="E168" s="292">
        <v>1</v>
      </c>
      <c r="F168" s="292">
        <v>1</v>
      </c>
      <c r="G168" s="292">
        <v>1</v>
      </c>
      <c r="H168" s="292">
        <v>8</v>
      </c>
      <c r="I168" s="292">
        <v>15</v>
      </c>
      <c r="J168" s="292">
        <v>7</v>
      </c>
      <c r="K168" s="292">
        <v>4</v>
      </c>
      <c r="L168" s="292">
        <v>3</v>
      </c>
      <c r="M168" s="292">
        <v>2</v>
      </c>
      <c r="N168" s="292">
        <v>1</v>
      </c>
      <c r="O168" s="84">
        <f t="shared" si="33"/>
        <v>43</v>
      </c>
    </row>
    <row r="169" spans="1:16">
      <c r="A169" s="195"/>
      <c r="B169" s="196" t="s">
        <v>191</v>
      </c>
      <c r="C169" s="292">
        <v>2</v>
      </c>
      <c r="D169" s="292">
        <v>0</v>
      </c>
      <c r="E169" s="292">
        <v>2</v>
      </c>
      <c r="F169" s="292">
        <v>0</v>
      </c>
      <c r="G169" s="292">
        <v>6</v>
      </c>
      <c r="H169" s="292">
        <v>7</v>
      </c>
      <c r="I169" s="292">
        <v>0</v>
      </c>
      <c r="J169" s="292">
        <v>2</v>
      </c>
      <c r="K169" s="292">
        <v>2</v>
      </c>
      <c r="L169" s="292">
        <v>0</v>
      </c>
      <c r="M169" s="292">
        <v>0</v>
      </c>
      <c r="N169" s="292">
        <v>0</v>
      </c>
      <c r="O169" s="84">
        <f t="shared" si="33"/>
        <v>21</v>
      </c>
    </row>
    <row r="170" spans="1:16">
      <c r="A170" s="161"/>
      <c r="B170" s="197" t="s">
        <v>350</v>
      </c>
      <c r="C170" s="91">
        <f>MEDIAN(C165:C169)</f>
        <v>0</v>
      </c>
      <c r="D170" s="91">
        <f t="shared" ref="D170:N170" si="34">MEDIAN(D165:D169)</f>
        <v>0</v>
      </c>
      <c r="E170" s="91">
        <f t="shared" si="34"/>
        <v>2</v>
      </c>
      <c r="F170" s="91">
        <f t="shared" si="34"/>
        <v>1</v>
      </c>
      <c r="G170" s="91">
        <f t="shared" si="34"/>
        <v>1</v>
      </c>
      <c r="H170" s="91">
        <f t="shared" si="34"/>
        <v>2</v>
      </c>
      <c r="I170" s="91">
        <f t="shared" si="34"/>
        <v>0</v>
      </c>
      <c r="J170" s="91">
        <f t="shared" si="34"/>
        <v>4</v>
      </c>
      <c r="K170" s="91">
        <f t="shared" si="34"/>
        <v>2</v>
      </c>
      <c r="L170" s="91">
        <f t="shared" si="34"/>
        <v>0</v>
      </c>
      <c r="M170" s="91">
        <f t="shared" si="34"/>
        <v>0</v>
      </c>
      <c r="N170" s="91">
        <f t="shared" si="34"/>
        <v>0</v>
      </c>
      <c r="O170" s="85">
        <f t="shared" si="33"/>
        <v>12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1.5999999999999999</v>
      </c>
      <c r="F171" s="86">
        <f>F170*P171/O170</f>
        <v>0.79999999999999993</v>
      </c>
      <c r="G171" s="86">
        <f>G170*P171/O170</f>
        <v>0.79999999999999993</v>
      </c>
      <c r="H171" s="86">
        <f>H170*P171/O170</f>
        <v>1.5999999999999999</v>
      </c>
      <c r="I171" s="86">
        <f>I170*P171/O170</f>
        <v>0</v>
      </c>
      <c r="J171" s="86">
        <f>J170*P171/O170</f>
        <v>3.1999999999999997</v>
      </c>
      <c r="K171" s="86">
        <f>K170*P171/O170</f>
        <v>1.5999999999999999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3"/>
        <v>9.6</v>
      </c>
      <c r="P171" s="158">
        <f>O170*80/100</f>
        <v>9.6</v>
      </c>
    </row>
    <row r="172" spans="1:16">
      <c r="A172" s="195"/>
      <c r="B172" s="199" t="s">
        <v>345</v>
      </c>
      <c r="C172" s="88">
        <f>รายเดือน64!B19</f>
        <v>0</v>
      </c>
      <c r="D172" s="88">
        <f>รายเดือน64!C19</f>
        <v>0</v>
      </c>
      <c r="E172" s="88">
        <f>รายเดือน64!D19</f>
        <v>0</v>
      </c>
      <c r="F172" s="88">
        <f>รายเดือน64!E19</f>
        <v>0</v>
      </c>
      <c r="G172" s="88">
        <f>รายเดือน64!F19</f>
        <v>1</v>
      </c>
      <c r="H172" s="88">
        <f>รายเดือน64!G19</f>
        <v>0</v>
      </c>
      <c r="I172" s="88">
        <f>รายเดือน64!H19</f>
        <v>0</v>
      </c>
      <c r="J172" s="88">
        <f>รายเดือน64!I19</f>
        <v>1</v>
      </c>
      <c r="K172" s="88">
        <f>รายเดือน64!J19</f>
        <v>0</v>
      </c>
      <c r="L172" s="88">
        <f>รายเดือน64!K19</f>
        <v>0</v>
      </c>
      <c r="M172" s="88">
        <f>รายเดือน64!L19</f>
        <v>0</v>
      </c>
      <c r="N172" s="88">
        <f>รายเดือน64!M19</f>
        <v>0</v>
      </c>
      <c r="O172" s="89">
        <f t="shared" si="33"/>
        <v>2</v>
      </c>
    </row>
    <row r="173" spans="1:16">
      <c r="A173" s="203"/>
      <c r="B173" s="200" t="s">
        <v>351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1</v>
      </c>
      <c r="H173" s="30">
        <f>C172+D172+E172+F172+G172+H172</f>
        <v>1</v>
      </c>
      <c r="I173" s="30">
        <f>C172+D172+E172+F172+G172+H172+I172</f>
        <v>1</v>
      </c>
      <c r="J173" s="30">
        <f>C172+D172+E172+F172+G172+H172+I172+J172</f>
        <v>2</v>
      </c>
      <c r="K173" s="30">
        <f>C172+D172+E172+F172+G172+H172+I172+J172+K172</f>
        <v>2</v>
      </c>
      <c r="L173" s="30">
        <f>C172+D172+E172+F172+G172+H172+I172+J172+K172+L172</f>
        <v>2</v>
      </c>
      <c r="M173" s="30">
        <f>C172+D172+E172+F172+G172+H172+I172+J172+K172+L172+M172</f>
        <v>2</v>
      </c>
      <c r="N173" s="30">
        <f>C172+D172+E172+F172+G172+H172+I172+J172+K172+L172+M172+N172</f>
        <v>2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348</v>
      </c>
      <c r="C175" s="293">
        <v>3</v>
      </c>
      <c r="D175" s="293">
        <v>11</v>
      </c>
      <c r="E175" s="293">
        <v>6</v>
      </c>
      <c r="F175" s="293">
        <v>0</v>
      </c>
      <c r="G175" s="293">
        <v>1</v>
      </c>
      <c r="H175" s="293">
        <v>0</v>
      </c>
      <c r="I175" s="293">
        <v>7</v>
      </c>
      <c r="J175" s="293">
        <v>15</v>
      </c>
      <c r="K175" s="293">
        <v>0</v>
      </c>
      <c r="L175" s="293">
        <v>3</v>
      </c>
      <c r="M175" s="293">
        <v>0</v>
      </c>
      <c r="N175" s="293">
        <v>0</v>
      </c>
      <c r="O175" s="84">
        <f t="shared" ref="O175:O182" si="35">SUM(C175:N175)</f>
        <v>46</v>
      </c>
    </row>
    <row r="176" spans="1:16">
      <c r="A176" s="195"/>
      <c r="B176" s="196" t="s">
        <v>349</v>
      </c>
      <c r="C176" s="293">
        <v>0</v>
      </c>
      <c r="D176" s="293">
        <v>0</v>
      </c>
      <c r="E176" s="293">
        <v>0</v>
      </c>
      <c r="F176" s="293">
        <v>0</v>
      </c>
      <c r="G176" s="293">
        <v>0</v>
      </c>
      <c r="H176" s="293">
        <v>11</v>
      </c>
      <c r="I176" s="293">
        <v>17</v>
      </c>
      <c r="J176" s="293">
        <v>2</v>
      </c>
      <c r="K176" s="293">
        <v>2</v>
      </c>
      <c r="L176" s="293">
        <v>0</v>
      </c>
      <c r="M176" s="293">
        <v>0</v>
      </c>
      <c r="N176" s="293">
        <v>0</v>
      </c>
      <c r="O176" s="84">
        <f t="shared" si="35"/>
        <v>32</v>
      </c>
    </row>
    <row r="177" spans="1:16">
      <c r="A177" s="195"/>
      <c r="B177" s="196" t="s">
        <v>152</v>
      </c>
      <c r="C177" s="293">
        <v>0</v>
      </c>
      <c r="D177" s="293">
        <v>0</v>
      </c>
      <c r="E177" s="293">
        <v>0</v>
      </c>
      <c r="F177" s="293">
        <v>1</v>
      </c>
      <c r="G177" s="293">
        <v>12</v>
      </c>
      <c r="H177" s="293">
        <v>7</v>
      </c>
      <c r="I177" s="293">
        <v>4</v>
      </c>
      <c r="J177" s="293">
        <v>1</v>
      </c>
      <c r="K177" s="293">
        <v>1</v>
      </c>
      <c r="L177" s="293">
        <v>0</v>
      </c>
      <c r="M177" s="293">
        <v>1</v>
      </c>
      <c r="N177" s="293">
        <v>0</v>
      </c>
      <c r="O177" s="84">
        <f t="shared" si="35"/>
        <v>27</v>
      </c>
    </row>
    <row r="178" spans="1:16">
      <c r="A178" s="195"/>
      <c r="B178" s="196" t="s">
        <v>153</v>
      </c>
      <c r="C178" s="293">
        <v>0</v>
      </c>
      <c r="D178" s="293">
        <v>0</v>
      </c>
      <c r="E178" s="293">
        <v>1</v>
      </c>
      <c r="F178" s="293">
        <v>0</v>
      </c>
      <c r="G178" s="293">
        <v>5</v>
      </c>
      <c r="H178" s="293">
        <v>10</v>
      </c>
      <c r="I178" s="293">
        <v>9</v>
      </c>
      <c r="J178" s="293">
        <v>4</v>
      </c>
      <c r="K178" s="293">
        <v>4</v>
      </c>
      <c r="L178" s="293">
        <v>4</v>
      </c>
      <c r="M178" s="293">
        <v>2</v>
      </c>
      <c r="N178" s="293">
        <v>4</v>
      </c>
      <c r="O178" s="84">
        <f t="shared" si="35"/>
        <v>43</v>
      </c>
    </row>
    <row r="179" spans="1:16">
      <c r="A179" s="195"/>
      <c r="B179" s="196" t="s">
        <v>191</v>
      </c>
      <c r="C179" s="293">
        <v>12</v>
      </c>
      <c r="D179" s="293">
        <v>0</v>
      </c>
      <c r="E179" s="293">
        <v>3</v>
      </c>
      <c r="F179" s="293">
        <v>6</v>
      </c>
      <c r="G179" s="293">
        <v>2</v>
      </c>
      <c r="H179" s="293">
        <v>1</v>
      </c>
      <c r="I179" s="293">
        <v>7</v>
      </c>
      <c r="J179" s="293">
        <v>3</v>
      </c>
      <c r="K179" s="293">
        <v>1</v>
      </c>
      <c r="L179" s="293">
        <v>0</v>
      </c>
      <c r="M179" s="293">
        <v>1</v>
      </c>
      <c r="N179" s="293">
        <v>0</v>
      </c>
      <c r="O179" s="84">
        <f t="shared" si="35"/>
        <v>36</v>
      </c>
    </row>
    <row r="180" spans="1:16">
      <c r="A180" s="161"/>
      <c r="B180" s="197" t="s">
        <v>350</v>
      </c>
      <c r="C180" s="91">
        <f>MEDIAN(C175:C179)</f>
        <v>0</v>
      </c>
      <c r="D180" s="91">
        <f t="shared" ref="D180:N180" si="36">MEDIAN(D175:D179)</f>
        <v>0</v>
      </c>
      <c r="E180" s="91">
        <f t="shared" si="36"/>
        <v>1</v>
      </c>
      <c r="F180" s="91">
        <f t="shared" si="36"/>
        <v>0</v>
      </c>
      <c r="G180" s="91">
        <f t="shared" si="36"/>
        <v>2</v>
      </c>
      <c r="H180" s="91">
        <f t="shared" si="36"/>
        <v>7</v>
      </c>
      <c r="I180" s="91">
        <f t="shared" si="36"/>
        <v>7</v>
      </c>
      <c r="J180" s="91">
        <f t="shared" si="36"/>
        <v>3</v>
      </c>
      <c r="K180" s="91">
        <f t="shared" si="36"/>
        <v>1</v>
      </c>
      <c r="L180" s="91">
        <f t="shared" si="36"/>
        <v>0</v>
      </c>
      <c r="M180" s="91">
        <f t="shared" si="36"/>
        <v>1</v>
      </c>
      <c r="N180" s="91">
        <f t="shared" si="36"/>
        <v>0</v>
      </c>
      <c r="O180" s="85">
        <f t="shared" si="35"/>
        <v>22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0.8</v>
      </c>
      <c r="F181" s="86">
        <f>F180*P181/O180</f>
        <v>0</v>
      </c>
      <c r="G181" s="86">
        <f>G180*P181/O180</f>
        <v>1.6</v>
      </c>
      <c r="H181" s="86">
        <f>H180*P181/O180</f>
        <v>5.6000000000000005</v>
      </c>
      <c r="I181" s="86">
        <f>I180*P181/O180</f>
        <v>5.6000000000000005</v>
      </c>
      <c r="J181" s="86">
        <f>J180*P181/O180</f>
        <v>2.4000000000000004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5"/>
        <v>17.600000000000001</v>
      </c>
      <c r="P181" s="158">
        <f>O180*80/100</f>
        <v>17.600000000000001</v>
      </c>
    </row>
    <row r="182" spans="1:16">
      <c r="A182" s="195"/>
      <c r="B182" s="199" t="s">
        <v>345</v>
      </c>
      <c r="C182" s="88">
        <f>รายเดือน64!B22</f>
        <v>0</v>
      </c>
      <c r="D182" s="88">
        <f>รายเดือน64!C22</f>
        <v>1</v>
      </c>
      <c r="E182" s="88">
        <f>รายเดือน64!D22</f>
        <v>0</v>
      </c>
      <c r="F182" s="88">
        <f>รายเดือน64!E22</f>
        <v>0</v>
      </c>
      <c r="G182" s="88">
        <f>รายเดือน64!F22</f>
        <v>0</v>
      </c>
      <c r="H182" s="88">
        <f>รายเดือน64!G22</f>
        <v>0</v>
      </c>
      <c r="I182" s="88">
        <f>รายเดือน64!H22</f>
        <v>0</v>
      </c>
      <c r="J182" s="88">
        <f>รายเดือน64!I22</f>
        <v>1</v>
      </c>
      <c r="K182" s="88">
        <f>รายเดือน64!J22</f>
        <v>0</v>
      </c>
      <c r="L182" s="88">
        <f>รายเดือน64!K22</f>
        <v>0</v>
      </c>
      <c r="M182" s="88">
        <f>รายเดือน64!L22</f>
        <v>0</v>
      </c>
      <c r="N182" s="88">
        <f>รายเดือน64!M22</f>
        <v>0</v>
      </c>
      <c r="O182" s="89">
        <f t="shared" si="35"/>
        <v>2</v>
      </c>
    </row>
    <row r="183" spans="1:16">
      <c r="A183" s="203"/>
      <c r="B183" s="200" t="s">
        <v>351</v>
      </c>
      <c r="C183" s="30">
        <f>C182</f>
        <v>0</v>
      </c>
      <c r="D183" s="30">
        <f>C182+D182</f>
        <v>1</v>
      </c>
      <c r="E183" s="30">
        <f>C182+D182+E182</f>
        <v>1</v>
      </c>
      <c r="F183" s="30">
        <f>C182+D182+E182+F182</f>
        <v>1</v>
      </c>
      <c r="G183" s="30">
        <f>C182+D182+E182+F182+G182</f>
        <v>1</v>
      </c>
      <c r="H183" s="30">
        <f>C182+D182+E182+F182+G182+H182</f>
        <v>1</v>
      </c>
      <c r="I183" s="30">
        <f>C182+D182+E182+F182+G182+H182+I182</f>
        <v>1</v>
      </c>
      <c r="J183" s="30">
        <f>C182+D182+E182+F182+G182+H182+I182+J182</f>
        <v>2</v>
      </c>
      <c r="K183" s="30">
        <f>C182+D182+E182+F182+G182+H182+I182+J182+K182</f>
        <v>2</v>
      </c>
      <c r="L183" s="30">
        <f>C182+D182+E182+F182+G182+H182+I182+J182+K182+L182</f>
        <v>2</v>
      </c>
      <c r="M183" s="30">
        <f>C182+D182+E182+F182+G182+H182+I182+J182+K182+L182+M182</f>
        <v>2</v>
      </c>
      <c r="N183" s="30">
        <f>C182+D182+E182+F182+G182+H182+I182+J182+K182+L182+M182+N182</f>
        <v>2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348</v>
      </c>
      <c r="C185" s="294">
        <v>0</v>
      </c>
      <c r="D185" s="294">
        <v>1</v>
      </c>
      <c r="E185" s="294">
        <v>2</v>
      </c>
      <c r="F185" s="294">
        <v>0</v>
      </c>
      <c r="G185" s="294">
        <v>0</v>
      </c>
      <c r="H185" s="294">
        <v>2</v>
      </c>
      <c r="I185" s="294">
        <v>5</v>
      </c>
      <c r="J185" s="294">
        <v>13</v>
      </c>
      <c r="K185" s="294">
        <v>11</v>
      </c>
      <c r="L185" s="294">
        <v>5</v>
      </c>
      <c r="M185" s="294">
        <v>0</v>
      </c>
      <c r="N185" s="294">
        <v>3</v>
      </c>
      <c r="O185" s="84">
        <f t="shared" ref="O185:O192" si="37">SUM(C185:N185)</f>
        <v>42</v>
      </c>
    </row>
    <row r="186" spans="1:16">
      <c r="A186" s="195"/>
      <c r="B186" s="196" t="s">
        <v>349</v>
      </c>
      <c r="C186" s="294">
        <v>0</v>
      </c>
      <c r="D186" s="294">
        <v>2</v>
      </c>
      <c r="E186" s="294">
        <v>0</v>
      </c>
      <c r="F186" s="294">
        <v>1</v>
      </c>
      <c r="G186" s="294">
        <v>1</v>
      </c>
      <c r="H186" s="294">
        <v>15</v>
      </c>
      <c r="I186" s="294">
        <v>5</v>
      </c>
      <c r="J186" s="294">
        <v>3</v>
      </c>
      <c r="K186" s="294">
        <v>0</v>
      </c>
      <c r="L186" s="294">
        <v>3</v>
      </c>
      <c r="M186" s="294">
        <v>0</v>
      </c>
      <c r="N186" s="294">
        <v>1</v>
      </c>
      <c r="O186" s="84">
        <f t="shared" si="37"/>
        <v>31</v>
      </c>
    </row>
    <row r="187" spans="1:16">
      <c r="A187" s="195"/>
      <c r="B187" s="196" t="s">
        <v>152</v>
      </c>
      <c r="C187" s="294">
        <v>0</v>
      </c>
      <c r="D187" s="294">
        <v>0</v>
      </c>
      <c r="E187" s="294">
        <v>0</v>
      </c>
      <c r="F187" s="294">
        <v>0</v>
      </c>
      <c r="G187" s="294">
        <v>0</v>
      </c>
      <c r="H187" s="294">
        <v>2</v>
      </c>
      <c r="I187" s="294">
        <v>5</v>
      </c>
      <c r="J187" s="294">
        <v>3</v>
      </c>
      <c r="K187" s="294">
        <v>4</v>
      </c>
      <c r="L187" s="294">
        <v>4</v>
      </c>
      <c r="M187" s="294">
        <v>3</v>
      </c>
      <c r="N187" s="294">
        <v>3</v>
      </c>
      <c r="O187" s="84">
        <f t="shared" si="37"/>
        <v>24</v>
      </c>
    </row>
    <row r="188" spans="1:16">
      <c r="A188" s="195"/>
      <c r="B188" s="196" t="s">
        <v>153</v>
      </c>
      <c r="C188" s="294">
        <v>5</v>
      </c>
      <c r="D188" s="294">
        <v>3</v>
      </c>
      <c r="E188" s="294">
        <v>3</v>
      </c>
      <c r="F188" s="294">
        <v>2</v>
      </c>
      <c r="G188" s="294">
        <v>7</v>
      </c>
      <c r="H188" s="294">
        <v>17</v>
      </c>
      <c r="I188" s="294">
        <v>17</v>
      </c>
      <c r="J188" s="294">
        <v>16</v>
      </c>
      <c r="K188" s="294">
        <v>21</v>
      </c>
      <c r="L188" s="294">
        <v>11</v>
      </c>
      <c r="M188" s="294">
        <v>2</v>
      </c>
      <c r="N188" s="294">
        <v>0</v>
      </c>
      <c r="O188" s="84">
        <f t="shared" si="37"/>
        <v>104</v>
      </c>
    </row>
    <row r="189" spans="1:16">
      <c r="A189" s="195"/>
      <c r="B189" s="196" t="s">
        <v>191</v>
      </c>
      <c r="C189" s="294">
        <v>0</v>
      </c>
      <c r="D189" s="294">
        <v>2</v>
      </c>
      <c r="E189" s="294">
        <v>0</v>
      </c>
      <c r="F189" s="294">
        <v>0</v>
      </c>
      <c r="G189" s="294">
        <v>2</v>
      </c>
      <c r="H189" s="294">
        <v>1</v>
      </c>
      <c r="I189" s="294">
        <v>6</v>
      </c>
      <c r="J189" s="294">
        <v>6</v>
      </c>
      <c r="K189" s="294">
        <v>2</v>
      </c>
      <c r="L189" s="294">
        <v>0</v>
      </c>
      <c r="M189" s="294">
        <v>0</v>
      </c>
      <c r="N189" s="294">
        <v>0</v>
      </c>
      <c r="O189" s="84">
        <f t="shared" si="37"/>
        <v>19</v>
      </c>
    </row>
    <row r="190" spans="1:16">
      <c r="A190" s="161"/>
      <c r="B190" s="197" t="s">
        <v>350</v>
      </c>
      <c r="C190" s="91">
        <f>MEDIAN(C185:C189)</f>
        <v>0</v>
      </c>
      <c r="D190" s="91">
        <f t="shared" ref="D190:N190" si="38">MEDIAN(D185:D189)</f>
        <v>2</v>
      </c>
      <c r="E190" s="91">
        <f t="shared" si="38"/>
        <v>0</v>
      </c>
      <c r="F190" s="91">
        <f t="shared" si="38"/>
        <v>0</v>
      </c>
      <c r="G190" s="91">
        <f t="shared" si="38"/>
        <v>1</v>
      </c>
      <c r="H190" s="91">
        <f t="shared" si="38"/>
        <v>2</v>
      </c>
      <c r="I190" s="91">
        <f t="shared" si="38"/>
        <v>5</v>
      </c>
      <c r="J190" s="91">
        <f t="shared" si="38"/>
        <v>6</v>
      </c>
      <c r="K190" s="91">
        <f t="shared" si="38"/>
        <v>4</v>
      </c>
      <c r="L190" s="91">
        <f t="shared" si="38"/>
        <v>4</v>
      </c>
      <c r="M190" s="91">
        <f t="shared" si="38"/>
        <v>0</v>
      </c>
      <c r="N190" s="91">
        <f t="shared" si="38"/>
        <v>1</v>
      </c>
      <c r="O190" s="85">
        <f t="shared" si="37"/>
        <v>25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4.8</v>
      </c>
      <c r="K191" s="86">
        <f>K190*P191/O190</f>
        <v>3.2</v>
      </c>
      <c r="L191" s="86">
        <f>L190*P191/O190</f>
        <v>3.2</v>
      </c>
      <c r="M191" s="86">
        <f>M190*P191/O190</f>
        <v>0</v>
      </c>
      <c r="N191" s="86">
        <f>N190*P191/O190</f>
        <v>0.8</v>
      </c>
      <c r="O191" s="87">
        <f t="shared" si="37"/>
        <v>20</v>
      </c>
      <c r="P191" s="158">
        <f>O190*80/100</f>
        <v>20</v>
      </c>
    </row>
    <row r="192" spans="1:16">
      <c r="A192" s="195"/>
      <c r="B192" s="199" t="s">
        <v>345</v>
      </c>
      <c r="C192" s="208">
        <f>รายเดือน64!B23</f>
        <v>0</v>
      </c>
      <c r="D192" s="208">
        <f>รายเดือน64!C23</f>
        <v>0</v>
      </c>
      <c r="E192" s="208">
        <f>รายเดือน64!D23</f>
        <v>0</v>
      </c>
      <c r="F192" s="208">
        <f>รายเดือน64!E23</f>
        <v>0</v>
      </c>
      <c r="G192" s="208">
        <f>รายเดือน64!F23</f>
        <v>0</v>
      </c>
      <c r="H192" s="208">
        <f>รายเดือน64!G23</f>
        <v>0</v>
      </c>
      <c r="I192" s="208">
        <f>รายเดือน64!H23</f>
        <v>0</v>
      </c>
      <c r="J192" s="208">
        <f>รายเดือน64!I23</f>
        <v>0</v>
      </c>
      <c r="K192" s="208">
        <f>รายเดือน64!J23</f>
        <v>0</v>
      </c>
      <c r="L192" s="208">
        <f>รายเดือน64!K23</f>
        <v>0</v>
      </c>
      <c r="M192" s="208">
        <f>รายเดือน64!L23</f>
        <v>0</v>
      </c>
      <c r="N192" s="208">
        <f>รายเดือน64!M23</f>
        <v>0</v>
      </c>
      <c r="O192" s="89">
        <f t="shared" si="37"/>
        <v>0</v>
      </c>
    </row>
    <row r="193" spans="1:16">
      <c r="A193" s="203"/>
      <c r="B193" s="200" t="s">
        <v>351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348</v>
      </c>
      <c r="C195" s="295">
        <v>8</v>
      </c>
      <c r="D195" s="295">
        <v>4</v>
      </c>
      <c r="E195" s="295">
        <v>1</v>
      </c>
      <c r="F195" s="295">
        <v>0</v>
      </c>
      <c r="G195" s="295">
        <v>1</v>
      </c>
      <c r="H195" s="295">
        <v>5</v>
      </c>
      <c r="I195" s="295">
        <v>10</v>
      </c>
      <c r="J195" s="295">
        <v>8</v>
      </c>
      <c r="K195" s="295">
        <v>3</v>
      </c>
      <c r="L195" s="295">
        <v>2</v>
      </c>
      <c r="M195" s="295">
        <v>4</v>
      </c>
      <c r="N195" s="295">
        <v>0</v>
      </c>
      <c r="O195" s="84">
        <f t="shared" ref="O195:O202" si="39">SUM(C195:N195)</f>
        <v>46</v>
      </c>
    </row>
    <row r="196" spans="1:16">
      <c r="A196" s="195"/>
      <c r="B196" s="196" t="s">
        <v>349</v>
      </c>
      <c r="C196" s="295">
        <v>0</v>
      </c>
      <c r="D196" s="295">
        <v>0</v>
      </c>
      <c r="E196" s="295">
        <v>0</v>
      </c>
      <c r="F196" s="295">
        <v>0</v>
      </c>
      <c r="G196" s="295">
        <v>1</v>
      </c>
      <c r="H196" s="295">
        <v>1</v>
      </c>
      <c r="I196" s="295">
        <v>2</v>
      </c>
      <c r="J196" s="295">
        <v>3</v>
      </c>
      <c r="K196" s="295">
        <v>0</v>
      </c>
      <c r="L196" s="295">
        <v>1</v>
      </c>
      <c r="M196" s="295">
        <v>0</v>
      </c>
      <c r="N196" s="295">
        <v>0</v>
      </c>
      <c r="O196" s="84">
        <f t="shared" si="39"/>
        <v>8</v>
      </c>
    </row>
    <row r="197" spans="1:16">
      <c r="A197" s="195"/>
      <c r="B197" s="196" t="s">
        <v>152</v>
      </c>
      <c r="C197" s="295">
        <v>0</v>
      </c>
      <c r="D197" s="295">
        <v>0</v>
      </c>
      <c r="E197" s="295">
        <v>0</v>
      </c>
      <c r="F197" s="295">
        <v>3</v>
      </c>
      <c r="G197" s="295">
        <v>23</v>
      </c>
      <c r="H197" s="295">
        <v>8</v>
      </c>
      <c r="I197" s="295">
        <v>4</v>
      </c>
      <c r="J197" s="295">
        <v>7</v>
      </c>
      <c r="K197" s="295">
        <v>1</v>
      </c>
      <c r="L197" s="295">
        <v>1</v>
      </c>
      <c r="M197" s="295">
        <v>5</v>
      </c>
      <c r="N197" s="295">
        <v>1</v>
      </c>
      <c r="O197" s="84">
        <f t="shared" si="39"/>
        <v>53</v>
      </c>
    </row>
    <row r="198" spans="1:16">
      <c r="A198" s="195"/>
      <c r="B198" s="196" t="s">
        <v>153</v>
      </c>
      <c r="C198" s="295">
        <v>0</v>
      </c>
      <c r="D198" s="295">
        <v>1</v>
      </c>
      <c r="E198" s="295">
        <v>0</v>
      </c>
      <c r="F198" s="295">
        <v>0</v>
      </c>
      <c r="G198" s="295">
        <v>4</v>
      </c>
      <c r="H198" s="295">
        <v>11</v>
      </c>
      <c r="I198" s="295">
        <v>8</v>
      </c>
      <c r="J198" s="295">
        <v>15</v>
      </c>
      <c r="K198" s="295">
        <v>13</v>
      </c>
      <c r="L198" s="295">
        <v>5</v>
      </c>
      <c r="M198" s="295">
        <v>2</v>
      </c>
      <c r="N198" s="295">
        <v>3</v>
      </c>
      <c r="O198" s="84">
        <f t="shared" si="39"/>
        <v>62</v>
      </c>
    </row>
    <row r="199" spans="1:16">
      <c r="A199" s="195"/>
      <c r="B199" s="196" t="s">
        <v>191</v>
      </c>
      <c r="C199" s="295">
        <v>0</v>
      </c>
      <c r="D199" s="295">
        <v>0</v>
      </c>
      <c r="E199" s="295">
        <v>1</v>
      </c>
      <c r="F199" s="295">
        <v>4</v>
      </c>
      <c r="G199" s="295">
        <v>2</v>
      </c>
      <c r="H199" s="295">
        <v>10</v>
      </c>
      <c r="I199" s="295">
        <v>21</v>
      </c>
      <c r="J199" s="295">
        <v>11</v>
      </c>
      <c r="K199" s="295">
        <v>6</v>
      </c>
      <c r="L199" s="295">
        <v>0</v>
      </c>
      <c r="M199" s="295">
        <v>1</v>
      </c>
      <c r="N199" s="295">
        <v>1</v>
      </c>
      <c r="O199" s="84">
        <f t="shared" si="39"/>
        <v>57</v>
      </c>
    </row>
    <row r="200" spans="1:16">
      <c r="A200" s="161"/>
      <c r="B200" s="197" t="s">
        <v>350</v>
      </c>
      <c r="C200" s="91">
        <f>MEDIAN(C195:C199)</f>
        <v>0</v>
      </c>
      <c r="D200" s="91">
        <f t="shared" ref="D200:N200" si="40">MEDIAN(D195:D199)</f>
        <v>0</v>
      </c>
      <c r="E200" s="91">
        <f t="shared" si="40"/>
        <v>0</v>
      </c>
      <c r="F200" s="91">
        <f t="shared" si="40"/>
        <v>0</v>
      </c>
      <c r="G200" s="91">
        <f t="shared" si="40"/>
        <v>2</v>
      </c>
      <c r="H200" s="91">
        <f t="shared" si="40"/>
        <v>8</v>
      </c>
      <c r="I200" s="91">
        <f t="shared" si="40"/>
        <v>8</v>
      </c>
      <c r="J200" s="91">
        <f t="shared" si="40"/>
        <v>8</v>
      </c>
      <c r="K200" s="91">
        <f t="shared" si="40"/>
        <v>3</v>
      </c>
      <c r="L200" s="91">
        <f t="shared" si="40"/>
        <v>1</v>
      </c>
      <c r="M200" s="91">
        <f t="shared" si="40"/>
        <v>2</v>
      </c>
      <c r="N200" s="91">
        <f t="shared" si="40"/>
        <v>1</v>
      </c>
      <c r="O200" s="85">
        <f t="shared" si="39"/>
        <v>33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1.5999999999999999</v>
      </c>
      <c r="H201" s="86">
        <f>H200*P201/O200</f>
        <v>6.3999999999999995</v>
      </c>
      <c r="I201" s="86">
        <f>I200*P201/O200</f>
        <v>6.3999999999999995</v>
      </c>
      <c r="J201" s="86">
        <f>J200*P201/O200</f>
        <v>6.3999999999999995</v>
      </c>
      <c r="K201" s="86">
        <f>K200*P201/O200</f>
        <v>2.3999999999999995</v>
      </c>
      <c r="L201" s="86">
        <f>L200*P201/O200</f>
        <v>0.79999999999999993</v>
      </c>
      <c r="M201" s="86">
        <f>M200*P201/O200</f>
        <v>1.5999999999999999</v>
      </c>
      <c r="N201" s="86">
        <f>N200*P201/O200</f>
        <v>0.79999999999999993</v>
      </c>
      <c r="O201" s="87">
        <f t="shared" si="39"/>
        <v>26.4</v>
      </c>
      <c r="P201" s="158">
        <f>O200*80/100</f>
        <v>26.4</v>
      </c>
    </row>
    <row r="202" spans="1:16">
      <c r="A202" s="195"/>
      <c r="B202" s="199" t="s">
        <v>345</v>
      </c>
      <c r="C202" s="88">
        <f>รายเดือน64!B24</f>
        <v>0</v>
      </c>
      <c r="D202" s="88">
        <f>รายเดือน64!C24</f>
        <v>0</v>
      </c>
      <c r="E202" s="88">
        <f>รายเดือน64!D24</f>
        <v>0</v>
      </c>
      <c r="F202" s="88">
        <f>รายเดือน64!E24</f>
        <v>0</v>
      </c>
      <c r="G202" s="88">
        <f>รายเดือน64!F24</f>
        <v>0</v>
      </c>
      <c r="H202" s="88">
        <f>รายเดือน64!G24</f>
        <v>0</v>
      </c>
      <c r="I202" s="88">
        <f>รายเดือน64!H24</f>
        <v>0</v>
      </c>
      <c r="J202" s="88">
        <f>รายเดือน64!I24</f>
        <v>0</v>
      </c>
      <c r="K202" s="88">
        <f>รายเดือน64!J24</f>
        <v>0</v>
      </c>
      <c r="L202" s="88">
        <f>รายเดือน64!K24</f>
        <v>0</v>
      </c>
      <c r="M202" s="88">
        <f>รายเดือน64!L24</f>
        <v>0</v>
      </c>
      <c r="N202" s="88">
        <f>รายเดือน64!M24</f>
        <v>0</v>
      </c>
      <c r="O202" s="89">
        <f t="shared" si="39"/>
        <v>0</v>
      </c>
    </row>
    <row r="203" spans="1:16">
      <c r="A203" s="203"/>
      <c r="B203" s="200" t="s">
        <v>351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348</v>
      </c>
      <c r="C205" s="296">
        <v>3</v>
      </c>
      <c r="D205" s="296">
        <v>1</v>
      </c>
      <c r="E205" s="296">
        <v>1</v>
      </c>
      <c r="F205" s="296">
        <v>0</v>
      </c>
      <c r="G205" s="296">
        <v>0</v>
      </c>
      <c r="H205" s="296">
        <v>1</v>
      </c>
      <c r="I205" s="296">
        <v>2</v>
      </c>
      <c r="J205" s="296">
        <v>2</v>
      </c>
      <c r="K205" s="296">
        <v>0</v>
      </c>
      <c r="L205" s="296">
        <v>1</v>
      </c>
      <c r="M205" s="296">
        <v>0</v>
      </c>
      <c r="N205" s="296">
        <v>0</v>
      </c>
      <c r="O205" s="84">
        <f t="shared" ref="O205:O212" si="41">SUM(C205:N205)</f>
        <v>11</v>
      </c>
    </row>
    <row r="206" spans="1:16">
      <c r="A206" s="195"/>
      <c r="B206" s="196" t="s">
        <v>349</v>
      </c>
      <c r="C206" s="296">
        <v>0</v>
      </c>
      <c r="D206" s="296">
        <v>0</v>
      </c>
      <c r="E206" s="296">
        <v>0</v>
      </c>
      <c r="F206" s="296">
        <v>1</v>
      </c>
      <c r="G206" s="296">
        <v>0</v>
      </c>
      <c r="H206" s="296">
        <v>4</v>
      </c>
      <c r="I206" s="296">
        <v>0</v>
      </c>
      <c r="J206" s="296">
        <v>0</v>
      </c>
      <c r="K206" s="296">
        <v>0</v>
      </c>
      <c r="L206" s="296">
        <v>0</v>
      </c>
      <c r="M206" s="296">
        <v>0</v>
      </c>
      <c r="N206" s="296">
        <v>0</v>
      </c>
      <c r="O206" s="84">
        <f t="shared" si="41"/>
        <v>5</v>
      </c>
    </row>
    <row r="207" spans="1:16">
      <c r="A207" s="195"/>
      <c r="B207" s="196" t="s">
        <v>152</v>
      </c>
      <c r="C207" s="296">
        <v>0</v>
      </c>
      <c r="D207" s="296">
        <v>0</v>
      </c>
      <c r="E207" s="296">
        <v>0</v>
      </c>
      <c r="F207" s="296">
        <v>1</v>
      </c>
      <c r="G207" s="296">
        <v>24</v>
      </c>
      <c r="H207" s="296">
        <v>6</v>
      </c>
      <c r="I207" s="296">
        <v>2</v>
      </c>
      <c r="J207" s="296">
        <v>19</v>
      </c>
      <c r="K207" s="296">
        <v>8</v>
      </c>
      <c r="L207" s="296">
        <v>0</v>
      </c>
      <c r="M207" s="296">
        <v>2</v>
      </c>
      <c r="N207" s="296">
        <v>0</v>
      </c>
      <c r="O207" s="84">
        <f t="shared" si="41"/>
        <v>62</v>
      </c>
    </row>
    <row r="208" spans="1:16">
      <c r="A208" s="195"/>
      <c r="B208" s="196" t="s">
        <v>153</v>
      </c>
      <c r="C208" s="296">
        <v>0</v>
      </c>
      <c r="D208" s="296">
        <v>0</v>
      </c>
      <c r="E208" s="296">
        <v>0</v>
      </c>
      <c r="F208" s="296">
        <v>0</v>
      </c>
      <c r="G208" s="296">
        <v>3</v>
      </c>
      <c r="H208" s="296">
        <v>5</v>
      </c>
      <c r="I208" s="296">
        <v>1</v>
      </c>
      <c r="J208" s="296">
        <v>3</v>
      </c>
      <c r="K208" s="296">
        <v>1</v>
      </c>
      <c r="L208" s="296">
        <v>1</v>
      </c>
      <c r="M208" s="296">
        <v>0</v>
      </c>
      <c r="N208" s="296">
        <v>1</v>
      </c>
      <c r="O208" s="84">
        <f t="shared" si="41"/>
        <v>15</v>
      </c>
    </row>
    <row r="209" spans="1:17">
      <c r="A209" s="195"/>
      <c r="B209" s="196" t="s">
        <v>191</v>
      </c>
      <c r="C209" s="296">
        <v>0</v>
      </c>
      <c r="D209" s="296">
        <v>0</v>
      </c>
      <c r="E209" s="296">
        <v>0</v>
      </c>
      <c r="F209" s="296">
        <v>0</v>
      </c>
      <c r="G209" s="296">
        <v>2</v>
      </c>
      <c r="H209" s="296">
        <v>6</v>
      </c>
      <c r="I209" s="296">
        <v>19</v>
      </c>
      <c r="J209" s="296">
        <v>5</v>
      </c>
      <c r="K209" s="296">
        <v>0</v>
      </c>
      <c r="L209" s="296">
        <v>1</v>
      </c>
      <c r="M209" s="296">
        <v>1</v>
      </c>
      <c r="N209" s="296">
        <v>0</v>
      </c>
      <c r="O209" s="84">
        <f t="shared" si="41"/>
        <v>34</v>
      </c>
    </row>
    <row r="210" spans="1:17">
      <c r="A210" s="161"/>
      <c r="B210" s="197" t="s">
        <v>350</v>
      </c>
      <c r="C210" s="91">
        <f t="shared" ref="C210:N210" si="42">MEDIAN(C205:C209)</f>
        <v>0</v>
      </c>
      <c r="D210" s="91">
        <f t="shared" si="42"/>
        <v>0</v>
      </c>
      <c r="E210" s="91">
        <f t="shared" si="42"/>
        <v>0</v>
      </c>
      <c r="F210" s="91">
        <f t="shared" si="42"/>
        <v>0</v>
      </c>
      <c r="G210" s="91">
        <f t="shared" si="42"/>
        <v>2</v>
      </c>
      <c r="H210" s="91">
        <f t="shared" si="42"/>
        <v>5</v>
      </c>
      <c r="I210" s="91">
        <f t="shared" si="42"/>
        <v>2</v>
      </c>
      <c r="J210" s="91">
        <f t="shared" si="42"/>
        <v>3</v>
      </c>
      <c r="K210" s="91">
        <f t="shared" si="42"/>
        <v>0</v>
      </c>
      <c r="L210" s="91">
        <f t="shared" si="42"/>
        <v>1</v>
      </c>
      <c r="M210" s="91">
        <f t="shared" si="42"/>
        <v>0</v>
      </c>
      <c r="N210" s="91">
        <f t="shared" si="42"/>
        <v>0</v>
      </c>
      <c r="O210" s="85">
        <f t="shared" si="41"/>
        <v>13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1.6</v>
      </c>
      <c r="H211" s="86">
        <f>H210*P211/O210</f>
        <v>4</v>
      </c>
      <c r="I211" s="86">
        <f>I210*P211/O210</f>
        <v>1.6</v>
      </c>
      <c r="J211" s="86">
        <f>J210*P211/O210</f>
        <v>2.4000000000000004</v>
      </c>
      <c r="K211" s="86">
        <f>K210*P211/O210</f>
        <v>0</v>
      </c>
      <c r="L211" s="86">
        <f>L210*P211/O210</f>
        <v>0.8</v>
      </c>
      <c r="M211" s="86">
        <f>M210*P211/O210</f>
        <v>0</v>
      </c>
      <c r="N211" s="86">
        <f>N210*P211/O210</f>
        <v>0</v>
      </c>
      <c r="O211" s="87">
        <f t="shared" si="41"/>
        <v>10.4</v>
      </c>
      <c r="P211" s="158">
        <f>O210*80/100</f>
        <v>10.4</v>
      </c>
    </row>
    <row r="212" spans="1:17">
      <c r="A212" s="195"/>
      <c r="B212" s="199" t="s">
        <v>345</v>
      </c>
      <c r="C212" s="88">
        <f>รายเดือน64!B25</f>
        <v>0</v>
      </c>
      <c r="D212" s="88">
        <f>รายเดือน64!C25</f>
        <v>0</v>
      </c>
      <c r="E212" s="88">
        <f>รายเดือน64!D25</f>
        <v>0</v>
      </c>
      <c r="F212" s="88">
        <f>รายเดือน64!E25</f>
        <v>0</v>
      </c>
      <c r="G212" s="88">
        <f>รายเดือน64!F25</f>
        <v>0</v>
      </c>
      <c r="H212" s="88">
        <f>รายเดือน64!G25</f>
        <v>0</v>
      </c>
      <c r="I212" s="88">
        <f>รายเดือน64!H25</f>
        <v>0</v>
      </c>
      <c r="J212" s="88">
        <f>รายเดือน64!I25</f>
        <v>1</v>
      </c>
      <c r="K212" s="88">
        <f>รายเดือน64!J25</f>
        <v>0</v>
      </c>
      <c r="L212" s="88">
        <f>รายเดือน64!K25</f>
        <v>0</v>
      </c>
      <c r="M212" s="88">
        <f>รายเดือน64!L25</f>
        <v>0</v>
      </c>
      <c r="N212" s="88">
        <f>รายเดือน64!M25</f>
        <v>0</v>
      </c>
      <c r="O212" s="89">
        <f t="shared" si="41"/>
        <v>1</v>
      </c>
    </row>
    <row r="213" spans="1:17">
      <c r="A213" s="203"/>
      <c r="B213" s="200" t="s">
        <v>351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1</v>
      </c>
      <c r="K213" s="30">
        <f>C212+D212+E212+F212+G212+H212+I212+J212+K212</f>
        <v>1</v>
      </c>
      <c r="L213" s="30">
        <f>C212+D212+E212+F212+G212+H212+I212+J212+K212+L212</f>
        <v>1</v>
      </c>
      <c r="M213" s="30">
        <f>C212+D212+E212+F212+G212+H212+I212+J212+K212+L212+M212</f>
        <v>1</v>
      </c>
      <c r="N213" s="30">
        <f>C212+D212+E212+F212+G212+H212+I212+J212+K212+L212+M212+N212</f>
        <v>1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348</v>
      </c>
      <c r="C215" s="297">
        <v>1</v>
      </c>
      <c r="D215" s="297">
        <v>0</v>
      </c>
      <c r="E215" s="297">
        <v>0</v>
      </c>
      <c r="F215" s="297">
        <v>0</v>
      </c>
      <c r="G215" s="297">
        <v>0</v>
      </c>
      <c r="H215" s="297">
        <v>2</v>
      </c>
      <c r="I215" s="297">
        <v>0</v>
      </c>
      <c r="J215" s="297">
        <v>3</v>
      </c>
      <c r="K215" s="297">
        <v>0</v>
      </c>
      <c r="L215" s="297">
        <v>0</v>
      </c>
      <c r="M215" s="297">
        <v>0</v>
      </c>
      <c r="N215" s="297">
        <v>0</v>
      </c>
      <c r="O215" s="84">
        <f t="shared" ref="O215:O222" si="43">SUM(C215:N215)</f>
        <v>6</v>
      </c>
    </row>
    <row r="216" spans="1:17">
      <c r="A216" s="195"/>
      <c r="B216" s="196" t="s">
        <v>349</v>
      </c>
      <c r="C216" s="297">
        <v>0</v>
      </c>
      <c r="D216" s="297">
        <v>0</v>
      </c>
      <c r="E216" s="297">
        <v>0</v>
      </c>
      <c r="F216" s="297">
        <v>0</v>
      </c>
      <c r="G216" s="297">
        <v>0</v>
      </c>
      <c r="H216" s="297">
        <v>0</v>
      </c>
      <c r="I216" s="297">
        <v>2</v>
      </c>
      <c r="J216" s="297">
        <v>1</v>
      </c>
      <c r="K216" s="297">
        <v>0</v>
      </c>
      <c r="L216" s="297">
        <v>0</v>
      </c>
      <c r="M216" s="297">
        <v>0</v>
      </c>
      <c r="N216" s="297">
        <v>0</v>
      </c>
      <c r="O216" s="84">
        <f t="shared" si="43"/>
        <v>3</v>
      </c>
    </row>
    <row r="217" spans="1:17">
      <c r="A217" s="195"/>
      <c r="B217" s="196" t="s">
        <v>152</v>
      </c>
      <c r="C217" s="297">
        <v>0</v>
      </c>
      <c r="D217" s="297">
        <v>0</v>
      </c>
      <c r="E217" s="297">
        <v>1</v>
      </c>
      <c r="F217" s="297">
        <v>0</v>
      </c>
      <c r="G217" s="297">
        <v>2</v>
      </c>
      <c r="H217" s="297">
        <v>8</v>
      </c>
      <c r="I217" s="297">
        <v>3</v>
      </c>
      <c r="J217" s="297">
        <v>3</v>
      </c>
      <c r="K217" s="297">
        <v>0</v>
      </c>
      <c r="L217" s="297">
        <v>1</v>
      </c>
      <c r="M217" s="297">
        <v>0</v>
      </c>
      <c r="N217" s="297">
        <v>1</v>
      </c>
      <c r="O217" s="84">
        <f t="shared" si="43"/>
        <v>19</v>
      </c>
    </row>
    <row r="218" spans="1:17">
      <c r="A218" s="195"/>
      <c r="B218" s="196" t="s">
        <v>153</v>
      </c>
      <c r="C218" s="297">
        <v>0</v>
      </c>
      <c r="D218" s="297">
        <v>0</v>
      </c>
      <c r="E218" s="297">
        <v>1</v>
      </c>
      <c r="F218" s="297">
        <v>2</v>
      </c>
      <c r="G218" s="297">
        <v>4</v>
      </c>
      <c r="H218" s="297">
        <v>18</v>
      </c>
      <c r="I218" s="297">
        <v>7</v>
      </c>
      <c r="J218" s="297">
        <v>7</v>
      </c>
      <c r="K218" s="297">
        <v>6</v>
      </c>
      <c r="L218" s="297">
        <v>5</v>
      </c>
      <c r="M218" s="297">
        <v>2</v>
      </c>
      <c r="N218" s="297">
        <v>0</v>
      </c>
      <c r="O218" s="84">
        <f t="shared" si="43"/>
        <v>52</v>
      </c>
    </row>
    <row r="219" spans="1:17">
      <c r="A219" s="195"/>
      <c r="B219" s="196" t="s">
        <v>191</v>
      </c>
      <c r="C219" s="297">
        <v>0</v>
      </c>
      <c r="D219" s="297">
        <v>1</v>
      </c>
      <c r="E219" s="297">
        <v>1</v>
      </c>
      <c r="F219" s="297">
        <v>1</v>
      </c>
      <c r="G219" s="297">
        <v>1</v>
      </c>
      <c r="H219" s="297">
        <v>9</v>
      </c>
      <c r="I219" s="297">
        <v>15</v>
      </c>
      <c r="J219" s="297">
        <v>5</v>
      </c>
      <c r="K219" s="297">
        <v>7</v>
      </c>
      <c r="L219" s="297">
        <v>0</v>
      </c>
      <c r="M219" s="297">
        <v>0</v>
      </c>
      <c r="N219" s="297">
        <v>0</v>
      </c>
      <c r="O219" s="84">
        <f t="shared" si="43"/>
        <v>40</v>
      </c>
    </row>
    <row r="220" spans="1:17">
      <c r="A220" s="161"/>
      <c r="B220" s="197" t="s">
        <v>350</v>
      </c>
      <c r="C220" s="91">
        <f>MEDIAN(C215:C219)</f>
        <v>0</v>
      </c>
      <c r="D220" s="91">
        <f t="shared" ref="D220:N220" si="44">MEDIAN(D215:D219)</f>
        <v>0</v>
      </c>
      <c r="E220" s="91">
        <f t="shared" si="44"/>
        <v>1</v>
      </c>
      <c r="F220" s="91">
        <f t="shared" si="44"/>
        <v>0</v>
      </c>
      <c r="G220" s="91">
        <f t="shared" si="44"/>
        <v>1</v>
      </c>
      <c r="H220" s="91">
        <f t="shared" si="44"/>
        <v>8</v>
      </c>
      <c r="I220" s="91">
        <f t="shared" si="44"/>
        <v>3</v>
      </c>
      <c r="J220" s="91">
        <f t="shared" si="44"/>
        <v>3</v>
      </c>
      <c r="K220" s="91">
        <f t="shared" si="44"/>
        <v>0</v>
      </c>
      <c r="L220" s="91">
        <f t="shared" si="44"/>
        <v>0</v>
      </c>
      <c r="M220" s="91">
        <f t="shared" si="44"/>
        <v>0</v>
      </c>
      <c r="N220" s="91">
        <f t="shared" si="44"/>
        <v>0</v>
      </c>
      <c r="O220" s="85">
        <f t="shared" si="43"/>
        <v>16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0.8</v>
      </c>
      <c r="F221" s="86">
        <f>F220*P221/O220</f>
        <v>0</v>
      </c>
      <c r="G221" s="86">
        <f>G220*P221/O220</f>
        <v>0.8</v>
      </c>
      <c r="H221" s="86">
        <f>H220*P221/O220</f>
        <v>6.4</v>
      </c>
      <c r="I221" s="86">
        <f>I220*P221/O220</f>
        <v>2.4000000000000004</v>
      </c>
      <c r="J221" s="86">
        <f>J220*P221/O220</f>
        <v>2.4000000000000004</v>
      </c>
      <c r="K221" s="86">
        <f>K220*P221/O220</f>
        <v>0</v>
      </c>
      <c r="L221" s="86">
        <f>L220*P221/O220</f>
        <v>0</v>
      </c>
      <c r="M221" s="86">
        <f>M220*P221/O220</f>
        <v>0</v>
      </c>
      <c r="N221" s="86">
        <f>N220*P221/O220</f>
        <v>0</v>
      </c>
      <c r="O221" s="87">
        <f t="shared" si="43"/>
        <v>12.8</v>
      </c>
      <c r="P221" s="158">
        <f>O220*80/100</f>
        <v>12.8</v>
      </c>
      <c r="Q221" s="92"/>
    </row>
    <row r="222" spans="1:17">
      <c r="A222" s="195"/>
      <c r="B222" s="199" t="s">
        <v>345</v>
      </c>
      <c r="C222" s="88">
        <f>รายเดือน64!B26</f>
        <v>0</v>
      </c>
      <c r="D222" s="88">
        <f>รายเดือน64!C26</f>
        <v>0</v>
      </c>
      <c r="E222" s="88">
        <f>รายเดือน64!D26</f>
        <v>0</v>
      </c>
      <c r="F222" s="88">
        <f>รายเดือน64!E26</f>
        <v>0</v>
      </c>
      <c r="G222" s="88">
        <f>รายเดือน64!F26</f>
        <v>0</v>
      </c>
      <c r="H222" s="88">
        <f>รายเดือน64!G26</f>
        <v>0</v>
      </c>
      <c r="I222" s="88">
        <f>รายเดือน64!H26</f>
        <v>1</v>
      </c>
      <c r="J222" s="88">
        <f>รายเดือน64!I26</f>
        <v>0</v>
      </c>
      <c r="K222" s="88">
        <f>รายเดือน64!J26</f>
        <v>0</v>
      </c>
      <c r="L222" s="88">
        <f>รายเดือน64!K26</f>
        <v>0</v>
      </c>
      <c r="M222" s="88">
        <f>รายเดือน64!L26</f>
        <v>0</v>
      </c>
      <c r="N222" s="88">
        <f>รายเดือน64!M26</f>
        <v>0</v>
      </c>
      <c r="O222" s="89">
        <f t="shared" si="43"/>
        <v>1</v>
      </c>
      <c r="Q222" s="92"/>
    </row>
    <row r="223" spans="1:17">
      <c r="A223" s="203"/>
      <c r="B223" s="200" t="s">
        <v>351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1</v>
      </c>
      <c r="J223" s="30">
        <f>C222+D222+E222+F222+G222+H222+I222+J222</f>
        <v>1</v>
      </c>
      <c r="K223" s="30">
        <f>C222+D222+E222+F222+G222+H222+I222+J222+K222</f>
        <v>1</v>
      </c>
      <c r="L223" s="30">
        <f>C222+D222+E222+F222+G222+H222+I222+J222+K222+L222</f>
        <v>1</v>
      </c>
      <c r="M223" s="30">
        <f>C222+D222+E222+F222+G222+H222+I222+J222+K222+L222+M222</f>
        <v>1</v>
      </c>
      <c r="N223" s="30">
        <f>C222+D222+E222+F222+G222+H222+I222+J222+K222+L222+M222+N222</f>
        <v>1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P20" sqref="P20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63.337121141558463</v>
      </c>
    </row>
    <row r="4" spans="3:4" ht="24">
      <c r="C4" s="29" t="s">
        <v>24</v>
      </c>
      <c r="D4" s="39">
        <v>53.324735236488998</v>
      </c>
    </row>
    <row r="5" spans="3:4" ht="24">
      <c r="C5" s="29" t="s">
        <v>23</v>
      </c>
      <c r="D5" s="39">
        <v>22.370227261172403</v>
      </c>
    </row>
    <row r="6" spans="3:4" ht="24">
      <c r="C6" s="29" t="s">
        <v>29</v>
      </c>
      <c r="D6" s="39">
        <v>21.473051320592656</v>
      </c>
    </row>
    <row r="7" spans="3:4" ht="24">
      <c r="C7" s="29" t="s">
        <v>21</v>
      </c>
      <c r="D7" s="39">
        <v>11.528632640120923</v>
      </c>
    </row>
    <row r="8" spans="3:4" ht="24">
      <c r="C8" s="29" t="s">
        <v>25</v>
      </c>
      <c r="D8" s="39">
        <v>10.237959428429351</v>
      </c>
    </row>
    <row r="9" spans="3:4" ht="24">
      <c r="C9" s="29" t="s">
        <v>58</v>
      </c>
      <c r="D9" s="39">
        <v>7.1415818603820744</v>
      </c>
    </row>
    <row r="10" spans="3:4" ht="24">
      <c r="C10" s="29" t="s">
        <v>26</v>
      </c>
      <c r="D10" s="39">
        <v>6.8125459846853964</v>
      </c>
    </row>
    <row r="11" spans="3:4" ht="24">
      <c r="C11" s="11" t="s">
        <v>59</v>
      </c>
      <c r="D11" s="39">
        <v>5.4246114622040196</v>
      </c>
    </row>
    <row r="12" spans="3:4" ht="24">
      <c r="C12" s="11" t="s">
        <v>63</v>
      </c>
      <c r="D12" s="39">
        <v>4.2295816943704265</v>
      </c>
    </row>
    <row r="13" spans="3:4" ht="24">
      <c r="C13" s="11" t="s">
        <v>62</v>
      </c>
      <c r="D13" s="39">
        <v>4.0152579803252362</v>
      </c>
    </row>
    <row r="14" spans="3:4" ht="24">
      <c r="C14" s="29" t="s">
        <v>28</v>
      </c>
      <c r="D14" s="39">
        <v>3.2917746780232893</v>
      </c>
    </row>
    <row r="15" spans="3:4" ht="24">
      <c r="C15" s="29" t="s">
        <v>27</v>
      </c>
      <c r="D15" s="39">
        <v>1.8541008074609016</v>
      </c>
    </row>
    <row r="16" spans="3:4" ht="24">
      <c r="C16" s="29" t="s">
        <v>34</v>
      </c>
      <c r="D16" s="39">
        <v>1.7301038062283738</v>
      </c>
    </row>
    <row r="17" spans="3:4" ht="24">
      <c r="C17" s="29" t="s">
        <v>32</v>
      </c>
      <c r="D17" s="39">
        <v>0</v>
      </c>
    </row>
    <row r="18" spans="3:4" ht="24">
      <c r="C18" s="29" t="s">
        <v>33</v>
      </c>
      <c r="D18" s="39">
        <v>0</v>
      </c>
    </row>
    <row r="19" spans="3:4" ht="24">
      <c r="C19" s="29" t="s">
        <v>30</v>
      </c>
      <c r="D19" s="39">
        <v>0</v>
      </c>
    </row>
    <row r="20" spans="3:4" ht="24">
      <c r="C20" s="29" t="s">
        <v>35</v>
      </c>
      <c r="D20" s="39">
        <v>0</v>
      </c>
    </row>
    <row r="21" spans="3:4" ht="24">
      <c r="C21" s="11" t="s">
        <v>60</v>
      </c>
      <c r="D21" s="39">
        <v>0</v>
      </c>
    </row>
    <row r="22" spans="3:4" ht="24">
      <c r="C22" s="14" t="s">
        <v>61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รายเดือน64</vt:lpstr>
      <vt:lpstr>แยก3 รหัส</vt:lpstr>
      <vt:lpstr> สัปดาห์ที่ 36 (อำเภอ)</vt:lpstr>
      <vt:lpstr>รายตำบลwk 36</vt:lpstr>
      <vt:lpstr>รายงานหมู่บ้าน รง 506</vt:lpstr>
      <vt:lpstr>มัธยฐานรายอำเภอ64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2021-09-13T04:35:28Z</dcterms:modified>
</cp:coreProperties>
</file>