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29 (อำเภอ)" sheetId="33" r:id="rId4"/>
    <sheet name="รายตำบลwk 29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29'!$A$2:$Q$197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l="1"/>
  <c r="AJ31" s="1"/>
  <c r="AI31" s="1"/>
  <c r="AH31" s="1"/>
  <c r="AG31" s="1"/>
  <c r="AF31" s="1"/>
  <c r="AE31" l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D31" s="1"/>
  <c r="AC25"/>
  <c r="AC31" s="1"/>
  <c r="AB25"/>
  <c r="AB31" s="1"/>
  <c r="AA25" l="1"/>
  <c r="AA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H26"/>
  <c r="F26" s="1"/>
  <c r="E26"/>
  <c r="I25" s="1"/>
  <c r="H25"/>
  <c r="F25" s="1"/>
  <c r="E25"/>
  <c r="H24"/>
  <c r="F24" s="1"/>
  <c r="E24"/>
  <c r="I23" s="1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E18"/>
  <c r="H17"/>
  <c r="F17"/>
  <c r="E17"/>
  <c r="N16"/>
  <c r="H16"/>
  <c r="F16"/>
  <c r="E16"/>
  <c r="X15"/>
  <c r="H15"/>
  <c r="F15"/>
  <c r="E15"/>
  <c r="P14"/>
  <c r="H14"/>
  <c r="F14" s="1"/>
  <c r="E14"/>
  <c r="I13" s="1"/>
  <c r="H13"/>
  <c r="F13" s="1"/>
  <c r="E13"/>
  <c r="H12"/>
  <c r="F12" s="1"/>
  <c r="E12"/>
  <c r="H11"/>
  <c r="E11"/>
  <c r="O10"/>
  <c r="N10"/>
  <c r="H10"/>
  <c r="E10"/>
  <c r="P9"/>
  <c r="I9" s="1"/>
  <c r="H9"/>
  <c r="F9" s="1"/>
  <c r="E9"/>
  <c r="P8"/>
  <c r="H8"/>
  <c r="F8" s="1"/>
  <c r="E8"/>
  <c r="P7"/>
  <c r="I12" l="1"/>
  <c r="I14"/>
  <c r="I16"/>
  <c r="I17"/>
  <c r="I24"/>
  <c r="I26"/>
  <c r="I8"/>
  <c r="F18"/>
  <c r="Z31" i="33"/>
  <c r="R9" i="10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F6" s="1"/>
  <c r="E6" s="1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V20" l="1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V7"/>
  <c r="T7"/>
  <c r="N7"/>
  <c r="O7" l="1"/>
  <c r="V8"/>
  <c r="O8" s="1"/>
  <c r="V16"/>
  <c r="O16" s="1"/>
  <c r="O11"/>
  <c r="N6"/>
  <c r="S5"/>
  <c r="L5" l="1"/>
  <c r="K5"/>
  <c r="J5"/>
  <c r="I5"/>
  <c r="H5"/>
  <c r="I12" i="76" s="1"/>
  <c r="G5" i="7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W9"/>
  <c r="V12"/>
  <c r="O12" s="1"/>
  <c r="V26"/>
  <c r="O26" s="1"/>
  <c r="T6"/>
  <c r="T5" s="1"/>
  <c r="V5" s="1"/>
  <c r="O5" s="1"/>
  <c r="V6" l="1"/>
  <c r="O6" s="1"/>
  <c r="T27"/>
  <c r="V27" l="1"/>
  <c r="O27" s="1"/>
  <c r="W27"/>
  <c r="I15" i="10" l="1"/>
  <c r="P15"/>
  <c r="O16"/>
  <c r="P16" s="1"/>
</calcChain>
</file>

<file path=xl/sharedStrings.xml><?xml version="1.0" encoding="utf-8"?>
<sst xmlns="http://schemas.openxmlformats.org/spreadsheetml/2006/main" count="2521" uniqueCount="442">
  <si>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</si>
  <si>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</si>
  <si>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</si>
  <si>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</si>
  <si>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</si>
  <si>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</si>
  <si>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</si>
  <si>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</si>
  <si>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</si>
  <si>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</si>
  <si>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</si>
  <si>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</si>
  <si>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</si>
  <si>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</si>
  <si>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</si>
  <si>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</si>
  <si>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</si>
  <si>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</si>
  <si>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</si>
  <si>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</si>
  <si>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</si>
  <si>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</si>
  <si>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</si>
  <si>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</si>
  <si>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</si>
  <si>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</si>
  <si>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</si>
  <si>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</si>
  <si>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</si>
  <si>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</si>
  <si>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</si>
  <si>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</si>
  <si>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</si>
  <si>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</si>
  <si>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</si>
  <si>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</si>
  <si>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</si>
  <si>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</si>
  <si>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</si>
  <si>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</si>
  <si>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</si>
  <si>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</si>
  <si>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</si>
  <si>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</si>
  <si>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</si>
  <si>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</si>
  <si>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</si>
  <si>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</si>
  <si>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</si>
  <si>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</si>
  <si>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</si>
  <si>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</si>
  <si>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</si>
  <si>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</si>
  <si>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</si>
  <si>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</si>
  <si>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</si>
  <si>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</si>
  <si>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</si>
  <si>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</si>
  <si>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</si>
  <si>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</si>
  <si>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</si>
  <si>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</si>
  <si>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</si>
  <si>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</si>
  <si>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</si>
  <si>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</si>
  <si>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</si>
  <si>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</si>
  <si>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</si>
  <si>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</si>
  <si>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</si>
  <si>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</si>
  <si>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</si>
  <si>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</si>
  <si>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</si>
  <si>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</si>
  <si>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</si>
  <si>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</si>
  <si>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</si>
  <si>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</si>
  <si>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</si>
  <si>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</si>
  <si>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</si>
  <si>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</si>
  <si>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</si>
  <si>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</si>
  <si>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</si>
  <si>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</si>
  <si>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</si>
  <si>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</si>
  <si>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</si>
  <si>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</si>
  <si>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</si>
  <si>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</si>
  <si>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</si>
  <si>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</si>
  <si>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</si>
  <si>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</si>
  <si>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</si>
  <si>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</si>
  <si>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</si>
  <si>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</si>
  <si>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</si>
  <si>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</si>
  <si>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</si>
  <si>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</si>
  <si>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</si>
  <si>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</si>
  <si>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</si>
  <si>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</si>
  <si>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</si>
  <si>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</si>
  <si>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</si>
  <si>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</si>
  <si>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</si>
  <si>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</si>
  <si>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</si>
  <si>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</si>
  <si>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</si>
  <si>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</si>
  <si>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</si>
  <si>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</si>
  <si>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</si>
  <si>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</si>
  <si>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</si>
  <si>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</si>
  <si>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</si>
  <si>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</si>
  <si>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</si>
  <si>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</si>
  <si>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</si>
  <si>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</si>
  <si>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</si>
  <si>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</si>
  <si>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</si>
  <si>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</si>
  <si>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</si>
  <si>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</si>
  <si>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</si>
  <si>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</si>
  <si>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</si>
  <si>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</si>
  <si>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</si>
  <si>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</si>
  <si>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</si>
  <si>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</si>
  <si>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</si>
  <si>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</si>
  <si>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</si>
  <si>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</si>
  <si>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</si>
  <si>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</si>
  <si>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</si>
  <si>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</si>
  <si>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</si>
  <si>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</si>
  <si>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</si>
  <si>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</si>
  <si>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</si>
  <si>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</si>
  <si>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</si>
  <si>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</si>
  <si>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</si>
  <si>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</si>
  <si>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</si>
  <si>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</si>
  <si>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</si>
  <si>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</si>
  <si>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</si>
  <si>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</si>
  <si>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</si>
  <si>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</si>
  <si>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</si>
  <si>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</si>
  <si>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</si>
  <si>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</si>
  <si>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</si>
  <si>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</si>
  <si>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</si>
  <si>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</si>
  <si>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</si>
  <si>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</si>
  <si>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</si>
  <si>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</si>
  <si>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</si>
  <si>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</si>
  <si>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</si>
  <si>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</si>
  <si>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</si>
  <si>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</si>
  <si>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</si>
  <si>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</si>
  <si>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</si>
  <si>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</si>
  <si>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</si>
  <si>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</si>
  <si>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</si>
  <si>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</si>
  <si>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</si>
  <si>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</si>
  <si>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</si>
  <si>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</si>
  <si>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</si>
  <si>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</si>
  <si>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</si>
  <si>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</si>
  <si>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</si>
  <si>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</si>
  <si>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</si>
  <si>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</si>
  <si>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</si>
  <si>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</si>
  <si>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</si>
  <si>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</si>
  <si>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</si>
  <si>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</si>
  <si>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</si>
  <si>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</si>
  <si>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</si>
  <si>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</si>
  <si>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</si>
  <si>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</si>
  <si>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</si>
  <si>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</si>
  <si>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</si>
  <si>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</si>
  <si>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</si>
  <si>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</si>
  <si>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</si>
  <si>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</si>
  <si>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</si>
  <si>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</si>
  <si>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</si>
  <si>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</si>
  <si>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</si>
  <si>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</si>
  <si>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</si>
  <si>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</si>
  <si>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</si>
  <si>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</si>
  <si>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</si>
  <si>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</si>
  <si>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</si>
  <si>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</si>
  <si>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</si>
  <si>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</si>
  <si>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</si>
  <si>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</si>
  <si>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</si>
  <si>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</si>
  <si>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</si>
  <si>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</si>
  <si>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</si>
  <si>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</si>
  <si>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</si>
  <si>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</si>
  <si>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</si>
  <si>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</si>
  <si>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</si>
  <si>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</si>
  <si>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</si>
  <si>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</si>
  <si>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</si>
  <si>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</si>
  <si>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</si>
  <si>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</si>
  <si>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</si>
  <si>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</si>
  <si>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</si>
  <si>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</si>
  <si>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</si>
  <si>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</si>
  <si>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</si>
  <si>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</si>
  <si>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</si>
  <si>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</si>
  <si>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</si>
  <si>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</si>
  <si>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</si>
  <si>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</si>
  <si>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</si>
  <si>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</si>
  <si>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</si>
  <si>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</si>
  <si>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</si>
  <si>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</si>
  <si>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</si>
  <si>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</si>
  <si>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</si>
  <si>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</si>
  <si>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</si>
  <si>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</si>
  <si>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</si>
  <si>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</si>
  <si>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</si>
  <si>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</si>
  <si>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</si>
  <si>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</si>
  <si>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</si>
  <si>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</si>
  <si>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</si>
  <si>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</si>
  <si>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</si>
  <si>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</si>
  <si>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</si>
  <si>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</si>
  <si>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</si>
  <si>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</si>
  <si>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</si>
  <si>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</si>
  <si>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</si>
  <si>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</si>
  <si>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</si>
  <si>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</si>
  <si>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</si>
  <si>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</si>
  <si>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</si>
  <si>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</si>
  <si>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</si>
  <si>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</si>
  <si>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</si>
  <si>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</si>
  <si>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</si>
  <si>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</si>
  <si>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</si>
  <si>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</si>
  <si>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</si>
  <si>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</si>
  <si>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</si>
  <si>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</si>
  <si>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</si>
  <si>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</si>
  <si>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</si>
  <si>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</si>
  <si>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</si>
  <si>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</si>
  <si>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</si>
  <si>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</si>
  <si>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</si>
  <si>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</si>
  <si>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</si>
  <si>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</si>
  <si>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</si>
  <si>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</si>
  <si>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</si>
  <si>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</si>
  <si>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</si>
  <si>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</si>
  <si>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</si>
  <si>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</si>
  <si>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</si>
  <si>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</si>
  <si>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</si>
  <si>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</si>
  <si>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</si>
  <si>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</si>
  <si>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</si>
  <si>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</si>
  <si>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</si>
  <si>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</si>
  <si>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</si>
  <si>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</si>
  <si>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</si>
  <si>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</si>
  <si>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</si>
  <si>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</si>
  <si>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</si>
  <si>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</si>
  <si>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</si>
  <si>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</si>
  <si>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</si>
  <si>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</si>
  <si>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</si>
  <si>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</si>
  <si>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</si>
  <si>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</si>
  <si>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</si>
  <si>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</si>
  <si>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</si>
  <si>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</si>
  <si>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</si>
  <si>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</si>
  <si>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</si>
  <si>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</si>
  <si>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</si>
  <si>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</si>
  <si>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</si>
  <si>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</si>
  <si>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</si>
  <si>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</si>
  <si>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</si>
  <si>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</si>
  <si>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</si>
  <si>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</si>
  <si>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</si>
  <si>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</si>
  <si>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</si>
  <si>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</si>
  <si>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</si>
  <si>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</si>
  <si>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</si>
  <si>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</si>
  <si>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</si>
  <si>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</si>
  <si>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</si>
  <si>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</si>
  <si>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</si>
  <si>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</si>
  <si>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wk 26</t>
  </si>
  <si>
    <t>บักตู้</t>
  </si>
  <si>
    <t>คุ้มขี้เหล็กเหนือ</t>
  </si>
  <si>
    <t>โพนดวน</t>
  </si>
  <si>
    <t>wk 27</t>
  </si>
  <si>
    <t>โคกเพ็ก</t>
  </si>
  <si>
    <t>ดอกล้ำ ผลรวม</t>
  </si>
  <si>
    <t>wk 28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</si>
  <si>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</si>
  <si>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</si>
  <si>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</si>
  <si>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</si>
  <si>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</si>
  <si>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</si>
  <si>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</si>
  <si>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</si>
  <si>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</si>
  <si>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ข้อมูล  ณ  วันที่  25 กรกฎาคม  2564   (จากรายงาน 506)</t>
  </si>
  <si>
    <t>ข้อมูล  ณ  วันที่ 25  กรกฎาคม  2564   (จากรายงาน 506)</t>
  </si>
  <si>
    <t>ข้อมูล  ณ  วันที่  25  กรกฎาคม  2564   (จากรายงาน 506)</t>
  </si>
  <si>
    <t>ข้อมูล  ณ  วันที่ 25 กรกฎาคม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</si>
  <si>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27  มิถุนายน - 25 กรกฎาคม  2564</t>
  </si>
  <si>
    <t>wk 1 - 25</t>
  </si>
  <si>
    <t>wk 26-29</t>
  </si>
  <si>
    <t>wk 29</t>
  </si>
  <si>
    <t>รวมผู้ป่วยสะสม  wk 1 - 29  (ราย)</t>
  </si>
  <si>
    <t>ข้อมูล ณ วันที่ 25 กรกฎาคม  2564 (จากรายงานเร่งด่วน)</t>
  </si>
  <si>
    <t>หวายหลึม</t>
  </si>
  <si>
    <t>มะบ้า ผลรวม</t>
  </si>
  <si>
    <t>ทุ่งเขาหลวง ผลรวม</t>
  </si>
  <si>
    <t>หนองม่วง</t>
  </si>
  <si>
    <t>ข้อมูล  ณ  วันที่  25  กรกฎาคม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</si>
</sst>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66" fillId="17" borderId="9" xfId="14" applyFont="1" applyFill="1" applyBorder="1"/>
    <xf numFmtId="0" fontId="69" fillId="20" borderId="27" xfId="0" applyNumberFormat="1" applyFont="1" applyFill="1" applyBorder="1"/>
    <xf numFmtId="0" fontId="69" fillId="20" borderId="36" xfId="0" applyNumberFormat="1" applyFont="1" applyFill="1" applyBorder="1"/>
    <xf numFmtId="0" fontId="69" fillId="20" borderId="35" xfId="0" applyNumberFormat="1" applyFont="1" applyFill="1" applyBorder="1"/>
    <xf numFmtId="0" fontId="70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70" fillId="0" borderId="32" xfId="0" applyFont="1" applyBorder="1"/>
    <xf numFmtId="0" fontId="70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20" borderId="27" xfId="0" applyFont="1" applyFill="1" applyBorder="1"/>
    <xf numFmtId="0" fontId="69" fillId="20" borderId="28" xfId="0" applyFont="1" applyFill="1" applyBorder="1"/>
    <xf numFmtId="0" fontId="70" fillId="16" borderId="24" xfId="0" applyFont="1" applyFill="1" applyBorder="1" applyAlignment="1">
      <alignment horizontal="center"/>
    </xf>
    <xf numFmtId="0" fontId="70" fillId="16" borderId="25" xfId="0" applyFont="1" applyFill="1" applyBorder="1" applyAlignment="1">
      <alignment horizontal="center"/>
    </xf>
    <xf numFmtId="0" fontId="70" fillId="16" borderId="26" xfId="0" applyFont="1" applyFill="1" applyBorder="1" applyAlignment="1">
      <alignment horizontal="center"/>
    </xf>
    <xf numFmtId="0" fontId="70" fillId="16" borderId="30" xfId="0" applyFont="1" applyFill="1" applyBorder="1" applyAlignment="1">
      <alignment horizontal="center"/>
    </xf>
    <xf numFmtId="0" fontId="70" fillId="16" borderId="31" xfId="0" applyFont="1" applyFill="1" applyBorder="1" applyAlignment="1">
      <alignment horizontal="center"/>
    </xf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  <xf numFmtId="0" fontId="54" fillId="21" borderId="9" xfId="14" applyFont="1" applyFill="1" applyBorder="1"/>
    <xf numFmtId="0" fontId="70" fillId="22" borderId="24" xfId="0" applyFont="1" applyFill="1" applyBorder="1"/>
    <xf numFmtId="0" fontId="70" fillId="22" borderId="25" xfId="0" applyFont="1" applyFill="1" applyBorder="1"/>
    <xf numFmtId="0" fontId="69" fillId="22" borderId="24" xfId="0" applyNumberFormat="1" applyFont="1" applyFill="1" applyBorder="1"/>
    <xf numFmtId="0" fontId="69" fillId="22" borderId="30" xfId="0" applyNumberFormat="1" applyFont="1" applyFill="1" applyBorder="1"/>
    <xf numFmtId="0" fontId="69" fillId="22" borderId="31" xfId="0" applyNumberFormat="1" applyFont="1" applyFill="1" applyBorder="1"/>
    <xf numFmtId="0" fontId="69" fillId="23" borderId="24" xfId="0" applyFont="1" applyFill="1" applyBorder="1"/>
    <xf numFmtId="0" fontId="69" fillId="23" borderId="25" xfId="0" applyFont="1" applyFill="1" applyBorder="1"/>
    <xf numFmtId="0" fontId="69" fillId="23" borderId="24" xfId="0" applyNumberFormat="1" applyFont="1" applyFill="1" applyBorder="1"/>
    <xf numFmtId="0" fontId="69" fillId="23" borderId="30" xfId="0" applyNumberFormat="1" applyFont="1" applyFill="1" applyBorder="1"/>
    <xf numFmtId="0" fontId="69" fillId="23" borderId="31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2">
    <dxf>
      <fill>
        <patternFill>
          <bgColor theme="5" tint="0.59999389629810485"/>
        </patternFill>
      </fill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16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FF99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ธวัชบุรี</c:v>
                </c:pt>
                <c:pt idx="3">
                  <c:v>เมือง</c:v>
                </c:pt>
                <c:pt idx="4">
                  <c:v>สุวรรณภูมิ</c:v>
                </c:pt>
                <c:pt idx="5">
                  <c:v>ทุ่งเขาหลวง</c:v>
                </c:pt>
                <c:pt idx="6">
                  <c:v>โพนทราย</c:v>
                </c:pt>
                <c:pt idx="7">
                  <c:v>เกษตรวิสัย</c:v>
                </c:pt>
                <c:pt idx="8">
                  <c:v>ศรีสมเด็จ</c:v>
                </c:pt>
                <c:pt idx="9">
                  <c:v>เสลภูมิ</c:v>
                </c:pt>
                <c:pt idx="10">
                  <c:v>พนมไพร</c:v>
                </c:pt>
                <c:pt idx="11">
                  <c:v>โพนทอง</c:v>
                </c:pt>
                <c:pt idx="12">
                  <c:v>โพธิ์ชัย</c:v>
                </c:pt>
                <c:pt idx="13">
                  <c:v>หนองพอก</c:v>
                </c:pt>
                <c:pt idx="14">
                  <c:v>เมืองสรวง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จังหาร</c:v>
                </c:pt>
                <c:pt idx="18">
                  <c:v>เชียงขวัญ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39.119986587433168</c:v>
                </c:pt>
                <c:pt idx="1">
                  <c:v>34.72308340980679</c:v>
                </c:pt>
                <c:pt idx="2">
                  <c:v>8.7753937957965871</c:v>
                </c:pt>
                <c:pt idx="3">
                  <c:v>7.685755093413948</c:v>
                </c:pt>
                <c:pt idx="4">
                  <c:v>6.0124543697659441</c:v>
                </c:pt>
                <c:pt idx="5">
                  <c:v>4.2295816943704265</c:v>
                </c:pt>
                <c:pt idx="6">
                  <c:v>3.5707909301910372</c:v>
                </c:pt>
                <c:pt idx="7">
                  <c:v>3.0504855356144187</c:v>
                </c:pt>
                <c:pt idx="8">
                  <c:v>2.7123057311020098</c:v>
                </c:pt>
                <c:pt idx="9">
                  <c:v>2.468831008517467</c:v>
                </c:pt>
                <c:pt idx="10">
                  <c:v>1.3625091969370793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84036608"/>
        <c:axId val="84050688"/>
      </c:barChart>
      <c:catAx>
        <c:axId val="84036608"/>
        <c:scaling>
          <c:orientation val="minMax"/>
        </c:scaling>
        <c:axPos val="b"/>
        <c:tickLblPos val="nextTo"/>
        <c:crossAx val="84050688"/>
        <c:crosses val="autoZero"/>
        <c:auto val="1"/>
        <c:lblAlgn val="ctr"/>
        <c:lblOffset val="100"/>
      </c:catAx>
      <c:valAx>
        <c:axId val="8405068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4036608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18</xdr:col>
      <xdr:colOff>552450</xdr:colOff>
      <xdr:row>33</xdr:row>
      <xdr:rowOff>190500</xdr:rowOff>
    </xdr:to>
    <xdr:pic>
      <xdr:nvPicPr>
        <xdr:cNvPr id="3" name="รูปภาพ 2" descr="162735907072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829425" cy="71342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404.468744675927" createdVersion="1" refreshedVersion="3" recordCount="84">
  <cacheSource type="worksheet">
    <worksheetSource ref="A1:T85" sheet="Sheet2" r:id="rId2"/>
  </cacheSource>
  <cacheFields count="20">
    <cacheField name="E0" numFmtId="0">
      <sharedItems containsSemiMixedTypes="0" containsString="0" containsNumber="1" containsInteger="1" minValue="181" maxValue="20428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02"/>
        <s v="04"/>
        <s v="15"/>
        <s v="10"/>
        <s v="06"/>
        <s v="01"/>
        <s v="07"/>
        <s v="09"/>
        <s v="11"/>
        <s v="19"/>
        <s v="13"/>
        <s v="14"/>
        <s v="08"/>
        <s v="05"/>
        <s v="03"/>
        <s v="12"/>
      </sharedItems>
    </cacheField>
    <cacheField name="ชื่อหมู่บ้าน" numFmtId="0">
      <sharedItems count="49">
        <s v="เที่ยมแข้"/>
        <s v="ฮ่องแฮ่"/>
        <s v="เขวาน้อย"/>
        <s v="โพนพอุง"/>
        <s v="หนองซำ"/>
        <s v="สวนปอ"/>
        <s v="ยางกู่"/>
        <s v="อ้น"/>
        <s v="บัวแดง"/>
        <s v="นาแค"/>
        <s v="ขี้เหล็ก"/>
        <s v="ตลาด"/>
        <s v="คุ้มขี้เหล็กเหนือ"/>
        <s v="โรงพยาบาล"/>
        <s v="วัดบึง"/>
        <s v="หนองทุ่งมน"/>
        <s v="กอก"/>
        <s v="โนนใหม่"/>
        <s v="แคน"/>
        <s v="หนองหน่องพัฒนา"/>
        <s v="โคกเพ็ก"/>
        <s v="พระจันทร์"/>
        <s v="หนองหลุบ"/>
        <s v="พระอารามหลวง"/>
        <s v="หนองทัพไทย"/>
        <s v="โนนสว่าง"/>
        <s v="โพนงอย"/>
        <s v="มะเหลื่อม"/>
        <s v="เก่าน้อย"/>
        <s v="โพนดวน"/>
        <s v="หนองม่วง"/>
        <s v="หนองหญ้าหวาย"/>
        <s v="ท่านคร"/>
        <s v="หัวช้าง"/>
        <s v="หนองขาม"/>
        <s v="น้ำคำ"/>
        <s v="ไคร่นุ่น"/>
        <s v="หนองกุง"/>
        <s v="บักตู้"/>
        <s v="คัดเค้า"/>
        <s v="โคกคำเจริญ"/>
        <s v="หนองบัวห้าว"/>
        <s v="หนองแคน"/>
        <s v="หนองแวง"/>
        <s v="หวายหลึม"/>
        <s v="น้ำใส"/>
        <s v="เล้า"/>
        <s v="เมืองหงส์"/>
        <s v="พยอม"/>
      </sharedItems>
    </cacheField>
    <cacheField name="ตำบล" numFmtId="0">
      <sharedItems count="30">
        <s v="น้ำใส"/>
        <s v="โนนสวรรค์"/>
        <s v="โพธิ์ทอง"/>
        <s v="หินกอง"/>
        <s v="โพนทราย"/>
        <s v="หนองแคน"/>
        <s v="มะอึ"/>
        <s v="หัวช้าง"/>
        <s v="บัวแดง"/>
        <s v="ขี้เหล็ก"/>
        <s v="ห้วยหินลาด"/>
        <s v="ในเมือง"/>
        <s v="รอบเมือง"/>
        <s v="ดงแดง"/>
        <s v="แคนใหญ่"/>
        <s v="อีง่อง"/>
        <s v="ดอกล้ำ"/>
        <s v="บ้านฝาง"/>
        <s v="นาโพธิ์"/>
        <s v="หนองทัพไทย"/>
        <s v="เกษตรวิสัย"/>
        <s v="หนองพอก"/>
        <s v="ไพศาล"/>
        <s v="อุ่มเม้า"/>
        <s v="นาแซง"/>
        <s v="ภูเงิน"/>
        <s v="ขวัญเมือง"/>
        <s v="มะบ้า"/>
        <s v="หนองแก้ว"/>
        <s v="เมืองหงส์"/>
      </sharedItems>
    </cacheField>
    <cacheField name="อำเภอ" numFmtId="0">
      <sharedItems count="11">
        <s v="จตุรพักตรพิมาน"/>
        <s v="ปทุมรัตต์"/>
        <s v="ศรีสมเด็จ"/>
        <s v="สุวรรณภูมิ"/>
        <s v="โพนทราย"/>
        <s v="ธวัชบุรี"/>
        <s v="เมือง"/>
        <s v="เกษตรวิสัย"/>
        <s v="พนมไพร"/>
        <s v="เสลภูมิ"/>
        <s v="ทุ่งเขาหล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7-19T00:00:00"/>
    </cacheField>
    <cacheField name="วันพบผป" numFmtId="14">
      <sharedItems containsSemiMixedTypes="0" containsNonDate="0" containsDate="1" containsString="0" minDate="2021-01-02T00:00:00" maxDate="2021-07-21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29" count="23">
        <n v="22"/>
        <n v="9"/>
        <n v="12"/>
        <n v="21"/>
        <n v="23"/>
        <n v="19"/>
        <n v="26"/>
        <n v="24"/>
        <n v="28"/>
        <n v="7"/>
        <n v="4"/>
        <n v="18"/>
        <n v="27"/>
        <n v="29"/>
        <n v="15"/>
        <n v="2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2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16811"/>
    <s v="26.D.H.F."/>
    <s v="กาญจนา  จารุกขมูล"/>
    <s v="4452423"/>
    <s v="หญิง"/>
    <n v="19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7570"/>
    <s v="26.D.H.F."/>
    <s v="จันสี ภูสังข์"/>
    <m/>
    <s v="หญิง"/>
    <n v="86"/>
    <n v="0"/>
    <s v="เกษตร"/>
    <s v="8"/>
    <x v="0"/>
    <x v="2"/>
    <x v="2"/>
    <x v="2"/>
    <s v="ร้อยเอ็ดธนบุรี"/>
    <d v="2021-02-28T00:00:00"/>
    <d v="2021-03-03T00:00:00"/>
    <m/>
    <d v="2021-01-03T00:00:00"/>
    <x v="1"/>
    <n v="9"/>
  </r>
  <r>
    <n v="14708"/>
    <s v="26.D.H.F."/>
    <s v="ณัฐกร ชาวไร่"/>
    <m/>
    <s v="ชาย"/>
    <n v="1"/>
    <n v="0"/>
    <s v="ไม่ทราบอาชีพ/ในปกครอง"/>
    <s v="105"/>
    <x v="2"/>
    <x v="3"/>
    <x v="3"/>
    <x v="3"/>
    <s v="ร้อยเอ็ดธนบุรี"/>
    <d v="2021-03-22T00:00:00"/>
    <d v="2021-03-25T00:00:00"/>
    <m/>
    <d v="2021-01-03T00:00:00"/>
    <x v="2"/>
    <n v="12"/>
  </r>
  <r>
    <n v="17069"/>
    <s v="26.D.H.F."/>
    <s v="ทรงธรรม บุญหล้า"/>
    <s v="1205745"/>
    <s v="ชาย"/>
    <n v="28"/>
    <n v="4"/>
    <s v="เกษตร"/>
    <s v="4"/>
    <x v="3"/>
    <x v="4"/>
    <x v="4"/>
    <x v="4"/>
    <s v="ร้อยเอ็ด"/>
    <d v="2021-05-28T00:00:00"/>
    <d v="2021-05-31T00:00:00"/>
    <m/>
    <d v="2021-01-03T00:00:00"/>
    <x v="0"/>
    <n v="21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3"/>
    <n v="21"/>
  </r>
  <r>
    <n v="17043"/>
    <s v="26.D.H.F."/>
    <s v="บรรเทิง หลาบคำ"/>
    <s v="5202829"/>
    <s v="ชาย"/>
    <n v="50"/>
    <n v="0"/>
    <s v="เกษตร"/>
    <s v="6"/>
    <x v="4"/>
    <x v="5"/>
    <x v="5"/>
    <x v="1"/>
    <s v="ปทุมรัตต์"/>
    <d v="2021-06-03T00:00:00"/>
    <d v="2021-06-09T00:00:00"/>
    <m/>
    <d v="2021-01-03T00:00:00"/>
    <x v="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4"/>
    <x v="6"/>
    <x v="6"/>
    <x v="5"/>
    <s v="ร้อยเอ็ด"/>
    <d v="2021-05-07T00:00:00"/>
    <d v="2021-05-12T00:00:00"/>
    <m/>
    <d v="2021-01-03T00:00:00"/>
    <x v="5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2"/>
    <x v="7"/>
    <x v="7"/>
    <x v="0"/>
    <s v="จตุรพักตรพิมาน"/>
    <d v="2021-06-25T00:00:00"/>
    <d v="2021-06-29T00:00:00"/>
    <m/>
    <d v="2021-01-03T00:00:00"/>
    <x v="6"/>
    <n v="25"/>
  </r>
  <r>
    <n v="17421"/>
    <s v="26.D.H.F."/>
    <s v="ปุญญพัฒน์ ศรีจันทร์"/>
    <s v="5402550"/>
    <s v="ชาย"/>
    <n v="10"/>
    <n v="0"/>
    <s v="นักเรียน"/>
    <s v="213"/>
    <x v="5"/>
    <x v="8"/>
    <x v="8"/>
    <x v="1"/>
    <s v="ปทุมรัตต์"/>
    <d v="2021-06-09T00:00:00"/>
    <d v="2021-06-14T00:00:00"/>
    <m/>
    <d v="2021-01-03T00:00:00"/>
    <x v="7"/>
    <n v="2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1"/>
    <x v="1"/>
    <x v="1"/>
    <x v="1"/>
    <s v="หนองฮี"/>
    <d v="2021-06-07T00:00:00"/>
    <d v="2021-06-07T00:00:00"/>
    <m/>
    <d v="2021-01-03T00:00:00"/>
    <x v="4"/>
    <n v="23"/>
  </r>
  <r>
    <n v="20183"/>
    <s v="26.D.H.F."/>
    <s v="ภูบดี ฤทธิทักษ์"/>
    <s v="1210106"/>
    <s v="ชาย"/>
    <n v="41"/>
    <n v="6"/>
    <s v="รับจ้าง,กรรมกร"/>
    <s v="5"/>
    <x v="6"/>
    <x v="9"/>
    <x v="9"/>
    <x v="1"/>
    <s v="ร้อยเอ็ด"/>
    <d v="2021-06-26T00:00:00"/>
    <d v="2021-07-01T00:00:00"/>
    <m/>
    <d v="2021-01-03T00:00:00"/>
    <x v="6"/>
    <n v="25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10"/>
    <x v="10"/>
    <x v="3"/>
    <s v="สุวรรณภูมิ"/>
    <d v="2021-03-22T00:00:00"/>
    <d v="2021-03-26T00:00:00"/>
    <m/>
    <d v="2021-01-03T00:00:00"/>
    <x v="2"/>
    <n v="12"/>
  </r>
  <r>
    <n v="20349"/>
    <s v="26.D.H.F."/>
    <s v="ลลิดา  ถนัดค้า"/>
    <s v="5658000"/>
    <s v="หญิง"/>
    <n v="7"/>
    <n v="0"/>
    <s v="นักเรียน"/>
    <s v="153"/>
    <x v="7"/>
    <x v="11"/>
    <x v="8"/>
    <x v="1"/>
    <s v="ปทุมรัตต์"/>
    <d v="2021-07-13T00:00:00"/>
    <d v="2021-07-16T00:00:00"/>
    <m/>
    <d v="2021-01-03T00:00:00"/>
    <x v="8"/>
    <n v="28"/>
  </r>
  <r>
    <n v="18862"/>
    <s v="26.D.H.F."/>
    <s v="วุฒิพงษ์ สีหานาม"/>
    <s v="600200364"/>
    <s v="ชาย"/>
    <n v="25"/>
    <n v="8"/>
    <s v="รับจ้าง,กรรมกร"/>
    <s v="241"/>
    <x v="8"/>
    <x v="12"/>
    <x v="10"/>
    <x v="3"/>
    <s v="สุวรรณภูมิ"/>
    <d v="2021-06-11T00:00:00"/>
    <d v="2021-06-12T00:00:00"/>
    <m/>
    <d v="2021-01-03T00:00:00"/>
    <x v="4"/>
    <n v="23"/>
  </r>
  <r>
    <n v="16457"/>
    <s v="26.D.H.F."/>
    <s v="ศิลปกร สีลา"/>
    <s v="4412697"/>
    <s v="ชาย"/>
    <n v="28"/>
    <n v="0"/>
    <s v="เกษตร"/>
    <s v="28"/>
    <x v="1"/>
    <x v="1"/>
    <x v="1"/>
    <x v="1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6"/>
    <x v="13"/>
    <x v="11"/>
    <x v="6"/>
    <s v="ร้อยเอ็ด"/>
    <d v="2021-02-14T00:00:00"/>
    <d v="2021-02-18T00:00:00"/>
    <m/>
    <d v="2021-01-03T00:00:00"/>
    <x v="9"/>
    <n v="7"/>
  </r>
  <r>
    <n v="4978"/>
    <s v="26.D.H.F."/>
    <s v="สมคิด อเนกศักดิ์"/>
    <s v="746098"/>
    <s v="ชาย"/>
    <n v="42"/>
    <n v="2"/>
    <s v="ค้าขาย"/>
    <s v="27/14"/>
    <x v="4"/>
    <x v="14"/>
    <x v="11"/>
    <x v="6"/>
    <s v="ร้อยเอ็ด"/>
    <d v="2021-01-27T00:00:00"/>
    <d v="2021-01-29T00:00:00"/>
    <m/>
    <d v="2021-01-03T00:00:00"/>
    <x v="10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9"/>
    <x v="15"/>
    <x v="12"/>
    <x v="6"/>
    <s v="ร้อยเอ็ด"/>
    <d v="2021-04-25T00:00:00"/>
    <d v="2021-05-02T00:00:00"/>
    <m/>
    <d v="2021-01-03T00:00:00"/>
    <x v="11"/>
    <n v="17"/>
  </r>
  <r>
    <n v="17532"/>
    <s v="26.D.H.F."/>
    <s v="หฤษติ แท่นอินทร์"/>
    <s v="5712742"/>
    <s v="ชาย"/>
    <n v="13"/>
    <n v="9"/>
    <s v="นักเรียน"/>
    <s v="82"/>
    <x v="2"/>
    <x v="16"/>
    <x v="13"/>
    <x v="0"/>
    <s v="จตุรพักตรพิมาน"/>
    <d v="2021-06-12T00:00:00"/>
    <d v="2021-06-12T00:00:00"/>
    <m/>
    <d v="2021-01-03T00:00:00"/>
    <x v="4"/>
    <n v="23"/>
  </r>
  <r>
    <n v="17420"/>
    <s v="26.D.H.F."/>
    <s v="อรสา ยื่งสุข"/>
    <s v="6003670"/>
    <s v="หญิง"/>
    <n v="28"/>
    <n v="0"/>
    <s v="เกษตร"/>
    <s v="285"/>
    <x v="5"/>
    <x v="8"/>
    <x v="8"/>
    <x v="1"/>
    <s v="ปทุมรัตต์"/>
    <d v="2021-06-06T00:00:00"/>
    <d v="2021-06-13T00:00:00"/>
    <m/>
    <d v="2021-01-03T00:00:00"/>
    <x v="7"/>
    <n v="23"/>
  </r>
  <r>
    <n v="20182"/>
    <s v="26.D.H.F."/>
    <s v="อริสรา ทาทัพไทย"/>
    <s v="644283"/>
    <s v="หญิง"/>
    <n v="14"/>
    <n v="2"/>
    <s v="นักเรียน"/>
    <s v="175"/>
    <x v="0"/>
    <x v="10"/>
    <x v="10"/>
    <x v="3"/>
    <s v="ร้อยเอ็ด"/>
    <d v="2021-06-25T00:00:00"/>
    <d v="2021-06-29T00:00:00"/>
    <m/>
    <d v="2021-01-03T00:00:00"/>
    <x v="6"/>
    <n v="25"/>
  </r>
  <r>
    <n v="16289"/>
    <s v="26.D.H.F."/>
    <s v="อริสา ทุ่งลาด"/>
    <s v="5400046"/>
    <s v="หญิง"/>
    <n v="12"/>
    <n v="8"/>
    <s v="นักเรียน"/>
    <s v="13"/>
    <x v="1"/>
    <x v="7"/>
    <x v="7"/>
    <x v="0"/>
    <s v="จตุรพักตรพิมาน"/>
    <d v="2021-05-28T00:00:00"/>
    <d v="2021-05-31T00:00:00"/>
    <m/>
    <d v="2021-01-03T00:00:00"/>
    <x v="0"/>
    <n v="21"/>
  </r>
  <r>
    <n v="17042"/>
    <s v="66.Dengue fever"/>
    <s v="กนกวรรณ แสนมาลา"/>
    <s v="6202479"/>
    <s v="หญิง"/>
    <n v="12"/>
    <n v="0"/>
    <s v="นักเรียน"/>
    <s v="74"/>
    <x v="10"/>
    <x v="17"/>
    <x v="1"/>
    <x v="1"/>
    <s v="ปทุมรัตต์"/>
    <d v="2021-06-04T00:00:00"/>
    <d v="2021-06-09T00:00:00"/>
    <m/>
    <d v="2021-01-03T00:00:00"/>
    <x v="4"/>
    <n v="22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2"/>
    <x v="7"/>
    <x v="7"/>
    <x v="0"/>
    <s v="จตุรพักตรพิมาน"/>
    <d v="2021-05-22T00:00:00"/>
    <d v="2021-05-25T00:00:00"/>
    <m/>
    <d v="2021-01-03T00:00:00"/>
    <x v="3"/>
    <n v="20"/>
  </r>
  <r>
    <n v="20180"/>
    <s v="66.Dengue fever"/>
    <s v="กุลวุฒิ มานะดี"/>
    <s v="1209004"/>
    <s v="ชาย"/>
    <n v="23"/>
    <n v="8"/>
    <s v="รับจ้าง,กรรมกร"/>
    <s v="157"/>
    <x v="5"/>
    <x v="18"/>
    <x v="14"/>
    <x v="6"/>
    <s v="ร้อยเอ็ด"/>
    <d v="2021-06-22T00:00:00"/>
    <d v="2021-06-27T00:00:00"/>
    <m/>
    <d v="2021-01-03T00:00:00"/>
    <x v="6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5"/>
    <x v="8"/>
    <x v="8"/>
    <x v="1"/>
    <s v="ปทุมรัตต์"/>
    <d v="2021-06-07T00:00:00"/>
    <d v="2021-06-08T00:00:00"/>
    <m/>
    <d v="2021-01-03T00:00:00"/>
    <x v="4"/>
    <n v="23"/>
  </r>
  <r>
    <n v="19333"/>
    <s v="66.Dengue fever"/>
    <s v="ขัตติยา บุญชม"/>
    <m/>
    <s v="หญิง"/>
    <n v="29"/>
    <n v="0"/>
    <s v="รับจ้าง,กรรมกร"/>
    <s v="212"/>
    <x v="8"/>
    <x v="12"/>
    <x v="10"/>
    <x v="3"/>
    <s v="ร้อยเอ็ดธนบุรี"/>
    <d v="2021-07-03T00:00:00"/>
    <d v="2021-07-05T00:00:00"/>
    <m/>
    <d v="2021-01-03T00:00:00"/>
    <x v="12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1"/>
    <x v="7"/>
    <x v="7"/>
    <x v="0"/>
    <s v="จตุรพักตรพิมาน"/>
    <d v="2021-06-18T00:00:00"/>
    <d v="2021-06-18T00:00:00"/>
    <m/>
    <d v="2021-01-03T00:00:00"/>
    <x v="7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1"/>
    <x v="7"/>
    <x v="7"/>
    <x v="0"/>
    <s v="จตุรพักตรพิมาน"/>
    <d v="2021-06-15T00:00:00"/>
    <d v="2021-06-18T00:00:00"/>
    <m/>
    <d v="2021-01-03T00:00:00"/>
    <x v="7"/>
    <n v="24"/>
  </r>
  <r>
    <n v="20284"/>
    <s v="66.Dengue fever"/>
    <s v="จักราวุธ สหะขันธ์"/>
    <s v="5607574"/>
    <s v="ชาย"/>
    <n v="13"/>
    <n v="5"/>
    <s v="นักเรียน"/>
    <s v="143"/>
    <x v="1"/>
    <x v="16"/>
    <x v="13"/>
    <x v="0"/>
    <s v="จตุรพักตรพิมาน"/>
    <d v="2021-07-14T00:00:00"/>
    <d v="2021-07-19T00:00:00"/>
    <m/>
    <d v="2021-01-03T00:00:00"/>
    <x v="13"/>
    <n v="28"/>
  </r>
  <r>
    <n v="17159"/>
    <s v="66.Dengue fever"/>
    <s v="จิรัชญา ยอดดี"/>
    <s v="5602794"/>
    <s v="หญิง"/>
    <n v="19"/>
    <n v="11"/>
    <s v="นักเรียน"/>
    <s v="20"/>
    <x v="7"/>
    <x v="19"/>
    <x v="15"/>
    <x v="0"/>
    <s v="จตุรพักตรพิมาน"/>
    <d v="2021-06-01T00:00:00"/>
    <d v="2021-06-11T00:00:00"/>
    <m/>
    <d v="2021-01-03T00:00:00"/>
    <x v="4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11"/>
    <x v="7"/>
    <x v="7"/>
    <x v="0"/>
    <s v="จตุรพักตรพิมาน"/>
    <d v="2021-06-07T00:00:00"/>
    <d v="2021-06-11T00:00:00"/>
    <m/>
    <d v="2021-01-03T00:00:00"/>
    <x v="4"/>
    <n v="23"/>
  </r>
  <r>
    <n v="19591"/>
    <s v="66.Dengue fever"/>
    <s v="ชลนิชา ใจร้าย"/>
    <s v="6104048"/>
    <s v="หญิง"/>
    <n v="13"/>
    <n v="8"/>
    <s v="นักเรียน"/>
    <s v="80"/>
    <x v="2"/>
    <x v="16"/>
    <x v="13"/>
    <x v="0"/>
    <s v="เมืองสรวง"/>
    <d v="2021-06-23T00:00:00"/>
    <d v="2021-06-28T00:00:00"/>
    <m/>
    <d v="2021-01-03T00:00:00"/>
    <x v="6"/>
    <n v="25"/>
  </r>
  <r>
    <n v="19647"/>
    <s v="66.Dengue fever"/>
    <s v="ชินภัทร  ถาภูงา"/>
    <s v="5658163"/>
    <s v="ชาย"/>
    <n v="7"/>
    <n v="0"/>
    <s v="นักเรียน"/>
    <s v="108"/>
    <x v="1"/>
    <x v="20"/>
    <x v="16"/>
    <x v="1"/>
    <s v="ปทุมรัตต์"/>
    <d v="2021-07-03T00:00:00"/>
    <d v="2021-07-07T00:00:00"/>
    <m/>
    <d v="2021-01-03T00:00:00"/>
    <x v="12"/>
    <n v="26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8"/>
    <x v="21"/>
    <x v="17"/>
    <x v="7"/>
    <s v="จุรีเวช"/>
    <d v="2021-05-18T00:00:00"/>
    <d v="2021-05-25T00:00:00"/>
    <m/>
    <d v="2021-01-03T00:00:00"/>
    <x v="3"/>
    <n v="20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0"/>
    <x v="22"/>
    <x v="18"/>
    <x v="6"/>
    <s v="ร้อยเอ็ด"/>
    <d v="2021-06-12T00:00:00"/>
    <d v="2021-06-19T00:00:00"/>
    <m/>
    <d v="2021-01-03T00:00:00"/>
    <x v="7"/>
    <n v="23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2"/>
    <x v="23"/>
    <x v="11"/>
    <x v="6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24"/>
    <x v="19"/>
    <x v="8"/>
    <s v="สุวรรณภูมิ"/>
    <d v="2021-04-09T00:00:00"/>
    <d v="2021-04-13T00:00:00"/>
    <m/>
    <d v="2021-01-03T00:00:00"/>
    <x v="14"/>
    <n v="14"/>
  </r>
  <r>
    <n v="20184"/>
    <s v="66.Dengue fever"/>
    <s v="ณัฐวะรา น้อยวิบล"/>
    <s v="808625"/>
    <s v="หญิง"/>
    <n v="10"/>
    <n v="8"/>
    <s v="นักเรียน"/>
    <s v="7"/>
    <x v="12"/>
    <x v="25"/>
    <x v="18"/>
    <x v="6"/>
    <s v="ร้อยเอ็ด"/>
    <d v="2021-06-30T00:00:00"/>
    <d v="2021-07-03T00:00:00"/>
    <m/>
    <d v="2021-01-03T00:00:00"/>
    <x v="6"/>
    <n v="26"/>
  </r>
  <r>
    <n v="18403"/>
    <s v="66.Dengue fever"/>
    <s v="ดวงฤดี ศรีรักษา"/>
    <s v="5510618"/>
    <s v="หญิง"/>
    <n v="20"/>
    <n v="3"/>
    <s v="นักเรียน"/>
    <s v="117"/>
    <x v="4"/>
    <x v="7"/>
    <x v="7"/>
    <x v="0"/>
    <s v="จตุรพักตรพิมาน"/>
    <d v="2021-06-21T00:00:00"/>
    <d v="2021-06-23T00:00:00"/>
    <m/>
    <d v="2021-01-03T00:00:00"/>
    <x v="15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4"/>
    <x v="7"/>
    <x v="7"/>
    <x v="0"/>
    <s v="จตุรพักตรพิมาน"/>
    <d v="2021-06-25T00:00:00"/>
    <d v="2021-06-29T00:00:00"/>
    <m/>
    <d v="2021-01-03T00:00:00"/>
    <x v="6"/>
    <n v="25"/>
  </r>
  <r>
    <n v="181"/>
    <s v="66.Dengue fever"/>
    <s v="ธณัฐพงศ์ สิงห์คง"/>
    <s v="5710647"/>
    <s v="ชาย"/>
    <n v="17"/>
    <n v="11"/>
    <s v="นักเรียน"/>
    <s v="179"/>
    <x v="10"/>
    <x v="7"/>
    <x v="7"/>
    <x v="0"/>
    <s v="จตุรพักตรพิมาน"/>
    <d v="2021-01-04T00:00:00"/>
    <d v="2021-01-04T00:00:00"/>
    <m/>
    <d v="2021-01-03T00:00:00"/>
    <x v="16"/>
    <n v="1"/>
  </r>
  <r>
    <n v="15010"/>
    <s v="66.Dengue fever"/>
    <s v="ธีรภัทร์ เนาวะดี"/>
    <s v="580003469"/>
    <s v="ชาย"/>
    <n v="6"/>
    <n v="3"/>
    <s v="นักเรียน"/>
    <s v="5"/>
    <x v="8"/>
    <x v="26"/>
    <x v="20"/>
    <x v="7"/>
    <s v="จุรีเวช"/>
    <d v="2021-05-11T00:00:00"/>
    <d v="2021-05-15T00:00:00"/>
    <m/>
    <d v="2021-01-03T00:00:00"/>
    <x v="5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27"/>
    <x v="21"/>
    <x v="5"/>
    <s v="ธวัชบุรี"/>
    <d v="2021-06-13T00:00:00"/>
    <d v="2021-06-18T00:00:00"/>
    <m/>
    <d v="2021-01-03T00:00:00"/>
    <x v="7"/>
    <n v="24"/>
  </r>
  <r>
    <n v="19020"/>
    <s v="66.Dengue fever"/>
    <s v="นฤมล หานุสิงห์"/>
    <s v="5410274"/>
    <s v="หญิง"/>
    <n v="9"/>
    <n v="8"/>
    <s v="นักเรียน"/>
    <s v="29"/>
    <x v="13"/>
    <x v="7"/>
    <x v="7"/>
    <x v="0"/>
    <s v="จตุรพักตรพิมาน"/>
    <d v="2021-06-25T00:00:00"/>
    <d v="2021-06-29T00:00:00"/>
    <m/>
    <d v="2021-01-03T00:00:00"/>
    <x v="6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4"/>
    <x v="28"/>
    <x v="22"/>
    <x v="5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12"/>
    <x v="29"/>
    <x v="3"/>
    <x v="3"/>
    <s v="สุวรรณภูมิ"/>
    <d v="2021-05-23T00:00:00"/>
    <d v="2021-05-27T00:00:00"/>
    <m/>
    <d v="2021-01-03T00:00:00"/>
    <x v="3"/>
    <n v="21"/>
  </r>
  <r>
    <n v="20428"/>
    <s v="66.Dengue fever"/>
    <s v="ประสิทธิ์  โต่นวุธ"/>
    <s v="6201104"/>
    <s v="ชาย"/>
    <n v="37"/>
    <n v="0"/>
    <s v="เกษตร"/>
    <s v="28"/>
    <x v="8"/>
    <x v="30"/>
    <x v="1"/>
    <x v="1"/>
    <s v="ปทุมรัตต์"/>
    <d v="2021-07-18T00:00:00"/>
    <d v="2021-07-20T00:00:00"/>
    <m/>
    <d v="2021-01-03T00:00:00"/>
    <x v="13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8"/>
    <x v="31"/>
    <x v="23"/>
    <x v="5"/>
    <s v="ร้อยเอ็ด"/>
    <d v="2021-05-28T00:00:00"/>
    <d v="2021-06-03T00:00:00"/>
    <m/>
    <d v="2021-01-03T00:00:00"/>
    <x v="0"/>
    <n v="2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12"/>
    <x v="32"/>
    <x v="11"/>
    <x v="6"/>
    <s v="ร้อยเอ็ด"/>
    <d v="2021-02-22T00:00:00"/>
    <d v="2021-02-25T00:00:00"/>
    <m/>
    <d v="2021-01-03T00:00:00"/>
    <x v="17"/>
    <n v="8"/>
  </r>
  <r>
    <n v="18627"/>
    <s v="66.Dengue fever"/>
    <s v="พัชรา เกตุไทย"/>
    <s v="5703786"/>
    <s v="หญิง"/>
    <n v="38"/>
    <n v="9"/>
    <s v="รับจ้าง,กรรมกร"/>
    <s v="366"/>
    <x v="5"/>
    <x v="33"/>
    <x v="7"/>
    <x v="0"/>
    <s v="จตุรพักตรพิมาน"/>
    <d v="2021-06-24T00:00:00"/>
    <d v="2021-06-25T00:00:00"/>
    <m/>
    <d v="2021-01-03T00:00:00"/>
    <x v="15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6"/>
    <x v="34"/>
    <x v="8"/>
    <x v="1"/>
    <s v="ปทุมรัตต์"/>
    <d v="2021-03-20T00:00:00"/>
    <d v="2021-03-23T00:00:00"/>
    <m/>
    <d v="2021-01-03T00:00:00"/>
    <x v="2"/>
    <n v="11"/>
  </r>
  <r>
    <n v="1200"/>
    <s v="66.Dengue fever"/>
    <s v="พีรดา วันทา"/>
    <s v="5705971"/>
    <s v="หญิง"/>
    <n v="6"/>
    <n v="10"/>
    <s v="นักเรียน"/>
    <s v="39"/>
    <x v="2"/>
    <x v="7"/>
    <x v="7"/>
    <x v="0"/>
    <s v="จตุรพักตรพิมาน"/>
    <d v="2021-01-13T00:00:00"/>
    <d v="2021-01-14T00:00:00"/>
    <m/>
    <d v="2021-01-03T00:00:00"/>
    <x v="18"/>
    <n v="2"/>
  </r>
  <r>
    <n v="17422"/>
    <s v="66.Dengue fever"/>
    <s v="พีระพัฒน์ บุญยะวุฒิ"/>
    <s v="4803624"/>
    <s v="ชาย"/>
    <n v="16"/>
    <n v="0"/>
    <s v="นักเรียน"/>
    <s v="213"/>
    <x v="5"/>
    <x v="8"/>
    <x v="8"/>
    <x v="1"/>
    <s v="ปทุมรัตต์"/>
    <d v="2021-06-11T00:00:00"/>
    <d v="2021-06-13T00:00:00"/>
    <m/>
    <d v="2021-01-03T00:00:00"/>
    <x v="7"/>
    <n v="23"/>
  </r>
  <r>
    <n v="7935"/>
    <s v="66.Dengue fever"/>
    <s v="พุทธนันท์  ดีแก้ว"/>
    <s v="5656936"/>
    <s v="ชาย"/>
    <n v="9"/>
    <n v="0"/>
    <s v="นักเรียน"/>
    <s v="26"/>
    <x v="6"/>
    <x v="34"/>
    <x v="8"/>
    <x v="1"/>
    <s v="ปทุมรัตต์"/>
    <d v="2021-03-04T00:00:00"/>
    <d v="2021-03-08T00:00:00"/>
    <m/>
    <d v="2021-01-03T00:00:00"/>
    <x v="19"/>
    <n v="9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7"/>
    <x v="11"/>
    <x v="8"/>
    <x v="1"/>
    <s v="ปทุมรัตต์"/>
    <d v="2021-06-02T00:00:00"/>
    <d v="2021-06-05T00:00:00"/>
    <m/>
    <d v="2021-01-03T00:00:00"/>
    <x v="0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5"/>
    <x v="18"/>
    <x v="14"/>
    <x v="6"/>
    <s v="ร้อยเอ็ด"/>
    <d v="2021-06-20T00:00:00"/>
    <d v="2021-06-23T00:00:00"/>
    <m/>
    <d v="2021-01-03T00:00:00"/>
    <x v="15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14"/>
    <x v="35"/>
    <x v="1"/>
    <x v="1"/>
    <s v="ปทุมรัตต์"/>
    <d v="2021-07-05T00:00:00"/>
    <d v="2021-07-08T00:00:00"/>
    <m/>
    <d v="2021-01-03T00:00:00"/>
    <x v="12"/>
    <n v="27"/>
  </r>
  <r>
    <n v="13681"/>
    <s v="66.Dengue fever"/>
    <s v="มนตรี ไชยนต์"/>
    <m/>
    <s v="ชาย"/>
    <n v="44"/>
    <n v="0"/>
    <s v="เกษตร"/>
    <s v="14"/>
    <x v="13"/>
    <x v="36"/>
    <x v="24"/>
    <x v="9"/>
    <s v="เสลภูมิ"/>
    <d v="2021-04-16T00:00:00"/>
    <d v="2021-04-23T00:00:00"/>
    <m/>
    <d v="2021-01-03T00:00:00"/>
    <x v="20"/>
    <n v="15"/>
  </r>
  <r>
    <n v="13654"/>
    <s v="66.Dengue fever"/>
    <s v="มิณชญา ทองเฟื่อง"/>
    <s v="000160543"/>
    <s v="หญิง"/>
    <n v="10"/>
    <n v="11"/>
    <s v="นักเรียน"/>
    <s v="250"/>
    <x v="1"/>
    <x v="37"/>
    <x v="25"/>
    <x v="9"/>
    <s v="เสลภูมิ"/>
    <d v="2021-04-23T00:00:00"/>
    <d v="2021-04-23T00:00:00"/>
    <m/>
    <d v="2021-01-03T00:00:00"/>
    <x v="20"/>
    <n v="16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38"/>
    <x v="1"/>
    <x v="1"/>
    <s v="ปทุมรัตต์"/>
    <d v="2021-06-28T00:00:00"/>
    <d v="2021-07-02T00:00:00"/>
    <m/>
    <d v="2021-01-03T00:00:00"/>
    <x v="6"/>
    <n v="26"/>
  </r>
  <r>
    <n v="16812"/>
    <s v="66.Dengue fever"/>
    <s v="รัชพล   ตลุ่มมุข"/>
    <s v="5304913"/>
    <s v="ชาย"/>
    <n v="11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6"/>
    <n v="26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5"/>
    <x v="39"/>
    <x v="21"/>
    <x v="5"/>
    <s v="ร้อยเอ็ด"/>
    <d v="2021-06-05T00:00:00"/>
    <d v="2021-06-08T00:00:00"/>
    <m/>
    <d v="2021-01-03T00:00:00"/>
    <x v="4"/>
    <n v="22"/>
  </r>
  <r>
    <n v="15791"/>
    <s v="66.Dengue fever"/>
    <s v="วริษฐา โพธิ์สิงห์"/>
    <m/>
    <s v="หญิง"/>
    <n v="7"/>
    <n v="0"/>
    <s v="นักเรียน"/>
    <s v="169"/>
    <x v="4"/>
    <x v="40"/>
    <x v="26"/>
    <x v="9"/>
    <s v="เสลภูมิ"/>
    <d v="2021-05-18T00:00:00"/>
    <d v="2021-05-23T00:00:00"/>
    <m/>
    <d v="2021-01-03T00:00:00"/>
    <x v="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7"/>
    <x v="19"/>
    <x v="15"/>
    <x v="0"/>
    <s v="จตุรพักตรพิมาน"/>
    <d v="2021-05-25T00:00:00"/>
    <d v="2021-05-28T00:00:00"/>
    <m/>
    <d v="2021-01-03T00:00:00"/>
    <x v="3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6"/>
    <x v="41"/>
    <x v="14"/>
    <x v="6"/>
    <s v="ร้อยเอ็ด"/>
    <d v="2021-06-06T00:00:00"/>
    <d v="2021-07-07T00:00:00"/>
    <m/>
    <d v="2021-01-03T00:00:00"/>
    <x v="12"/>
    <n v="23"/>
  </r>
  <r>
    <n v="18861"/>
    <s v="66.Dengue fever"/>
    <s v="วิภาวี บุตรกัณหา"/>
    <s v="510140988"/>
    <s v="หญิง"/>
    <n v="20"/>
    <n v="6"/>
    <s v="นักเรียน"/>
    <s v="69"/>
    <x v="8"/>
    <x v="12"/>
    <x v="10"/>
    <x v="3"/>
    <s v="สุวรรณภูมิ"/>
    <d v="2021-06-07T00:00:00"/>
    <d v="2021-06-10T00:00:00"/>
    <m/>
    <d v="2021-01-03T00:00:00"/>
    <x v="4"/>
    <n v="23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3"/>
    <x v="42"/>
    <x v="11"/>
    <x v="6"/>
    <s v="จุรีเวช"/>
    <d v="2021-06-12T00:00:00"/>
    <d v="2021-06-19T00:00:00"/>
    <m/>
    <d v="2021-01-03T00:00:00"/>
    <x v="7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14"/>
    <x v="43"/>
    <x v="20"/>
    <x v="7"/>
    <s v="เกษตรวิสัย"/>
    <d v="2021-01-01T00:00:00"/>
    <d v="2021-01-02T00:00:00"/>
    <m/>
    <d v="2021-01-03T00:00:00"/>
    <x v="21"/>
    <n v="0"/>
  </r>
  <r>
    <n v="19379"/>
    <s v="66.Dengue fever"/>
    <s v="สหัสชัย วิชุมา"/>
    <s v="5403930"/>
    <s v="ชาย"/>
    <n v="21"/>
    <n v="4"/>
    <s v="นักเรียน"/>
    <s v="101"/>
    <x v="1"/>
    <x v="16"/>
    <x v="13"/>
    <x v="0"/>
    <s v="จตุรพักตรพิมาน"/>
    <d v="2021-07-02T00:00:00"/>
    <d v="2021-07-05T00:00:00"/>
    <m/>
    <d v="2021-01-03T00:00:00"/>
    <x v="12"/>
    <n v="26"/>
  </r>
  <r>
    <n v="10445"/>
    <s v="66.Dengue fever"/>
    <s v="สุรนนท์ แสงภารา"/>
    <s v="6400755"/>
    <s v="ชาย"/>
    <n v="25"/>
    <n v="9"/>
    <s v="ข้าราชการ"/>
    <s v="52/1"/>
    <x v="4"/>
    <x v="7"/>
    <x v="7"/>
    <x v="0"/>
    <s v="จตุรพักตรพิมาน"/>
    <d v="2021-03-25T00:00:00"/>
    <d v="2021-03-29T00:00:00"/>
    <m/>
    <d v="2021-01-03T00:00:00"/>
    <x v="22"/>
    <n v="12"/>
  </r>
  <r>
    <n v="17070"/>
    <s v="66.Dengue fever"/>
    <s v="สุวนันท์ ตรีกุล"/>
    <s v="886252"/>
    <s v="หญิง"/>
    <n v="8"/>
    <n v="11"/>
    <s v="นักเรียน"/>
    <s v="47"/>
    <x v="4"/>
    <x v="28"/>
    <x v="22"/>
    <x v="5"/>
    <s v="ร้อยเอ็ด"/>
    <d v="2021-05-30T00:00:00"/>
    <d v="2021-06-01T00:00:00"/>
    <m/>
    <d v="2021-01-03T00:00:00"/>
    <x v="0"/>
    <n v="22"/>
  </r>
  <r>
    <n v="20419"/>
    <s v="66.Dengue fever"/>
    <s v="สุวิทย์ มังสระคู"/>
    <s v="000004397"/>
    <s v="ชาย"/>
    <n v="32"/>
    <n v="3"/>
    <s v="เกษตร"/>
    <s v="147"/>
    <x v="4"/>
    <x v="44"/>
    <x v="27"/>
    <x v="10"/>
    <s v="ทุ่งเขาหลวง"/>
    <d v="2021-07-12T00:00:00"/>
    <d v="2021-07-16T00:00:00"/>
    <m/>
    <d v="2021-01-03T00:00:00"/>
    <x v="8"/>
    <n v="28"/>
  </r>
  <r>
    <n v="18626"/>
    <s v="66.Dengue fever"/>
    <s v="หนึ่งธิดา สิมวิเศษ"/>
    <s v="5504632"/>
    <s v="หญิง"/>
    <n v="9"/>
    <n v="1"/>
    <s v="นักเรียน"/>
    <s v="15/2"/>
    <x v="11"/>
    <x v="7"/>
    <x v="7"/>
    <x v="0"/>
    <s v="จตุรพักตรพิมาน"/>
    <d v="2021-06-24T00:00:00"/>
    <d v="2021-06-25T00:00:00"/>
    <m/>
    <d v="2021-01-03T00:00:00"/>
    <x v="15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2"/>
    <x v="16"/>
    <x v="13"/>
    <x v="0"/>
    <s v="จตุรพักตรพิมาน"/>
    <d v="2021-06-11T00:00:00"/>
    <d v="2021-06-11T00:00:00"/>
    <m/>
    <d v="2021-01-03T00:00:00"/>
    <x v="4"/>
    <n v="23"/>
  </r>
  <r>
    <n v="20285"/>
    <s v="66.Dengue fever"/>
    <s v="อรวรรณ จันคติ"/>
    <s v="5404461"/>
    <s v="หญิง"/>
    <n v="27"/>
    <n v="6"/>
    <s v="เกษตร"/>
    <s v="79/1"/>
    <x v="4"/>
    <x v="45"/>
    <x v="0"/>
    <x v="0"/>
    <s v="จตุรพักตรพิมาน"/>
    <d v="2021-07-14T00:00:00"/>
    <d v="2021-07-19T00:00:00"/>
    <m/>
    <d v="2021-01-03T00:00:00"/>
    <x v="13"/>
    <n v="28"/>
  </r>
  <r>
    <n v="20186"/>
    <s v="66.Dengue fever"/>
    <s v="อริสรา วิทมาสิงห์"/>
    <s v="801221"/>
    <s v="หญิง"/>
    <n v="10"/>
    <n v="10"/>
    <s v="นักเรียน"/>
    <s v="34"/>
    <x v="14"/>
    <x v="46"/>
    <x v="28"/>
    <x v="6"/>
    <s v="ร้อยเอ็ด"/>
    <d v="2021-06-07T00:00:00"/>
    <d v="2021-07-12T00:00:00"/>
    <m/>
    <d v="2021-01-03T00:00:00"/>
    <x v="8"/>
    <n v="23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47"/>
    <x v="29"/>
    <x v="0"/>
    <s v="จตุรพักตรพิมาน"/>
    <d v="2021-06-14T00:00:00"/>
    <d v="2021-06-14T00:00:00"/>
    <m/>
    <d v="2021-01-03T00:00:00"/>
    <x v="7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5"/>
    <x v="48"/>
    <x v="1"/>
    <x v="1"/>
    <s v="ปทุมรัตต์"/>
    <d v="2021-06-01T00:00:00"/>
    <d v="2021-06-03T00:00:00"/>
    <m/>
    <d v="2021-01-03T00:00:00"/>
    <x v="0"/>
    <n v="22"/>
  </r>
  <r>
    <n v="17886"/>
    <s v="66.Dengue fever"/>
    <s v="อุบล เล็กศิริ"/>
    <s v="5708202"/>
    <s v="หญิง"/>
    <n v="47"/>
    <n v="11"/>
    <s v="รับจ้าง,กรรมกร"/>
    <s v="191"/>
    <x v="11"/>
    <x v="7"/>
    <x v="7"/>
    <x v="0"/>
    <s v="จตุรพักตรพิมาน"/>
    <d v="2021-06-17T00:00:00"/>
    <d v="2021-06-18T00:00:00"/>
    <m/>
    <d v="2021-01-03T00:00:00"/>
    <x v="7"/>
    <n v="24"/>
  </r>
  <r>
    <n v="1231"/>
    <s v="66.Dengue fever"/>
    <s v="ไอรดา  พันธ์ผะกา"/>
    <s v="61001892"/>
    <s v="หญิง"/>
    <n v="12"/>
    <n v="0"/>
    <s v="นักเรียน"/>
    <s v="87"/>
    <x v="6"/>
    <x v="34"/>
    <x v="8"/>
    <x v="1"/>
    <s v="ปทุมรัตต์"/>
    <d v="2021-01-10T00:00:00"/>
    <d v="2021-01-13T00:00:00"/>
    <m/>
    <d v="2021-01-03T00:00:00"/>
    <x v="18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A9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5"/>
        <item x="0"/>
        <item x="14"/>
        <item x="1"/>
        <item x="13"/>
        <item x="4"/>
        <item x="6"/>
        <item x="12"/>
        <item x="7"/>
        <item x="3"/>
        <item x="8"/>
        <item x="15"/>
        <item x="10"/>
        <item x="11"/>
        <item x="2"/>
        <item x="9"/>
        <item t="default"/>
      </items>
    </pivotField>
    <pivotField axis="axisRow" compact="0" outline="0" subtotalTop="0" showAll="0" includeNewItemsInFilter="1" sortType="ascending">
      <items count="50">
        <item x="16"/>
        <item x="28"/>
        <item x="10"/>
        <item x="2"/>
        <item x="39"/>
        <item x="12"/>
        <item x="18"/>
        <item x="40"/>
        <item x="20"/>
        <item x="36"/>
        <item x="11"/>
        <item x="32"/>
        <item x="0"/>
        <item x="9"/>
        <item x="35"/>
        <item x="45"/>
        <item x="25"/>
        <item x="17"/>
        <item x="38"/>
        <item x="8"/>
        <item x="48"/>
        <item x="21"/>
        <item x="23"/>
        <item x="26"/>
        <item x="29"/>
        <item x="3"/>
        <item x="27"/>
        <item x="47"/>
        <item x="6"/>
        <item x="13"/>
        <item x="46"/>
        <item x="14"/>
        <item x="5"/>
        <item x="37"/>
        <item x="34"/>
        <item x="42"/>
        <item x="4"/>
        <item x="24"/>
        <item x="15"/>
        <item x="41"/>
        <item x="30"/>
        <item x="43"/>
        <item x="31"/>
        <item x="19"/>
        <item x="22"/>
        <item x="44"/>
        <item x="33"/>
        <item x="7"/>
        <item x="1"/>
        <item t="default"/>
      </items>
    </pivotField>
    <pivotField axis="axisRow" compact="0" outline="0" subtotalTop="0" showAll="0" includeNewItemsInFilter="1" sortType="descending">
      <items count="31">
        <item x="7"/>
        <item x="13"/>
        <item x="0"/>
        <item x="15"/>
        <item x="29"/>
        <item x="11"/>
        <item x="14"/>
        <item x="18"/>
        <item x="12"/>
        <item x="28"/>
        <item x="1"/>
        <item x="2"/>
        <item x="3"/>
        <item x="4"/>
        <item x="5"/>
        <item x="6"/>
        <item x="8"/>
        <item x="9"/>
        <item x="10"/>
        <item x="16"/>
        <item x="17"/>
        <item x="19"/>
        <item x="20"/>
        <item x="21"/>
        <item x="22"/>
        <item x="23"/>
        <item x="24"/>
        <item x="25"/>
        <item x="26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2">
        <item x="7"/>
        <item x="0"/>
        <item x="10"/>
        <item x="5"/>
        <item x="1"/>
        <item x="8"/>
        <item x="4"/>
        <item x="6"/>
        <item x="2"/>
        <item x="3"/>
        <item x="9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4">
        <item x="21"/>
        <item x="16"/>
        <item x="18"/>
        <item x="10"/>
        <item x="9"/>
        <item x="17"/>
        <item x="1"/>
        <item x="19"/>
        <item x="2"/>
        <item x="22"/>
        <item x="14"/>
        <item x="20"/>
        <item x="11"/>
        <item x="5"/>
        <item x="3"/>
        <item x="0"/>
        <item x="4"/>
        <item x="7"/>
        <item x="15"/>
        <item x="6"/>
        <item x="12"/>
        <item x="8"/>
        <item x="13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91">
    <i>
      <x/>
      <x v="22"/>
      <x v="23"/>
    </i>
    <i r="2">
      <x v="41"/>
    </i>
    <i t="default" r="1">
      <x v="22"/>
    </i>
    <i r="1">
      <x v="20"/>
      <x v="21"/>
    </i>
    <i t="default" r="1">
      <x v="20"/>
    </i>
    <i t="default">
      <x/>
    </i>
    <i>
      <x v="1"/>
      <x/>
      <x v="46"/>
    </i>
    <i r="2">
      <x v="47"/>
    </i>
    <i t="default" r="1">
      <x/>
    </i>
    <i r="1">
      <x v="1"/>
      <x/>
    </i>
    <i t="default" r="1">
      <x v="1"/>
    </i>
    <i r="1">
      <x v="2"/>
      <x v="12"/>
    </i>
    <i r="2">
      <x v="15"/>
    </i>
    <i t="default" r="1">
      <x v="2"/>
    </i>
    <i r="1">
      <x v="3"/>
      <x v="43"/>
    </i>
    <i t="default" r="1">
      <x v="3"/>
    </i>
    <i r="1">
      <x v="4"/>
      <x v="27"/>
    </i>
    <i t="default" r="1">
      <x v="4"/>
    </i>
    <i t="default">
      <x v="1"/>
    </i>
    <i>
      <x v="2"/>
      <x v="29"/>
      <x v="45"/>
    </i>
    <i t="default" r="1">
      <x v="29"/>
    </i>
    <i t="default">
      <x v="2"/>
    </i>
    <i>
      <x v="3"/>
      <x v="24"/>
      <x v="1"/>
    </i>
    <i t="default" r="1">
      <x v="24"/>
    </i>
    <i r="1">
      <x v="23"/>
      <x v="4"/>
    </i>
    <i r="2">
      <x v="26"/>
    </i>
    <i t="default" r="1">
      <x v="23"/>
    </i>
    <i r="1">
      <x v="25"/>
      <x v="42"/>
    </i>
    <i t="default" r="1">
      <x v="25"/>
    </i>
    <i r="1">
      <x v="15"/>
      <x v="28"/>
    </i>
    <i t="default" r="1">
      <x v="15"/>
    </i>
    <i t="default">
      <x v="3"/>
    </i>
    <i>
      <x v="4"/>
      <x v="10"/>
      <x v="14"/>
    </i>
    <i r="2">
      <x v="17"/>
    </i>
    <i r="2">
      <x v="18"/>
    </i>
    <i r="2">
      <x v="20"/>
    </i>
    <i r="2">
      <x v="40"/>
    </i>
    <i r="2">
      <x v="48"/>
    </i>
    <i t="default" r="1">
      <x v="10"/>
    </i>
    <i r="1">
      <x v="16"/>
      <x v="10"/>
    </i>
    <i r="2">
      <x v="19"/>
    </i>
    <i r="2">
      <x v="34"/>
    </i>
    <i t="default" r="1">
      <x v="16"/>
    </i>
    <i r="1">
      <x v="14"/>
      <x v="32"/>
    </i>
    <i t="default" r="1">
      <x v="14"/>
    </i>
    <i r="1">
      <x v="19"/>
      <x v="8"/>
    </i>
    <i t="default" r="1">
      <x v="19"/>
    </i>
    <i r="1">
      <x v="17"/>
      <x v="13"/>
    </i>
    <i t="default" r="1">
      <x v="17"/>
    </i>
    <i t="default">
      <x v="4"/>
    </i>
    <i>
      <x v="5"/>
      <x v="21"/>
      <x v="37"/>
    </i>
    <i t="default" r="1">
      <x v="21"/>
    </i>
    <i t="default">
      <x v="5"/>
    </i>
    <i>
      <x v="6"/>
      <x v="13"/>
      <x v="36"/>
    </i>
    <i t="default" r="1">
      <x v="13"/>
    </i>
    <i t="default">
      <x v="6"/>
    </i>
    <i>
      <x v="7"/>
      <x v="5"/>
      <x v="11"/>
    </i>
    <i r="2">
      <x v="22"/>
    </i>
    <i r="2">
      <x v="29"/>
    </i>
    <i r="2">
      <x v="31"/>
    </i>
    <i r="2">
      <x v="35"/>
    </i>
    <i t="default" r="1">
      <x v="5"/>
    </i>
    <i r="1">
      <x v="6"/>
      <x v="6"/>
    </i>
    <i r="2">
      <x v="39"/>
    </i>
    <i t="default" r="1">
      <x v="6"/>
    </i>
    <i r="1">
      <x v="7"/>
      <x v="16"/>
    </i>
    <i r="2">
      <x v="44"/>
    </i>
    <i t="default" r="1">
      <x v="7"/>
    </i>
    <i r="1">
      <x v="9"/>
      <x v="30"/>
    </i>
    <i t="default" r="1">
      <x v="9"/>
    </i>
    <i r="1">
      <x v="8"/>
      <x v="38"/>
    </i>
    <i t="default" r="1">
      <x v="8"/>
    </i>
    <i t="default">
      <x v="7"/>
    </i>
    <i>
      <x v="8"/>
      <x v="11"/>
      <x v="3"/>
    </i>
    <i t="default" r="1">
      <x v="11"/>
    </i>
    <i t="default">
      <x v="8"/>
    </i>
    <i>
      <x v="9"/>
      <x v="18"/>
      <x v="2"/>
    </i>
    <i r="2">
      <x v="5"/>
    </i>
    <i t="default" r="1">
      <x v="18"/>
    </i>
    <i r="1">
      <x v="12"/>
      <x v="24"/>
    </i>
    <i r="2">
      <x v="25"/>
    </i>
    <i t="default" r="1">
      <x v="12"/>
    </i>
    <i t="default">
      <x v="9"/>
    </i>
    <i>
      <x v="10"/>
      <x v="26"/>
      <x v="9"/>
    </i>
    <i t="default" r="1">
      <x v="26"/>
    </i>
    <i r="1">
      <x v="28"/>
      <x v="7"/>
    </i>
    <i t="default" r="1">
      <x v="28"/>
    </i>
    <i r="1">
      <x v="27"/>
      <x v="33"/>
    </i>
    <i t="default" r="1">
      <x v="27"/>
    </i>
    <i t="default">
      <x v="10"/>
    </i>
    <i t="grand">
      <x/>
    </i>
  </rowItems>
  <colFields count="1">
    <field x="18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dataFields count="1">
    <dataField name="ราย" fld="15" subtotal="count" baseField="0" baseItem="0"/>
  </dataFields>
  <formats count="32">
    <format dxfId="21">
      <pivotArea type="all" outline="0" fieldPosition="0"/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dataOnly="0" labelOnly="1" grandRow="1" outline="0" fieldPosition="0"/>
    </format>
    <format dxfId="29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0">
      <pivotArea grandRow="1" outline="0" fieldPosition="0"/>
    </format>
    <format dxfId="3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5" sqref="A5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53" t="s">
        <v>336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162"/>
    </row>
    <row r="2" spans="1:30" ht="23.25">
      <c r="A2" s="164"/>
      <c r="B2" s="164"/>
      <c r="C2" s="82" t="s">
        <v>427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16</v>
      </c>
      <c r="G13" s="135">
        <v>42</v>
      </c>
      <c r="H13" s="135">
        <v>9</v>
      </c>
      <c r="I13" s="269"/>
      <c r="J13" s="269"/>
      <c r="K13" s="269"/>
      <c r="L13" s="269"/>
      <c r="M13" s="269"/>
      <c r="N13" s="135">
        <f t="shared" si="0"/>
        <v>84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33</v>
      </c>
      <c r="G14" s="136">
        <f>SUM(B13:G13)</f>
        <v>75</v>
      </c>
      <c r="H14" s="136">
        <f>SUM(B13:H13)</f>
        <v>84</v>
      </c>
      <c r="I14" s="136">
        <f>SUM(B13:I13)</f>
        <v>84</v>
      </c>
      <c r="J14" s="136">
        <f>SUM(B13:J13)</f>
        <v>84</v>
      </c>
      <c r="K14" s="136">
        <f>SUM(B13:K13)</f>
        <v>84</v>
      </c>
      <c r="L14" s="136">
        <f>SUM(B13:L13)</f>
        <v>84</v>
      </c>
      <c r="M14" s="136">
        <f>SUM(B13:M13)</f>
        <v>84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54"/>
      <c r="E31" s="354"/>
      <c r="F31" s="354"/>
      <c r="G31" s="354"/>
      <c r="H31" s="354"/>
      <c r="I31" s="354"/>
      <c r="J31" s="354"/>
      <c r="K31" s="354"/>
    </row>
    <row r="32" spans="1:19">
      <c r="D32" s="354"/>
      <c r="E32" s="354"/>
      <c r="F32" s="354"/>
      <c r="G32" s="354"/>
      <c r="H32" s="354"/>
      <c r="I32" s="354"/>
      <c r="J32" s="354"/>
      <c r="K32" s="354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58" t="s">
        <v>340</v>
      </c>
      <c r="S1" s="358"/>
      <c r="T1" s="358"/>
      <c r="U1" s="358"/>
      <c r="V1" s="358"/>
      <c r="W1" s="358"/>
    </row>
    <row r="2" spans="1:26" ht="24">
      <c r="B2" s="82" t="s">
        <v>428</v>
      </c>
      <c r="R2" s="43"/>
      <c r="S2" s="43"/>
      <c r="T2" s="359" t="s">
        <v>359</v>
      </c>
      <c r="U2" s="360"/>
      <c r="V2" s="360"/>
      <c r="W2" s="361"/>
    </row>
    <row r="3" spans="1:26" ht="24">
      <c r="A3" s="19" t="s">
        <v>9</v>
      </c>
      <c r="B3" s="355" t="s">
        <v>43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7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7</v>
      </c>
      <c r="H5" s="148">
        <f t="shared" si="0"/>
        <v>0</v>
      </c>
      <c r="I5" s="328">
        <f t="shared" si="0"/>
        <v>0</v>
      </c>
      <c r="J5" s="328">
        <f t="shared" si="0"/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12</v>
      </c>
      <c r="O5" s="150">
        <f t="shared" ref="O5:O27" si="2">V5</f>
        <v>7.685755093413948</v>
      </c>
      <c r="R5" s="26" t="s">
        <v>21</v>
      </c>
      <c r="S5" s="5">
        <f>S6+S7</f>
        <v>156133</v>
      </c>
      <c r="T5" s="119">
        <f>T6+T7</f>
        <v>12</v>
      </c>
      <c r="U5" s="47">
        <v>0</v>
      </c>
      <c r="V5" s="48">
        <f>T5*100000/S5</f>
        <v>7.685755093413948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/>
      <c r="J6" s="152"/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0</v>
      </c>
      <c r="I7" s="247"/>
      <c r="J7" s="152"/>
      <c r="K7" s="152"/>
      <c r="L7" s="152"/>
      <c r="M7" s="152"/>
      <c r="N7" s="153">
        <f t="shared" si="1"/>
        <v>7</v>
      </c>
      <c r="O7" s="154">
        <f t="shared" si="2"/>
        <v>5.7575732651197988</v>
      </c>
      <c r="R7" s="28" t="s">
        <v>22</v>
      </c>
      <c r="S7" s="7">
        <v>121579</v>
      </c>
      <c r="T7" s="27">
        <f t="shared" ref="T7:T26" si="3">N7</f>
        <v>7</v>
      </c>
      <c r="U7" s="50">
        <v>0</v>
      </c>
      <c r="V7" s="51">
        <f t="shared" ref="V7:V26" si="4">T7*100000/S7</f>
        <v>5.7575732651197988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0</v>
      </c>
      <c r="E8" s="246">
        <v>0</v>
      </c>
      <c r="F8" s="246">
        <v>2</v>
      </c>
      <c r="G8" s="246">
        <v>0</v>
      </c>
      <c r="H8" s="246">
        <v>0</v>
      </c>
      <c r="I8" s="247"/>
      <c r="J8" s="152"/>
      <c r="K8" s="152"/>
      <c r="L8" s="152"/>
      <c r="M8" s="152"/>
      <c r="N8" s="153">
        <f t="shared" si="1"/>
        <v>3</v>
      </c>
      <c r="O8" s="154">
        <f t="shared" si="2"/>
        <v>3.0504855356144187</v>
      </c>
      <c r="R8" s="29" t="s">
        <v>23</v>
      </c>
      <c r="S8" s="12">
        <v>98345</v>
      </c>
      <c r="T8" s="27">
        <f t="shared" si="3"/>
        <v>3</v>
      </c>
      <c r="U8" s="52">
        <v>0</v>
      </c>
      <c r="V8" s="51">
        <f t="shared" si="4"/>
        <v>3.0504855356144187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4</v>
      </c>
      <c r="I9" s="247"/>
      <c r="J9" s="152"/>
      <c r="K9" s="152"/>
      <c r="L9" s="152"/>
      <c r="M9" s="152"/>
      <c r="N9" s="153">
        <f t="shared" si="1"/>
        <v>21</v>
      </c>
      <c r="O9" s="154">
        <f t="shared" si="2"/>
        <v>39.119986587433168</v>
      </c>
      <c r="R9" s="29" t="s">
        <v>31</v>
      </c>
      <c r="S9" s="12">
        <v>53681</v>
      </c>
      <c r="T9" s="27">
        <f t="shared" si="3"/>
        <v>21</v>
      </c>
      <c r="U9" s="52">
        <v>0</v>
      </c>
      <c r="V9" s="51">
        <f t="shared" si="4"/>
        <v>39.119986587433168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3</v>
      </c>
      <c r="I10" s="247"/>
      <c r="J10" s="152"/>
      <c r="K10" s="152"/>
      <c r="L10" s="152"/>
      <c r="M10" s="152"/>
      <c r="N10" s="153">
        <f t="shared" si="1"/>
        <v>28</v>
      </c>
      <c r="O10" s="154">
        <f t="shared" si="2"/>
        <v>34.72308340980679</v>
      </c>
      <c r="R10" s="29" t="s">
        <v>24</v>
      </c>
      <c r="S10" s="12">
        <v>80638</v>
      </c>
      <c r="T10" s="27">
        <f t="shared" si="3"/>
        <v>28</v>
      </c>
      <c r="U10" s="52">
        <v>0</v>
      </c>
      <c r="V10" s="51">
        <f t="shared" si="4"/>
        <v>34.72308340980679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/>
      <c r="J11" s="152"/>
      <c r="K11" s="152"/>
      <c r="L11" s="152"/>
      <c r="M11" s="152"/>
      <c r="N11" s="153">
        <f t="shared" si="1"/>
        <v>6</v>
      </c>
      <c r="O11" s="154">
        <f t="shared" si="2"/>
        <v>8.7753937957965871</v>
      </c>
      <c r="R11" s="29" t="s">
        <v>25</v>
      </c>
      <c r="S11" s="12">
        <v>68373</v>
      </c>
      <c r="T11" s="27">
        <f t="shared" si="3"/>
        <v>6</v>
      </c>
      <c r="U11" s="52">
        <v>0</v>
      </c>
      <c r="V11" s="51">
        <f t="shared" si="4"/>
        <v>8.7753937957965871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/>
      <c r="J12" s="152"/>
      <c r="K12" s="152"/>
      <c r="L12" s="152"/>
      <c r="M12" s="152"/>
      <c r="N12" s="153">
        <f t="shared" si="1"/>
        <v>1</v>
      </c>
      <c r="O12" s="154">
        <f t="shared" si="2"/>
        <v>1.3625091969370793</v>
      </c>
      <c r="R12" s="29" t="s">
        <v>26</v>
      </c>
      <c r="S12" s="12">
        <v>73394</v>
      </c>
      <c r="T12" s="27">
        <f t="shared" si="3"/>
        <v>1</v>
      </c>
      <c r="U12" s="52">
        <v>0</v>
      </c>
      <c r="V12" s="51">
        <f t="shared" si="4"/>
        <v>1.3625091969370793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0</v>
      </c>
      <c r="I14" s="247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/>
      <c r="J16" s="152"/>
      <c r="K16" s="152"/>
      <c r="L16" s="152"/>
      <c r="M16" s="152"/>
      <c r="N16" s="153">
        <f t="shared" si="1"/>
        <v>3</v>
      </c>
      <c r="O16" s="154">
        <f t="shared" si="2"/>
        <v>2.468831008517467</v>
      </c>
      <c r="R16" s="29" t="s">
        <v>28</v>
      </c>
      <c r="S16" s="12">
        <v>121515</v>
      </c>
      <c r="T16" s="27">
        <f t="shared" si="3"/>
        <v>3</v>
      </c>
      <c r="U16" s="52">
        <v>0</v>
      </c>
      <c r="V16" s="51">
        <f t="shared" si="4"/>
        <v>2.468831008517467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3</v>
      </c>
      <c r="H17" s="248">
        <v>1</v>
      </c>
      <c r="I17" s="247"/>
      <c r="J17" s="152"/>
      <c r="K17" s="152"/>
      <c r="L17" s="152"/>
      <c r="M17" s="152"/>
      <c r="N17" s="153">
        <f t="shared" si="1"/>
        <v>7</v>
      </c>
      <c r="O17" s="154">
        <f t="shared" si="2"/>
        <v>6.0124543697659441</v>
      </c>
      <c r="R17" s="29" t="s">
        <v>29</v>
      </c>
      <c r="S17" s="12">
        <v>116425</v>
      </c>
      <c r="T17" s="27">
        <f t="shared" si="3"/>
        <v>7</v>
      </c>
      <c r="U17" s="52">
        <v>0</v>
      </c>
      <c r="V17" s="51">
        <f t="shared" si="4"/>
        <v>6.0124543697659441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/>
      <c r="J19" s="152"/>
      <c r="K19" s="152"/>
      <c r="L19" s="152"/>
      <c r="M19" s="152"/>
      <c r="N19" s="153">
        <f t="shared" si="1"/>
        <v>1</v>
      </c>
      <c r="O19" s="154">
        <f t="shared" si="2"/>
        <v>3.5707909301910372</v>
      </c>
      <c r="R19" s="29" t="s">
        <v>58</v>
      </c>
      <c r="S19" s="12">
        <v>28005</v>
      </c>
      <c r="T19" s="27">
        <f t="shared" si="3"/>
        <v>1</v>
      </c>
      <c r="U19" s="52">
        <v>0</v>
      </c>
      <c r="V19" s="51">
        <f t="shared" si="4"/>
        <v>3.5707909301910372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/>
      <c r="J26" s="156"/>
      <c r="K26" s="156"/>
      <c r="L26" s="156"/>
      <c r="M26" s="156"/>
      <c r="N26" s="153">
        <f t="shared" si="1"/>
        <v>1</v>
      </c>
      <c r="O26" s="157">
        <f t="shared" si="2"/>
        <v>4.2295816943704265</v>
      </c>
      <c r="R26" s="14" t="s">
        <v>63</v>
      </c>
      <c r="S26" s="12">
        <v>23643</v>
      </c>
      <c r="T26" s="27">
        <f t="shared" si="3"/>
        <v>1</v>
      </c>
      <c r="U26" s="53">
        <v>0</v>
      </c>
      <c r="V26" s="51">
        <f t="shared" si="4"/>
        <v>4.2295816943704265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16</v>
      </c>
      <c r="G27" s="95">
        <f t="shared" si="5"/>
        <v>42</v>
      </c>
      <c r="H27" s="95">
        <f t="shared" si="5"/>
        <v>9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84</v>
      </c>
      <c r="O27" s="96">
        <f t="shared" si="2"/>
        <v>6.4192209816822947</v>
      </c>
      <c r="R27" s="94" t="s">
        <v>64</v>
      </c>
      <c r="S27" s="98">
        <f>SUM(S6:S26)</f>
        <v>1308570</v>
      </c>
      <c r="T27" s="98">
        <f>SUM(T6:T26)</f>
        <v>84</v>
      </c>
      <c r="U27" s="98">
        <f>SUM(U6:U26)</f>
        <v>0</v>
      </c>
      <c r="V27" s="99">
        <f>T27*100000/S27</f>
        <v>6.4192209816822947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topLeftCell="E1" workbookViewId="0">
      <selection activeCell="S15" sqref="S15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429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8</v>
      </c>
      <c r="P4" s="36">
        <f t="shared" ref="P4:P10" si="0">O4*100000/N4</f>
        <v>11.36325249303129</v>
      </c>
      <c r="Q4" s="2"/>
      <c r="R4" s="70">
        <f>O4*100/O10</f>
        <v>9.5238095238095237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16</v>
      </c>
      <c r="P5" s="36">
        <f t="shared" si="0"/>
        <v>21.321268237859712</v>
      </c>
      <c r="R5" s="70">
        <f>O5*100/O10</f>
        <v>19.047619047619047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3</v>
      </c>
      <c r="D6" s="6">
        <f>D7+D8</f>
        <v>0</v>
      </c>
      <c r="E6" s="58">
        <f>C6+D6</f>
        <v>3</v>
      </c>
      <c r="F6" s="59">
        <f>E6*100000/B6</f>
        <v>1.921438773353487</v>
      </c>
      <c r="G6" s="6">
        <f>G7+G8</f>
        <v>9</v>
      </c>
      <c r="H6" s="60">
        <f>C6+D6+G6</f>
        <v>12</v>
      </c>
      <c r="I6" s="61">
        <f>H6*100000/B6</f>
        <v>7.685755093413948</v>
      </c>
      <c r="L6" s="107"/>
      <c r="M6" s="17" t="s">
        <v>36</v>
      </c>
      <c r="N6" s="35">
        <v>84248.338076132117</v>
      </c>
      <c r="O6" s="17">
        <v>16</v>
      </c>
      <c r="P6" s="36">
        <f t="shared" si="0"/>
        <v>18.991472550522467</v>
      </c>
      <c r="R6" s="70">
        <f>O6*100/O10</f>
        <v>19.047619047619047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19</v>
      </c>
      <c r="P7" s="36">
        <f t="shared" si="0"/>
        <v>9.5000505655136678</v>
      </c>
      <c r="R7" s="70">
        <f>O7*100/O10</f>
        <v>22.61904761904762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1</v>
      </c>
      <c r="D8" s="9">
        <v>0</v>
      </c>
      <c r="E8" s="62">
        <f t="shared" ref="E8:E27" si="1">C8+D8</f>
        <v>1</v>
      </c>
      <c r="F8" s="63">
        <f t="shared" ref="F8:F27" si="2">E8*100000/B8</f>
        <v>0.82251046644568548</v>
      </c>
      <c r="G8" s="10">
        <v>6</v>
      </c>
      <c r="H8" s="64">
        <f t="shared" ref="H8:H27" si="3">C8+D8+G8</f>
        <v>7</v>
      </c>
      <c r="I8" s="65">
        <f t="shared" ref="I8:I27" si="4">H8*100000/B8</f>
        <v>5.7575732651197988</v>
      </c>
      <c r="M8" s="17" t="s">
        <v>38</v>
      </c>
      <c r="N8" s="35">
        <v>444932</v>
      </c>
      <c r="O8" s="17">
        <v>18</v>
      </c>
      <c r="P8" s="36">
        <f t="shared" si="0"/>
        <v>4.045562018465743</v>
      </c>
      <c r="R8" s="70">
        <f>O8*100/O10</f>
        <v>21.428571428571427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3</v>
      </c>
      <c r="H9" s="64">
        <f t="shared" si="3"/>
        <v>3</v>
      </c>
      <c r="I9" s="65">
        <f t="shared" si="4"/>
        <v>3.0504855356144187</v>
      </c>
      <c r="M9" s="17" t="s">
        <v>39</v>
      </c>
      <c r="N9" s="35">
        <v>433946</v>
      </c>
      <c r="O9" s="17">
        <v>7</v>
      </c>
      <c r="P9" s="36">
        <f t="shared" si="0"/>
        <v>1.6131039345909399</v>
      </c>
      <c r="R9" s="70">
        <f>O9*100/O10</f>
        <v>8.3333333333333339</v>
      </c>
      <c r="T9" s="72"/>
      <c r="V9" s="255"/>
    </row>
    <row r="10" spans="1:24">
      <c r="A10" s="29" t="s">
        <v>31</v>
      </c>
      <c r="B10" s="12">
        <v>53681</v>
      </c>
      <c r="C10" s="8">
        <v>8</v>
      </c>
      <c r="D10" s="9">
        <v>0</v>
      </c>
      <c r="E10" s="62">
        <f t="shared" si="1"/>
        <v>8</v>
      </c>
      <c r="F10" s="63">
        <f t="shared" si="2"/>
        <v>14.902852033307875</v>
      </c>
      <c r="G10" s="10">
        <v>13</v>
      </c>
      <c r="H10" s="64">
        <f t="shared" si="3"/>
        <v>21</v>
      </c>
      <c r="I10" s="65">
        <f t="shared" si="4"/>
        <v>39.119986587433168</v>
      </c>
      <c r="M10" s="31" t="s">
        <v>41</v>
      </c>
      <c r="N10" s="32">
        <f>SUM(N4:N9)</f>
        <v>1308570.0921336529</v>
      </c>
      <c r="O10" s="32">
        <f>SUM(O4:O9)</f>
        <v>84</v>
      </c>
      <c r="P10" s="33">
        <f t="shared" si="0"/>
        <v>6.4192205297185199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5</v>
      </c>
      <c r="D11" s="9">
        <v>0</v>
      </c>
      <c r="E11" s="62">
        <f t="shared" si="1"/>
        <v>5</v>
      </c>
      <c r="F11" s="63">
        <f t="shared" si="2"/>
        <v>6.2005506088940701</v>
      </c>
      <c r="G11" s="10">
        <v>23</v>
      </c>
      <c r="H11" s="64">
        <f t="shared" si="3"/>
        <v>28</v>
      </c>
      <c r="I11" s="65">
        <f t="shared" si="4"/>
        <v>34.72308340980679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5</v>
      </c>
      <c r="H12" s="64">
        <f t="shared" si="3"/>
        <v>6</v>
      </c>
      <c r="I12" s="65">
        <f t="shared" si="4"/>
        <v>8.7753937957965871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1</v>
      </c>
      <c r="H13" s="64">
        <f t="shared" si="3"/>
        <v>1</v>
      </c>
      <c r="I13" s="65">
        <f t="shared" si="4"/>
        <v>1.3625091969370793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42</v>
      </c>
      <c r="P14" s="36">
        <f>O14*100000/N14</f>
        <v>6.4368013388546785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42</v>
      </c>
      <c r="P15" s="36">
        <f>O15*100000/N15</f>
        <v>6.4017363947859378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84</v>
      </c>
      <c r="P16" s="69">
        <f>O16*100000/N16</f>
        <v>6.4192209816822947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4</v>
      </c>
      <c r="D18" s="9">
        <v>0</v>
      </c>
      <c r="E18" s="62">
        <f t="shared" si="1"/>
        <v>4</v>
      </c>
      <c r="F18" s="63">
        <f t="shared" si="2"/>
        <v>3.435688211294825</v>
      </c>
      <c r="G18" s="10">
        <v>3</v>
      </c>
      <c r="H18" s="64">
        <f t="shared" si="3"/>
        <v>7</v>
      </c>
      <c r="I18" s="65">
        <f t="shared" si="4"/>
        <v>6.0124543697659441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1</v>
      </c>
      <c r="D20" s="9">
        <v>0</v>
      </c>
      <c r="E20" s="62">
        <f t="shared" si="1"/>
        <v>1</v>
      </c>
      <c r="F20" s="63">
        <f t="shared" si="2"/>
        <v>3.5707909301910372</v>
      </c>
      <c r="G20" s="10">
        <v>0</v>
      </c>
      <c r="H20" s="64">
        <f t="shared" si="3"/>
        <v>1</v>
      </c>
      <c r="I20" s="65">
        <f t="shared" si="4"/>
        <v>3.5707909301910372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1</v>
      </c>
      <c r="H27" s="64">
        <f t="shared" si="3"/>
        <v>1</v>
      </c>
      <c r="I27" s="65">
        <f t="shared" si="4"/>
        <v>4.2295816943704265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23</v>
      </c>
      <c r="D28" s="103">
        <f>SUM(D7:D27)</f>
        <v>0</v>
      </c>
      <c r="E28" s="103">
        <f>SUM(E7:E27)</f>
        <v>23</v>
      </c>
      <c r="F28" s="104">
        <f>E28*100000/B28</f>
        <v>1.7576438402225329</v>
      </c>
      <c r="G28" s="103">
        <f>SUM(G7:G27)</f>
        <v>61</v>
      </c>
      <c r="H28" s="103">
        <f>C28+D28+G28</f>
        <v>84</v>
      </c>
      <c r="I28" s="104">
        <f>H28*100000/B28</f>
        <v>6.4192209816822947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B16" workbookViewId="0">
      <selection activeCell="G30" sqref="G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430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12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2</v>
      </c>
      <c r="AA5" s="66">
        <v>1</v>
      </c>
      <c r="AB5" s="66">
        <v>2</v>
      </c>
      <c r="AC5" s="66">
        <v>1</v>
      </c>
      <c r="AD5" s="66">
        <v>1</v>
      </c>
      <c r="AE5" s="66">
        <v>0</v>
      </c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1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21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4</v>
      </c>
      <c r="Z7" s="66">
        <v>3</v>
      </c>
      <c r="AA7" s="66">
        <v>0</v>
      </c>
      <c r="AB7" s="66">
        <v>2</v>
      </c>
      <c r="AC7" s="66">
        <v>2</v>
      </c>
      <c r="AD7" s="66">
        <v>1</v>
      </c>
      <c r="AE7" s="66">
        <v>1</v>
      </c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28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4</v>
      </c>
      <c r="Z8" s="66">
        <v>4</v>
      </c>
      <c r="AA8" s="66">
        <v>3</v>
      </c>
      <c r="AB8" s="66">
        <v>5</v>
      </c>
      <c r="AC8" s="66">
        <v>1</v>
      </c>
      <c r="AD8" s="66">
        <v>0</v>
      </c>
      <c r="AE8" s="66">
        <v>2</v>
      </c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6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1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7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0</v>
      </c>
      <c r="AA15" s="66">
        <v>0</v>
      </c>
      <c r="AB15" s="66">
        <v>1</v>
      </c>
      <c r="AC15" s="66">
        <v>1</v>
      </c>
      <c r="AD15" s="66">
        <v>0</v>
      </c>
      <c r="AE15" s="66">
        <v>0</v>
      </c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1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1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84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6</v>
      </c>
      <c r="X25" s="144">
        <f t="shared" si="2"/>
        <v>13</v>
      </c>
      <c r="Y25" s="144">
        <f t="shared" si="2"/>
        <v>11</v>
      </c>
      <c r="Z25" s="144">
        <f t="shared" si="2"/>
        <v>10</v>
      </c>
      <c r="AA25" s="144">
        <f t="shared" si="2"/>
        <v>4</v>
      </c>
      <c r="AB25" s="144">
        <f t="shared" si="2"/>
        <v>10</v>
      </c>
      <c r="AC25" s="144">
        <f t="shared" si="2"/>
        <v>5</v>
      </c>
      <c r="AD25" s="144">
        <f t="shared" si="2"/>
        <v>3</v>
      </c>
      <c r="AE25" s="144">
        <f t="shared" si="2"/>
        <v>3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429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84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1</v>
      </c>
      <c r="L31" s="304">
        <f t="shared" si="3"/>
        <v>1</v>
      </c>
      <c r="M31" s="304">
        <f t="shared" si="3"/>
        <v>0</v>
      </c>
      <c r="N31" s="304">
        <f t="shared" si="3"/>
        <v>3</v>
      </c>
      <c r="O31" s="304">
        <f t="shared" si="3"/>
        <v>1</v>
      </c>
      <c r="P31" s="304">
        <f t="shared" si="3"/>
        <v>0</v>
      </c>
      <c r="Q31" s="304">
        <f t="shared" si="3"/>
        <v>1</v>
      </c>
      <c r="R31" s="304">
        <f t="shared" si="3"/>
        <v>2</v>
      </c>
      <c r="S31" s="304">
        <f t="shared" si="3"/>
        <v>0</v>
      </c>
      <c r="T31" s="304">
        <f t="shared" si="3"/>
        <v>1</v>
      </c>
      <c r="U31" s="304">
        <f t="shared" si="3"/>
        <v>2</v>
      </c>
      <c r="V31" s="304">
        <f t="shared" si="3"/>
        <v>0</v>
      </c>
      <c r="W31" s="304">
        <f t="shared" si="3"/>
        <v>6</v>
      </c>
      <c r="X31" s="304">
        <f t="shared" si="3"/>
        <v>13</v>
      </c>
      <c r="Y31" s="304">
        <f t="shared" si="3"/>
        <v>11</v>
      </c>
      <c r="Z31" s="304">
        <f t="shared" si="3"/>
        <v>10</v>
      </c>
      <c r="AA31" s="304">
        <f t="shared" si="3"/>
        <v>4</v>
      </c>
      <c r="AB31" s="304">
        <f t="shared" si="3"/>
        <v>10</v>
      </c>
      <c r="AC31" s="304">
        <f t="shared" si="3"/>
        <v>5</v>
      </c>
      <c r="AD31" s="304">
        <f t="shared" si="3"/>
        <v>3</v>
      </c>
      <c r="AE31" s="304">
        <f t="shared" si="3"/>
        <v>3</v>
      </c>
      <c r="AF31" s="304">
        <f t="shared" si="3"/>
        <v>0</v>
      </c>
      <c r="AG31" s="304">
        <f t="shared" si="3"/>
        <v>0</v>
      </c>
      <c r="AH31" s="304">
        <f t="shared" si="3"/>
        <v>0</v>
      </c>
      <c r="AI31" s="304">
        <f t="shared" si="3"/>
        <v>0</v>
      </c>
      <c r="AJ31" s="304">
        <f t="shared" si="3"/>
        <v>0</v>
      </c>
      <c r="AK31" s="304">
        <f t="shared" si="3"/>
        <v>0</v>
      </c>
      <c r="AL31" s="304">
        <f t="shared" si="3"/>
        <v>0</v>
      </c>
      <c r="AM31" s="304">
        <f t="shared" si="3"/>
        <v>0</v>
      </c>
      <c r="AN31" s="304">
        <f t="shared" si="3"/>
        <v>0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I194" sqref="I194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431</v>
      </c>
    </row>
    <row r="2" spans="1:17">
      <c r="A2" s="225" t="s">
        <v>195</v>
      </c>
      <c r="B2" s="225" t="s">
        <v>196</v>
      </c>
      <c r="C2" s="226" t="s">
        <v>432</v>
      </c>
      <c r="D2" s="227" t="s">
        <v>433</v>
      </c>
      <c r="E2" s="227" t="s">
        <v>410</v>
      </c>
      <c r="F2" s="227" t="s">
        <v>414</v>
      </c>
      <c r="G2" s="227" t="s">
        <v>417</v>
      </c>
      <c r="H2" s="227" t="s">
        <v>434</v>
      </c>
      <c r="I2" s="242" t="s">
        <v>197</v>
      </c>
    </row>
    <row r="3" spans="1:17">
      <c r="A3" s="265" t="s">
        <v>21</v>
      </c>
      <c r="B3" s="265" t="s">
        <v>157</v>
      </c>
      <c r="C3" s="263">
        <v>5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33">
        <v>1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62" t="s">
        <v>199</v>
      </c>
      <c r="L4" s="362"/>
      <c r="M4" s="362"/>
      <c r="N4" s="362"/>
      <c r="O4" s="362"/>
      <c r="P4" s="362"/>
      <c r="Q4" s="362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1</v>
      </c>
      <c r="D7" s="264">
        <v>1</v>
      </c>
      <c r="E7" s="262">
        <v>1</v>
      </c>
      <c r="F7" s="262">
        <v>0</v>
      </c>
      <c r="G7" s="262">
        <v>0</v>
      </c>
      <c r="H7" s="262">
        <v>0</v>
      </c>
      <c r="I7" s="365">
        <v>2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1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213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214</v>
      </c>
      <c r="C23" s="263">
        <v>1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0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66">
        <v>0</v>
      </c>
      <c r="J26" s="250"/>
    </row>
    <row r="27" spans="1:10">
      <c r="A27" s="265" t="s">
        <v>23</v>
      </c>
      <c r="B27" s="265" t="s">
        <v>217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8</v>
      </c>
      <c r="D31" s="264">
        <v>1</v>
      </c>
      <c r="E31" s="262">
        <v>0</v>
      </c>
      <c r="F31" s="262">
        <v>0</v>
      </c>
      <c r="G31" s="262">
        <v>1</v>
      </c>
      <c r="H31" s="262">
        <v>0</v>
      </c>
      <c r="I31" s="331">
        <v>3</v>
      </c>
      <c r="J31" s="250"/>
    </row>
    <row r="32" spans="1:10">
      <c r="A32" s="265" t="s">
        <v>31</v>
      </c>
      <c r="B32" s="265" t="s">
        <v>221</v>
      </c>
      <c r="C32" s="263">
        <v>0</v>
      </c>
      <c r="D32" s="264">
        <v>1</v>
      </c>
      <c r="E32" s="262">
        <v>1</v>
      </c>
      <c r="F32" s="262">
        <v>0</v>
      </c>
      <c r="G32" s="262">
        <v>0</v>
      </c>
      <c r="H32" s="262">
        <v>0</v>
      </c>
      <c r="I32" s="365">
        <v>2</v>
      </c>
      <c r="J32" s="250"/>
    </row>
    <row r="33" spans="1:10">
      <c r="A33" s="265" t="s">
        <v>31</v>
      </c>
      <c r="B33" s="265" t="s">
        <v>192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70">
        <v>1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223</v>
      </c>
      <c r="C35" s="263">
        <v>6</v>
      </c>
      <c r="D35" s="264">
        <v>3</v>
      </c>
      <c r="E35" s="262">
        <v>1</v>
      </c>
      <c r="F35" s="262">
        <v>1</v>
      </c>
      <c r="G35" s="262">
        <v>0</v>
      </c>
      <c r="H35" s="262">
        <v>1</v>
      </c>
      <c r="I35" s="331">
        <v>3</v>
      </c>
      <c r="J35" s="250"/>
    </row>
    <row r="36" spans="1:10">
      <c r="A36" s="265" t="s">
        <v>31</v>
      </c>
      <c r="B36" s="265" t="s">
        <v>187</v>
      </c>
      <c r="C36" s="263">
        <v>0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66">
        <v>0</v>
      </c>
      <c r="J36" s="250"/>
    </row>
    <row r="37" spans="1:10">
      <c r="A37" s="265" t="s">
        <v>31</v>
      </c>
      <c r="B37" s="265" t="s">
        <v>224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225</v>
      </c>
      <c r="C38" s="263">
        <v>1</v>
      </c>
      <c r="D38" s="264">
        <v>0</v>
      </c>
      <c r="E38" s="262">
        <v>0</v>
      </c>
      <c r="F38" s="262">
        <v>0</v>
      </c>
      <c r="G38" s="262">
        <v>0</v>
      </c>
      <c r="H38" s="262">
        <v>0</v>
      </c>
      <c r="I38" s="270">
        <v>1</v>
      </c>
      <c r="J38" s="250"/>
    </row>
    <row r="39" spans="1:10">
      <c r="A39" s="265" t="s">
        <v>24</v>
      </c>
      <c r="B39" s="265" t="s">
        <v>226</v>
      </c>
      <c r="C39" s="263">
        <v>15</v>
      </c>
      <c r="D39" s="264">
        <v>0</v>
      </c>
      <c r="E39" s="262">
        <v>0</v>
      </c>
      <c r="F39" s="262">
        <v>0</v>
      </c>
      <c r="G39" s="262">
        <v>0</v>
      </c>
      <c r="H39" s="262">
        <v>0</v>
      </c>
      <c r="I39" s="270">
        <v>1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161</v>
      </c>
      <c r="C41" s="263">
        <v>1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3</v>
      </c>
      <c r="D43" s="264">
        <v>2</v>
      </c>
      <c r="E43" s="262">
        <v>1</v>
      </c>
      <c r="F43" s="262">
        <v>0</v>
      </c>
      <c r="G43" s="262">
        <v>1</v>
      </c>
      <c r="H43" s="262">
        <v>0</v>
      </c>
      <c r="I43" s="331">
        <v>3</v>
      </c>
      <c r="J43" s="250"/>
    </row>
    <row r="44" spans="1:10">
      <c r="A44" s="265" t="s">
        <v>24</v>
      </c>
      <c r="B44" s="265" t="s">
        <v>168</v>
      </c>
      <c r="C44" s="263">
        <v>3</v>
      </c>
      <c r="D44" s="264">
        <v>2</v>
      </c>
      <c r="E44" s="262">
        <v>1</v>
      </c>
      <c r="F44" s="262">
        <v>0</v>
      </c>
      <c r="G44" s="262">
        <v>1</v>
      </c>
      <c r="H44" s="262">
        <v>0</v>
      </c>
      <c r="I44" s="331">
        <v>3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2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0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66">
        <v>0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4</v>
      </c>
      <c r="D136" s="264">
        <v>1</v>
      </c>
      <c r="E136" s="262">
        <v>1</v>
      </c>
      <c r="F136" s="262">
        <v>0</v>
      </c>
      <c r="G136" s="262">
        <v>0</v>
      </c>
      <c r="H136" s="262">
        <v>0</v>
      </c>
      <c r="I136" s="365">
        <v>2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0</v>
      </c>
      <c r="D194" s="264">
        <v>1</v>
      </c>
      <c r="E194" s="262">
        <v>0</v>
      </c>
      <c r="F194" s="262">
        <v>0</v>
      </c>
      <c r="G194" s="262">
        <v>1</v>
      </c>
      <c r="H194" s="262">
        <v>0</v>
      </c>
      <c r="I194" s="331">
        <v>3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327</v>
      </c>
      <c r="B196" s="231"/>
      <c r="C196" s="232">
        <f>SUM(C3:C195)</f>
        <v>72</v>
      </c>
      <c r="D196" s="261">
        <f>E196+F196+G196+H196</f>
        <v>12</v>
      </c>
      <c r="E196" s="233">
        <f>SUM(E3:E195)</f>
        <v>6</v>
      </c>
      <c r="F196" s="233">
        <f>SUM(F3:F195)</f>
        <v>1</v>
      </c>
      <c r="G196" s="233">
        <f>SUM(G3:G195)</f>
        <v>4</v>
      </c>
      <c r="H196" s="233">
        <f>SUM(H3:H195)</f>
        <v>1</v>
      </c>
      <c r="I196" s="332"/>
      <c r="J196" s="234"/>
    </row>
    <row r="197" spans="1:10">
      <c r="A197" s="235" t="s">
        <v>435</v>
      </c>
      <c r="B197" s="236"/>
      <c r="C197" s="363">
        <f>C196+D196</f>
        <v>84</v>
      </c>
      <c r="D197" s="364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A96"/>
  <sheetViews>
    <sheetView workbookViewId="0">
      <selection activeCell="B3" sqref="B3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26" width="4.5703125" style="330" customWidth="1"/>
    <col min="27" max="27" width="12.5703125" style="330" customWidth="1"/>
    <col min="28" max="16384" width="9.140625" style="330"/>
  </cols>
  <sheetData>
    <row r="1" spans="1:27">
      <c r="A1" s="267" t="s">
        <v>365</v>
      </c>
      <c r="B1" s="267"/>
    </row>
    <row r="2" spans="1:27" ht="25.5">
      <c r="A2"/>
      <c r="B2" s="268" t="s">
        <v>436</v>
      </c>
    </row>
    <row r="4" spans="1:27">
      <c r="A4" s="348" t="s">
        <v>330</v>
      </c>
      <c r="B4" s="349"/>
      <c r="C4" s="349"/>
      <c r="D4" s="348" t="s">
        <v>331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50"/>
    </row>
    <row r="5" spans="1:27">
      <c r="A5" s="348" t="s">
        <v>9</v>
      </c>
      <c r="B5" s="348" t="s">
        <v>42</v>
      </c>
      <c r="C5" s="348" t="s">
        <v>328</v>
      </c>
      <c r="D5" s="348">
        <v>0</v>
      </c>
      <c r="E5" s="351">
        <v>1</v>
      </c>
      <c r="F5" s="351">
        <v>2</v>
      </c>
      <c r="G5" s="351">
        <v>4</v>
      </c>
      <c r="H5" s="351">
        <v>7</v>
      </c>
      <c r="I5" s="351">
        <v>8</v>
      </c>
      <c r="J5" s="351">
        <v>9</v>
      </c>
      <c r="K5" s="351">
        <v>10</v>
      </c>
      <c r="L5" s="351">
        <v>12</v>
      </c>
      <c r="M5" s="351">
        <v>13</v>
      </c>
      <c r="N5" s="351">
        <v>15</v>
      </c>
      <c r="O5" s="351">
        <v>16</v>
      </c>
      <c r="P5" s="351">
        <v>18</v>
      </c>
      <c r="Q5" s="351">
        <v>19</v>
      </c>
      <c r="R5" s="351">
        <v>21</v>
      </c>
      <c r="S5" s="351">
        <v>22</v>
      </c>
      <c r="T5" s="351">
        <v>23</v>
      </c>
      <c r="U5" s="351">
        <v>24</v>
      </c>
      <c r="V5" s="351">
        <v>25</v>
      </c>
      <c r="W5" s="351">
        <v>26</v>
      </c>
      <c r="X5" s="351">
        <v>27</v>
      </c>
      <c r="Y5" s="351">
        <v>28</v>
      </c>
      <c r="Z5" s="351">
        <v>29</v>
      </c>
      <c r="AA5" s="352" t="s">
        <v>332</v>
      </c>
    </row>
    <row r="6" spans="1:27">
      <c r="A6" s="337" t="s">
        <v>23</v>
      </c>
      <c r="B6" s="337" t="s">
        <v>23</v>
      </c>
      <c r="C6" s="337" t="s">
        <v>367</v>
      </c>
      <c r="D6" s="338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>
        <v>1</v>
      </c>
      <c r="R6" s="339"/>
      <c r="S6" s="339"/>
      <c r="T6" s="339"/>
      <c r="U6" s="339"/>
      <c r="V6" s="339"/>
      <c r="W6" s="339"/>
      <c r="X6" s="339"/>
      <c r="Y6" s="339"/>
      <c r="Z6" s="339"/>
      <c r="AA6" s="340">
        <v>1</v>
      </c>
    </row>
    <row r="7" spans="1:27">
      <c r="A7" s="341"/>
      <c r="B7" s="341"/>
      <c r="C7" s="342" t="s">
        <v>173</v>
      </c>
      <c r="D7" s="343">
        <v>1</v>
      </c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5">
        <v>1</v>
      </c>
    </row>
    <row r="8" spans="1:27">
      <c r="A8" s="341"/>
      <c r="B8" s="366" t="s">
        <v>333</v>
      </c>
      <c r="C8" s="367"/>
      <c r="D8" s="368">
        <v>1</v>
      </c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>
        <v>1</v>
      </c>
      <c r="R8" s="369"/>
      <c r="S8" s="369"/>
      <c r="T8" s="369"/>
      <c r="U8" s="369"/>
      <c r="V8" s="369"/>
      <c r="W8" s="369"/>
      <c r="X8" s="369"/>
      <c r="Y8" s="369"/>
      <c r="Z8" s="369"/>
      <c r="AA8" s="370">
        <v>2</v>
      </c>
    </row>
    <row r="9" spans="1:27">
      <c r="A9" s="341"/>
      <c r="B9" s="337" t="s">
        <v>214</v>
      </c>
      <c r="C9" s="337" t="s">
        <v>380</v>
      </c>
      <c r="D9" s="338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>
        <v>1</v>
      </c>
      <c r="S9" s="339"/>
      <c r="T9" s="339"/>
      <c r="U9" s="339"/>
      <c r="V9" s="339"/>
      <c r="W9" s="339"/>
      <c r="X9" s="339"/>
      <c r="Y9" s="339"/>
      <c r="Z9" s="339"/>
      <c r="AA9" s="340">
        <v>1</v>
      </c>
    </row>
    <row r="10" spans="1:27">
      <c r="A10" s="341"/>
      <c r="B10" s="366" t="s">
        <v>381</v>
      </c>
      <c r="C10" s="367"/>
      <c r="D10" s="368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>
        <v>1</v>
      </c>
      <c r="S10" s="369"/>
      <c r="T10" s="369"/>
      <c r="U10" s="369"/>
      <c r="V10" s="369"/>
      <c r="W10" s="369"/>
      <c r="X10" s="369"/>
      <c r="Y10" s="369"/>
      <c r="Z10" s="369"/>
      <c r="AA10" s="370">
        <v>1</v>
      </c>
    </row>
    <row r="11" spans="1:27">
      <c r="A11" s="371" t="s">
        <v>333</v>
      </c>
      <c r="B11" s="372"/>
      <c r="C11" s="372"/>
      <c r="D11" s="373">
        <v>1</v>
      </c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>
        <v>1</v>
      </c>
      <c r="R11" s="374">
        <v>1</v>
      </c>
      <c r="S11" s="374"/>
      <c r="T11" s="374"/>
      <c r="U11" s="374"/>
      <c r="V11" s="374"/>
      <c r="W11" s="374"/>
      <c r="X11" s="374"/>
      <c r="Y11" s="374"/>
      <c r="Z11" s="374"/>
      <c r="AA11" s="375">
        <v>3</v>
      </c>
    </row>
    <row r="12" spans="1:27">
      <c r="A12" s="337" t="s">
        <v>24</v>
      </c>
      <c r="B12" s="337" t="s">
        <v>226</v>
      </c>
      <c r="C12" s="337" t="s">
        <v>226</v>
      </c>
      <c r="D12" s="338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>
        <v>1</v>
      </c>
      <c r="W12" s="339"/>
      <c r="X12" s="339"/>
      <c r="Y12" s="339"/>
      <c r="Z12" s="339"/>
      <c r="AA12" s="340">
        <v>1</v>
      </c>
    </row>
    <row r="13" spans="1:27">
      <c r="A13" s="341"/>
      <c r="B13" s="341"/>
      <c r="C13" s="342" t="s">
        <v>329</v>
      </c>
      <c r="D13" s="343"/>
      <c r="E13" s="344">
        <v>1</v>
      </c>
      <c r="F13" s="344">
        <v>1</v>
      </c>
      <c r="G13" s="344"/>
      <c r="H13" s="344"/>
      <c r="I13" s="344"/>
      <c r="J13" s="344"/>
      <c r="K13" s="344"/>
      <c r="L13" s="344"/>
      <c r="M13" s="344">
        <v>1</v>
      </c>
      <c r="N13" s="344"/>
      <c r="O13" s="344"/>
      <c r="P13" s="344"/>
      <c r="Q13" s="344"/>
      <c r="R13" s="344">
        <v>1</v>
      </c>
      <c r="S13" s="344">
        <v>1</v>
      </c>
      <c r="T13" s="344">
        <v>1</v>
      </c>
      <c r="U13" s="344">
        <v>3</v>
      </c>
      <c r="V13" s="344">
        <v>2</v>
      </c>
      <c r="W13" s="344">
        <v>3</v>
      </c>
      <c r="X13" s="344"/>
      <c r="Y13" s="344"/>
      <c r="Z13" s="344"/>
      <c r="AA13" s="345">
        <v>14</v>
      </c>
    </row>
    <row r="14" spans="1:27">
      <c r="A14" s="341"/>
      <c r="B14" s="366" t="s">
        <v>355</v>
      </c>
      <c r="C14" s="367"/>
      <c r="D14" s="368"/>
      <c r="E14" s="369">
        <v>1</v>
      </c>
      <c r="F14" s="369">
        <v>1</v>
      </c>
      <c r="G14" s="369"/>
      <c r="H14" s="369"/>
      <c r="I14" s="369"/>
      <c r="J14" s="369"/>
      <c r="K14" s="369"/>
      <c r="L14" s="369"/>
      <c r="M14" s="369">
        <v>1</v>
      </c>
      <c r="N14" s="369"/>
      <c r="O14" s="369"/>
      <c r="P14" s="369"/>
      <c r="Q14" s="369"/>
      <c r="R14" s="369">
        <v>1</v>
      </c>
      <c r="S14" s="369">
        <v>1</v>
      </c>
      <c r="T14" s="369">
        <v>1</v>
      </c>
      <c r="U14" s="369">
        <v>3</v>
      </c>
      <c r="V14" s="369">
        <v>3</v>
      </c>
      <c r="W14" s="369">
        <v>3</v>
      </c>
      <c r="X14" s="369"/>
      <c r="Y14" s="369"/>
      <c r="Z14" s="369"/>
      <c r="AA14" s="370">
        <v>15</v>
      </c>
    </row>
    <row r="15" spans="1:27">
      <c r="A15" s="341"/>
      <c r="B15" s="337" t="s">
        <v>168</v>
      </c>
      <c r="C15" s="337" t="s">
        <v>403</v>
      </c>
      <c r="D15" s="338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>
        <v>2</v>
      </c>
      <c r="U15" s="339"/>
      <c r="V15" s="339"/>
      <c r="W15" s="339">
        <v>1</v>
      </c>
      <c r="X15" s="339">
        <v>1</v>
      </c>
      <c r="Y15" s="339"/>
      <c r="Z15" s="339">
        <v>1</v>
      </c>
      <c r="AA15" s="340">
        <v>5</v>
      </c>
    </row>
    <row r="16" spans="1:27">
      <c r="A16" s="341"/>
      <c r="B16" s="366" t="s">
        <v>404</v>
      </c>
      <c r="C16" s="367"/>
      <c r="D16" s="368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>
        <v>2</v>
      </c>
      <c r="U16" s="369"/>
      <c r="V16" s="369"/>
      <c r="W16" s="369">
        <v>1</v>
      </c>
      <c r="X16" s="369">
        <v>1</v>
      </c>
      <c r="Y16" s="369"/>
      <c r="Z16" s="369">
        <v>1</v>
      </c>
      <c r="AA16" s="370">
        <v>5</v>
      </c>
    </row>
    <row r="17" spans="1:27">
      <c r="A17" s="341"/>
      <c r="B17" s="337" t="s">
        <v>227</v>
      </c>
      <c r="C17" s="337" t="s">
        <v>379</v>
      </c>
      <c r="D17" s="338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>
        <v>1</v>
      </c>
      <c r="S17" s="339">
        <v>2</v>
      </c>
      <c r="T17" s="339"/>
      <c r="U17" s="339"/>
      <c r="V17" s="339"/>
      <c r="W17" s="339">
        <v>1</v>
      </c>
      <c r="X17" s="339"/>
      <c r="Y17" s="339"/>
      <c r="Z17" s="339"/>
      <c r="AA17" s="340">
        <v>4</v>
      </c>
    </row>
    <row r="18" spans="1:27">
      <c r="A18" s="341"/>
      <c r="B18" s="341"/>
      <c r="C18" s="342" t="s">
        <v>227</v>
      </c>
      <c r="D18" s="343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>
        <v>1</v>
      </c>
      <c r="AA18" s="345">
        <v>1</v>
      </c>
    </row>
    <row r="19" spans="1:27">
      <c r="A19" s="341"/>
      <c r="B19" s="366" t="s">
        <v>383</v>
      </c>
      <c r="C19" s="367"/>
      <c r="D19" s="368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>
        <v>1</v>
      </c>
      <c r="S19" s="369">
        <v>2</v>
      </c>
      <c r="T19" s="369"/>
      <c r="U19" s="369"/>
      <c r="V19" s="369"/>
      <c r="W19" s="369">
        <v>1</v>
      </c>
      <c r="X19" s="369"/>
      <c r="Y19" s="369"/>
      <c r="Z19" s="369">
        <v>1</v>
      </c>
      <c r="AA19" s="370">
        <v>5</v>
      </c>
    </row>
    <row r="20" spans="1:27">
      <c r="A20" s="341"/>
      <c r="B20" s="337" t="s">
        <v>229</v>
      </c>
      <c r="C20" s="337" t="s">
        <v>378</v>
      </c>
      <c r="D20" s="338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>
        <v>1</v>
      </c>
      <c r="S20" s="339"/>
      <c r="T20" s="339">
        <v>1</v>
      </c>
      <c r="U20" s="339"/>
      <c r="V20" s="339"/>
      <c r="W20" s="339"/>
      <c r="X20" s="339"/>
      <c r="Y20" s="339"/>
      <c r="Z20" s="339"/>
      <c r="AA20" s="340">
        <v>2</v>
      </c>
    </row>
    <row r="21" spans="1:27">
      <c r="A21" s="341"/>
      <c r="B21" s="366" t="s">
        <v>382</v>
      </c>
      <c r="C21" s="367"/>
      <c r="D21" s="368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>
        <v>1</v>
      </c>
      <c r="S21" s="369"/>
      <c r="T21" s="369">
        <v>1</v>
      </c>
      <c r="U21" s="369"/>
      <c r="V21" s="369"/>
      <c r="W21" s="369"/>
      <c r="X21" s="369"/>
      <c r="Y21" s="369"/>
      <c r="Z21" s="369"/>
      <c r="AA21" s="370">
        <v>2</v>
      </c>
    </row>
    <row r="22" spans="1:27">
      <c r="A22" s="341"/>
      <c r="B22" s="337" t="s">
        <v>161</v>
      </c>
      <c r="C22" s="337" t="s">
        <v>161</v>
      </c>
      <c r="D22" s="338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>
        <v>1</v>
      </c>
      <c r="V22" s="339"/>
      <c r="W22" s="339"/>
      <c r="X22" s="339"/>
      <c r="Y22" s="339"/>
      <c r="Z22" s="339"/>
      <c r="AA22" s="340">
        <v>1</v>
      </c>
    </row>
    <row r="23" spans="1:27">
      <c r="A23" s="341"/>
      <c r="B23" s="366" t="s">
        <v>405</v>
      </c>
      <c r="C23" s="367"/>
      <c r="D23" s="368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>
        <v>1</v>
      </c>
      <c r="V23" s="369"/>
      <c r="W23" s="369"/>
      <c r="X23" s="369"/>
      <c r="Y23" s="369"/>
      <c r="Z23" s="369"/>
      <c r="AA23" s="370">
        <v>1</v>
      </c>
    </row>
    <row r="24" spans="1:27">
      <c r="A24" s="371" t="s">
        <v>334</v>
      </c>
      <c r="B24" s="372"/>
      <c r="C24" s="372"/>
      <c r="D24" s="373"/>
      <c r="E24" s="374">
        <v>1</v>
      </c>
      <c r="F24" s="374">
        <v>1</v>
      </c>
      <c r="G24" s="374"/>
      <c r="H24" s="374"/>
      <c r="I24" s="374"/>
      <c r="J24" s="374"/>
      <c r="K24" s="374"/>
      <c r="L24" s="374"/>
      <c r="M24" s="374">
        <v>1</v>
      </c>
      <c r="N24" s="374"/>
      <c r="O24" s="374"/>
      <c r="P24" s="374"/>
      <c r="Q24" s="374"/>
      <c r="R24" s="374">
        <v>3</v>
      </c>
      <c r="S24" s="374">
        <v>3</v>
      </c>
      <c r="T24" s="374">
        <v>4</v>
      </c>
      <c r="U24" s="374">
        <v>4</v>
      </c>
      <c r="V24" s="374">
        <v>3</v>
      </c>
      <c r="W24" s="374">
        <v>5</v>
      </c>
      <c r="X24" s="374">
        <v>1</v>
      </c>
      <c r="Y24" s="374"/>
      <c r="Z24" s="374">
        <v>2</v>
      </c>
      <c r="AA24" s="375">
        <v>28</v>
      </c>
    </row>
    <row r="25" spans="1:27">
      <c r="A25" s="337" t="s">
        <v>63</v>
      </c>
      <c r="B25" s="337" t="s">
        <v>325</v>
      </c>
      <c r="C25" s="337" t="s">
        <v>437</v>
      </c>
      <c r="D25" s="338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>
        <v>1</v>
      </c>
      <c r="Z25" s="339"/>
      <c r="AA25" s="340">
        <v>1</v>
      </c>
    </row>
    <row r="26" spans="1:27">
      <c r="A26" s="341"/>
      <c r="B26" s="366" t="s">
        <v>438</v>
      </c>
      <c r="C26" s="367"/>
      <c r="D26" s="368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>
        <v>1</v>
      </c>
      <c r="Z26" s="369"/>
      <c r="AA26" s="370">
        <v>1</v>
      </c>
    </row>
    <row r="27" spans="1:27">
      <c r="A27" s="371" t="s">
        <v>439</v>
      </c>
      <c r="B27" s="372"/>
      <c r="C27" s="372"/>
      <c r="D27" s="373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>
        <v>1</v>
      </c>
      <c r="Z27" s="374"/>
      <c r="AA27" s="375">
        <v>1</v>
      </c>
    </row>
    <row r="28" spans="1:27">
      <c r="A28" s="337" t="s">
        <v>25</v>
      </c>
      <c r="B28" s="337" t="s">
        <v>237</v>
      </c>
      <c r="C28" s="337" t="s">
        <v>392</v>
      </c>
      <c r="D28" s="338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>
        <v>2</v>
      </c>
      <c r="T28" s="339"/>
      <c r="U28" s="339"/>
      <c r="V28" s="339"/>
      <c r="W28" s="339"/>
      <c r="X28" s="339"/>
      <c r="Y28" s="339"/>
      <c r="Z28" s="339"/>
      <c r="AA28" s="340">
        <v>2</v>
      </c>
    </row>
    <row r="29" spans="1:27">
      <c r="A29" s="341"/>
      <c r="B29" s="366" t="s">
        <v>393</v>
      </c>
      <c r="C29" s="367"/>
      <c r="D29" s="368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>
        <v>2</v>
      </c>
      <c r="T29" s="369"/>
      <c r="U29" s="369"/>
      <c r="V29" s="369"/>
      <c r="W29" s="369"/>
      <c r="X29" s="369"/>
      <c r="Y29" s="369"/>
      <c r="Z29" s="369"/>
      <c r="AA29" s="370">
        <v>2</v>
      </c>
    </row>
    <row r="30" spans="1:27">
      <c r="A30" s="341"/>
      <c r="B30" s="337" t="s">
        <v>32</v>
      </c>
      <c r="C30" s="337" t="s">
        <v>407</v>
      </c>
      <c r="D30" s="338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>
        <v>1</v>
      </c>
      <c r="U30" s="339"/>
      <c r="V30" s="339"/>
      <c r="W30" s="339"/>
      <c r="X30" s="339"/>
      <c r="Y30" s="339"/>
      <c r="Z30" s="339"/>
      <c r="AA30" s="340">
        <v>1</v>
      </c>
    </row>
    <row r="31" spans="1:27">
      <c r="A31" s="341"/>
      <c r="B31" s="341"/>
      <c r="C31" s="342" t="s">
        <v>408</v>
      </c>
      <c r="D31" s="343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>
        <v>1</v>
      </c>
      <c r="V31" s="344"/>
      <c r="W31" s="344"/>
      <c r="X31" s="344"/>
      <c r="Y31" s="344"/>
      <c r="Z31" s="344"/>
      <c r="AA31" s="345">
        <v>1</v>
      </c>
    </row>
    <row r="32" spans="1:27">
      <c r="A32" s="341"/>
      <c r="B32" s="366" t="s">
        <v>409</v>
      </c>
      <c r="C32" s="367"/>
      <c r="D32" s="368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>
        <v>1</v>
      </c>
      <c r="U32" s="369">
        <v>1</v>
      </c>
      <c r="V32" s="369"/>
      <c r="W32" s="369"/>
      <c r="X32" s="369"/>
      <c r="Y32" s="369"/>
      <c r="Z32" s="369"/>
      <c r="AA32" s="370">
        <v>2</v>
      </c>
    </row>
    <row r="33" spans="1:27">
      <c r="A33" s="341"/>
      <c r="B33" s="337" t="s">
        <v>186</v>
      </c>
      <c r="C33" s="337" t="s">
        <v>394</v>
      </c>
      <c r="D33" s="338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>
        <v>1</v>
      </c>
      <c r="T33" s="339"/>
      <c r="U33" s="339"/>
      <c r="V33" s="339"/>
      <c r="W33" s="339"/>
      <c r="X33" s="339"/>
      <c r="Y33" s="339"/>
      <c r="Z33" s="339"/>
      <c r="AA33" s="340">
        <v>1</v>
      </c>
    </row>
    <row r="34" spans="1:27">
      <c r="A34" s="341"/>
      <c r="B34" s="366" t="s">
        <v>395</v>
      </c>
      <c r="C34" s="367"/>
      <c r="D34" s="368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>
        <v>1</v>
      </c>
      <c r="T34" s="369"/>
      <c r="U34" s="369"/>
      <c r="V34" s="369"/>
      <c r="W34" s="369"/>
      <c r="X34" s="369"/>
      <c r="Y34" s="369"/>
      <c r="Z34" s="369"/>
      <c r="AA34" s="370">
        <v>1</v>
      </c>
    </row>
    <row r="35" spans="1:27">
      <c r="A35" s="341"/>
      <c r="B35" s="337" t="s">
        <v>235</v>
      </c>
      <c r="C35" s="337" t="s">
        <v>385</v>
      </c>
      <c r="D35" s="338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>
        <v>1</v>
      </c>
      <c r="R35" s="339"/>
      <c r="S35" s="339"/>
      <c r="T35" s="339"/>
      <c r="U35" s="339"/>
      <c r="V35" s="339"/>
      <c r="W35" s="339"/>
      <c r="X35" s="339"/>
      <c r="Y35" s="339"/>
      <c r="Z35" s="339"/>
      <c r="AA35" s="340">
        <v>1</v>
      </c>
    </row>
    <row r="36" spans="1:27">
      <c r="A36" s="341"/>
      <c r="B36" s="366" t="s">
        <v>386</v>
      </c>
      <c r="C36" s="367"/>
      <c r="D36" s="368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>
        <v>1</v>
      </c>
      <c r="R36" s="369"/>
      <c r="S36" s="369"/>
      <c r="T36" s="369"/>
      <c r="U36" s="369"/>
      <c r="V36" s="369"/>
      <c r="W36" s="369"/>
      <c r="X36" s="369"/>
      <c r="Y36" s="369"/>
      <c r="Z36" s="369"/>
      <c r="AA36" s="370">
        <v>1</v>
      </c>
    </row>
    <row r="37" spans="1:27">
      <c r="A37" s="371" t="s">
        <v>387</v>
      </c>
      <c r="B37" s="372"/>
      <c r="C37" s="372"/>
      <c r="D37" s="373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>
        <v>1</v>
      </c>
      <c r="R37" s="374"/>
      <c r="S37" s="374">
        <v>3</v>
      </c>
      <c r="T37" s="374">
        <v>1</v>
      </c>
      <c r="U37" s="374">
        <v>1</v>
      </c>
      <c r="V37" s="374"/>
      <c r="W37" s="374"/>
      <c r="X37" s="374"/>
      <c r="Y37" s="374"/>
      <c r="Z37" s="374"/>
      <c r="AA37" s="375">
        <v>6</v>
      </c>
    </row>
    <row r="38" spans="1:27">
      <c r="A38" s="337" t="s">
        <v>31</v>
      </c>
      <c r="B38" s="337" t="s">
        <v>223</v>
      </c>
      <c r="C38" s="337" t="s">
        <v>165</v>
      </c>
      <c r="D38" s="338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>
        <v>1</v>
      </c>
      <c r="Y38" s="339"/>
      <c r="Z38" s="339"/>
      <c r="AA38" s="340">
        <v>1</v>
      </c>
    </row>
    <row r="39" spans="1:27">
      <c r="A39" s="341"/>
      <c r="B39" s="341"/>
      <c r="C39" s="342" t="s">
        <v>397</v>
      </c>
      <c r="D39" s="343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>
        <v>1</v>
      </c>
      <c r="U39" s="344"/>
      <c r="V39" s="344"/>
      <c r="W39" s="344"/>
      <c r="X39" s="344"/>
      <c r="Y39" s="344"/>
      <c r="Z39" s="344"/>
      <c r="AA39" s="345">
        <v>1</v>
      </c>
    </row>
    <row r="40" spans="1:27">
      <c r="A40" s="341"/>
      <c r="B40" s="341"/>
      <c r="C40" s="342" t="s">
        <v>411</v>
      </c>
      <c r="D40" s="343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>
        <v>1</v>
      </c>
      <c r="X40" s="344"/>
      <c r="Y40" s="344"/>
      <c r="Z40" s="344"/>
      <c r="AA40" s="345">
        <v>1</v>
      </c>
    </row>
    <row r="41" spans="1:27">
      <c r="A41" s="341"/>
      <c r="B41" s="341"/>
      <c r="C41" s="342" t="s">
        <v>398</v>
      </c>
      <c r="D41" s="343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>
        <v>1</v>
      </c>
      <c r="T41" s="344"/>
      <c r="U41" s="344"/>
      <c r="V41" s="344"/>
      <c r="W41" s="344"/>
      <c r="X41" s="344"/>
      <c r="Y41" s="344"/>
      <c r="Z41" s="344"/>
      <c r="AA41" s="345">
        <v>1</v>
      </c>
    </row>
    <row r="42" spans="1:27">
      <c r="A42" s="341"/>
      <c r="B42" s="341"/>
      <c r="C42" s="342" t="s">
        <v>440</v>
      </c>
      <c r="D42" s="343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>
        <v>1</v>
      </c>
      <c r="AA42" s="345">
        <v>1</v>
      </c>
    </row>
    <row r="43" spans="1:27">
      <c r="A43" s="341"/>
      <c r="B43" s="341"/>
      <c r="C43" s="342" t="s">
        <v>388</v>
      </c>
      <c r="D43" s="343"/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>
        <v>3</v>
      </c>
      <c r="T43" s="344">
        <v>1</v>
      </c>
      <c r="U43" s="344"/>
      <c r="V43" s="344"/>
      <c r="W43" s="344"/>
      <c r="X43" s="344"/>
      <c r="Y43" s="344"/>
      <c r="Z43" s="344"/>
      <c r="AA43" s="345">
        <v>4</v>
      </c>
    </row>
    <row r="44" spans="1:27">
      <c r="A44" s="341"/>
      <c r="B44" s="366" t="s">
        <v>389</v>
      </c>
      <c r="C44" s="367"/>
      <c r="D44" s="368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>
        <v>4</v>
      </c>
      <c r="T44" s="369">
        <v>2</v>
      </c>
      <c r="U44" s="369"/>
      <c r="V44" s="369"/>
      <c r="W44" s="369">
        <v>1</v>
      </c>
      <c r="X44" s="369">
        <v>1</v>
      </c>
      <c r="Y44" s="369"/>
      <c r="Z44" s="369">
        <v>1</v>
      </c>
      <c r="AA44" s="370">
        <v>9</v>
      </c>
    </row>
    <row r="45" spans="1:27">
      <c r="A45" s="341"/>
      <c r="B45" s="337" t="s">
        <v>220</v>
      </c>
      <c r="C45" s="337" t="s">
        <v>396</v>
      </c>
      <c r="D45" s="338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>
        <v>1</v>
      </c>
      <c r="T45" s="339"/>
      <c r="U45" s="339"/>
      <c r="V45" s="339"/>
      <c r="W45" s="339"/>
      <c r="X45" s="339"/>
      <c r="Y45" s="339">
        <v>1</v>
      </c>
      <c r="Z45" s="339"/>
      <c r="AA45" s="340">
        <v>2</v>
      </c>
    </row>
    <row r="46" spans="1:27">
      <c r="A46" s="341"/>
      <c r="B46" s="341"/>
      <c r="C46" s="342" t="s">
        <v>220</v>
      </c>
      <c r="D46" s="343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>
        <v>1</v>
      </c>
      <c r="U46" s="344">
        <v>3</v>
      </c>
      <c r="V46" s="344"/>
      <c r="W46" s="344"/>
      <c r="X46" s="344"/>
      <c r="Y46" s="344"/>
      <c r="Z46" s="344"/>
      <c r="AA46" s="345">
        <v>4</v>
      </c>
    </row>
    <row r="47" spans="1:27">
      <c r="A47" s="341"/>
      <c r="B47" s="341"/>
      <c r="C47" s="342" t="s">
        <v>303</v>
      </c>
      <c r="D47" s="343"/>
      <c r="E47" s="344"/>
      <c r="F47" s="344">
        <v>1</v>
      </c>
      <c r="G47" s="344"/>
      <c r="H47" s="344"/>
      <c r="I47" s="344"/>
      <c r="J47" s="344"/>
      <c r="K47" s="344">
        <v>1</v>
      </c>
      <c r="L47" s="344">
        <v>1</v>
      </c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5">
        <v>3</v>
      </c>
    </row>
    <row r="48" spans="1:27">
      <c r="A48" s="341"/>
      <c r="B48" s="366" t="s">
        <v>356</v>
      </c>
      <c r="C48" s="367"/>
      <c r="D48" s="368"/>
      <c r="E48" s="369"/>
      <c r="F48" s="369">
        <v>1</v>
      </c>
      <c r="G48" s="369"/>
      <c r="H48" s="369"/>
      <c r="I48" s="369"/>
      <c r="J48" s="369"/>
      <c r="K48" s="369">
        <v>1</v>
      </c>
      <c r="L48" s="369">
        <v>1</v>
      </c>
      <c r="M48" s="369"/>
      <c r="N48" s="369"/>
      <c r="O48" s="369"/>
      <c r="P48" s="369"/>
      <c r="Q48" s="369"/>
      <c r="R48" s="369"/>
      <c r="S48" s="369">
        <v>1</v>
      </c>
      <c r="T48" s="369">
        <v>1</v>
      </c>
      <c r="U48" s="369">
        <v>3</v>
      </c>
      <c r="V48" s="369"/>
      <c r="W48" s="369"/>
      <c r="X48" s="369"/>
      <c r="Y48" s="369">
        <v>1</v>
      </c>
      <c r="Z48" s="369"/>
      <c r="AA48" s="370">
        <v>9</v>
      </c>
    </row>
    <row r="49" spans="1:27">
      <c r="A49" s="341"/>
      <c r="B49" s="337" t="s">
        <v>192</v>
      </c>
      <c r="C49" s="337" t="s">
        <v>399</v>
      </c>
      <c r="D49" s="338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>
        <v>1</v>
      </c>
      <c r="U49" s="339"/>
      <c r="V49" s="339"/>
      <c r="W49" s="339"/>
      <c r="X49" s="339"/>
      <c r="Y49" s="339"/>
      <c r="Z49" s="339"/>
      <c r="AA49" s="340">
        <v>1</v>
      </c>
    </row>
    <row r="50" spans="1:27">
      <c r="A50" s="341"/>
      <c r="B50" s="366" t="s">
        <v>400</v>
      </c>
      <c r="C50" s="367"/>
      <c r="D50" s="368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>
        <v>1</v>
      </c>
      <c r="U50" s="369"/>
      <c r="V50" s="369"/>
      <c r="W50" s="369"/>
      <c r="X50" s="369"/>
      <c r="Y50" s="369"/>
      <c r="Z50" s="369"/>
      <c r="AA50" s="370">
        <v>1</v>
      </c>
    </row>
    <row r="51" spans="1:27">
      <c r="A51" s="341"/>
      <c r="B51" s="337" t="s">
        <v>221</v>
      </c>
      <c r="C51" s="337" t="s">
        <v>415</v>
      </c>
      <c r="D51" s="338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>
        <v>1</v>
      </c>
      <c r="Y51" s="339"/>
      <c r="Z51" s="339"/>
      <c r="AA51" s="340">
        <v>1</v>
      </c>
    </row>
    <row r="52" spans="1:27">
      <c r="A52" s="341"/>
      <c r="B52" s="366" t="s">
        <v>416</v>
      </c>
      <c r="C52" s="367"/>
      <c r="D52" s="368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>
        <v>1</v>
      </c>
      <c r="Y52" s="369"/>
      <c r="Z52" s="369"/>
      <c r="AA52" s="370">
        <v>1</v>
      </c>
    </row>
    <row r="53" spans="1:27">
      <c r="A53" s="341"/>
      <c r="B53" s="337" t="s">
        <v>225</v>
      </c>
      <c r="C53" s="337" t="s">
        <v>418</v>
      </c>
      <c r="D53" s="338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>
        <v>1</v>
      </c>
      <c r="X53" s="339"/>
      <c r="Y53" s="339"/>
      <c r="Z53" s="339"/>
      <c r="AA53" s="340">
        <v>1</v>
      </c>
    </row>
    <row r="54" spans="1:27">
      <c r="A54" s="341"/>
      <c r="B54" s="366" t="s">
        <v>419</v>
      </c>
      <c r="C54" s="367"/>
      <c r="D54" s="368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>
        <v>1</v>
      </c>
      <c r="X54" s="369"/>
      <c r="Y54" s="369"/>
      <c r="Z54" s="369"/>
      <c r="AA54" s="370">
        <v>1</v>
      </c>
    </row>
    <row r="55" spans="1:27">
      <c r="A55" s="371" t="s">
        <v>335</v>
      </c>
      <c r="B55" s="372"/>
      <c r="C55" s="372"/>
      <c r="D55" s="373"/>
      <c r="E55" s="374"/>
      <c r="F55" s="374">
        <v>1</v>
      </c>
      <c r="G55" s="374"/>
      <c r="H55" s="374"/>
      <c r="I55" s="374"/>
      <c r="J55" s="374"/>
      <c r="K55" s="374">
        <v>1</v>
      </c>
      <c r="L55" s="374">
        <v>1</v>
      </c>
      <c r="M55" s="374"/>
      <c r="N55" s="374"/>
      <c r="O55" s="374"/>
      <c r="P55" s="374"/>
      <c r="Q55" s="374"/>
      <c r="R55" s="374"/>
      <c r="S55" s="374">
        <v>5</v>
      </c>
      <c r="T55" s="374">
        <v>4</v>
      </c>
      <c r="U55" s="374">
        <v>3</v>
      </c>
      <c r="V55" s="374"/>
      <c r="W55" s="374">
        <v>2</v>
      </c>
      <c r="X55" s="374">
        <v>2</v>
      </c>
      <c r="Y55" s="374">
        <v>1</v>
      </c>
      <c r="Z55" s="374">
        <v>1</v>
      </c>
      <c r="AA55" s="375">
        <v>21</v>
      </c>
    </row>
    <row r="56" spans="1:27">
      <c r="A56" s="337" t="s">
        <v>26</v>
      </c>
      <c r="B56" s="337" t="s">
        <v>242</v>
      </c>
      <c r="C56" s="337" t="s">
        <v>242</v>
      </c>
      <c r="D56" s="338"/>
      <c r="E56" s="339"/>
      <c r="F56" s="339"/>
      <c r="G56" s="339"/>
      <c r="H56" s="339"/>
      <c r="I56" s="339"/>
      <c r="J56" s="339"/>
      <c r="K56" s="339"/>
      <c r="L56" s="339"/>
      <c r="M56" s="339"/>
      <c r="N56" s="339">
        <v>1</v>
      </c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40">
        <v>1</v>
      </c>
    </row>
    <row r="57" spans="1:27">
      <c r="A57" s="341"/>
      <c r="B57" s="366" t="s">
        <v>370</v>
      </c>
      <c r="C57" s="367"/>
      <c r="D57" s="368"/>
      <c r="E57" s="369"/>
      <c r="F57" s="369"/>
      <c r="G57" s="369"/>
      <c r="H57" s="369"/>
      <c r="I57" s="369"/>
      <c r="J57" s="369"/>
      <c r="K57" s="369"/>
      <c r="L57" s="369"/>
      <c r="M57" s="369"/>
      <c r="N57" s="369">
        <v>1</v>
      </c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70">
        <v>1</v>
      </c>
    </row>
    <row r="58" spans="1:27">
      <c r="A58" s="371" t="s">
        <v>371</v>
      </c>
      <c r="B58" s="372"/>
      <c r="C58" s="372"/>
      <c r="D58" s="373"/>
      <c r="E58" s="374"/>
      <c r="F58" s="374"/>
      <c r="G58" s="374"/>
      <c r="H58" s="374"/>
      <c r="I58" s="374"/>
      <c r="J58" s="374"/>
      <c r="K58" s="374"/>
      <c r="L58" s="374"/>
      <c r="M58" s="374"/>
      <c r="N58" s="374">
        <v>1</v>
      </c>
      <c r="O58" s="374"/>
      <c r="P58" s="374"/>
      <c r="Q58" s="374"/>
      <c r="R58" s="374"/>
      <c r="S58" s="374"/>
      <c r="T58" s="374"/>
      <c r="U58" s="374"/>
      <c r="V58" s="374"/>
      <c r="W58" s="374"/>
      <c r="X58" s="374"/>
      <c r="Y58" s="374"/>
      <c r="Z58" s="374"/>
      <c r="AA58" s="375">
        <v>1</v>
      </c>
    </row>
    <row r="59" spans="1:27">
      <c r="A59" s="337" t="s">
        <v>58</v>
      </c>
      <c r="B59" s="337" t="s">
        <v>58</v>
      </c>
      <c r="C59" s="337" t="s">
        <v>402</v>
      </c>
      <c r="D59" s="338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>
        <v>1</v>
      </c>
      <c r="T59" s="339"/>
      <c r="U59" s="339"/>
      <c r="V59" s="339"/>
      <c r="W59" s="339"/>
      <c r="X59" s="339"/>
      <c r="Y59" s="339"/>
      <c r="Z59" s="339"/>
      <c r="AA59" s="340">
        <v>1</v>
      </c>
    </row>
    <row r="60" spans="1:27">
      <c r="A60" s="341"/>
      <c r="B60" s="366" t="s">
        <v>406</v>
      </c>
      <c r="C60" s="367"/>
      <c r="D60" s="368"/>
      <c r="E60" s="369"/>
      <c r="F60" s="369"/>
      <c r="G60" s="369"/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>
        <v>1</v>
      </c>
      <c r="T60" s="369"/>
      <c r="U60" s="369"/>
      <c r="V60" s="369"/>
      <c r="W60" s="369"/>
      <c r="X60" s="369"/>
      <c r="Y60" s="369"/>
      <c r="Z60" s="369"/>
      <c r="AA60" s="370">
        <v>1</v>
      </c>
    </row>
    <row r="61" spans="1:27">
      <c r="A61" s="371" t="s">
        <v>406</v>
      </c>
      <c r="B61" s="372"/>
      <c r="C61" s="372"/>
      <c r="D61" s="373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>
        <v>1</v>
      </c>
      <c r="T61" s="374"/>
      <c r="U61" s="374"/>
      <c r="V61" s="374"/>
      <c r="W61" s="374"/>
      <c r="X61" s="374"/>
      <c r="Y61" s="374"/>
      <c r="Z61" s="374"/>
      <c r="AA61" s="375">
        <v>1</v>
      </c>
    </row>
    <row r="62" spans="1:27">
      <c r="A62" s="337" t="s">
        <v>21</v>
      </c>
      <c r="B62" s="337" t="s">
        <v>157</v>
      </c>
      <c r="C62" s="337" t="s">
        <v>358</v>
      </c>
      <c r="D62" s="338"/>
      <c r="E62" s="339"/>
      <c r="F62" s="339"/>
      <c r="G62" s="339"/>
      <c r="H62" s="339"/>
      <c r="I62" s="339">
        <v>1</v>
      </c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40">
        <v>1</v>
      </c>
    </row>
    <row r="63" spans="1:27">
      <c r="A63" s="341"/>
      <c r="B63" s="341"/>
      <c r="C63" s="342" t="s">
        <v>401</v>
      </c>
      <c r="D63" s="343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>
        <v>1</v>
      </c>
      <c r="T63" s="344"/>
      <c r="U63" s="344"/>
      <c r="V63" s="344"/>
      <c r="W63" s="344"/>
      <c r="X63" s="344"/>
      <c r="Y63" s="344"/>
      <c r="Z63" s="344"/>
      <c r="AA63" s="345">
        <v>1</v>
      </c>
    </row>
    <row r="64" spans="1:27">
      <c r="A64" s="341"/>
      <c r="B64" s="341"/>
      <c r="C64" s="342" t="s">
        <v>360</v>
      </c>
      <c r="D64" s="343"/>
      <c r="E64" s="344"/>
      <c r="F64" s="344"/>
      <c r="G64" s="344"/>
      <c r="H64" s="344">
        <v>1</v>
      </c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5">
        <v>1</v>
      </c>
    </row>
    <row r="65" spans="1:27">
      <c r="A65" s="341"/>
      <c r="B65" s="341"/>
      <c r="C65" s="342" t="s">
        <v>353</v>
      </c>
      <c r="D65" s="343"/>
      <c r="E65" s="344"/>
      <c r="F65" s="344"/>
      <c r="G65" s="344">
        <v>1</v>
      </c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5">
        <v>1</v>
      </c>
    </row>
    <row r="66" spans="1:27">
      <c r="A66" s="341"/>
      <c r="B66" s="341"/>
      <c r="C66" s="342" t="s">
        <v>192</v>
      </c>
      <c r="D66" s="343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>
        <v>1</v>
      </c>
      <c r="V66" s="344"/>
      <c r="W66" s="344"/>
      <c r="X66" s="344"/>
      <c r="Y66" s="344"/>
      <c r="Z66" s="344"/>
      <c r="AA66" s="345">
        <v>1</v>
      </c>
    </row>
    <row r="67" spans="1:27">
      <c r="A67" s="341"/>
      <c r="B67" s="366" t="s">
        <v>357</v>
      </c>
      <c r="C67" s="367"/>
      <c r="D67" s="368"/>
      <c r="E67" s="369"/>
      <c r="F67" s="369"/>
      <c r="G67" s="369">
        <v>1</v>
      </c>
      <c r="H67" s="369">
        <v>1</v>
      </c>
      <c r="I67" s="369">
        <v>1</v>
      </c>
      <c r="J67" s="369"/>
      <c r="K67" s="369"/>
      <c r="L67" s="369"/>
      <c r="M67" s="369"/>
      <c r="N67" s="369"/>
      <c r="O67" s="369"/>
      <c r="P67" s="369"/>
      <c r="Q67" s="369"/>
      <c r="R67" s="369"/>
      <c r="S67" s="369">
        <v>1</v>
      </c>
      <c r="T67" s="369"/>
      <c r="U67" s="369">
        <v>1</v>
      </c>
      <c r="V67" s="369"/>
      <c r="W67" s="369"/>
      <c r="X67" s="369"/>
      <c r="Y67" s="369"/>
      <c r="Z67" s="369"/>
      <c r="AA67" s="370">
        <v>5</v>
      </c>
    </row>
    <row r="68" spans="1:27">
      <c r="A68" s="341"/>
      <c r="B68" s="337" t="s">
        <v>209</v>
      </c>
      <c r="C68" s="337" t="s">
        <v>420</v>
      </c>
      <c r="D68" s="338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39"/>
      <c r="U68" s="339"/>
      <c r="V68" s="339">
        <v>1</v>
      </c>
      <c r="W68" s="339">
        <v>1</v>
      </c>
      <c r="X68" s="339"/>
      <c r="Y68" s="339"/>
      <c r="Z68" s="339"/>
      <c r="AA68" s="340">
        <v>2</v>
      </c>
    </row>
    <row r="69" spans="1:27">
      <c r="A69" s="341"/>
      <c r="B69" s="341"/>
      <c r="C69" s="342" t="s">
        <v>421</v>
      </c>
      <c r="D69" s="343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>
        <v>1</v>
      </c>
      <c r="Y69" s="344"/>
      <c r="Z69" s="344"/>
      <c r="AA69" s="345">
        <v>1</v>
      </c>
    </row>
    <row r="70" spans="1:27">
      <c r="A70" s="341"/>
      <c r="B70" s="366" t="s">
        <v>422</v>
      </c>
      <c r="C70" s="367"/>
      <c r="D70" s="368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>
        <v>1</v>
      </c>
      <c r="W70" s="369">
        <v>1</v>
      </c>
      <c r="X70" s="369">
        <v>1</v>
      </c>
      <c r="Y70" s="369"/>
      <c r="Z70" s="369"/>
      <c r="AA70" s="370">
        <v>3</v>
      </c>
    </row>
    <row r="71" spans="1:27">
      <c r="A71" s="341"/>
      <c r="B71" s="337" t="s">
        <v>203</v>
      </c>
      <c r="C71" s="337" t="s">
        <v>193</v>
      </c>
      <c r="D71" s="338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R71" s="339"/>
      <c r="S71" s="339"/>
      <c r="T71" s="339"/>
      <c r="U71" s="339"/>
      <c r="V71" s="339"/>
      <c r="W71" s="339">
        <v>1</v>
      </c>
      <c r="X71" s="339"/>
      <c r="Y71" s="339"/>
      <c r="Z71" s="339"/>
      <c r="AA71" s="340">
        <v>1</v>
      </c>
    </row>
    <row r="72" spans="1:27">
      <c r="A72" s="341"/>
      <c r="B72" s="341"/>
      <c r="C72" s="342" t="s">
        <v>423</v>
      </c>
      <c r="D72" s="343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>
        <v>1</v>
      </c>
      <c r="V72" s="344"/>
      <c r="W72" s="344"/>
      <c r="X72" s="344"/>
      <c r="Y72" s="344"/>
      <c r="Z72" s="344"/>
      <c r="AA72" s="345">
        <v>1</v>
      </c>
    </row>
    <row r="73" spans="1:27">
      <c r="A73" s="341"/>
      <c r="B73" s="366" t="s">
        <v>424</v>
      </c>
      <c r="C73" s="367"/>
      <c r="D73" s="368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>
        <v>1</v>
      </c>
      <c r="V73" s="369"/>
      <c r="W73" s="369">
        <v>1</v>
      </c>
      <c r="X73" s="369"/>
      <c r="Y73" s="369"/>
      <c r="Z73" s="369"/>
      <c r="AA73" s="370">
        <v>2</v>
      </c>
    </row>
    <row r="74" spans="1:27">
      <c r="A74" s="341"/>
      <c r="B74" s="337" t="s">
        <v>208</v>
      </c>
      <c r="C74" s="337" t="s">
        <v>425</v>
      </c>
      <c r="D74" s="338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>
        <v>1</v>
      </c>
      <c r="Z74" s="339"/>
      <c r="AA74" s="340">
        <v>1</v>
      </c>
    </row>
    <row r="75" spans="1:27">
      <c r="A75" s="341"/>
      <c r="B75" s="366" t="s">
        <v>426</v>
      </c>
      <c r="C75" s="367"/>
      <c r="D75" s="368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>
        <v>1</v>
      </c>
      <c r="Z75" s="369"/>
      <c r="AA75" s="370">
        <v>1</v>
      </c>
    </row>
    <row r="76" spans="1:27">
      <c r="A76" s="341"/>
      <c r="B76" s="337" t="s">
        <v>172</v>
      </c>
      <c r="C76" s="337" t="s">
        <v>390</v>
      </c>
      <c r="D76" s="338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>
        <v>1</v>
      </c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40">
        <v>1</v>
      </c>
    </row>
    <row r="77" spans="1:27">
      <c r="A77" s="341"/>
      <c r="B77" s="366" t="s">
        <v>391</v>
      </c>
      <c r="C77" s="367"/>
      <c r="D77" s="368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>
        <v>1</v>
      </c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70">
        <v>1</v>
      </c>
    </row>
    <row r="78" spans="1:27">
      <c r="A78" s="371" t="s">
        <v>354</v>
      </c>
      <c r="B78" s="372"/>
      <c r="C78" s="372"/>
      <c r="D78" s="373"/>
      <c r="E78" s="374"/>
      <c r="F78" s="374"/>
      <c r="G78" s="374">
        <v>1</v>
      </c>
      <c r="H78" s="374">
        <v>1</v>
      </c>
      <c r="I78" s="374">
        <v>1</v>
      </c>
      <c r="J78" s="374"/>
      <c r="K78" s="374"/>
      <c r="L78" s="374"/>
      <c r="M78" s="374"/>
      <c r="N78" s="374"/>
      <c r="O78" s="374"/>
      <c r="P78" s="374">
        <v>1</v>
      </c>
      <c r="Q78" s="374"/>
      <c r="R78" s="374"/>
      <c r="S78" s="374">
        <v>1</v>
      </c>
      <c r="T78" s="374"/>
      <c r="U78" s="374">
        <v>2</v>
      </c>
      <c r="V78" s="374">
        <v>1</v>
      </c>
      <c r="W78" s="374">
        <v>2</v>
      </c>
      <c r="X78" s="374">
        <v>1</v>
      </c>
      <c r="Y78" s="374">
        <v>1</v>
      </c>
      <c r="Z78" s="374"/>
      <c r="AA78" s="375">
        <v>12</v>
      </c>
    </row>
    <row r="79" spans="1:27">
      <c r="A79" s="337" t="s">
        <v>59</v>
      </c>
      <c r="B79" s="337" t="s">
        <v>253</v>
      </c>
      <c r="C79" s="337" t="s">
        <v>361</v>
      </c>
      <c r="D79" s="338"/>
      <c r="E79" s="339"/>
      <c r="F79" s="339"/>
      <c r="G79" s="339"/>
      <c r="H79" s="339"/>
      <c r="I79" s="339"/>
      <c r="J79" s="339">
        <v>1</v>
      </c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40">
        <v>1</v>
      </c>
    </row>
    <row r="80" spans="1:27">
      <c r="A80" s="341"/>
      <c r="B80" s="366" t="s">
        <v>362</v>
      </c>
      <c r="C80" s="367"/>
      <c r="D80" s="368"/>
      <c r="E80" s="369"/>
      <c r="F80" s="369"/>
      <c r="G80" s="369"/>
      <c r="H80" s="369"/>
      <c r="I80" s="369"/>
      <c r="J80" s="369">
        <v>1</v>
      </c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70">
        <v>1</v>
      </c>
    </row>
    <row r="81" spans="1:27">
      <c r="A81" s="371" t="s">
        <v>363</v>
      </c>
      <c r="B81" s="372"/>
      <c r="C81" s="372"/>
      <c r="D81" s="373"/>
      <c r="E81" s="374"/>
      <c r="F81" s="374"/>
      <c r="G81" s="374"/>
      <c r="H81" s="374"/>
      <c r="I81" s="374"/>
      <c r="J81" s="374">
        <v>1</v>
      </c>
      <c r="K81" s="374"/>
      <c r="L81" s="374"/>
      <c r="M81" s="374"/>
      <c r="N81" s="374"/>
      <c r="O81" s="374"/>
      <c r="P81" s="374"/>
      <c r="Q81" s="374"/>
      <c r="R81" s="374"/>
      <c r="S81" s="374"/>
      <c r="T81" s="374"/>
      <c r="U81" s="374"/>
      <c r="V81" s="374"/>
      <c r="W81" s="374"/>
      <c r="X81" s="374"/>
      <c r="Y81" s="374"/>
      <c r="Z81" s="374"/>
      <c r="AA81" s="375">
        <v>1</v>
      </c>
    </row>
    <row r="82" spans="1:27">
      <c r="A82" s="337" t="s">
        <v>29</v>
      </c>
      <c r="B82" s="337" t="s">
        <v>292</v>
      </c>
      <c r="C82" s="337" t="s">
        <v>225</v>
      </c>
      <c r="D82" s="338"/>
      <c r="E82" s="339"/>
      <c r="F82" s="339"/>
      <c r="G82" s="339"/>
      <c r="H82" s="339"/>
      <c r="I82" s="339"/>
      <c r="J82" s="339"/>
      <c r="K82" s="339"/>
      <c r="L82" s="339">
        <v>1</v>
      </c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>
        <v>1</v>
      </c>
      <c r="X82" s="339"/>
      <c r="Y82" s="339"/>
      <c r="Z82" s="339"/>
      <c r="AA82" s="340">
        <v>2</v>
      </c>
    </row>
    <row r="83" spans="1:27">
      <c r="A83" s="341"/>
      <c r="B83" s="341"/>
      <c r="C83" s="342" t="s">
        <v>412</v>
      </c>
      <c r="D83" s="343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>
        <v>2</v>
      </c>
      <c r="U83" s="344"/>
      <c r="V83" s="344"/>
      <c r="W83" s="344"/>
      <c r="X83" s="344">
        <v>1</v>
      </c>
      <c r="Y83" s="344"/>
      <c r="Z83" s="344"/>
      <c r="AA83" s="345">
        <v>3</v>
      </c>
    </row>
    <row r="84" spans="1:27">
      <c r="A84" s="341"/>
      <c r="B84" s="366" t="s">
        <v>372</v>
      </c>
      <c r="C84" s="367"/>
      <c r="D84" s="368"/>
      <c r="E84" s="369"/>
      <c r="F84" s="369"/>
      <c r="G84" s="369"/>
      <c r="H84" s="369"/>
      <c r="I84" s="369"/>
      <c r="J84" s="369"/>
      <c r="K84" s="369"/>
      <c r="L84" s="369">
        <v>1</v>
      </c>
      <c r="M84" s="369"/>
      <c r="N84" s="369"/>
      <c r="O84" s="369"/>
      <c r="P84" s="369"/>
      <c r="Q84" s="369"/>
      <c r="R84" s="369"/>
      <c r="S84" s="369"/>
      <c r="T84" s="369">
        <v>2</v>
      </c>
      <c r="U84" s="369"/>
      <c r="V84" s="369"/>
      <c r="W84" s="369">
        <v>1</v>
      </c>
      <c r="X84" s="369">
        <v>1</v>
      </c>
      <c r="Y84" s="369"/>
      <c r="Z84" s="369"/>
      <c r="AA84" s="370">
        <v>5</v>
      </c>
    </row>
    <row r="85" spans="1:27">
      <c r="A85" s="341"/>
      <c r="B85" s="337" t="s">
        <v>171</v>
      </c>
      <c r="C85" s="337" t="s">
        <v>413</v>
      </c>
      <c r="D85" s="338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>
        <v>1</v>
      </c>
      <c r="S85" s="339"/>
      <c r="T85" s="339"/>
      <c r="U85" s="339"/>
      <c r="V85" s="339"/>
      <c r="W85" s="339"/>
      <c r="X85" s="339"/>
      <c r="Y85" s="339"/>
      <c r="Z85" s="339"/>
      <c r="AA85" s="340">
        <v>1</v>
      </c>
    </row>
    <row r="86" spans="1:27">
      <c r="A86" s="341"/>
      <c r="B86" s="341"/>
      <c r="C86" s="342" t="s">
        <v>366</v>
      </c>
      <c r="D86" s="343"/>
      <c r="E86" s="344"/>
      <c r="F86" s="344"/>
      <c r="G86" s="344"/>
      <c r="H86" s="344"/>
      <c r="I86" s="344"/>
      <c r="J86" s="344"/>
      <c r="K86" s="344"/>
      <c r="L86" s="344">
        <v>1</v>
      </c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4"/>
      <c r="X86" s="344"/>
      <c r="Y86" s="344"/>
      <c r="Z86" s="344"/>
      <c r="AA86" s="345">
        <v>1</v>
      </c>
    </row>
    <row r="87" spans="1:27">
      <c r="A87" s="341"/>
      <c r="B87" s="366" t="s">
        <v>373</v>
      </c>
      <c r="C87" s="367"/>
      <c r="D87" s="368"/>
      <c r="E87" s="369"/>
      <c r="F87" s="369"/>
      <c r="G87" s="369"/>
      <c r="H87" s="369"/>
      <c r="I87" s="369"/>
      <c r="J87" s="369"/>
      <c r="K87" s="369"/>
      <c r="L87" s="369">
        <v>1</v>
      </c>
      <c r="M87" s="369"/>
      <c r="N87" s="369"/>
      <c r="O87" s="369"/>
      <c r="P87" s="369"/>
      <c r="Q87" s="369"/>
      <c r="R87" s="369">
        <v>1</v>
      </c>
      <c r="S87" s="369"/>
      <c r="T87" s="369"/>
      <c r="U87" s="369"/>
      <c r="V87" s="369"/>
      <c r="W87" s="369"/>
      <c r="X87" s="369"/>
      <c r="Y87" s="369"/>
      <c r="Z87" s="369"/>
      <c r="AA87" s="370">
        <v>2</v>
      </c>
    </row>
    <row r="88" spans="1:27">
      <c r="A88" s="371" t="s">
        <v>364</v>
      </c>
      <c r="B88" s="372"/>
      <c r="C88" s="372"/>
      <c r="D88" s="373"/>
      <c r="E88" s="374"/>
      <c r="F88" s="374"/>
      <c r="G88" s="374"/>
      <c r="H88" s="374"/>
      <c r="I88" s="374"/>
      <c r="J88" s="374"/>
      <c r="K88" s="374"/>
      <c r="L88" s="374">
        <v>2</v>
      </c>
      <c r="M88" s="374"/>
      <c r="N88" s="374"/>
      <c r="O88" s="374"/>
      <c r="P88" s="374"/>
      <c r="Q88" s="374"/>
      <c r="R88" s="374">
        <v>1</v>
      </c>
      <c r="S88" s="374"/>
      <c r="T88" s="374">
        <v>2</v>
      </c>
      <c r="U88" s="374"/>
      <c r="V88" s="374"/>
      <c r="W88" s="374">
        <v>1</v>
      </c>
      <c r="X88" s="374">
        <v>1</v>
      </c>
      <c r="Y88" s="374"/>
      <c r="Z88" s="374"/>
      <c r="AA88" s="375">
        <v>7</v>
      </c>
    </row>
    <row r="89" spans="1:27">
      <c r="A89" s="337" t="s">
        <v>28</v>
      </c>
      <c r="B89" s="337" t="s">
        <v>277</v>
      </c>
      <c r="C89" s="337" t="s">
        <v>369</v>
      </c>
      <c r="D89" s="338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>
        <v>1</v>
      </c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40">
        <v>1</v>
      </c>
    </row>
    <row r="90" spans="1:27">
      <c r="A90" s="341"/>
      <c r="B90" s="366" t="s">
        <v>375</v>
      </c>
      <c r="C90" s="367"/>
      <c r="D90" s="368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>
        <v>1</v>
      </c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70">
        <v>1</v>
      </c>
    </row>
    <row r="91" spans="1:27">
      <c r="A91" s="341"/>
      <c r="B91" s="337" t="s">
        <v>159</v>
      </c>
      <c r="C91" s="337" t="s">
        <v>377</v>
      </c>
      <c r="D91" s="338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>
        <v>1</v>
      </c>
      <c r="S91" s="339"/>
      <c r="T91" s="339"/>
      <c r="U91" s="339"/>
      <c r="V91" s="339"/>
      <c r="W91" s="339"/>
      <c r="X91" s="339"/>
      <c r="Y91" s="339"/>
      <c r="Z91" s="339"/>
      <c r="AA91" s="340">
        <v>1</v>
      </c>
    </row>
    <row r="92" spans="1:27">
      <c r="A92" s="341"/>
      <c r="B92" s="366" t="s">
        <v>384</v>
      </c>
      <c r="C92" s="367"/>
      <c r="D92" s="368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>
        <v>1</v>
      </c>
      <c r="S92" s="369"/>
      <c r="T92" s="369"/>
      <c r="U92" s="369"/>
      <c r="V92" s="369"/>
      <c r="W92" s="369"/>
      <c r="X92" s="369"/>
      <c r="Y92" s="369"/>
      <c r="Z92" s="369"/>
      <c r="AA92" s="370">
        <v>1</v>
      </c>
    </row>
    <row r="93" spans="1:27">
      <c r="A93" s="341"/>
      <c r="B93" s="337" t="s">
        <v>281</v>
      </c>
      <c r="C93" s="337" t="s">
        <v>368</v>
      </c>
      <c r="D93" s="338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>
        <v>1</v>
      </c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40">
        <v>1</v>
      </c>
    </row>
    <row r="94" spans="1:27">
      <c r="A94" s="341"/>
      <c r="B94" s="366" t="s">
        <v>374</v>
      </c>
      <c r="C94" s="367"/>
      <c r="D94" s="368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>
        <v>1</v>
      </c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70">
        <v>1</v>
      </c>
    </row>
    <row r="95" spans="1:27">
      <c r="A95" s="371" t="s">
        <v>376</v>
      </c>
      <c r="B95" s="372"/>
      <c r="C95" s="372"/>
      <c r="D95" s="373"/>
      <c r="E95" s="374"/>
      <c r="F95" s="374"/>
      <c r="G95" s="374"/>
      <c r="H95" s="374"/>
      <c r="I95" s="374"/>
      <c r="J95" s="374"/>
      <c r="K95" s="374"/>
      <c r="L95" s="374"/>
      <c r="M95" s="374"/>
      <c r="N95" s="374"/>
      <c r="O95" s="374">
        <v>2</v>
      </c>
      <c r="P95" s="374"/>
      <c r="Q95" s="374"/>
      <c r="R95" s="374">
        <v>1</v>
      </c>
      <c r="S95" s="374"/>
      <c r="T95" s="374"/>
      <c r="U95" s="374"/>
      <c r="V95" s="374"/>
      <c r="W95" s="374"/>
      <c r="X95" s="374"/>
      <c r="Y95" s="374"/>
      <c r="Z95" s="374"/>
      <c r="AA95" s="375">
        <v>3</v>
      </c>
    </row>
    <row r="96" spans="1:27">
      <c r="A96" s="346" t="s">
        <v>332</v>
      </c>
      <c r="B96" s="347"/>
      <c r="C96" s="347"/>
      <c r="D96" s="334">
        <v>1</v>
      </c>
      <c r="E96" s="335">
        <v>1</v>
      </c>
      <c r="F96" s="335">
        <v>2</v>
      </c>
      <c r="G96" s="335">
        <v>1</v>
      </c>
      <c r="H96" s="335">
        <v>1</v>
      </c>
      <c r="I96" s="335">
        <v>1</v>
      </c>
      <c r="J96" s="335">
        <v>1</v>
      </c>
      <c r="K96" s="335">
        <v>1</v>
      </c>
      <c r="L96" s="335">
        <v>3</v>
      </c>
      <c r="M96" s="335">
        <v>1</v>
      </c>
      <c r="N96" s="335">
        <v>1</v>
      </c>
      <c r="O96" s="335">
        <v>2</v>
      </c>
      <c r="P96" s="335">
        <v>1</v>
      </c>
      <c r="Q96" s="335">
        <v>2</v>
      </c>
      <c r="R96" s="335">
        <v>6</v>
      </c>
      <c r="S96" s="335">
        <v>13</v>
      </c>
      <c r="T96" s="335">
        <v>11</v>
      </c>
      <c r="U96" s="335">
        <v>10</v>
      </c>
      <c r="V96" s="335">
        <v>4</v>
      </c>
      <c r="W96" s="335">
        <v>10</v>
      </c>
      <c r="X96" s="335">
        <v>5</v>
      </c>
      <c r="Y96" s="335">
        <v>3</v>
      </c>
      <c r="Z96" s="335">
        <v>3</v>
      </c>
      <c r="AA96" s="336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441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12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12</v>
      </c>
      <c r="J13" s="30">
        <f>C12+D12+E12+F12+G12+H12+I12+J12</f>
        <v>12</v>
      </c>
      <c r="K13" s="30">
        <f>C12+D12+E12+F12+G12+H12+I12+J12+K12</f>
        <v>12</v>
      </c>
      <c r="L13" s="30">
        <f>C12+D12+E12+F12+G12+H12+I12+J12+K12+L12</f>
        <v>12</v>
      </c>
      <c r="M13" s="30">
        <f>C12+D12+E12+F12+G12+H12+I12+J12+K12+L12+M12</f>
        <v>12</v>
      </c>
      <c r="N13" s="30">
        <f>C12+D12+E12+F12+G12+H12+I12+J12+K12+L12+M12+N12</f>
        <v>12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7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7</v>
      </c>
      <c r="J33" s="30">
        <f>C32+D32+E32+F32+G32+H32+I32+J32</f>
        <v>7</v>
      </c>
      <c r="K33" s="30">
        <f>C32+D32+E32+F32+G32+H32+I32+J32+K32</f>
        <v>7</v>
      </c>
      <c r="L33" s="30">
        <f>C32+D32+E32+F32+G32+H32+I32+J32+K32+L32</f>
        <v>7</v>
      </c>
      <c r="M33" s="30">
        <f>C32+D32+E32+F32+G32+H32+I32+J32+K32+L32+M32</f>
        <v>7</v>
      </c>
      <c r="N33" s="30">
        <f>C32+D32+E32+F32+G32+H32+I32+J32+K32+L32+M32+N32</f>
        <v>7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3</v>
      </c>
      <c r="I43" s="30">
        <f>C42+D42+E42+F42+G42+H42+I42</f>
        <v>3</v>
      </c>
      <c r="J43" s="30">
        <f>C42+D42+E42+F42+G42+H42+I42+J42</f>
        <v>3</v>
      </c>
      <c r="K43" s="30">
        <f>C42+D42+E42+F42+G42+H42+I42+J42+K42</f>
        <v>3</v>
      </c>
      <c r="L43" s="30">
        <f>C42+D42+E42+F42+G42+H42+I42+J42+K42+L42</f>
        <v>3</v>
      </c>
      <c r="M43" s="30">
        <f>C42+D42+E42+F42+G42+H42+I42+J42+K42+L42+M42</f>
        <v>3</v>
      </c>
      <c r="N43" s="30">
        <f>C42+D42+E42+F42+G42+H42+I42+J42+K42+L42+M42+N42</f>
        <v>3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3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28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28</v>
      </c>
      <c r="J53" s="30">
        <f>C52+D52+E52+F52+G52+H52+I52+J52</f>
        <v>28</v>
      </c>
      <c r="K53" s="30">
        <f>C52+D52+E52+F52+G52+H52+I52+J52+K52</f>
        <v>28</v>
      </c>
      <c r="L53" s="30">
        <f>C52+D52+E52+F52+G52+H52+I52+J52+K52+L52</f>
        <v>28</v>
      </c>
      <c r="M53" s="30">
        <f>C52+D52+E52+F52+G52+H52+I52+J52+K52+L52+M52</f>
        <v>28</v>
      </c>
      <c r="N53" s="30">
        <f>C52+D52+E52+F52+G52+H52+I52+J52+K52+L52+M52+N52</f>
        <v>28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6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6</v>
      </c>
      <c r="K63" s="30">
        <f>C62+D62+E62+F62+G62+H62+I62+J62+K62</f>
        <v>6</v>
      </c>
      <c r="L63" s="30">
        <f>C62+D62+E62+F62+G62+H62+I62+J62+K62+L62</f>
        <v>6</v>
      </c>
      <c r="M63" s="30">
        <f>C62+D62+E62+F62+G62+H62+I62+J62+K62+L62+M62</f>
        <v>6</v>
      </c>
      <c r="N63" s="30">
        <f>C62+D62+E62+F62+G62+H62+I62+J62+K62+L62+M62+N62</f>
        <v>6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1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1</v>
      </c>
      <c r="K73" s="30">
        <f>C72+D72+E72+F72+G72+H72+I72+J72+K72</f>
        <v>1</v>
      </c>
      <c r="L73" s="30">
        <f>C72+D72+E72+F72+G72+H72+I72+J72+K72+L72</f>
        <v>1</v>
      </c>
      <c r="M73" s="30">
        <f>C72+D72+E72+F72+G72+H72+I72+J72+K72+L72+M72</f>
        <v>1</v>
      </c>
      <c r="N73" s="30">
        <f>C72+D72+E72+F72+G72+H72+I72+J72+K72+L72+M72+N72</f>
        <v>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3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3</v>
      </c>
      <c r="I102" s="88">
        <f>รายเดือน64!H17</f>
        <v>1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7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6</v>
      </c>
      <c r="I103" s="30">
        <f>C102+D102+E102+F102+G102+H102+I102</f>
        <v>7</v>
      </c>
      <c r="J103" s="30">
        <f>C102+D102+E102+F102+G102+H102+I102+J102</f>
        <v>7</v>
      </c>
      <c r="K103" s="30">
        <f>C102+D102+E102+F102+G102+H102+I102+J102+K102</f>
        <v>7</v>
      </c>
      <c r="L103" s="30">
        <f>C102+D102+E102+F102+G102+H102+I102+J102+K102+L102</f>
        <v>7</v>
      </c>
      <c r="M103" s="30">
        <f>C102+D102+E102+F102+G102+H102+I102+J102+K102+L102+M102</f>
        <v>7</v>
      </c>
      <c r="N103" s="30">
        <f>C102+D102+E102+F102+G102+H102+I102+J102+K102+L102+M102+N102</f>
        <v>7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4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21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21</v>
      </c>
      <c r="J123" s="30">
        <f>C122+D122+E122+F122+G122+H122+I122+J122</f>
        <v>21</v>
      </c>
      <c r="K123" s="30">
        <f>C122+D122+E122+F122+G122+H122+I122+J122+K122</f>
        <v>21</v>
      </c>
      <c r="L123" s="30">
        <f>C122+D122+E122+F122+G122+H122+I122+J122+K122+L122</f>
        <v>21</v>
      </c>
      <c r="M123" s="30">
        <f>C122+D122+E122+F122+G122+H122+I122+J122+K122+L122+M122</f>
        <v>21</v>
      </c>
      <c r="N123" s="30">
        <f>C122+D122+E122+F122+G122+H122+I122+J122+K122+L122+M122+N122</f>
        <v>21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1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1</v>
      </c>
      <c r="K173" s="30">
        <f>C172+D172+E172+F172+G172+H172+I172+J172+K172</f>
        <v>1</v>
      </c>
      <c r="L173" s="30">
        <f>C172+D172+E172+F172+G172+H172+I172+J172+K172+L172</f>
        <v>1</v>
      </c>
      <c r="M173" s="30">
        <f>C172+D172+E172+F172+G172+H172+I172+J172+K172+L172+M172</f>
        <v>1</v>
      </c>
      <c r="N173" s="30">
        <f>C172+D172+E172+F172+G172+H172+I172+J172+K172+L172+M172+N172</f>
        <v>1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1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1</v>
      </c>
      <c r="K223" s="30">
        <f>C222+D222+E222+F222+G222+H222+I222+J222+K222</f>
        <v>1</v>
      </c>
      <c r="L223" s="30">
        <f>C222+D222+E222+F222+G222+H222+I222+J222+K222+L222</f>
        <v>1</v>
      </c>
      <c r="M223" s="30">
        <f>C222+D222+E222+F222+G222+H222+I222+J222+K222+L222+M222</f>
        <v>1</v>
      </c>
      <c r="N223" s="30">
        <f>C222+D222+E222+F222+G222+H222+I222+J222+K222+L222+M222+N222</f>
        <v>1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T13" sqref="T13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39.119986587433168</v>
      </c>
    </row>
    <row r="4" spans="3:4" ht="24">
      <c r="C4" s="29" t="s">
        <v>24</v>
      </c>
      <c r="D4" s="39">
        <v>34.72308340980679</v>
      </c>
    </row>
    <row r="5" spans="3:4" ht="24">
      <c r="C5" s="29" t="s">
        <v>25</v>
      </c>
      <c r="D5" s="39">
        <v>8.7753937957965871</v>
      </c>
    </row>
    <row r="6" spans="3:4" ht="24">
      <c r="C6" s="29" t="s">
        <v>21</v>
      </c>
      <c r="D6" s="39">
        <v>7.685755093413948</v>
      </c>
    </row>
    <row r="7" spans="3:4" ht="24">
      <c r="C7" s="29" t="s">
        <v>29</v>
      </c>
      <c r="D7" s="39">
        <v>6.0124543697659441</v>
      </c>
    </row>
    <row r="8" spans="3:4" ht="24">
      <c r="C8" s="11" t="s">
        <v>63</v>
      </c>
      <c r="D8" s="39">
        <v>4.2295816943704265</v>
      </c>
    </row>
    <row r="9" spans="3:4" ht="24">
      <c r="C9" s="29" t="s">
        <v>58</v>
      </c>
      <c r="D9" s="39">
        <v>3.5707909301910372</v>
      </c>
    </row>
    <row r="10" spans="3:4" ht="24">
      <c r="C10" s="29" t="s">
        <v>23</v>
      </c>
      <c r="D10" s="39">
        <v>3.0504855356144187</v>
      </c>
    </row>
    <row r="11" spans="3:4" ht="24">
      <c r="C11" s="11" t="s">
        <v>59</v>
      </c>
      <c r="D11" s="39">
        <v>2.7123057311020098</v>
      </c>
    </row>
    <row r="12" spans="3:4" ht="24">
      <c r="C12" s="29" t="s">
        <v>28</v>
      </c>
      <c r="D12" s="39">
        <v>2.468831008517467</v>
      </c>
    </row>
    <row r="13" spans="3:4" ht="24">
      <c r="C13" s="29" t="s">
        <v>26</v>
      </c>
      <c r="D13" s="39">
        <v>1.3625091969370793</v>
      </c>
    </row>
    <row r="14" spans="3:4" ht="24">
      <c r="C14" s="29" t="s">
        <v>27</v>
      </c>
      <c r="D14" s="39">
        <v>0</v>
      </c>
    </row>
    <row r="15" spans="3:4" ht="24">
      <c r="C15" s="29" t="s">
        <v>34</v>
      </c>
      <c r="D15" s="39">
        <v>0</v>
      </c>
    </row>
    <row r="16" spans="3:4" ht="24">
      <c r="C16" s="29" t="s">
        <v>32</v>
      </c>
      <c r="D16" s="39">
        <v>0</v>
      </c>
    </row>
    <row r="17" spans="3:4" ht="24">
      <c r="C17" s="29" t="s">
        <v>33</v>
      </c>
      <c r="D17" s="39">
        <v>0</v>
      </c>
    </row>
    <row r="18" spans="3:4" ht="24">
      <c r="C18" s="29" t="s">
        <v>30</v>
      </c>
      <c r="D18" s="39">
        <v>0</v>
      </c>
    </row>
    <row r="19" spans="3:4" ht="24">
      <c r="C19" s="29" t="s">
        <v>35</v>
      </c>
      <c r="D19" s="39">
        <v>0</v>
      </c>
    </row>
    <row r="20" spans="3:4" ht="24">
      <c r="C20" s="11" t="s">
        <v>60</v>
      </c>
      <c r="D20" s="39">
        <v>0</v>
      </c>
    </row>
    <row r="21" spans="3:4" ht="24">
      <c r="C21" s="11" t="s">
        <v>61</v>
      </c>
      <c r="D21" s="39">
        <v>0</v>
      </c>
    </row>
    <row r="22" spans="3:4" ht="24">
      <c r="C22" s="14" t="s">
        <v>62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29 (อำเภอ)</vt:lpstr>
      <vt:lpstr>รายตำบลwk 29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2021-07-27T04:28:12Z</dcterms:modified>
</cp:coreProperties>
</file>