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27 (อำเภอ)" sheetId="33" r:id="rId4"/>
    <sheet name="รายตำบลwk 27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27'!$A$2:$Q$197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AL31" s="1"/>
  <c r="AK31" l="1"/>
  <c r="AJ31" s="1"/>
  <c r="AI31" s="1"/>
  <c r="AH31" s="1"/>
  <c r="AG31" s="1"/>
  <c r="AF31" s="1"/>
  <c r="AE31" s="1"/>
  <c r="AD31" s="1"/>
  <c r="AB31" l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C31" s="1"/>
  <c r="AB25"/>
  <c r="AA25" l="1"/>
  <c r="AA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F27"/>
  <c r="E27"/>
  <c r="I26" s="1"/>
  <c r="H26"/>
  <c r="F26" s="1"/>
  <c r="E26"/>
  <c r="I25" s="1"/>
  <c r="H25"/>
  <c r="F25" s="1"/>
  <c r="E25"/>
  <c r="I24" s="1"/>
  <c r="H24"/>
  <c r="F24" s="1"/>
  <c r="E24"/>
  <c r="I23" s="1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H18"/>
  <c r="F18" s="1"/>
  <c r="E18"/>
  <c r="I17" s="1"/>
  <c r="H17"/>
  <c r="F17"/>
  <c r="E17"/>
  <c r="N16"/>
  <c r="I16" s="1"/>
  <c r="H16"/>
  <c r="F16"/>
  <c r="E16"/>
  <c r="X15"/>
  <c r="H15"/>
  <c r="F15"/>
  <c r="E15"/>
  <c r="P14"/>
  <c r="I14" s="1"/>
  <c r="H14"/>
  <c r="F14" s="1"/>
  <c r="E14"/>
  <c r="I13" s="1"/>
  <c r="H13"/>
  <c r="F13" s="1"/>
  <c r="E13"/>
  <c r="I12" s="1"/>
  <c r="H12"/>
  <c r="F12" s="1"/>
  <c r="E12"/>
  <c r="H11"/>
  <c r="E11"/>
  <c r="O10"/>
  <c r="N10"/>
  <c r="H10"/>
  <c r="E10"/>
  <c r="P9"/>
  <c r="I9" s="1"/>
  <c r="H9"/>
  <c r="F9" s="1"/>
  <c r="E9"/>
  <c r="P8"/>
  <c r="I8" s="1"/>
  <c r="H8"/>
  <c r="F8" s="1"/>
  <c r="E8"/>
  <c r="P7"/>
  <c r="Z31" i="33" l="1"/>
  <c r="R9" i="10"/>
  <c r="O15"/>
  <c r="I18"/>
  <c r="Y31" i="33"/>
  <c r="F10" i="10"/>
  <c r="E28"/>
  <c r="F28" s="1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F7" s="1"/>
  <c r="E7"/>
  <c r="R6"/>
  <c r="P6"/>
  <c r="G6"/>
  <c r="F6" s="1"/>
  <c r="E6" s="1"/>
  <c r="D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T20"/>
  <c r="N20"/>
  <c r="V20" l="1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V7"/>
  <c r="T7"/>
  <c r="N7"/>
  <c r="O7" l="1"/>
  <c r="V8"/>
  <c r="V16"/>
  <c r="O16" s="1"/>
  <c r="O8"/>
  <c r="O11"/>
  <c r="N6"/>
  <c r="S5"/>
  <c r="L5" l="1"/>
  <c r="K5"/>
  <c r="J5"/>
  <c r="I5"/>
  <c r="H5"/>
  <c r="I12" i="76" s="1"/>
  <c r="G5" i="7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T12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W9"/>
  <c r="V10"/>
  <c r="O10" s="1"/>
  <c r="V12"/>
  <c r="O12" s="1"/>
  <c r="V26"/>
  <c r="O26" s="1"/>
  <c r="T6"/>
  <c r="T5" s="1"/>
  <c r="V5" s="1"/>
  <c r="O5" s="1"/>
  <c r="V6" l="1"/>
  <c r="O6" s="1"/>
  <c r="T27"/>
  <c r="V27" l="1"/>
  <c r="O27" s="1"/>
  <c r="W27"/>
  <c r="I15" i="10" l="1"/>
  <c r="P15"/>
  <c r="O16"/>
  <c r="P16" s="1"/>
</calcChain>
</file>

<file path=xl/sharedStrings.xml><?xml version="1.0" encoding="utf-8"?>
<sst xmlns="http://schemas.openxmlformats.org/spreadsheetml/2006/main" count="2500" uniqueCount="427">
  <si>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</si>
  <si>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</si>
  <si>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</si>
  <si>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</si>
  <si>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</si>
  <si>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</si>
  <si>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</si>
  <si>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</si>
  <si>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</si>
  <si>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</si>
  <si>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</si>
  <si>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</si>
  <si>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</si>
  <si>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</si>
  <si>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</si>
  <si>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</si>
  <si>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</si>
  <si>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</si>
  <si>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</si>
  <si>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</si>
  <si>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</si>
  <si>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</si>
  <si>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</si>
  <si>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</si>
  <si>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</si>
  <si>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</si>
  <si>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</si>
  <si>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</si>
  <si>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</si>
  <si>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</si>
  <si>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</si>
  <si>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</si>
  <si>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</si>
  <si>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</si>
  <si>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</si>
  <si>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</si>
  <si>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</si>
  <si>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</si>
  <si>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</si>
  <si>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</si>
  <si>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</si>
  <si>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</si>
  <si>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</si>
  <si>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</si>
  <si>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</si>
  <si>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</si>
  <si>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</si>
  <si>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</si>
  <si>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</si>
  <si>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</si>
  <si>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</si>
  <si>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</si>
  <si>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</si>
  <si>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</si>
  <si>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</si>
  <si>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</si>
  <si>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</si>
  <si>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</si>
  <si>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</si>
  <si>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</si>
  <si>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</si>
  <si>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</si>
  <si>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</si>
  <si>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</si>
  <si>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</si>
  <si>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</si>
  <si>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</si>
  <si>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</si>
  <si>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</si>
  <si>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</si>
  <si>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</si>
  <si>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</si>
  <si>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</si>
  <si>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</si>
  <si>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</si>
  <si>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</si>
  <si>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</si>
  <si>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</si>
  <si>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</si>
  <si>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</si>
  <si>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</si>
  <si>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</si>
  <si>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</si>
  <si>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</si>
  <si>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</si>
  <si>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</si>
  <si>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</si>
  <si>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</si>
  <si>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</si>
  <si>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</si>
  <si>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</si>
  <si>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</si>
  <si>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</si>
  <si>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</si>
  <si>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</si>
  <si>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</si>
  <si>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</si>
  <si>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</si>
  <si>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</si>
  <si>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</si>
  <si>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</si>
  <si>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</si>
  <si>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</si>
  <si>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</si>
  <si>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</si>
  <si>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</si>
  <si>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</si>
  <si>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</si>
  <si>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</si>
  <si>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</si>
  <si>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</si>
  <si>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</si>
  <si>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</si>
  <si>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</si>
  <si>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</si>
  <si>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</si>
  <si>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</si>
  <si>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</si>
  <si>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</si>
  <si>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</si>
  <si>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</si>
  <si>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</si>
  <si>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</si>
  <si>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</si>
  <si>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</si>
  <si>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</si>
  <si>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</si>
  <si>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</si>
  <si>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</si>
  <si>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</si>
  <si>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</si>
  <si>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</si>
  <si>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</si>
  <si>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</si>
  <si>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</si>
  <si>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</si>
  <si>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</si>
  <si>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</si>
  <si>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</si>
  <si>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</si>
  <si>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</si>
  <si>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</si>
  <si>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</si>
  <si>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</si>
  <si>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</si>
  <si>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</si>
  <si>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</si>
  <si>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</si>
  <si>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</si>
  <si>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</si>
  <si>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</si>
  <si>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</si>
  <si>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</si>
  <si>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</si>
  <si>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</si>
  <si>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</si>
  <si>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</si>
  <si>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</si>
  <si>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</si>
  <si>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</si>
  <si>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</si>
  <si>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</si>
  <si>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</si>
  <si>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</si>
  <si>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</si>
  <si>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</si>
  <si>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</si>
  <si>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</si>
  <si>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</si>
  <si>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</si>
  <si>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</si>
  <si>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</si>
  <si>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</si>
  <si>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</si>
  <si>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</si>
  <si>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</si>
  <si>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</si>
  <si>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</si>
  <si>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</si>
  <si>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</si>
  <si>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</si>
  <si>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</si>
  <si>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</si>
  <si>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</si>
  <si>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</si>
  <si>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</si>
  <si>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</si>
  <si>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</si>
  <si>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</si>
  <si>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</si>
  <si>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</si>
  <si>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</si>
  <si>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</si>
  <si>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</si>
  <si>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</si>
  <si>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</si>
  <si>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</si>
  <si>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</si>
  <si>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</si>
  <si>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</si>
  <si>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</si>
  <si>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</si>
  <si>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</si>
  <si>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</si>
  <si>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</si>
  <si>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</si>
  <si>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</si>
  <si>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</si>
  <si>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</si>
  <si>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</si>
  <si>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</si>
  <si>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</si>
  <si>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</si>
  <si>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</si>
  <si>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</si>
  <si>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</si>
  <si>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</si>
  <si>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</si>
  <si>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</si>
  <si>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</si>
  <si>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</si>
  <si>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</si>
  <si>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</si>
  <si>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</si>
  <si>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</si>
  <si>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</si>
  <si>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</si>
  <si>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</si>
  <si>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</si>
  <si>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</si>
  <si>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</si>
  <si>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</si>
  <si>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</si>
  <si>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</si>
  <si>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</si>
  <si>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</si>
  <si>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</si>
  <si>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</si>
  <si>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</si>
  <si>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</si>
  <si>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</si>
  <si>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</si>
  <si>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</si>
  <si>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</si>
  <si>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</si>
  <si>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</si>
  <si>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</si>
  <si>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</si>
  <si>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</si>
  <si>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</si>
  <si>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</si>
  <si>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</si>
  <si>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</si>
  <si>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</si>
  <si>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</si>
  <si>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</si>
  <si>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</si>
  <si>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</si>
  <si>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</si>
  <si>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</si>
  <si>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</si>
  <si>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</si>
  <si>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</si>
  <si>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</si>
  <si>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</si>
  <si>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</si>
  <si>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</si>
  <si>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</si>
  <si>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</si>
  <si>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</si>
  <si>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</si>
  <si>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</si>
  <si>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</si>
  <si>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</si>
  <si>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</si>
  <si>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</si>
  <si>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</si>
  <si>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</si>
  <si>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</si>
  <si>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</si>
  <si>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</si>
  <si>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</si>
  <si>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</si>
  <si>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</si>
  <si>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</si>
  <si>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</si>
  <si>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</si>
  <si>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</si>
  <si>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</si>
  <si>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</si>
  <si>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</si>
  <si>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</si>
  <si>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</si>
  <si>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</si>
  <si>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</si>
  <si>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</si>
  <si>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</si>
  <si>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</si>
  <si>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</si>
  <si>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</si>
  <si>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</si>
  <si>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</si>
  <si>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</si>
  <si>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</si>
  <si>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</si>
  <si>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</si>
  <si>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</si>
  <si>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</si>
  <si>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</si>
  <si>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</si>
  <si>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</si>
  <si>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</si>
  <si>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</si>
  <si>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</si>
  <si>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</si>
  <si>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</si>
  <si>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</si>
  <si>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</si>
  <si>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</si>
  <si>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</si>
  <si>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</si>
  <si>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</si>
  <si>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</si>
  <si>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</si>
  <si>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</si>
  <si>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</si>
  <si>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</si>
  <si>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</si>
  <si>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</si>
  <si>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</si>
  <si>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</si>
  <si>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</si>
  <si>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</si>
  <si>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</si>
  <si>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</si>
  <si>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</si>
  <si>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</si>
  <si>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</si>
  <si>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</si>
  <si>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</si>
  <si>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</si>
  <si>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</si>
  <si>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</si>
  <si>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</si>
  <si>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</si>
  <si>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</si>
  <si>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</si>
  <si>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</si>
  <si>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</si>
  <si>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</si>
  <si>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</si>
  <si>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</si>
  <si>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</si>
  <si>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</si>
  <si>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</si>
  <si>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</si>
  <si>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</si>
  <si>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</si>
  <si>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</si>
  <si>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</si>
  <si>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</si>
  <si>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</si>
  <si>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</si>
  <si>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</si>
  <si>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</si>
  <si>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</si>
  <si>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</si>
  <si>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</si>
  <si>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</si>
  <si>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</si>
  <si>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</si>
  <si>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</si>
  <si>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</si>
  <si>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</si>
  <si>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</si>
  <si>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</si>
  <si>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</si>
  <si>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</si>
  <si>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</si>
  <si>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</si>
  <si>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</si>
  <si>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</si>
  <si>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</si>
  <si>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</si>
  <si>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</si>
  <si>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</si>
  <si>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</si>
  <si>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</si>
  <si>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</si>
  <si>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</si>
  <si>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</si>
  <si>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</si>
  <si>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</si>
  <si>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</si>
  <si>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</si>
  <si>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</si>
  <si>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</si>
  <si>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</si>
  <si>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</si>
  <si>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</si>
  <si>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</si>
  <si>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</si>
  <si>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</si>
  <si>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wk 24</t>
  </si>
  <si>
    <t>กอก</t>
  </si>
  <si>
    <t>ดงแดง ผลรวม</t>
  </si>
  <si>
    <t>เมืองหงส์ ผลรวม</t>
  </si>
  <si>
    <t>โพนทราย ผลรวม</t>
  </si>
  <si>
    <t>wk 25</t>
  </si>
  <si>
    <t>คัดเค้า</t>
  </si>
  <si>
    <t>มะเหลื่อม</t>
  </si>
  <si>
    <t>หนองพอก ผลรวม</t>
  </si>
  <si>
    <t>wk 26</t>
  </si>
  <si>
    <t>บักตู้</t>
  </si>
  <si>
    <t>คุ้มขี้เหล็กเหนือ</t>
  </si>
  <si>
    <t>โพนดวน</t>
  </si>
  <si>
    <t>ข้อมูล  ณ  วันที่  11  กรกฎาคม  2564   (จากรายงาน 506)</t>
  </si>
  <si>
    <t>ข้อมูล  ณ  วันที่ 11 กรกฎาคม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</si>
  <si>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27  มิถุนายน - 11 กรกฎาคม  2564</t>
  </si>
  <si>
    <t>wk 1 - 23</t>
  </si>
  <si>
    <t>wk 24-27</t>
  </si>
  <si>
    <t>wk 27</t>
  </si>
  <si>
    <t>รวมผู้ป่วยสะสม  wk 1 - 27  (ราย)</t>
  </si>
  <si>
    <t>ข้อมูล ณ วันที่  11 กรกฎาคม  2564 (จากรายงานเร่งด่วน)</t>
  </si>
  <si>
    <t>โคกเพ็ก</t>
  </si>
  <si>
    <t>ดอกล้ำ ผลรวม</t>
  </si>
  <si>
    <t>ข้อมูล  ณ  วันที่  11  กรกฎาคม 2564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</si>
</sst>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66" fillId="17" borderId="9" xfId="14" applyFont="1" applyFill="1" applyBorder="1"/>
    <xf numFmtId="0" fontId="54" fillId="21" borderId="9" xfId="14" applyFont="1" applyFill="1" applyBorder="1"/>
    <xf numFmtId="0" fontId="69" fillId="20" borderId="27" xfId="0" applyNumberFormat="1" applyFont="1" applyFill="1" applyBorder="1"/>
    <xf numFmtId="0" fontId="69" fillId="20" borderId="36" xfId="0" applyNumberFormat="1" applyFont="1" applyFill="1" applyBorder="1"/>
    <xf numFmtId="0" fontId="69" fillId="20" borderId="35" xfId="0" applyNumberFormat="1" applyFont="1" applyFill="1" applyBorder="1"/>
    <xf numFmtId="0" fontId="70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70" fillId="0" borderId="32" xfId="0" applyFont="1" applyBorder="1"/>
    <xf numFmtId="0" fontId="70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20" borderId="27" xfId="0" applyFont="1" applyFill="1" applyBorder="1"/>
    <xf numFmtId="0" fontId="69" fillId="20" borderId="28" xfId="0" applyFont="1" applyFill="1" applyBorder="1"/>
    <xf numFmtId="0" fontId="70" fillId="16" borderId="24" xfId="0" applyFont="1" applyFill="1" applyBorder="1" applyAlignment="1">
      <alignment horizontal="center"/>
    </xf>
    <xf numFmtId="0" fontId="70" fillId="16" borderId="25" xfId="0" applyFont="1" applyFill="1" applyBorder="1" applyAlignment="1">
      <alignment horizontal="center"/>
    </xf>
    <xf numFmtId="0" fontId="70" fillId="16" borderId="26" xfId="0" applyFont="1" applyFill="1" applyBorder="1" applyAlignment="1">
      <alignment horizontal="center"/>
    </xf>
    <xf numFmtId="0" fontId="70" fillId="16" borderId="30" xfId="0" applyFont="1" applyFill="1" applyBorder="1" applyAlignment="1">
      <alignment horizontal="center"/>
    </xf>
    <xf numFmtId="0" fontId="70" fillId="16" borderId="31" xfId="0" applyFont="1" applyFill="1" applyBorder="1" applyAlignment="1">
      <alignment horizontal="center"/>
    </xf>
    <xf numFmtId="0" fontId="69" fillId="17" borderId="24" xfId="0" applyFont="1" applyFill="1" applyBorder="1"/>
    <xf numFmtId="0" fontId="69" fillId="17" borderId="25" xfId="0" applyFont="1" applyFill="1" applyBorder="1"/>
    <xf numFmtId="0" fontId="69" fillId="17" borderId="24" xfId="0" applyNumberFormat="1" applyFont="1" applyFill="1" applyBorder="1"/>
    <xf numFmtId="0" fontId="69" fillId="17" borderId="30" xfId="0" applyNumberFormat="1" applyFont="1" applyFill="1" applyBorder="1"/>
    <xf numFmtId="0" fontId="69" fillId="17" borderId="31" xfId="0" applyNumberFormat="1" applyFont="1" applyFill="1" applyBorder="1"/>
    <xf numFmtId="0" fontId="70" fillId="22" borderId="24" xfId="0" applyFont="1" applyFill="1" applyBorder="1"/>
    <xf numFmtId="0" fontId="70" fillId="22" borderId="25" xfId="0" applyFont="1" applyFill="1" applyBorder="1"/>
    <xf numFmtId="0" fontId="69" fillId="22" borderId="24" xfId="0" applyNumberFormat="1" applyFont="1" applyFill="1" applyBorder="1"/>
    <xf numFmtId="0" fontId="69" fillId="22" borderId="30" xfId="0" applyNumberFormat="1" applyFont="1" applyFill="1" applyBorder="1"/>
    <xf numFmtId="0" fontId="69" fillId="22" borderId="31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40">
    <dxf>
      <fill>
        <patternFill patternType="solid"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0000CC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Sheet1!$C$3:$C$12</c:f>
              <c:strCache>
                <c:ptCount val="10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ธวัชบุรี</c:v>
                </c:pt>
                <c:pt idx="3">
                  <c:v>สุวรรณภูมิ</c:v>
                </c:pt>
                <c:pt idx="4">
                  <c:v>เมือง</c:v>
                </c:pt>
                <c:pt idx="5">
                  <c:v>โพนทราย</c:v>
                </c:pt>
                <c:pt idx="6">
                  <c:v>เกษตรวิสัย</c:v>
                </c:pt>
                <c:pt idx="7">
                  <c:v>ศรีสมเด็จ</c:v>
                </c:pt>
                <c:pt idx="8">
                  <c:v>เสลภูมิ</c:v>
                </c:pt>
                <c:pt idx="9">
                  <c:v>พนมไพร</c:v>
                </c:pt>
              </c:strCache>
            </c:strRef>
          </c:cat>
          <c:val>
            <c:numRef>
              <c:f>Sheet1!$D$3:$D$12</c:f>
              <c:numCache>
                <c:formatCode>0.00</c:formatCode>
                <c:ptCount val="10"/>
                <c:pt idx="0">
                  <c:v>33.531417074942716</c:v>
                </c:pt>
                <c:pt idx="1">
                  <c:v>32.242863166249165</c:v>
                </c:pt>
                <c:pt idx="2">
                  <c:v>8.7753937957965871</c:v>
                </c:pt>
                <c:pt idx="3">
                  <c:v>5.1535323169422371</c:v>
                </c:pt>
                <c:pt idx="4">
                  <c:v>3.842877546706974</c:v>
                </c:pt>
                <c:pt idx="5">
                  <c:v>3.5707909301910372</c:v>
                </c:pt>
                <c:pt idx="6">
                  <c:v>3.0504855356144187</c:v>
                </c:pt>
                <c:pt idx="7">
                  <c:v>2.7123057311020098</c:v>
                </c:pt>
                <c:pt idx="8">
                  <c:v>2.468831008517467</c:v>
                </c:pt>
                <c:pt idx="9">
                  <c:v>1.3625091969370793</c:v>
                </c:pt>
              </c:numCache>
            </c:numRef>
          </c:val>
        </c:ser>
        <c:gapWidth val="28"/>
        <c:axId val="153499136"/>
        <c:axId val="153500672"/>
      </c:barChart>
      <c:catAx>
        <c:axId val="153499136"/>
        <c:scaling>
          <c:orientation val="minMax"/>
        </c:scaling>
        <c:axPos val="b"/>
        <c:tickLblPos val="nextTo"/>
        <c:crossAx val="153500672"/>
        <c:crosses val="autoZero"/>
        <c:auto val="1"/>
        <c:lblAlgn val="ctr"/>
        <c:lblOffset val="100"/>
      </c:catAx>
      <c:valAx>
        <c:axId val="15350067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3499136"/>
        <c:crosses val="autoZero"/>
        <c:crossBetween val="between"/>
      </c:valAx>
    </c:plotArea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57150</xdr:colOff>
      <xdr:row>33</xdr:row>
      <xdr:rowOff>247650</xdr:rowOff>
    </xdr:to>
    <xdr:pic>
      <xdr:nvPicPr>
        <xdr:cNvPr id="3" name="รูปภาพ 2" descr="162624368519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943725" cy="71913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391.563609375" createdVersion="1" refreshedVersion="3" recordCount="71">
  <cacheSource type="worksheet">
    <worksheetSource ref="A1:T72" sheet="Sheet2" r:id="rId2"/>
  </cacheSource>
  <cacheFields count="20">
    <cacheField name="E0" numFmtId="0">
      <sharedItems containsSemiMixedTypes="0" containsString="0" containsNumber="1" containsInteger="1" minValue="181" maxValue="1964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6">
        <s v="02"/>
        <s v="04"/>
        <s v="15"/>
        <s v="10"/>
        <s v="06"/>
        <s v="01"/>
        <s v="07"/>
        <s v="19"/>
        <s v="13"/>
        <s v="11"/>
        <s v="14"/>
        <s v="09"/>
        <s v="05"/>
        <s v="08"/>
        <s v="03"/>
        <s v="12"/>
      </sharedItems>
    </cacheField>
    <cacheField name="ชื่อหมู่บ้าน" numFmtId="0">
      <sharedItems count="40">
        <s v="เที่ยมแข้"/>
        <s v="ฮ่องแฮ่"/>
        <s v="เขวาน้อย"/>
        <s v="โพนพอุง"/>
        <s v="หนองซำ"/>
        <s v="สวนปอ"/>
        <s v="ยางกู่"/>
        <s v="อ้น"/>
        <s v="บัวแดง"/>
        <s v="ขี้เหล็ก"/>
        <s v="โรงพยาบาล"/>
        <s v="วัดบึง"/>
        <s v="หนองทุ่งมน"/>
        <s v="กอก"/>
        <s v="โนนใหม่"/>
        <s v="คุ้มขี้เหล็กเหนือ"/>
        <s v="หนองหน่องพัฒนา"/>
        <s v="โคกเพ็ก"/>
        <s v="พระจันทร์"/>
        <s v="พระอารามหลวง"/>
        <s v="หนองทัพไทย"/>
        <s v="โพนงอย"/>
        <s v="มะเหลื่อม"/>
        <s v="เก่าน้อย"/>
        <s v="โพนดวน"/>
        <s v="หนองหญ้าหวาย"/>
        <s v="ท่านคร"/>
        <s v="หัวช้าง"/>
        <s v="หนองขาม"/>
        <s v="ตลาด"/>
        <s v="น้ำคำ"/>
        <s v="ไคร่นุ่น"/>
        <s v="หนองกุง"/>
        <s v="บักตู้"/>
        <s v="คัดเค้า"/>
        <s v="โคกคำเจริญ"/>
        <s v="หนองแคน"/>
        <s v="หนองแวง"/>
        <s v="เมืองหงส์"/>
        <s v="พยอม"/>
      </sharedItems>
    </cacheField>
    <cacheField name="ตำบล" numFmtId="0">
      <sharedItems count="25">
        <s v="น้ำใส"/>
        <s v="โนนสวรรค์"/>
        <s v="โพธิ์ทอง"/>
        <s v="หินกอง"/>
        <s v="โพนทราย"/>
        <s v="หนองแคน"/>
        <s v="มะอึ"/>
        <s v="หัวช้าง"/>
        <s v="บัวแดง"/>
        <s v="ห้วยหินลาด"/>
        <s v="ในเมือง"/>
        <s v="รอบเมือง"/>
        <s v="ดงแดง"/>
        <s v="อีง่อง"/>
        <s v="ดอกล้ำ"/>
        <s v="บ้านฝาง"/>
        <s v="หนองทัพไทย"/>
        <s v="เกษตรวิสัย"/>
        <s v="หนองพอก"/>
        <s v="ไพศาล"/>
        <s v="อุ่มเม้า"/>
        <s v="นาแซง"/>
        <s v="ภูเงิน"/>
        <s v="ขวัญเมือง"/>
        <s v="เมืองหงส์"/>
      </sharedItems>
    </cacheField>
    <cacheField name="อำเภอ" numFmtId="0">
      <sharedItems count="10">
        <s v="จตุรพักตรพิมาน"/>
        <s v="ปทุมรัตต์"/>
        <s v="ศรีสมเด็จ"/>
        <s v="สุวรรณภูมิ"/>
        <s v="โพนทราย"/>
        <s v="ธวัชบุรี"/>
        <s v="เมือง"/>
        <s v="เกษตรวิสัย"/>
        <s v="พนมไพร"/>
        <s v="เสลภูมิ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7-06T00:00:00"/>
    </cacheField>
    <cacheField name="วันพบผป" numFmtId="14">
      <sharedItems containsSemiMixedTypes="0" containsNonDate="0" containsDate="1" containsString="0" minDate="2021-01-02T00:00:00" maxDate="2021-07-09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27" count="21">
        <n v="22"/>
        <n v="9"/>
        <n v="12"/>
        <n v="21"/>
        <n v="23"/>
        <n v="19"/>
        <n v="26"/>
        <n v="24"/>
        <n v="7"/>
        <n v="4"/>
        <n v="18"/>
        <n v="27"/>
        <n v="15"/>
        <n v="2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2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16811"/>
    <s v="26.D.H.F."/>
    <s v="กาญจนา  จารุกขมูล"/>
    <s v="4452423"/>
    <s v="หญิง"/>
    <n v="19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7570"/>
    <s v="26.D.H.F."/>
    <s v="จันสี ภูสังข์"/>
    <m/>
    <s v="หญิง"/>
    <n v="86"/>
    <n v="0"/>
    <s v="เกษตร"/>
    <s v="8"/>
    <x v="0"/>
    <x v="2"/>
    <x v="2"/>
    <x v="2"/>
    <s v="ร้อยเอ็ดธนบุรี"/>
    <d v="2021-02-28T00:00:00"/>
    <d v="2021-03-03T00:00:00"/>
    <m/>
    <d v="2021-01-03T00:00:00"/>
    <x v="1"/>
    <n v="9"/>
  </r>
  <r>
    <n v="14708"/>
    <s v="26.D.H.F."/>
    <s v="ณัฐกร ชาวไร่"/>
    <m/>
    <s v="ชาย"/>
    <n v="1"/>
    <n v="0"/>
    <s v="ไม่ทราบอาชีพ/ในปกครอง"/>
    <s v="105"/>
    <x v="2"/>
    <x v="3"/>
    <x v="3"/>
    <x v="3"/>
    <s v="ร้อยเอ็ดธนบุรี"/>
    <d v="2021-03-22T00:00:00"/>
    <d v="2021-03-25T00:00:00"/>
    <m/>
    <d v="2021-01-03T00:00:00"/>
    <x v="2"/>
    <n v="12"/>
  </r>
  <r>
    <n v="17069"/>
    <s v="26.D.H.F."/>
    <s v="ทรงธรรม บุญหล้า"/>
    <s v="1205745"/>
    <s v="ชาย"/>
    <n v="28"/>
    <n v="4"/>
    <s v="เกษตร"/>
    <s v="4"/>
    <x v="3"/>
    <x v="4"/>
    <x v="4"/>
    <x v="4"/>
    <s v="ร้อยเอ็ด"/>
    <d v="2021-05-28T00:00:00"/>
    <d v="2021-05-31T00:00:00"/>
    <m/>
    <d v="2021-01-03T00:00:00"/>
    <x v="0"/>
    <n v="21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3"/>
    <n v="21"/>
  </r>
  <r>
    <n v="17043"/>
    <s v="26.D.H.F."/>
    <s v="บรรเทิง หลาบคำ"/>
    <s v="5202829"/>
    <s v="ชาย"/>
    <n v="50"/>
    <n v="0"/>
    <s v="เกษตร"/>
    <s v="6"/>
    <x v="4"/>
    <x v="5"/>
    <x v="5"/>
    <x v="1"/>
    <s v="ปทุมรัตต์"/>
    <d v="2021-06-03T00:00:00"/>
    <d v="2021-06-09T00:00:00"/>
    <m/>
    <d v="2021-01-03T00:00:00"/>
    <x v="4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4"/>
    <x v="6"/>
    <x v="6"/>
    <x v="5"/>
    <s v="ร้อยเอ็ด"/>
    <d v="2021-05-07T00:00:00"/>
    <d v="2021-05-12T00:00:00"/>
    <m/>
    <d v="2021-01-03T00:00:00"/>
    <x v="5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2"/>
    <x v="7"/>
    <x v="7"/>
    <x v="0"/>
    <s v="จตุรพักตรพิมาน"/>
    <d v="2021-06-25T00:00:00"/>
    <d v="2021-06-29T00:00:00"/>
    <m/>
    <d v="2021-01-03T00:00:00"/>
    <x v="6"/>
    <n v="25"/>
  </r>
  <r>
    <n v="17421"/>
    <s v="26.D.H.F."/>
    <s v="ปุญญพัฒน์ ศรีจันทร์"/>
    <s v="5402550"/>
    <s v="ชาย"/>
    <n v="10"/>
    <n v="0"/>
    <s v="นักเรียน"/>
    <s v="213"/>
    <x v="5"/>
    <x v="8"/>
    <x v="8"/>
    <x v="1"/>
    <s v="ปทุมรัตต์"/>
    <d v="2021-06-09T00:00:00"/>
    <d v="2021-06-14T00:00:00"/>
    <m/>
    <d v="2021-01-03T00:00:00"/>
    <x v="7"/>
    <n v="2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1"/>
    <x v="1"/>
    <x v="1"/>
    <x v="1"/>
    <s v="หนองฮี"/>
    <d v="2021-06-07T00:00:00"/>
    <d v="2021-06-07T00:00:00"/>
    <m/>
    <d v="2021-01-03T00:00:00"/>
    <x v="4"/>
    <n v="23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9"/>
    <x v="9"/>
    <x v="3"/>
    <s v="สุวรรณภูมิ"/>
    <d v="2021-03-22T00:00:00"/>
    <d v="2021-03-26T00:00:00"/>
    <m/>
    <d v="2021-01-03T00:00:00"/>
    <x v="2"/>
    <n v="12"/>
  </r>
  <r>
    <n v="16457"/>
    <s v="26.D.H.F."/>
    <s v="ศิลปกร สีลา"/>
    <s v="4412697"/>
    <s v="ชาย"/>
    <n v="28"/>
    <n v="0"/>
    <s v="เกษตร"/>
    <s v="28"/>
    <x v="1"/>
    <x v="1"/>
    <x v="1"/>
    <x v="1"/>
    <s v="ปทุมรัตต์"/>
    <d v="2021-05-28T00:00:00"/>
    <d v="2021-06-02T00:00:00"/>
    <m/>
    <d v="2021-01-03T00:00:00"/>
    <x v="0"/>
    <n v="21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6"/>
    <x v="10"/>
    <x v="10"/>
    <x v="6"/>
    <s v="ร้อยเอ็ด"/>
    <d v="2021-02-14T00:00:00"/>
    <d v="2021-02-18T00:00:00"/>
    <m/>
    <d v="2021-01-03T00:00:00"/>
    <x v="8"/>
    <n v="7"/>
  </r>
  <r>
    <n v="4978"/>
    <s v="26.D.H.F."/>
    <s v="สมคิด อเนกศักดิ์"/>
    <s v="746098"/>
    <s v="ชาย"/>
    <n v="42"/>
    <n v="2"/>
    <s v="ค้าขาย"/>
    <s v="27/14"/>
    <x v="4"/>
    <x v="11"/>
    <x v="10"/>
    <x v="6"/>
    <s v="ร้อยเอ็ด"/>
    <d v="2021-01-27T00:00:00"/>
    <d v="2021-01-29T00:00:00"/>
    <m/>
    <d v="2021-01-03T00:00:00"/>
    <x v="9"/>
    <n v="4"/>
  </r>
  <r>
    <n v="16337"/>
    <s v="26.D.H.F."/>
    <s v="สายฝน โนนฤาษี"/>
    <s v="000604492"/>
    <s v="หญิง"/>
    <n v="45"/>
    <n v="0"/>
    <s v="รับจ้าง,กรรมกร"/>
    <s v="225"/>
    <x v="7"/>
    <x v="12"/>
    <x v="11"/>
    <x v="6"/>
    <s v="ร้อยเอ็ด"/>
    <d v="2021-04-25T00:00:00"/>
    <d v="2021-05-02T00:00:00"/>
    <m/>
    <d v="2021-01-03T00:00:00"/>
    <x v="10"/>
    <n v="17"/>
  </r>
  <r>
    <n v="17532"/>
    <s v="26.D.H.F."/>
    <s v="หฤษติ แท่นอินทร์"/>
    <s v="5712742"/>
    <s v="ชาย"/>
    <n v="13"/>
    <n v="9"/>
    <s v="นักเรียน"/>
    <s v="82"/>
    <x v="2"/>
    <x v="13"/>
    <x v="12"/>
    <x v="0"/>
    <s v="จตุรพักตรพิมาน"/>
    <d v="2021-06-12T00:00:00"/>
    <d v="2021-06-12T00:00:00"/>
    <m/>
    <d v="2021-01-03T00:00:00"/>
    <x v="4"/>
    <n v="23"/>
  </r>
  <r>
    <n v="17420"/>
    <s v="26.D.H.F."/>
    <s v="อรสา ยื่งสุข"/>
    <s v="6003670"/>
    <s v="หญิง"/>
    <n v="28"/>
    <n v="0"/>
    <s v="เกษตร"/>
    <s v="285"/>
    <x v="5"/>
    <x v="8"/>
    <x v="8"/>
    <x v="1"/>
    <s v="ปทุมรัตต์"/>
    <d v="2021-06-06T00:00:00"/>
    <d v="2021-06-13T00:00:00"/>
    <m/>
    <d v="2021-01-03T00:00:00"/>
    <x v="7"/>
    <n v="23"/>
  </r>
  <r>
    <n v="16289"/>
    <s v="26.D.H.F."/>
    <s v="อริสา ทุ่งลาด"/>
    <s v="5400046"/>
    <s v="หญิง"/>
    <n v="12"/>
    <n v="8"/>
    <s v="นักเรียน"/>
    <s v="13"/>
    <x v="1"/>
    <x v="7"/>
    <x v="7"/>
    <x v="0"/>
    <s v="จตุรพักตรพิมาน"/>
    <d v="2021-05-28T00:00:00"/>
    <d v="2021-05-31T00:00:00"/>
    <m/>
    <d v="2021-01-03T00:00:00"/>
    <x v="0"/>
    <n v="21"/>
  </r>
  <r>
    <n v="17042"/>
    <s v="66.Dengue fever"/>
    <s v="กนกวรรณ แสนมาลา"/>
    <s v="6202479"/>
    <s v="หญิง"/>
    <n v="12"/>
    <n v="0"/>
    <s v="นักเรียน"/>
    <s v="74"/>
    <x v="8"/>
    <x v="14"/>
    <x v="1"/>
    <x v="1"/>
    <s v="ปทุมรัตต์"/>
    <d v="2021-06-04T00:00:00"/>
    <d v="2021-06-09T00:00:00"/>
    <m/>
    <d v="2021-01-03T00:00:00"/>
    <x v="4"/>
    <n v="22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2"/>
    <x v="7"/>
    <x v="7"/>
    <x v="0"/>
    <s v="จตุรพักตรพิมาน"/>
    <d v="2021-05-22T00:00:00"/>
    <d v="2021-05-25T00:00:00"/>
    <m/>
    <d v="2021-01-03T00:00:00"/>
    <x v="3"/>
    <n v="20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5"/>
    <x v="8"/>
    <x v="8"/>
    <x v="1"/>
    <s v="ปทุมรัตต์"/>
    <d v="2021-06-07T00:00:00"/>
    <d v="2021-06-08T00:00:00"/>
    <m/>
    <d v="2021-01-03T00:00:00"/>
    <x v="4"/>
    <n v="23"/>
  </r>
  <r>
    <n v="19333"/>
    <s v="66.Dengue fever"/>
    <s v="ขัตติยา บุญชม"/>
    <m/>
    <s v="หญิง"/>
    <n v="29"/>
    <n v="0"/>
    <s v="รับจ้าง,กรรมกร"/>
    <s v="212"/>
    <x v="9"/>
    <x v="15"/>
    <x v="9"/>
    <x v="3"/>
    <s v="ร้อยเอ็ดธนบุรี"/>
    <d v="2021-07-03T00:00:00"/>
    <d v="2021-07-05T00:00:00"/>
    <m/>
    <d v="2021-01-03T00:00:00"/>
    <x v="11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1"/>
    <x v="7"/>
    <x v="7"/>
    <x v="0"/>
    <s v="จตุรพักตรพิมาน"/>
    <d v="2021-06-18T00:00:00"/>
    <d v="2021-06-18T00:00:00"/>
    <m/>
    <d v="2021-01-03T00:00:00"/>
    <x v="7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0"/>
    <x v="7"/>
    <x v="7"/>
    <x v="0"/>
    <s v="จตุรพักตรพิมาน"/>
    <d v="2021-06-15T00:00:00"/>
    <d v="2021-06-18T00:00:00"/>
    <m/>
    <d v="2021-01-03T00:00:00"/>
    <x v="7"/>
    <n v="24"/>
  </r>
  <r>
    <n v="17159"/>
    <s v="66.Dengue fever"/>
    <s v="จิรัชญา ยอดดี"/>
    <s v="5602794"/>
    <s v="หญิง"/>
    <n v="19"/>
    <n v="11"/>
    <s v="นักเรียน"/>
    <s v="20"/>
    <x v="11"/>
    <x v="16"/>
    <x v="13"/>
    <x v="0"/>
    <s v="จตุรพักตรพิมาน"/>
    <d v="2021-06-01T00:00:00"/>
    <d v="2021-06-11T00:00:00"/>
    <m/>
    <d v="2021-01-03T00:00:00"/>
    <x v="4"/>
    <n v="22"/>
  </r>
  <r>
    <n v="17160"/>
    <s v="66.Dengue fever"/>
    <s v="ชรินทร์รัตน์ นามนัย"/>
    <s v="5403154"/>
    <s v="หญิง"/>
    <n v="26"/>
    <n v="11"/>
    <s v="นักเรียน"/>
    <s v="12"/>
    <x v="10"/>
    <x v="7"/>
    <x v="7"/>
    <x v="0"/>
    <s v="จตุรพักตรพิมาน"/>
    <d v="2021-06-07T00:00:00"/>
    <d v="2021-06-11T00:00:00"/>
    <m/>
    <d v="2021-01-03T00:00:00"/>
    <x v="4"/>
    <n v="23"/>
  </r>
  <r>
    <n v="19591"/>
    <s v="66.Dengue fever"/>
    <s v="ชลนิชา ใจร้าย"/>
    <s v="6104048"/>
    <s v="หญิง"/>
    <n v="13"/>
    <n v="8"/>
    <s v="นักเรียน"/>
    <s v="80"/>
    <x v="2"/>
    <x v="13"/>
    <x v="12"/>
    <x v="0"/>
    <s v="เมืองสรวง"/>
    <d v="2021-06-23T00:00:00"/>
    <d v="2021-06-28T00:00:00"/>
    <m/>
    <d v="2021-01-03T00:00:00"/>
    <x v="6"/>
    <n v="25"/>
  </r>
  <r>
    <n v="19647"/>
    <s v="66.Dengue fever"/>
    <s v="ชินภัทร  ถาภูงา"/>
    <s v="5658163"/>
    <s v="ชาย"/>
    <n v="7"/>
    <n v="0"/>
    <s v="นักเรียน"/>
    <s v="108"/>
    <x v="1"/>
    <x v="17"/>
    <x v="14"/>
    <x v="1"/>
    <s v="ปทุมรัตต์"/>
    <d v="2021-07-03T00:00:00"/>
    <d v="2021-07-07T00:00:00"/>
    <m/>
    <d v="2021-01-03T00:00:00"/>
    <x v="11"/>
    <n v="26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9"/>
    <x v="18"/>
    <x v="15"/>
    <x v="7"/>
    <s v="จุรีเวช"/>
    <d v="2021-05-18T00:00:00"/>
    <d v="2021-05-25T00:00:00"/>
    <m/>
    <d v="2021-01-03T00:00:00"/>
    <x v="3"/>
    <n v="20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2"/>
    <x v="19"/>
    <x v="10"/>
    <x v="6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20"/>
    <x v="16"/>
    <x v="8"/>
    <s v="สุวรรณภูมิ"/>
    <d v="2021-04-09T00:00:00"/>
    <d v="2021-04-13T00:00:00"/>
    <m/>
    <d v="2021-01-03T00:00:00"/>
    <x v="12"/>
    <n v="14"/>
  </r>
  <r>
    <n v="18403"/>
    <s v="66.Dengue fever"/>
    <s v="ดวงฤดี ศรีรักษา"/>
    <s v="5510618"/>
    <s v="หญิง"/>
    <n v="20"/>
    <n v="3"/>
    <s v="นักเรียน"/>
    <s v="117"/>
    <x v="4"/>
    <x v="7"/>
    <x v="7"/>
    <x v="0"/>
    <s v="จตุรพักตรพิมาน"/>
    <d v="2021-06-21T00:00:00"/>
    <d v="2021-06-23T00:00:00"/>
    <m/>
    <d v="2021-01-03T00:00:00"/>
    <x v="13"/>
    <n v="25"/>
  </r>
  <r>
    <n v="19019"/>
    <s v="66.Dengue fever"/>
    <s v="เด่นภูมิ พรมวงษา"/>
    <s v="5410595"/>
    <s v="ชาย"/>
    <n v="9"/>
    <n v="7"/>
    <s v="นักเรียน"/>
    <s v="98/1"/>
    <x v="4"/>
    <x v="7"/>
    <x v="7"/>
    <x v="0"/>
    <s v="จตุรพักตรพิมาน"/>
    <d v="2021-06-25T00:00:00"/>
    <d v="2021-06-29T00:00:00"/>
    <m/>
    <d v="2021-01-03T00:00:00"/>
    <x v="6"/>
    <n v="25"/>
  </r>
  <r>
    <n v="181"/>
    <s v="66.Dengue fever"/>
    <s v="ธณัฐพงศ์ สิงห์คง"/>
    <s v="5710647"/>
    <s v="ชาย"/>
    <n v="17"/>
    <n v="11"/>
    <s v="นักเรียน"/>
    <s v="179"/>
    <x v="8"/>
    <x v="7"/>
    <x v="7"/>
    <x v="0"/>
    <s v="จตุรพักตรพิมาน"/>
    <d v="2021-01-04T00:00:00"/>
    <d v="2021-01-04T00:00:00"/>
    <m/>
    <d v="2021-01-03T00:00:00"/>
    <x v="14"/>
    <n v="1"/>
  </r>
  <r>
    <n v="15010"/>
    <s v="66.Dengue fever"/>
    <s v="ธีรภัทร์ เนาวะดี"/>
    <s v="580003469"/>
    <s v="ชาย"/>
    <n v="6"/>
    <n v="3"/>
    <s v="นักเรียน"/>
    <s v="5"/>
    <x v="9"/>
    <x v="21"/>
    <x v="17"/>
    <x v="7"/>
    <s v="จุรีเวช"/>
    <d v="2021-05-11T00:00:00"/>
    <d v="2021-05-15T00:00:00"/>
    <m/>
    <d v="2021-01-03T00:00:00"/>
    <x v="5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22"/>
    <x v="18"/>
    <x v="5"/>
    <s v="ธวัชบุรี"/>
    <d v="2021-06-13T00:00:00"/>
    <d v="2021-06-18T00:00:00"/>
    <m/>
    <d v="2021-01-03T00:00:00"/>
    <x v="7"/>
    <n v="24"/>
  </r>
  <r>
    <n v="19020"/>
    <s v="66.Dengue fever"/>
    <s v="นฤมล หานุสิงห์"/>
    <s v="5410274"/>
    <s v="หญิง"/>
    <n v="9"/>
    <n v="8"/>
    <s v="นักเรียน"/>
    <s v="29"/>
    <x v="12"/>
    <x v="7"/>
    <x v="7"/>
    <x v="0"/>
    <s v="จตุรพักตรพิมาน"/>
    <d v="2021-06-25T00:00:00"/>
    <d v="2021-06-29T00:00:00"/>
    <m/>
    <d v="2021-01-03T00:00:00"/>
    <x v="6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4"/>
    <x v="23"/>
    <x v="19"/>
    <x v="5"/>
    <s v="ร้อยเอ็ด"/>
    <d v="2021-06-01T00:00:00"/>
    <d v="2021-06-02T00:00:00"/>
    <m/>
    <d v="2021-01-03T00:00:00"/>
    <x v="0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13"/>
    <x v="24"/>
    <x v="3"/>
    <x v="3"/>
    <s v="สุวรรณภูมิ"/>
    <d v="2021-05-23T00:00:00"/>
    <d v="2021-05-27T00:00:00"/>
    <m/>
    <d v="2021-01-03T00:00:00"/>
    <x v="3"/>
    <n v="21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9"/>
    <x v="25"/>
    <x v="20"/>
    <x v="5"/>
    <s v="ร้อยเอ็ด"/>
    <d v="2021-05-28T00:00:00"/>
    <d v="2021-06-03T00:00:00"/>
    <m/>
    <d v="2021-01-03T00:00:00"/>
    <x v="0"/>
    <n v="2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13"/>
    <x v="26"/>
    <x v="10"/>
    <x v="6"/>
    <s v="ร้อยเอ็ด"/>
    <d v="2021-02-22T00:00:00"/>
    <d v="2021-02-25T00:00:00"/>
    <m/>
    <d v="2021-01-03T00:00:00"/>
    <x v="15"/>
    <n v="8"/>
  </r>
  <r>
    <n v="18627"/>
    <s v="66.Dengue fever"/>
    <s v="พัชรา เกตุไทย"/>
    <s v="5703786"/>
    <s v="หญิง"/>
    <n v="38"/>
    <n v="9"/>
    <s v="รับจ้าง,กรรมกร"/>
    <s v="366"/>
    <x v="5"/>
    <x v="27"/>
    <x v="7"/>
    <x v="0"/>
    <s v="จตุรพักตรพิมาน"/>
    <d v="2021-06-24T00:00:00"/>
    <d v="2021-06-25T00:00:00"/>
    <m/>
    <d v="2021-01-03T00:00:00"/>
    <x v="13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6"/>
    <x v="28"/>
    <x v="8"/>
    <x v="1"/>
    <s v="ปทุมรัตต์"/>
    <d v="2021-03-20T00:00:00"/>
    <d v="2021-03-23T00:00:00"/>
    <m/>
    <d v="2021-01-03T00:00:00"/>
    <x v="2"/>
    <n v="11"/>
  </r>
  <r>
    <n v="1200"/>
    <s v="66.Dengue fever"/>
    <s v="พีรดา วันทา"/>
    <s v="5705971"/>
    <s v="หญิง"/>
    <n v="6"/>
    <n v="10"/>
    <s v="นักเรียน"/>
    <s v="39"/>
    <x v="2"/>
    <x v="7"/>
    <x v="7"/>
    <x v="0"/>
    <s v="จตุรพักตรพิมาน"/>
    <d v="2021-01-13T00:00:00"/>
    <d v="2021-01-14T00:00:00"/>
    <m/>
    <d v="2021-01-03T00:00:00"/>
    <x v="16"/>
    <n v="2"/>
  </r>
  <r>
    <n v="17422"/>
    <s v="66.Dengue fever"/>
    <s v="พีระพัฒน์ บุญยะวุฒิ"/>
    <s v="4803624"/>
    <s v="ชาย"/>
    <n v="16"/>
    <n v="0"/>
    <s v="นักเรียน"/>
    <s v="213"/>
    <x v="5"/>
    <x v="8"/>
    <x v="8"/>
    <x v="1"/>
    <s v="ปทุมรัตต์"/>
    <d v="2021-06-11T00:00:00"/>
    <d v="2021-06-13T00:00:00"/>
    <m/>
    <d v="2021-01-03T00:00:00"/>
    <x v="7"/>
    <n v="23"/>
  </r>
  <r>
    <n v="7935"/>
    <s v="66.Dengue fever"/>
    <s v="พุทธนันท์  ดีแก้ว"/>
    <s v="5656936"/>
    <s v="ชาย"/>
    <n v="9"/>
    <n v="0"/>
    <s v="นักเรียน"/>
    <s v="26"/>
    <x v="6"/>
    <x v="28"/>
    <x v="8"/>
    <x v="1"/>
    <s v="ปทุมรัตต์"/>
    <d v="2021-03-04T00:00:00"/>
    <d v="2021-03-08T00:00:00"/>
    <m/>
    <d v="2021-01-03T00:00:00"/>
    <x v="17"/>
    <n v="9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11"/>
    <x v="29"/>
    <x v="8"/>
    <x v="1"/>
    <s v="ปทุมรัตต์"/>
    <d v="2021-06-02T00:00:00"/>
    <d v="2021-06-05T00:00:00"/>
    <m/>
    <d v="2021-01-03T00:00:00"/>
    <x v="0"/>
    <n v="22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14"/>
    <x v="30"/>
    <x v="1"/>
    <x v="1"/>
    <s v="ปทุมรัตต์"/>
    <d v="2021-07-05T00:00:00"/>
    <d v="2021-07-08T00:00:00"/>
    <m/>
    <d v="2021-01-03T00:00:00"/>
    <x v="11"/>
    <n v="27"/>
  </r>
  <r>
    <n v="13681"/>
    <s v="66.Dengue fever"/>
    <s v="มนตรี ไชยนต์"/>
    <m/>
    <s v="ชาย"/>
    <n v="44"/>
    <n v="0"/>
    <s v="เกษตร"/>
    <s v="14"/>
    <x v="12"/>
    <x v="31"/>
    <x v="21"/>
    <x v="9"/>
    <s v="เสลภูมิ"/>
    <d v="2021-04-16T00:00:00"/>
    <d v="2021-04-23T00:00:00"/>
    <m/>
    <d v="2021-01-03T00:00:00"/>
    <x v="18"/>
    <n v="15"/>
  </r>
  <r>
    <n v="13654"/>
    <s v="66.Dengue fever"/>
    <s v="มิณชญา ทองเฟื่อง"/>
    <s v="000160543"/>
    <s v="หญิง"/>
    <n v="10"/>
    <n v="11"/>
    <s v="นักเรียน"/>
    <s v="250"/>
    <x v="1"/>
    <x v="32"/>
    <x v="22"/>
    <x v="9"/>
    <s v="เสลภูมิ"/>
    <d v="2021-04-23T00:00:00"/>
    <d v="2021-04-23T00:00:00"/>
    <m/>
    <d v="2021-01-03T00:00:00"/>
    <x v="18"/>
    <n v="16"/>
  </r>
  <r>
    <n v="19212"/>
    <s v="66.Dengue fever"/>
    <s v="ยุทธพล ชาติมูลตรี"/>
    <s v="5800836"/>
    <s v="ชาย"/>
    <n v="13"/>
    <n v="0"/>
    <s v="นักเรียน"/>
    <s v="55"/>
    <x v="0"/>
    <x v="33"/>
    <x v="1"/>
    <x v="1"/>
    <s v="ปทุมรัตต์"/>
    <d v="2021-06-28T00:00:00"/>
    <d v="2021-07-02T00:00:00"/>
    <m/>
    <d v="2021-01-03T00:00:00"/>
    <x v="6"/>
    <n v="26"/>
  </r>
  <r>
    <n v="16812"/>
    <s v="66.Dengue fever"/>
    <s v="รัชพล   ตลุ่มมุข"/>
    <s v="5304913"/>
    <s v="ชาย"/>
    <n v="11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0"/>
    <x v="0"/>
    <x v="0"/>
    <x v="0"/>
    <s v="จตุรพักตรพิมาน"/>
    <d v="2021-06-28T00:00:00"/>
    <d v="2021-06-29T00:00:00"/>
    <m/>
    <d v="2021-01-03T00:00:00"/>
    <x v="6"/>
    <n v="26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5"/>
    <x v="34"/>
    <x v="18"/>
    <x v="5"/>
    <s v="ร้อยเอ็ด"/>
    <d v="2021-06-05T00:00:00"/>
    <d v="2021-06-08T00:00:00"/>
    <m/>
    <d v="2021-01-03T00:00:00"/>
    <x v="4"/>
    <n v="22"/>
  </r>
  <r>
    <n v="15791"/>
    <s v="66.Dengue fever"/>
    <s v="วริษฐา โพธิ์สิงห์"/>
    <m/>
    <s v="หญิง"/>
    <n v="7"/>
    <n v="0"/>
    <s v="นักเรียน"/>
    <s v="169"/>
    <x v="4"/>
    <x v="35"/>
    <x v="23"/>
    <x v="9"/>
    <s v="เสลภูมิ"/>
    <d v="2021-05-18T00:00:00"/>
    <d v="2021-05-23T00:00:00"/>
    <m/>
    <d v="2021-01-03T00:00:00"/>
    <x v="3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11"/>
    <x v="16"/>
    <x v="13"/>
    <x v="0"/>
    <s v="จตุรพักตรพิมาน"/>
    <d v="2021-05-25T00:00:00"/>
    <d v="2021-05-28T00:00:00"/>
    <m/>
    <d v="2021-01-03T00:00:00"/>
    <x v="3"/>
    <n v="21"/>
  </r>
  <r>
    <n v="18861"/>
    <s v="66.Dengue fever"/>
    <s v="วิภาวี บุตรกัณหา"/>
    <s v="510140988"/>
    <s v="หญิง"/>
    <n v="20"/>
    <n v="6"/>
    <s v="นักเรียน"/>
    <s v="69"/>
    <x v="9"/>
    <x v="15"/>
    <x v="9"/>
    <x v="3"/>
    <s v="สุวรรณภูมิ"/>
    <d v="2021-06-07T00:00:00"/>
    <d v="2021-06-10T00:00:00"/>
    <m/>
    <d v="2021-01-03T00:00:00"/>
    <x v="4"/>
    <n v="23"/>
  </r>
  <r>
    <n v="18862"/>
    <s v="66.Dengue fever"/>
    <s v="วุฒิพงษ์ สีหานาม"/>
    <s v="600200364"/>
    <s v="ชาย"/>
    <n v="25"/>
    <n v="8"/>
    <s v="รับจ้าง,กรรมกร"/>
    <s v="241"/>
    <x v="9"/>
    <x v="15"/>
    <x v="9"/>
    <x v="3"/>
    <s v="สุวรรณภูมิ"/>
    <d v="2021-06-11T00:00:00"/>
    <d v="2021-06-12T00:00:00"/>
    <m/>
    <d v="2021-01-03T00:00:00"/>
    <x v="4"/>
    <n v="23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3"/>
    <x v="36"/>
    <x v="10"/>
    <x v="6"/>
    <s v="จุรีเวช"/>
    <d v="2021-06-12T00:00:00"/>
    <d v="2021-06-19T00:00:00"/>
    <m/>
    <d v="2021-01-03T00:00:00"/>
    <x v="7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14"/>
    <x v="37"/>
    <x v="17"/>
    <x v="7"/>
    <s v="เกษตรวิสัย"/>
    <d v="2021-01-01T00:00:00"/>
    <d v="2021-01-02T00:00:00"/>
    <m/>
    <d v="2021-01-03T00:00:00"/>
    <x v="19"/>
    <n v="0"/>
  </r>
  <r>
    <n v="19379"/>
    <s v="66.Dengue fever"/>
    <s v="สหัสชัย วิชุมา"/>
    <s v="5403930"/>
    <s v="ชาย"/>
    <n v="21"/>
    <n v="4"/>
    <s v="นักเรียน"/>
    <s v="101"/>
    <x v="1"/>
    <x v="13"/>
    <x v="12"/>
    <x v="0"/>
    <s v="จตุรพักตรพิมาน"/>
    <d v="2021-07-02T00:00:00"/>
    <d v="2021-07-05T00:00:00"/>
    <m/>
    <d v="2021-01-03T00:00:00"/>
    <x v="11"/>
    <n v="26"/>
  </r>
  <r>
    <n v="10445"/>
    <s v="66.Dengue fever"/>
    <s v="สุรนนท์ แสงภารา"/>
    <s v="6400755"/>
    <s v="ชาย"/>
    <n v="25"/>
    <n v="9"/>
    <s v="ข้าราชการ"/>
    <s v="52/1"/>
    <x v="4"/>
    <x v="7"/>
    <x v="7"/>
    <x v="0"/>
    <s v="จตุรพักตรพิมาน"/>
    <d v="2021-03-25T00:00:00"/>
    <d v="2021-03-29T00:00:00"/>
    <m/>
    <d v="2021-01-03T00:00:00"/>
    <x v="20"/>
    <n v="12"/>
  </r>
  <r>
    <n v="17070"/>
    <s v="66.Dengue fever"/>
    <s v="สุวนันท์ ตรีกุล"/>
    <s v="886252"/>
    <s v="หญิง"/>
    <n v="8"/>
    <n v="11"/>
    <s v="นักเรียน"/>
    <s v="47"/>
    <x v="4"/>
    <x v="23"/>
    <x v="19"/>
    <x v="5"/>
    <s v="ร้อยเอ็ด"/>
    <d v="2021-05-30T00:00:00"/>
    <d v="2021-06-01T00:00:00"/>
    <m/>
    <d v="2021-01-03T00:00:00"/>
    <x v="0"/>
    <n v="22"/>
  </r>
  <r>
    <n v="18626"/>
    <s v="66.Dengue fever"/>
    <s v="หนึ่งธิดา สิมวิเศษ"/>
    <s v="5504632"/>
    <s v="หญิง"/>
    <n v="9"/>
    <n v="1"/>
    <s v="นักเรียน"/>
    <s v="15/2"/>
    <x v="10"/>
    <x v="7"/>
    <x v="7"/>
    <x v="0"/>
    <s v="จตุรพักตรพิมาน"/>
    <d v="2021-06-24T00:00:00"/>
    <d v="2021-06-25T00:00:00"/>
    <m/>
    <d v="2021-01-03T00:00:00"/>
    <x v="13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2"/>
    <x v="13"/>
    <x v="12"/>
    <x v="0"/>
    <s v="จตุรพักตรพิมาน"/>
    <d v="2021-06-11T00:00:00"/>
    <d v="2021-06-11T00:00:00"/>
    <m/>
    <d v="2021-01-03T00:00:00"/>
    <x v="4"/>
    <n v="23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38"/>
    <x v="24"/>
    <x v="0"/>
    <s v="จตุรพักตรพิมาน"/>
    <d v="2021-06-14T00:00:00"/>
    <d v="2021-06-14T00:00:00"/>
    <m/>
    <d v="2021-01-03T00:00:00"/>
    <x v="7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5"/>
    <x v="39"/>
    <x v="1"/>
    <x v="1"/>
    <s v="ปทุมรัตต์"/>
    <d v="2021-06-01T00:00:00"/>
    <d v="2021-06-03T00:00:00"/>
    <m/>
    <d v="2021-01-03T00:00:00"/>
    <x v="0"/>
    <n v="22"/>
  </r>
  <r>
    <n v="17886"/>
    <s v="66.Dengue fever"/>
    <s v="อุบล เล็กศิริ"/>
    <s v="5708202"/>
    <s v="หญิง"/>
    <n v="47"/>
    <n v="11"/>
    <s v="รับจ้าง,กรรมกร"/>
    <s v="191"/>
    <x v="10"/>
    <x v="7"/>
    <x v="7"/>
    <x v="0"/>
    <s v="จตุรพักตรพิมาน"/>
    <d v="2021-06-17T00:00:00"/>
    <d v="2021-06-18T00:00:00"/>
    <m/>
    <d v="2021-01-03T00:00:00"/>
    <x v="7"/>
    <n v="24"/>
  </r>
  <r>
    <n v="1231"/>
    <s v="66.Dengue fever"/>
    <s v="ไอรดา  พันธ์ผะกา"/>
    <s v="61001892"/>
    <s v="หญิง"/>
    <n v="12"/>
    <n v="0"/>
    <s v="นักเรียน"/>
    <s v="87"/>
    <x v="6"/>
    <x v="28"/>
    <x v="8"/>
    <x v="1"/>
    <s v="ปทุมรัตต์"/>
    <d v="2021-01-10T00:00:00"/>
    <d v="2021-01-13T00:00:00"/>
    <m/>
    <d v="2021-01-03T00:00:00"/>
    <x v="16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Y81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7">
        <item x="5"/>
        <item x="0"/>
        <item x="14"/>
        <item x="1"/>
        <item x="12"/>
        <item x="4"/>
        <item x="6"/>
        <item x="13"/>
        <item x="11"/>
        <item x="3"/>
        <item x="9"/>
        <item x="15"/>
        <item x="8"/>
        <item x="10"/>
        <item x="2"/>
        <item x="7"/>
        <item t="default"/>
      </items>
    </pivotField>
    <pivotField axis="axisRow" compact="0" outline="0" subtotalTop="0" showAll="0" includeNewItemsInFilter="1" sortType="ascending">
      <items count="41">
        <item x="13"/>
        <item x="23"/>
        <item x="9"/>
        <item x="2"/>
        <item x="34"/>
        <item x="15"/>
        <item x="35"/>
        <item x="17"/>
        <item x="31"/>
        <item x="29"/>
        <item x="26"/>
        <item x="0"/>
        <item x="30"/>
        <item x="14"/>
        <item x="33"/>
        <item x="8"/>
        <item x="39"/>
        <item x="18"/>
        <item x="19"/>
        <item x="21"/>
        <item x="24"/>
        <item x="3"/>
        <item x="22"/>
        <item x="38"/>
        <item x="6"/>
        <item x="10"/>
        <item x="11"/>
        <item x="5"/>
        <item x="32"/>
        <item x="28"/>
        <item x="36"/>
        <item x="4"/>
        <item x="20"/>
        <item x="12"/>
        <item x="37"/>
        <item x="25"/>
        <item x="16"/>
        <item x="27"/>
        <item x="7"/>
        <item x="1"/>
        <item t="default"/>
      </items>
    </pivotField>
    <pivotField axis="axisRow" compact="0" outline="0" subtotalTop="0" showAll="0" includeNewItemsInFilter="1" sortType="descending">
      <items count="26">
        <item x="7"/>
        <item x="12"/>
        <item x="0"/>
        <item x="13"/>
        <item x="24"/>
        <item x="10"/>
        <item x="11"/>
        <item x="1"/>
        <item x="2"/>
        <item x="3"/>
        <item x="4"/>
        <item x="5"/>
        <item x="6"/>
        <item x="8"/>
        <item x="9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1">
        <item x="7"/>
        <item x="0"/>
        <item x="5"/>
        <item x="1"/>
        <item x="8"/>
        <item x="4"/>
        <item x="6"/>
        <item x="2"/>
        <item x="3"/>
        <item x="9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2">
        <item x="19"/>
        <item x="14"/>
        <item x="16"/>
        <item x="9"/>
        <item x="8"/>
        <item x="15"/>
        <item x="1"/>
        <item x="17"/>
        <item x="2"/>
        <item x="20"/>
        <item x="12"/>
        <item x="18"/>
        <item x="10"/>
        <item x="5"/>
        <item x="3"/>
        <item x="0"/>
        <item x="4"/>
        <item x="7"/>
        <item x="13"/>
        <item x="6"/>
        <item x="1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76">
    <i>
      <x/>
      <x v="18"/>
      <x v="19"/>
    </i>
    <i r="2">
      <x v="34"/>
    </i>
    <i t="default" r="1">
      <x v="18"/>
    </i>
    <i r="1">
      <x v="16"/>
      <x v="17"/>
    </i>
    <i t="default" r="1">
      <x v="16"/>
    </i>
    <i t="default">
      <x/>
    </i>
    <i>
      <x v="1"/>
      <x/>
      <x v="37"/>
    </i>
    <i r="2">
      <x v="38"/>
    </i>
    <i t="default" r="1">
      <x/>
    </i>
    <i r="1">
      <x v="1"/>
      <x/>
    </i>
    <i t="default" r="1">
      <x v="1"/>
    </i>
    <i r="1">
      <x v="2"/>
      <x v="11"/>
    </i>
    <i t="default" r="1">
      <x v="2"/>
    </i>
    <i r="1">
      <x v="3"/>
      <x v="36"/>
    </i>
    <i t="default" r="1">
      <x v="3"/>
    </i>
    <i r="1">
      <x v="4"/>
      <x v="23"/>
    </i>
    <i t="default" r="1">
      <x v="4"/>
    </i>
    <i t="default">
      <x v="1"/>
    </i>
    <i>
      <x v="2"/>
      <x v="20"/>
      <x v="1"/>
    </i>
    <i t="default" r="1">
      <x v="20"/>
    </i>
    <i r="1">
      <x v="19"/>
      <x v="4"/>
    </i>
    <i r="2">
      <x v="22"/>
    </i>
    <i t="default" r="1">
      <x v="19"/>
    </i>
    <i r="1">
      <x v="21"/>
      <x v="35"/>
    </i>
    <i t="default" r="1">
      <x v="21"/>
    </i>
    <i r="1">
      <x v="12"/>
      <x v="24"/>
    </i>
    <i t="default" r="1">
      <x v="12"/>
    </i>
    <i t="default">
      <x v="2"/>
    </i>
    <i>
      <x v="3"/>
      <x v="13"/>
      <x v="9"/>
    </i>
    <i r="2">
      <x v="15"/>
    </i>
    <i r="2">
      <x v="29"/>
    </i>
    <i t="default" r="1">
      <x v="13"/>
    </i>
    <i r="1">
      <x v="7"/>
      <x v="12"/>
    </i>
    <i r="2">
      <x v="13"/>
    </i>
    <i r="2">
      <x v="14"/>
    </i>
    <i r="2">
      <x v="16"/>
    </i>
    <i r="2">
      <x v="39"/>
    </i>
    <i t="default" r="1">
      <x v="7"/>
    </i>
    <i r="1">
      <x v="15"/>
      <x v="7"/>
    </i>
    <i t="default" r="1">
      <x v="15"/>
    </i>
    <i r="1">
      <x v="11"/>
      <x v="27"/>
    </i>
    <i t="default" r="1">
      <x v="11"/>
    </i>
    <i t="default">
      <x v="3"/>
    </i>
    <i>
      <x v="4"/>
      <x v="17"/>
      <x v="32"/>
    </i>
    <i t="default" r="1">
      <x v="17"/>
    </i>
    <i t="default">
      <x v="4"/>
    </i>
    <i>
      <x v="5"/>
      <x v="10"/>
      <x v="31"/>
    </i>
    <i t="default" r="1">
      <x v="10"/>
    </i>
    <i t="default">
      <x v="5"/>
    </i>
    <i>
      <x v="6"/>
      <x v="5"/>
      <x v="10"/>
    </i>
    <i r="2">
      <x v="18"/>
    </i>
    <i r="2">
      <x v="25"/>
    </i>
    <i r="2">
      <x v="26"/>
    </i>
    <i r="2">
      <x v="30"/>
    </i>
    <i t="default" r="1">
      <x v="5"/>
    </i>
    <i r="1">
      <x v="6"/>
      <x v="33"/>
    </i>
    <i t="default" r="1">
      <x v="6"/>
    </i>
    <i t="default">
      <x v="6"/>
    </i>
    <i>
      <x v="7"/>
      <x v="8"/>
      <x v="3"/>
    </i>
    <i t="default" r="1">
      <x v="8"/>
    </i>
    <i t="default">
      <x v="7"/>
    </i>
    <i>
      <x v="8"/>
      <x v="14"/>
      <x v="2"/>
    </i>
    <i r="2">
      <x v="5"/>
    </i>
    <i t="default" r="1">
      <x v="14"/>
    </i>
    <i r="1">
      <x v="9"/>
      <x v="20"/>
    </i>
    <i r="2">
      <x v="21"/>
    </i>
    <i t="default" r="1">
      <x v="9"/>
    </i>
    <i t="default">
      <x v="8"/>
    </i>
    <i>
      <x v="9"/>
      <x v="22"/>
      <x v="8"/>
    </i>
    <i t="default" r="1">
      <x v="22"/>
    </i>
    <i r="1">
      <x v="24"/>
      <x v="6"/>
    </i>
    <i t="default" r="1">
      <x v="24"/>
    </i>
    <i r="1">
      <x v="23"/>
      <x v="28"/>
    </i>
    <i t="default" r="1">
      <x v="23"/>
    </i>
    <i t="default">
      <x v="9"/>
    </i>
    <i t="grand">
      <x/>
    </i>
  </rowItems>
  <colFields count="1">
    <field x="18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colItems>
  <dataFields count="1">
    <dataField name="ราย" fld="15" subtotal="count" baseField="0" baseItem="0"/>
  </dataFields>
  <formats count="40">
    <format dxfId="39">
      <pivotArea type="all" outline="0" fieldPosition="0"/>
    </format>
    <format dxfId="38">
      <pivotArea grandRow="1" outline="0" fieldPosition="0"/>
    </format>
    <format dxfId="37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5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4">
      <pivotArea grandCol="1" outline="0" fieldPosition="0"/>
    </format>
    <format dxfId="33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2">
      <pivotArea dataOnly="0" labelOnly="1" grandRow="1" outline="0" fieldPosition="0"/>
    </format>
    <format dxfId="3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0">
      <pivotArea grandRow="1" outline="0" fieldPosition="0"/>
    </format>
    <format dxfId="29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type="all" dataOnly="0" outline="0" fieldPosition="0"/>
    </format>
    <format dxfId="27">
      <pivotArea type="all" dataOnly="0" outline="0" fieldPosition="0"/>
    </format>
    <format dxfId="26">
      <pivotArea type="all" dataOnly="0" outline="0" fieldPosition="0"/>
    </format>
    <format dxfId="25">
      <pivotArea type="origin" dataOnly="0" labelOnly="1" outline="0" fieldPosition="0"/>
    </format>
    <format dxfId="24">
      <pivotArea field="12" type="button" dataOnly="0" labelOnly="1" outline="0" axis="axisRow" fieldPosition="0"/>
    </format>
    <format dxfId="23">
      <pivotArea field="11" type="button" dataOnly="0" labelOnly="1" outline="0" axis="axisRow" fieldPosition="1"/>
    </format>
    <format dxfId="22">
      <pivotArea field="10" type="button" dataOnly="0" labelOnly="1" outline="0" axis="axisRow" fieldPosition="2"/>
    </format>
    <format dxfId="21">
      <pivotArea field="18" type="button" dataOnly="0" labelOnly="1" outline="0" axis="axisCol" fieldPosition="0"/>
    </format>
    <format dxfId="20">
      <pivotArea type="topRight" dataOnly="0" labelOnly="1" outline="0" fieldPosition="0"/>
    </format>
    <format dxfId="19">
      <pivotArea dataOnly="0" labelOnly="1" outline="0" fieldPosition="0">
        <references count="1">
          <reference field="18" count="0"/>
        </references>
      </pivotArea>
    </format>
    <format dxfId="18">
      <pivotArea dataOnly="0" labelOnly="1" grandCol="1" outline="0" fieldPosition="0"/>
    </format>
    <format dxfId="17">
      <pivotArea type="origin" dataOnly="0" labelOnly="1" outline="0" fieldPosition="0"/>
    </format>
    <format dxfId="16">
      <pivotArea field="12" type="button" dataOnly="0" labelOnly="1" outline="0" axis="axisRow" fieldPosition="0"/>
    </format>
    <format dxfId="15">
      <pivotArea field="11" type="button" dataOnly="0" labelOnly="1" outline="0" axis="axisRow" fieldPosition="1"/>
    </format>
    <format dxfId="14">
      <pivotArea field="10" type="button" dataOnly="0" labelOnly="1" outline="0" axis="axisRow" fieldPosition="2"/>
    </format>
    <format dxfId="13">
      <pivotArea field="18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18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outline="0" fieldPosition="0">
        <references count="1">
          <reference field="11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P7" sqref="P7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4" t="s">
        <v>336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62"/>
    </row>
    <row r="2" spans="1:30" ht="23.25">
      <c r="A2" s="164"/>
      <c r="B2" s="164"/>
      <c r="C2" s="82" t="s">
        <v>416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337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4</v>
      </c>
      <c r="F13" s="135">
        <v>16</v>
      </c>
      <c r="G13" s="135">
        <v>34</v>
      </c>
      <c r="H13" s="135">
        <v>4</v>
      </c>
      <c r="I13" s="269"/>
      <c r="J13" s="269"/>
      <c r="K13" s="269"/>
      <c r="L13" s="269"/>
      <c r="M13" s="269"/>
      <c r="N13" s="135">
        <f t="shared" si="0"/>
        <v>71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17</v>
      </c>
      <c r="F14" s="136">
        <f>SUM(B13:F13)</f>
        <v>33</v>
      </c>
      <c r="G14" s="136">
        <f>SUM(B13:G13)</f>
        <v>67</v>
      </c>
      <c r="H14" s="136">
        <f>SUM(B13:H13)</f>
        <v>71</v>
      </c>
      <c r="I14" s="136">
        <f>SUM(B13:I13)</f>
        <v>71</v>
      </c>
      <c r="J14" s="136">
        <f>SUM(B13:J13)</f>
        <v>71</v>
      </c>
      <c r="K14" s="136">
        <f>SUM(B13:K13)</f>
        <v>71</v>
      </c>
      <c r="L14" s="136">
        <f>SUM(B13:L13)</f>
        <v>71</v>
      </c>
      <c r="M14" s="136">
        <f>SUM(B13:M13)</f>
        <v>71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5"/>
      <c r="E31" s="365"/>
      <c r="F31" s="365"/>
      <c r="G31" s="365"/>
      <c r="H31" s="365"/>
      <c r="I31" s="365"/>
      <c r="J31" s="365"/>
      <c r="K31" s="365"/>
    </row>
    <row r="32" spans="1:19">
      <c r="D32" s="365"/>
      <c r="E32" s="365"/>
      <c r="F32" s="365"/>
      <c r="G32" s="365"/>
      <c r="H32" s="365"/>
      <c r="I32" s="365"/>
      <c r="J32" s="365"/>
      <c r="K32" s="36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69" t="s">
        <v>340</v>
      </c>
      <c r="S1" s="369"/>
      <c r="T1" s="369"/>
      <c r="U1" s="369"/>
      <c r="V1" s="369"/>
      <c r="W1" s="369"/>
    </row>
    <row r="2" spans="1:26" ht="24">
      <c r="B2" s="82" t="s">
        <v>416</v>
      </c>
      <c r="R2" s="43"/>
      <c r="S2" s="43"/>
      <c r="T2" s="370" t="s">
        <v>359</v>
      </c>
      <c r="U2" s="371"/>
      <c r="V2" s="371"/>
      <c r="W2" s="372"/>
    </row>
    <row r="3" spans="1:26" ht="24">
      <c r="A3" s="19" t="s">
        <v>9</v>
      </c>
      <c r="B3" s="366" t="s">
        <v>43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29">
        <f t="shared" si="0"/>
        <v>0</v>
      </c>
      <c r="E5" s="148">
        <v>1</v>
      </c>
      <c r="F5" s="148">
        <f t="shared" si="0"/>
        <v>1</v>
      </c>
      <c r="G5" s="148">
        <f t="shared" si="0"/>
        <v>1</v>
      </c>
      <c r="H5" s="148">
        <f t="shared" si="0"/>
        <v>0</v>
      </c>
      <c r="I5" s="328">
        <f t="shared" si="0"/>
        <v>0</v>
      </c>
      <c r="J5" s="328">
        <f t="shared" si="0"/>
        <v>0</v>
      </c>
      <c r="K5" s="328">
        <f t="shared" si="0"/>
        <v>0</v>
      </c>
      <c r="L5" s="328">
        <f t="shared" si="0"/>
        <v>0</v>
      </c>
      <c r="M5" s="328">
        <v>0</v>
      </c>
      <c r="N5" s="149">
        <f t="shared" ref="N5:N27" si="1">SUM(B5:M5)</f>
        <v>6</v>
      </c>
      <c r="O5" s="150">
        <f t="shared" ref="O5:O27" si="2">V5</f>
        <v>3.842877546706974</v>
      </c>
      <c r="R5" s="26" t="s">
        <v>21</v>
      </c>
      <c r="S5" s="5">
        <f>S6+S7</f>
        <v>156133</v>
      </c>
      <c r="T5" s="119">
        <f>T6+T7</f>
        <v>6</v>
      </c>
      <c r="U5" s="47">
        <v>0</v>
      </c>
      <c r="V5" s="48">
        <f>T5*100000/S5</f>
        <v>3.842877546706974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/>
      <c r="J6" s="152"/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0</v>
      </c>
      <c r="H7" s="246">
        <v>0</v>
      </c>
      <c r="I7" s="247"/>
      <c r="J7" s="152"/>
      <c r="K7" s="152"/>
      <c r="L7" s="152"/>
      <c r="M7" s="152"/>
      <c r="N7" s="153">
        <f t="shared" si="1"/>
        <v>1</v>
      </c>
      <c r="O7" s="154">
        <f t="shared" si="2"/>
        <v>0.82251046644568548</v>
      </c>
      <c r="R7" s="28" t="s">
        <v>22</v>
      </c>
      <c r="S7" s="7">
        <v>121579</v>
      </c>
      <c r="T7" s="27">
        <f t="shared" ref="T7:T26" si="3">N7</f>
        <v>1</v>
      </c>
      <c r="U7" s="50">
        <v>0</v>
      </c>
      <c r="V7" s="51">
        <f t="shared" ref="V7:V26" si="4">T7*100000/S7</f>
        <v>0.82251046644568548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0</v>
      </c>
      <c r="E8" s="246">
        <v>0</v>
      </c>
      <c r="F8" s="246">
        <v>2</v>
      </c>
      <c r="G8" s="246">
        <v>0</v>
      </c>
      <c r="H8" s="246">
        <v>0</v>
      </c>
      <c r="I8" s="247"/>
      <c r="J8" s="152"/>
      <c r="K8" s="152"/>
      <c r="L8" s="152"/>
      <c r="M8" s="152"/>
      <c r="N8" s="153">
        <f t="shared" si="1"/>
        <v>3</v>
      </c>
      <c r="O8" s="154">
        <f t="shared" si="2"/>
        <v>3.0504855356144187</v>
      </c>
      <c r="R8" s="29" t="s">
        <v>23</v>
      </c>
      <c r="S8" s="12">
        <v>98345</v>
      </c>
      <c r="T8" s="27">
        <f t="shared" si="3"/>
        <v>3</v>
      </c>
      <c r="U8" s="52">
        <v>0</v>
      </c>
      <c r="V8" s="51">
        <f t="shared" si="4"/>
        <v>3.0504855356144187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12</v>
      </c>
      <c r="H9" s="248">
        <v>2</v>
      </c>
      <c r="I9" s="247"/>
      <c r="J9" s="152"/>
      <c r="K9" s="152"/>
      <c r="L9" s="152"/>
      <c r="M9" s="152"/>
      <c r="N9" s="153">
        <f t="shared" si="1"/>
        <v>18</v>
      </c>
      <c r="O9" s="154">
        <f t="shared" si="2"/>
        <v>33.531417074942716</v>
      </c>
      <c r="R9" s="29" t="s">
        <v>31</v>
      </c>
      <c r="S9" s="12">
        <v>53681</v>
      </c>
      <c r="T9" s="27">
        <f t="shared" si="3"/>
        <v>18</v>
      </c>
      <c r="U9" s="52">
        <v>0</v>
      </c>
      <c r="V9" s="51">
        <f t="shared" si="4"/>
        <v>33.531417074942716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1</v>
      </c>
      <c r="I10" s="247"/>
      <c r="J10" s="152"/>
      <c r="K10" s="152"/>
      <c r="L10" s="152"/>
      <c r="M10" s="152"/>
      <c r="N10" s="153">
        <f t="shared" si="1"/>
        <v>26</v>
      </c>
      <c r="O10" s="154">
        <f t="shared" si="2"/>
        <v>32.242863166249165</v>
      </c>
      <c r="R10" s="29" t="s">
        <v>24</v>
      </c>
      <c r="S10" s="12">
        <v>80638</v>
      </c>
      <c r="T10" s="27">
        <f t="shared" si="3"/>
        <v>26</v>
      </c>
      <c r="U10" s="52">
        <v>0</v>
      </c>
      <c r="V10" s="51">
        <f t="shared" si="4"/>
        <v>32.242863166249165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/>
      <c r="J11" s="152"/>
      <c r="K11" s="152"/>
      <c r="L11" s="152"/>
      <c r="M11" s="152"/>
      <c r="N11" s="153">
        <f t="shared" si="1"/>
        <v>6</v>
      </c>
      <c r="O11" s="154">
        <f t="shared" si="2"/>
        <v>8.7753937957965871</v>
      </c>
      <c r="R11" s="29" t="s">
        <v>25</v>
      </c>
      <c r="S11" s="12">
        <v>68373</v>
      </c>
      <c r="T11" s="27">
        <f t="shared" si="3"/>
        <v>6</v>
      </c>
      <c r="U11" s="52">
        <v>0</v>
      </c>
      <c r="V11" s="51">
        <f t="shared" si="4"/>
        <v>8.7753937957965871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/>
      <c r="J12" s="152"/>
      <c r="K12" s="152"/>
      <c r="L12" s="152"/>
      <c r="M12" s="152"/>
      <c r="N12" s="153">
        <f t="shared" si="1"/>
        <v>1</v>
      </c>
      <c r="O12" s="154">
        <f t="shared" si="2"/>
        <v>1.3625091969370793</v>
      </c>
      <c r="R12" s="29" t="s">
        <v>26</v>
      </c>
      <c r="S12" s="12">
        <v>73394</v>
      </c>
      <c r="T12" s="27">
        <f t="shared" si="3"/>
        <v>1</v>
      </c>
      <c r="U12" s="52">
        <v>0</v>
      </c>
      <c r="V12" s="51">
        <f t="shared" si="4"/>
        <v>1.3625091969370793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0</v>
      </c>
      <c r="I14" s="247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/>
      <c r="J16" s="152"/>
      <c r="K16" s="152"/>
      <c r="L16" s="152"/>
      <c r="M16" s="152"/>
      <c r="N16" s="153">
        <f t="shared" si="1"/>
        <v>3</v>
      </c>
      <c r="O16" s="154">
        <f t="shared" si="2"/>
        <v>2.468831008517467</v>
      </c>
      <c r="R16" s="29" t="s">
        <v>28</v>
      </c>
      <c r="S16" s="12">
        <v>121515</v>
      </c>
      <c r="T16" s="27">
        <f t="shared" si="3"/>
        <v>3</v>
      </c>
      <c r="U16" s="52">
        <v>0</v>
      </c>
      <c r="V16" s="51">
        <f t="shared" si="4"/>
        <v>2.468831008517467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2</v>
      </c>
      <c r="H17" s="248">
        <v>1</v>
      </c>
      <c r="I17" s="247"/>
      <c r="J17" s="152"/>
      <c r="K17" s="152"/>
      <c r="L17" s="152"/>
      <c r="M17" s="152"/>
      <c r="N17" s="153">
        <f t="shared" si="1"/>
        <v>6</v>
      </c>
      <c r="O17" s="154">
        <f t="shared" si="2"/>
        <v>5.1535323169422371</v>
      </c>
      <c r="R17" s="29" t="s">
        <v>29</v>
      </c>
      <c r="S17" s="12">
        <v>116425</v>
      </c>
      <c r="T17" s="27">
        <f t="shared" si="3"/>
        <v>6</v>
      </c>
      <c r="U17" s="52">
        <v>0</v>
      </c>
      <c r="V17" s="51">
        <f t="shared" si="4"/>
        <v>5.1535323169422371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/>
      <c r="J19" s="152"/>
      <c r="K19" s="152"/>
      <c r="L19" s="152"/>
      <c r="M19" s="152"/>
      <c r="N19" s="153">
        <f t="shared" si="1"/>
        <v>1</v>
      </c>
      <c r="O19" s="154">
        <f t="shared" si="2"/>
        <v>3.5707909301910372</v>
      </c>
      <c r="R19" s="29" t="s">
        <v>58</v>
      </c>
      <c r="S19" s="12">
        <v>28005</v>
      </c>
      <c r="T19" s="27">
        <f t="shared" si="3"/>
        <v>1</v>
      </c>
      <c r="U19" s="52">
        <v>0</v>
      </c>
      <c r="V19" s="51">
        <f t="shared" si="4"/>
        <v>3.5707909301910372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0</v>
      </c>
      <c r="I26" s="247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4</v>
      </c>
      <c r="F27" s="95">
        <f t="shared" si="5"/>
        <v>16</v>
      </c>
      <c r="G27" s="95">
        <f t="shared" si="5"/>
        <v>34</v>
      </c>
      <c r="H27" s="95">
        <f t="shared" si="5"/>
        <v>4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71</v>
      </c>
      <c r="O27" s="96">
        <f t="shared" si="2"/>
        <v>5.4257701154695583</v>
      </c>
      <c r="R27" s="94" t="s">
        <v>64</v>
      </c>
      <c r="S27" s="98">
        <f>SUM(S6:S26)</f>
        <v>1308570</v>
      </c>
      <c r="T27" s="98">
        <f>SUM(T6:T26)</f>
        <v>71</v>
      </c>
      <c r="U27" s="98">
        <f>SUM(U6:U26)</f>
        <v>0</v>
      </c>
      <c r="V27" s="99">
        <f>T27*100000/S27</f>
        <v>5.4257701154695583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8" sqref="O18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1" t="s">
        <v>342</v>
      </c>
    </row>
    <row r="2" spans="1:24">
      <c r="A2" s="42"/>
      <c r="B2" s="82" t="s">
        <v>416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6</v>
      </c>
      <c r="P4" s="36">
        <f t="shared" ref="P4:P10" si="0">O4*100000/N4</f>
        <v>8.5224393697734673</v>
      </c>
      <c r="Q4" s="2"/>
      <c r="R4" s="70">
        <f>O4*100/O10</f>
        <v>8.4507042253521121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15</v>
      </c>
      <c r="P5" s="36">
        <f t="shared" si="0"/>
        <v>19.988688972993479</v>
      </c>
      <c r="R5" s="70">
        <f>O5*100/O10</f>
        <v>21.12676056338028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3</v>
      </c>
      <c r="D6" s="6">
        <f>D7+D8</f>
        <v>0</v>
      </c>
      <c r="E6" s="58">
        <f>C6+D6</f>
        <v>3</v>
      </c>
      <c r="F6" s="59">
        <f>E6*100000/B6</f>
        <v>1.921438773353487</v>
      </c>
      <c r="G6" s="6">
        <f>G7+G8</f>
        <v>3</v>
      </c>
      <c r="H6" s="60">
        <f>C6+D6+G6</f>
        <v>6</v>
      </c>
      <c r="I6" s="61">
        <f>H6*100000/B6</f>
        <v>3.842877546706974</v>
      </c>
      <c r="L6" s="107"/>
      <c r="M6" s="17" t="s">
        <v>36</v>
      </c>
      <c r="N6" s="35">
        <v>84248.338076132117</v>
      </c>
      <c r="O6" s="17">
        <v>12</v>
      </c>
      <c r="P6" s="36">
        <f t="shared" si="0"/>
        <v>14.243604412891852</v>
      </c>
      <c r="R6" s="70">
        <f>O6*100/O10</f>
        <v>16.901408450704224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17</v>
      </c>
      <c r="P7" s="36">
        <f t="shared" si="0"/>
        <v>8.5000452428280173</v>
      </c>
      <c r="R7" s="70">
        <f>O7*100/O10</f>
        <v>23.943661971830984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1</v>
      </c>
      <c r="D8" s="9">
        <v>0</v>
      </c>
      <c r="E8" s="62">
        <f t="shared" ref="E8:E27" si="1">C8+D8</f>
        <v>1</v>
      </c>
      <c r="F8" s="63">
        <f t="shared" ref="F8:F27" si="2">E8*100000/B8</f>
        <v>0.82251046644568548</v>
      </c>
      <c r="G8" s="10">
        <v>0</v>
      </c>
      <c r="H8" s="64">
        <f t="shared" ref="H8:H27" si="3">C8+D8+G8</f>
        <v>1</v>
      </c>
      <c r="I8" s="65">
        <f t="shared" ref="I8:I27" si="4">H8*100000/B8</f>
        <v>0.82251046644568548</v>
      </c>
      <c r="M8" s="17" t="s">
        <v>38</v>
      </c>
      <c r="N8" s="35">
        <v>444932</v>
      </c>
      <c r="O8" s="17">
        <v>14</v>
      </c>
      <c r="P8" s="36">
        <f t="shared" si="0"/>
        <v>3.1465482365844668</v>
      </c>
      <c r="R8" s="70">
        <f>O8*100/O10</f>
        <v>19.718309859154928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3</v>
      </c>
      <c r="H9" s="64">
        <f t="shared" si="3"/>
        <v>3</v>
      </c>
      <c r="I9" s="65">
        <f t="shared" si="4"/>
        <v>3.0504855356144187</v>
      </c>
      <c r="M9" s="17" t="s">
        <v>39</v>
      </c>
      <c r="N9" s="35">
        <v>433946</v>
      </c>
      <c r="O9" s="17">
        <v>7</v>
      </c>
      <c r="P9" s="36">
        <f t="shared" si="0"/>
        <v>1.6131039345909399</v>
      </c>
      <c r="R9" s="70">
        <f>O9*100/O10</f>
        <v>9.8591549295774641</v>
      </c>
      <c r="T9" s="72"/>
      <c r="V9" s="255"/>
    </row>
    <row r="10" spans="1:24">
      <c r="A10" s="29" t="s">
        <v>31</v>
      </c>
      <c r="B10" s="12">
        <v>53681</v>
      </c>
      <c r="C10" s="8">
        <v>6</v>
      </c>
      <c r="D10" s="9">
        <v>0</v>
      </c>
      <c r="E10" s="62">
        <f t="shared" si="1"/>
        <v>6</v>
      </c>
      <c r="F10" s="63">
        <f t="shared" si="2"/>
        <v>11.177139024980905</v>
      </c>
      <c r="G10" s="10">
        <v>12</v>
      </c>
      <c r="H10" s="64">
        <f t="shared" si="3"/>
        <v>18</v>
      </c>
      <c r="I10" s="65">
        <f t="shared" si="4"/>
        <v>33.531417074942716</v>
      </c>
      <c r="M10" s="31" t="s">
        <v>41</v>
      </c>
      <c r="N10" s="32">
        <f>SUM(N4:N9)</f>
        <v>1308570.0921336529</v>
      </c>
      <c r="O10" s="32">
        <f>SUM(O4:O9)</f>
        <v>71</v>
      </c>
      <c r="P10" s="33">
        <f t="shared" si="0"/>
        <v>5.425769733452559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5</v>
      </c>
      <c r="D11" s="9">
        <v>0</v>
      </c>
      <c r="E11" s="62">
        <f t="shared" si="1"/>
        <v>5</v>
      </c>
      <c r="F11" s="63">
        <f t="shared" si="2"/>
        <v>6.2005506088940701</v>
      </c>
      <c r="G11" s="10">
        <v>21</v>
      </c>
      <c r="H11" s="64">
        <f t="shared" si="3"/>
        <v>26</v>
      </c>
      <c r="I11" s="65">
        <f t="shared" si="4"/>
        <v>32.242863166249165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5</v>
      </c>
      <c r="H12" s="64">
        <f t="shared" si="3"/>
        <v>6</v>
      </c>
      <c r="I12" s="65">
        <f t="shared" si="4"/>
        <v>8.7753937957965871</v>
      </c>
    </row>
    <row r="13" spans="1:24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1</v>
      </c>
      <c r="H13" s="64">
        <f t="shared" si="3"/>
        <v>1</v>
      </c>
      <c r="I13" s="65">
        <f t="shared" si="4"/>
        <v>1.3625091969370793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35</v>
      </c>
      <c r="P14" s="36">
        <f>O14*100000/N14</f>
        <v>5.3640011157122318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36</v>
      </c>
      <c r="P15" s="36">
        <f>O15*100000/N15</f>
        <v>5.4872026241022329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71</v>
      </c>
      <c r="P16" s="69">
        <f>O16*100000/N16</f>
        <v>5.4257701154695583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4</v>
      </c>
      <c r="H18" s="64">
        <f t="shared" si="3"/>
        <v>6</v>
      </c>
      <c r="I18" s="65">
        <f t="shared" si="4"/>
        <v>5.1535323169422371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1</v>
      </c>
      <c r="D20" s="9">
        <v>0</v>
      </c>
      <c r="E20" s="62">
        <f t="shared" si="1"/>
        <v>1</v>
      </c>
      <c r="F20" s="63">
        <f t="shared" si="2"/>
        <v>3.5707909301910372</v>
      </c>
      <c r="G20" s="10">
        <v>0</v>
      </c>
      <c r="H20" s="64">
        <f t="shared" si="3"/>
        <v>1</v>
      </c>
      <c r="I20" s="65">
        <f t="shared" si="4"/>
        <v>3.5707909301910372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19</v>
      </c>
      <c r="D28" s="103">
        <f>SUM(D7:D27)</f>
        <v>0</v>
      </c>
      <c r="E28" s="103">
        <f>SUM(E7:E27)</f>
        <v>19</v>
      </c>
      <c r="F28" s="104">
        <f>E28*100000/B28</f>
        <v>1.4519666506186142</v>
      </c>
      <c r="G28" s="103">
        <f>SUM(G7:G27)</f>
        <v>52</v>
      </c>
      <c r="H28" s="103">
        <f>C28+D28+G28</f>
        <v>71</v>
      </c>
      <c r="I28" s="104">
        <f>H28*100000/B28</f>
        <v>5.4257701154695583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G16" sqref="G16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417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6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1</v>
      </c>
      <c r="U5" s="66">
        <v>0</v>
      </c>
      <c r="V5" s="66">
        <v>0</v>
      </c>
      <c r="W5" s="66">
        <v>0</v>
      </c>
      <c r="X5" s="66">
        <v>1</v>
      </c>
      <c r="Y5" s="66">
        <v>0</v>
      </c>
      <c r="Z5" s="66">
        <v>1</v>
      </c>
      <c r="AA5" s="66">
        <v>0</v>
      </c>
      <c r="AB5" s="66">
        <v>0</v>
      </c>
      <c r="AC5" s="66">
        <v>0</v>
      </c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0</v>
      </c>
      <c r="W6" s="66">
        <v>1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18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>
        <v>1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5</v>
      </c>
      <c r="Y7" s="66">
        <v>4</v>
      </c>
      <c r="Z7" s="66">
        <v>3</v>
      </c>
      <c r="AA7" s="66">
        <v>0</v>
      </c>
      <c r="AB7" s="66">
        <v>1</v>
      </c>
      <c r="AC7" s="66">
        <v>2</v>
      </c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26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3</v>
      </c>
      <c r="X8" s="66">
        <v>3</v>
      </c>
      <c r="Y8" s="66">
        <v>4</v>
      </c>
      <c r="Z8" s="66">
        <v>4</v>
      </c>
      <c r="AA8" s="66">
        <v>3</v>
      </c>
      <c r="AB8" s="66">
        <v>5</v>
      </c>
      <c r="AC8" s="66">
        <v>1</v>
      </c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6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1</v>
      </c>
      <c r="V9" s="66">
        <v>0</v>
      </c>
      <c r="W9" s="66">
        <v>0</v>
      </c>
      <c r="X9" s="66">
        <v>3</v>
      </c>
      <c r="Y9" s="66">
        <v>1</v>
      </c>
      <c r="Z9" s="66">
        <v>1</v>
      </c>
      <c r="AA9" s="66">
        <v>0</v>
      </c>
      <c r="AB9" s="66">
        <v>0</v>
      </c>
      <c r="AC9" s="66">
        <v>0</v>
      </c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2</v>
      </c>
      <c r="S14" s="66">
        <v>0</v>
      </c>
      <c r="T14" s="66">
        <v>0</v>
      </c>
      <c r="U14" s="66">
        <v>0</v>
      </c>
      <c r="V14" s="66">
        <v>0</v>
      </c>
      <c r="W14" s="66">
        <v>1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6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0</v>
      </c>
      <c r="AA15" s="66">
        <v>0</v>
      </c>
      <c r="AB15" s="66">
        <v>0</v>
      </c>
      <c r="AC15" s="66">
        <v>1</v>
      </c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1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1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71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0</v>
      </c>
      <c r="N25" s="144">
        <f t="shared" si="1"/>
        <v>3</v>
      </c>
      <c r="O25" s="144">
        <f t="shared" si="1"/>
        <v>1</v>
      </c>
      <c r="P25" s="144">
        <f t="shared" si="1"/>
        <v>0</v>
      </c>
      <c r="Q25" s="144">
        <f t="shared" si="1"/>
        <v>1</v>
      </c>
      <c r="R25" s="144">
        <f t="shared" si="1"/>
        <v>2</v>
      </c>
      <c r="S25" s="144">
        <f t="shared" ref="S25:BB25" si="2">SUM(S5:S24)</f>
        <v>0</v>
      </c>
      <c r="T25" s="144">
        <f t="shared" si="2"/>
        <v>1</v>
      </c>
      <c r="U25" s="144">
        <f t="shared" si="2"/>
        <v>2</v>
      </c>
      <c r="V25" s="144">
        <f t="shared" si="2"/>
        <v>0</v>
      </c>
      <c r="W25" s="144">
        <f t="shared" si="2"/>
        <v>6</v>
      </c>
      <c r="X25" s="144">
        <f t="shared" si="2"/>
        <v>13</v>
      </c>
      <c r="Y25" s="144">
        <f t="shared" si="2"/>
        <v>11</v>
      </c>
      <c r="Z25" s="144">
        <f t="shared" si="2"/>
        <v>9</v>
      </c>
      <c r="AA25" s="144">
        <f t="shared" si="2"/>
        <v>3</v>
      </c>
      <c r="AB25" s="144">
        <f t="shared" si="2"/>
        <v>6</v>
      </c>
      <c r="AC25" s="144">
        <f t="shared" si="2"/>
        <v>4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416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345</v>
      </c>
      <c r="B31" s="303">
        <f>SUM(C31:BB31)</f>
        <v>71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1</v>
      </c>
      <c r="L31" s="304">
        <f t="shared" si="3"/>
        <v>1</v>
      </c>
      <c r="M31" s="304">
        <f t="shared" si="3"/>
        <v>0</v>
      </c>
      <c r="N31" s="304">
        <f t="shared" si="3"/>
        <v>3</v>
      </c>
      <c r="O31" s="304">
        <f t="shared" si="3"/>
        <v>1</v>
      </c>
      <c r="P31" s="304">
        <f t="shared" si="3"/>
        <v>0</v>
      </c>
      <c r="Q31" s="304">
        <f t="shared" si="3"/>
        <v>1</v>
      </c>
      <c r="R31" s="304">
        <f t="shared" si="3"/>
        <v>2</v>
      </c>
      <c r="S31" s="304">
        <f t="shared" si="3"/>
        <v>0</v>
      </c>
      <c r="T31" s="304">
        <f t="shared" si="3"/>
        <v>1</v>
      </c>
      <c r="U31" s="304">
        <f t="shared" si="3"/>
        <v>2</v>
      </c>
      <c r="V31" s="304">
        <f t="shared" si="3"/>
        <v>0</v>
      </c>
      <c r="W31" s="304">
        <f t="shared" si="3"/>
        <v>6</v>
      </c>
      <c r="X31" s="304">
        <f t="shared" si="3"/>
        <v>13</v>
      </c>
      <c r="Y31" s="304">
        <f t="shared" si="3"/>
        <v>11</v>
      </c>
      <c r="Z31" s="304">
        <f t="shared" si="3"/>
        <v>9</v>
      </c>
      <c r="AA31" s="304">
        <f t="shared" si="3"/>
        <v>3</v>
      </c>
      <c r="AB31" s="304">
        <f t="shared" si="3"/>
        <v>6</v>
      </c>
      <c r="AC31" s="304">
        <f t="shared" si="3"/>
        <v>4</v>
      </c>
      <c r="AD31" s="304">
        <f t="shared" si="3"/>
        <v>0</v>
      </c>
      <c r="AE31" s="304">
        <f t="shared" si="3"/>
        <v>0</v>
      </c>
      <c r="AF31" s="304">
        <f t="shared" si="3"/>
        <v>0</v>
      </c>
      <c r="AG31" s="304">
        <f t="shared" si="3"/>
        <v>0</v>
      </c>
      <c r="AH31" s="304">
        <f t="shared" si="3"/>
        <v>0</v>
      </c>
      <c r="AI31" s="304">
        <f t="shared" si="3"/>
        <v>0</v>
      </c>
      <c r="AJ31" s="304">
        <f t="shared" si="3"/>
        <v>0</v>
      </c>
      <c r="AK31" s="304">
        <f t="shared" si="3"/>
        <v>0</v>
      </c>
      <c r="AL31" s="304">
        <f t="shared" si="3"/>
        <v>0</v>
      </c>
      <c r="AM31" s="304">
        <f t="shared" si="3"/>
        <v>0</v>
      </c>
      <c r="AN31" s="304">
        <f t="shared" si="3"/>
        <v>0</v>
      </c>
      <c r="AO31" s="304">
        <f t="shared" si="3"/>
        <v>0</v>
      </c>
      <c r="AP31" s="304">
        <f t="shared" si="3"/>
        <v>0</v>
      </c>
      <c r="AQ31" s="304">
        <f t="shared" si="3"/>
        <v>0</v>
      </c>
      <c r="AR31" s="304">
        <f t="shared" si="3"/>
        <v>0</v>
      </c>
      <c r="AS31" s="304">
        <f t="shared" si="3"/>
        <v>0</v>
      </c>
      <c r="AT31" s="304">
        <f t="shared" si="3"/>
        <v>0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191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352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9" sqref="K9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418</v>
      </c>
    </row>
    <row r="2" spans="1:17">
      <c r="A2" s="225" t="s">
        <v>195</v>
      </c>
      <c r="B2" s="225" t="s">
        <v>196</v>
      </c>
      <c r="C2" s="226" t="s">
        <v>419</v>
      </c>
      <c r="D2" s="227" t="s">
        <v>420</v>
      </c>
      <c r="E2" s="227" t="s">
        <v>403</v>
      </c>
      <c r="F2" s="227" t="s">
        <v>408</v>
      </c>
      <c r="G2" s="227" t="s">
        <v>412</v>
      </c>
      <c r="H2" s="227" t="s">
        <v>421</v>
      </c>
      <c r="I2" s="242" t="s">
        <v>197</v>
      </c>
    </row>
    <row r="3" spans="1:17">
      <c r="A3" s="265" t="s">
        <v>21</v>
      </c>
      <c r="B3" s="265" t="s">
        <v>157</v>
      </c>
      <c r="C3" s="263">
        <v>5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33">
        <v>1</v>
      </c>
      <c r="J3" s="250"/>
      <c r="K3" s="224" t="s">
        <v>198</v>
      </c>
    </row>
    <row r="4" spans="1:17">
      <c r="A4" s="265" t="s">
        <v>21</v>
      </c>
      <c r="B4" s="265" t="s">
        <v>172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73" t="s">
        <v>199</v>
      </c>
      <c r="L4" s="373"/>
      <c r="M4" s="373"/>
      <c r="N4" s="373"/>
      <c r="O4" s="373"/>
      <c r="P4" s="373"/>
      <c r="Q4" s="373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200</v>
      </c>
    </row>
    <row r="6" spans="1:17">
      <c r="A6" s="265" t="s">
        <v>21</v>
      </c>
      <c r="B6" s="265" t="s">
        <v>201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202</v>
      </c>
    </row>
    <row r="7" spans="1:17">
      <c r="A7" s="265" t="s">
        <v>21</v>
      </c>
      <c r="B7" s="265" t="s">
        <v>203</v>
      </c>
      <c r="C7" s="263">
        <v>0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66">
        <v>0</v>
      </c>
      <c r="J7" s="250"/>
      <c r="K7" s="224" t="s">
        <v>204</v>
      </c>
    </row>
    <row r="8" spans="1:17">
      <c r="A8" s="265" t="s">
        <v>21</v>
      </c>
      <c r="B8" s="265" t="s">
        <v>205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206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207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170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208</v>
      </c>
      <c r="C12" s="263">
        <v>0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0</v>
      </c>
      <c r="J12" s="250"/>
    </row>
    <row r="13" spans="1:17">
      <c r="A13" s="265" t="s">
        <v>21</v>
      </c>
      <c r="B13" s="265" t="s">
        <v>173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209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210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188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70">
        <v>1</v>
      </c>
      <c r="J18" s="250"/>
    </row>
    <row r="19" spans="1:10">
      <c r="A19" s="265" t="s">
        <v>23</v>
      </c>
      <c r="B19" s="265" t="s">
        <v>175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211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212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213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214</v>
      </c>
      <c r="C23" s="263">
        <v>1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70">
        <v>1</v>
      </c>
      <c r="J23" s="250"/>
    </row>
    <row r="24" spans="1:10">
      <c r="A24" s="265" t="s">
        <v>23</v>
      </c>
      <c r="B24" s="265" t="s">
        <v>173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215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216</v>
      </c>
      <c r="C26" s="263">
        <v>0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66">
        <v>0</v>
      </c>
      <c r="J26" s="250"/>
    </row>
    <row r="27" spans="1:10">
      <c r="A27" s="265" t="s">
        <v>23</v>
      </c>
      <c r="B27" s="265" t="s">
        <v>217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193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218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219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220</v>
      </c>
      <c r="C31" s="263">
        <v>8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70">
        <v>1</v>
      </c>
      <c r="J31" s="250"/>
    </row>
    <row r="32" spans="1:10">
      <c r="A32" s="265" t="s">
        <v>31</v>
      </c>
      <c r="B32" s="265" t="s">
        <v>221</v>
      </c>
      <c r="C32" s="263">
        <v>0</v>
      </c>
      <c r="D32" s="264">
        <v>1</v>
      </c>
      <c r="E32" s="262">
        <v>0</v>
      </c>
      <c r="F32" s="262">
        <v>0</v>
      </c>
      <c r="G32" s="262">
        <v>1</v>
      </c>
      <c r="H32" s="262">
        <v>0</v>
      </c>
      <c r="I32" s="331">
        <v>3</v>
      </c>
      <c r="J32" s="250"/>
    </row>
    <row r="33" spans="1:10">
      <c r="A33" s="265" t="s">
        <v>31</v>
      </c>
      <c r="B33" s="265" t="s">
        <v>192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70">
        <v>1</v>
      </c>
      <c r="J33" s="250"/>
    </row>
    <row r="34" spans="1:10">
      <c r="A34" s="265" t="s">
        <v>31</v>
      </c>
      <c r="B34" s="265" t="s">
        <v>222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223</v>
      </c>
      <c r="C35" s="263">
        <v>6</v>
      </c>
      <c r="D35" s="264">
        <v>2</v>
      </c>
      <c r="E35" s="262">
        <v>0</v>
      </c>
      <c r="F35" s="262">
        <v>0</v>
      </c>
      <c r="G35" s="262">
        <v>1</v>
      </c>
      <c r="H35" s="262">
        <v>1</v>
      </c>
      <c r="I35" s="331">
        <v>3</v>
      </c>
      <c r="J35" s="250"/>
    </row>
    <row r="36" spans="1:10">
      <c r="A36" s="265" t="s">
        <v>31</v>
      </c>
      <c r="B36" s="265" t="s">
        <v>187</v>
      </c>
      <c r="C36" s="263">
        <v>0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66">
        <v>0</v>
      </c>
      <c r="J36" s="250"/>
    </row>
    <row r="37" spans="1:10">
      <c r="A37" s="265" t="s">
        <v>31</v>
      </c>
      <c r="B37" s="265" t="s">
        <v>224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225</v>
      </c>
      <c r="C38" s="263">
        <v>0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66">
        <v>0</v>
      </c>
      <c r="J38" s="250"/>
    </row>
    <row r="39" spans="1:10">
      <c r="A39" s="265" t="s">
        <v>24</v>
      </c>
      <c r="B39" s="265" t="s">
        <v>226</v>
      </c>
      <c r="C39" s="263">
        <v>6</v>
      </c>
      <c r="D39" s="264">
        <v>9</v>
      </c>
      <c r="E39" s="262">
        <v>3</v>
      </c>
      <c r="F39" s="262">
        <v>6</v>
      </c>
      <c r="G39" s="262">
        <v>0</v>
      </c>
      <c r="H39" s="262">
        <v>0</v>
      </c>
      <c r="I39" s="334">
        <v>2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161</v>
      </c>
      <c r="C41" s="263">
        <v>0</v>
      </c>
      <c r="D41" s="264">
        <v>1</v>
      </c>
      <c r="E41" s="262">
        <v>1</v>
      </c>
      <c r="F41" s="262">
        <v>0</v>
      </c>
      <c r="G41" s="262">
        <v>0</v>
      </c>
      <c r="H41" s="262">
        <v>0</v>
      </c>
      <c r="I41" s="334">
        <v>2</v>
      </c>
      <c r="J41" s="250"/>
    </row>
    <row r="42" spans="1:10">
      <c r="A42" s="265" t="s">
        <v>24</v>
      </c>
      <c r="B42" s="265" t="s">
        <v>167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227</v>
      </c>
      <c r="C43" s="263">
        <v>3</v>
      </c>
      <c r="D43" s="264">
        <v>1</v>
      </c>
      <c r="E43" s="262">
        <v>0</v>
      </c>
      <c r="F43" s="262">
        <v>0</v>
      </c>
      <c r="G43" s="262">
        <v>1</v>
      </c>
      <c r="H43" s="262">
        <v>0</v>
      </c>
      <c r="I43" s="331">
        <v>3</v>
      </c>
      <c r="J43" s="250"/>
    </row>
    <row r="44" spans="1:10">
      <c r="A44" s="265" t="s">
        <v>24</v>
      </c>
      <c r="B44" s="265" t="s">
        <v>168</v>
      </c>
      <c r="C44" s="263">
        <v>2</v>
      </c>
      <c r="D44" s="264">
        <v>2</v>
      </c>
      <c r="E44" s="262">
        <v>0</v>
      </c>
      <c r="F44" s="262">
        <v>1</v>
      </c>
      <c r="G44" s="262">
        <v>1</v>
      </c>
      <c r="H44" s="262">
        <v>0</v>
      </c>
      <c r="I44" s="331">
        <v>3</v>
      </c>
      <c r="J44" s="250"/>
    </row>
    <row r="45" spans="1:10">
      <c r="A45" s="265" t="s">
        <v>24</v>
      </c>
      <c r="B45" s="265" t="s">
        <v>228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229</v>
      </c>
      <c r="C47" s="263">
        <v>2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230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231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232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233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234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160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186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235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236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237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238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239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1</v>
      </c>
      <c r="D62" s="264">
        <v>1</v>
      </c>
      <c r="E62" s="262">
        <v>1</v>
      </c>
      <c r="F62" s="262">
        <v>0</v>
      </c>
      <c r="G62" s="262">
        <v>0</v>
      </c>
      <c r="H62" s="262">
        <v>0</v>
      </c>
      <c r="I62" s="334">
        <v>2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240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241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242</v>
      </c>
      <c r="C66" s="263">
        <v>1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243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244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245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246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247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248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249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250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194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251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252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185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164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253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254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190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255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256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257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258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259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156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260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261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262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263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264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265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266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267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268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269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270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271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245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272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172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273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274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275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276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169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277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278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279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280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253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281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184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177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282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283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284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285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159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176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183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286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287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171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288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289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290</v>
      </c>
      <c r="C132" s="263">
        <v>0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0</v>
      </c>
      <c r="J132" s="250"/>
    </row>
    <row r="133" spans="1:10">
      <c r="A133" s="265" t="s">
        <v>29</v>
      </c>
      <c r="B133" s="265" t="s">
        <v>291</v>
      </c>
      <c r="C133" s="263">
        <v>0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66">
        <v>0</v>
      </c>
      <c r="J133" s="250"/>
    </row>
    <row r="134" spans="1:10">
      <c r="A134" s="265" t="s">
        <v>29</v>
      </c>
      <c r="B134" s="265" t="s">
        <v>226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165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292</v>
      </c>
      <c r="C136" s="263">
        <v>3</v>
      </c>
      <c r="D136" s="264">
        <v>1</v>
      </c>
      <c r="E136" s="262">
        <v>0</v>
      </c>
      <c r="F136" s="262">
        <v>0</v>
      </c>
      <c r="G136" s="262">
        <v>1</v>
      </c>
      <c r="H136" s="262">
        <v>0</v>
      </c>
      <c r="I136" s="331">
        <v>3</v>
      </c>
      <c r="J136" s="250"/>
    </row>
    <row r="137" spans="1:10">
      <c r="A137" s="265" t="s">
        <v>29</v>
      </c>
      <c r="B137" s="265" t="s">
        <v>293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163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294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295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162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296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297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158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298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180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299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300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174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301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302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303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304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189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225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305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306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307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308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253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178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164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181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166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182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309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310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311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312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313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314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315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316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317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179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318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319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320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321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322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323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324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269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325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326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327</v>
      </c>
      <c r="B196" s="231"/>
      <c r="C196" s="232">
        <f>SUM(C3:C195)</f>
        <v>53</v>
      </c>
      <c r="D196" s="261">
        <f>E196+F196+G196+H196</f>
        <v>18</v>
      </c>
      <c r="E196" s="233">
        <f>SUM(E3:E195)</f>
        <v>5</v>
      </c>
      <c r="F196" s="233">
        <f>SUM(F3:F195)</f>
        <v>7</v>
      </c>
      <c r="G196" s="233">
        <f>SUM(G3:G195)</f>
        <v>5</v>
      </c>
      <c r="H196" s="233">
        <f>SUM(H3:H195)</f>
        <v>1</v>
      </c>
      <c r="I196" s="332"/>
      <c r="J196" s="234"/>
    </row>
    <row r="197" spans="1:10">
      <c r="A197" s="235" t="s">
        <v>422</v>
      </c>
      <c r="B197" s="236"/>
      <c r="C197" s="374">
        <f>C196+D196</f>
        <v>71</v>
      </c>
      <c r="D197" s="37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Y81"/>
  <sheetViews>
    <sheetView workbookViewId="0">
      <selection activeCell="A2" sqref="A2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24" width="6.42578125" style="330" customWidth="1"/>
    <col min="25" max="25" width="12.7109375" style="330" bestFit="1" customWidth="1"/>
    <col min="26" max="16384" width="9.140625" style="330"/>
  </cols>
  <sheetData>
    <row r="1" spans="1:25">
      <c r="A1" s="267" t="s">
        <v>365</v>
      </c>
      <c r="B1" s="267"/>
    </row>
    <row r="2" spans="1:25" ht="25.5">
      <c r="A2"/>
      <c r="B2" s="268" t="s">
        <v>423</v>
      </c>
    </row>
    <row r="3" spans="1:25" ht="25.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>
      <c r="A4" s="349" t="s">
        <v>330</v>
      </c>
      <c r="B4" s="350"/>
      <c r="C4" s="350"/>
      <c r="D4" s="349" t="s">
        <v>331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1"/>
    </row>
    <row r="5" spans="1:25">
      <c r="A5" s="349" t="s">
        <v>9</v>
      </c>
      <c r="B5" s="349" t="s">
        <v>42</v>
      </c>
      <c r="C5" s="349" t="s">
        <v>328</v>
      </c>
      <c r="D5" s="349">
        <v>0</v>
      </c>
      <c r="E5" s="352">
        <v>1</v>
      </c>
      <c r="F5" s="352">
        <v>2</v>
      </c>
      <c r="G5" s="352">
        <v>4</v>
      </c>
      <c r="H5" s="352">
        <v>7</v>
      </c>
      <c r="I5" s="352">
        <v>8</v>
      </c>
      <c r="J5" s="352">
        <v>9</v>
      </c>
      <c r="K5" s="352">
        <v>10</v>
      </c>
      <c r="L5" s="352">
        <v>12</v>
      </c>
      <c r="M5" s="352">
        <v>13</v>
      </c>
      <c r="N5" s="352">
        <v>15</v>
      </c>
      <c r="O5" s="352">
        <v>16</v>
      </c>
      <c r="P5" s="352">
        <v>18</v>
      </c>
      <c r="Q5" s="352">
        <v>19</v>
      </c>
      <c r="R5" s="352">
        <v>21</v>
      </c>
      <c r="S5" s="352">
        <v>22</v>
      </c>
      <c r="T5" s="352">
        <v>23</v>
      </c>
      <c r="U5" s="352">
        <v>24</v>
      </c>
      <c r="V5" s="352">
        <v>25</v>
      </c>
      <c r="W5" s="352">
        <v>26</v>
      </c>
      <c r="X5" s="352">
        <v>27</v>
      </c>
      <c r="Y5" s="353" t="s">
        <v>332</v>
      </c>
    </row>
    <row r="6" spans="1:25">
      <c r="A6" s="338" t="s">
        <v>23</v>
      </c>
      <c r="B6" s="338" t="s">
        <v>23</v>
      </c>
      <c r="C6" s="338" t="s">
        <v>367</v>
      </c>
      <c r="D6" s="339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>
        <v>1</v>
      </c>
      <c r="R6" s="340"/>
      <c r="S6" s="340"/>
      <c r="T6" s="340"/>
      <c r="U6" s="340"/>
      <c r="V6" s="340"/>
      <c r="W6" s="340"/>
      <c r="X6" s="340"/>
      <c r="Y6" s="341">
        <v>1</v>
      </c>
    </row>
    <row r="7" spans="1:25">
      <c r="A7" s="342"/>
      <c r="B7" s="342"/>
      <c r="C7" s="343" t="s">
        <v>173</v>
      </c>
      <c r="D7" s="344">
        <v>1</v>
      </c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6">
        <v>1</v>
      </c>
    </row>
    <row r="8" spans="1:25">
      <c r="A8" s="342"/>
      <c r="B8" s="359" t="s">
        <v>333</v>
      </c>
      <c r="C8" s="360"/>
      <c r="D8" s="361">
        <v>1</v>
      </c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>
        <v>1</v>
      </c>
      <c r="R8" s="362"/>
      <c r="S8" s="362"/>
      <c r="T8" s="362"/>
      <c r="U8" s="362"/>
      <c r="V8" s="362"/>
      <c r="W8" s="362"/>
      <c r="X8" s="362"/>
      <c r="Y8" s="363">
        <v>2</v>
      </c>
    </row>
    <row r="9" spans="1:25">
      <c r="A9" s="342"/>
      <c r="B9" s="338" t="s">
        <v>214</v>
      </c>
      <c r="C9" s="338" t="s">
        <v>380</v>
      </c>
      <c r="D9" s="339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>
        <v>1</v>
      </c>
      <c r="S9" s="340"/>
      <c r="T9" s="340"/>
      <c r="U9" s="340"/>
      <c r="V9" s="340"/>
      <c r="W9" s="340"/>
      <c r="X9" s="340"/>
      <c r="Y9" s="341">
        <v>1</v>
      </c>
    </row>
    <row r="10" spans="1:25">
      <c r="A10" s="342"/>
      <c r="B10" s="359" t="s">
        <v>381</v>
      </c>
      <c r="C10" s="360"/>
      <c r="D10" s="361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>
        <v>1</v>
      </c>
      <c r="S10" s="362"/>
      <c r="T10" s="362"/>
      <c r="U10" s="362"/>
      <c r="V10" s="362"/>
      <c r="W10" s="362"/>
      <c r="X10" s="362"/>
      <c r="Y10" s="363">
        <v>1</v>
      </c>
    </row>
    <row r="11" spans="1:25">
      <c r="A11" s="354" t="s">
        <v>333</v>
      </c>
      <c r="B11" s="355"/>
      <c r="C11" s="355"/>
      <c r="D11" s="356">
        <v>1</v>
      </c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>
        <v>1</v>
      </c>
      <c r="R11" s="357">
        <v>1</v>
      </c>
      <c r="S11" s="357"/>
      <c r="T11" s="357"/>
      <c r="U11" s="357"/>
      <c r="V11" s="357"/>
      <c r="W11" s="357"/>
      <c r="X11" s="357"/>
      <c r="Y11" s="358">
        <v>3</v>
      </c>
    </row>
    <row r="12" spans="1:25">
      <c r="A12" s="338" t="s">
        <v>24</v>
      </c>
      <c r="B12" s="338" t="s">
        <v>226</v>
      </c>
      <c r="C12" s="338" t="s">
        <v>226</v>
      </c>
      <c r="D12" s="339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>
        <v>1</v>
      </c>
      <c r="W12" s="340"/>
      <c r="X12" s="340"/>
      <c r="Y12" s="341">
        <v>1</v>
      </c>
    </row>
    <row r="13" spans="1:25">
      <c r="A13" s="342"/>
      <c r="B13" s="342"/>
      <c r="C13" s="343" t="s">
        <v>329</v>
      </c>
      <c r="D13" s="344"/>
      <c r="E13" s="345">
        <v>1</v>
      </c>
      <c r="F13" s="345">
        <v>1</v>
      </c>
      <c r="G13" s="345"/>
      <c r="H13" s="345"/>
      <c r="I13" s="345"/>
      <c r="J13" s="345"/>
      <c r="K13" s="345"/>
      <c r="L13" s="345"/>
      <c r="M13" s="345">
        <v>1</v>
      </c>
      <c r="N13" s="345"/>
      <c r="O13" s="345"/>
      <c r="P13" s="345"/>
      <c r="Q13" s="345"/>
      <c r="R13" s="345">
        <v>1</v>
      </c>
      <c r="S13" s="345">
        <v>1</v>
      </c>
      <c r="T13" s="345">
        <v>1</v>
      </c>
      <c r="U13" s="345">
        <v>3</v>
      </c>
      <c r="V13" s="345">
        <v>2</v>
      </c>
      <c r="W13" s="345">
        <v>3</v>
      </c>
      <c r="X13" s="345"/>
      <c r="Y13" s="346">
        <v>14</v>
      </c>
    </row>
    <row r="14" spans="1:25">
      <c r="A14" s="342"/>
      <c r="B14" s="359" t="s">
        <v>355</v>
      </c>
      <c r="C14" s="360"/>
      <c r="D14" s="361"/>
      <c r="E14" s="362">
        <v>1</v>
      </c>
      <c r="F14" s="362">
        <v>1</v>
      </c>
      <c r="G14" s="362"/>
      <c r="H14" s="362"/>
      <c r="I14" s="362"/>
      <c r="J14" s="362"/>
      <c r="K14" s="362"/>
      <c r="L14" s="362"/>
      <c r="M14" s="362">
        <v>1</v>
      </c>
      <c r="N14" s="362"/>
      <c r="O14" s="362"/>
      <c r="P14" s="362"/>
      <c r="Q14" s="362"/>
      <c r="R14" s="362">
        <v>1</v>
      </c>
      <c r="S14" s="362">
        <v>1</v>
      </c>
      <c r="T14" s="362">
        <v>1</v>
      </c>
      <c r="U14" s="362">
        <v>3</v>
      </c>
      <c r="V14" s="362">
        <v>3</v>
      </c>
      <c r="W14" s="362">
        <v>3</v>
      </c>
      <c r="X14" s="362"/>
      <c r="Y14" s="363">
        <v>15</v>
      </c>
    </row>
    <row r="15" spans="1:25">
      <c r="A15" s="342"/>
      <c r="B15" s="338" t="s">
        <v>168</v>
      </c>
      <c r="C15" s="338" t="s">
        <v>404</v>
      </c>
      <c r="D15" s="339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>
        <v>2</v>
      </c>
      <c r="U15" s="340"/>
      <c r="V15" s="340"/>
      <c r="W15" s="340">
        <v>1</v>
      </c>
      <c r="X15" s="340">
        <v>1</v>
      </c>
      <c r="Y15" s="341">
        <v>4</v>
      </c>
    </row>
    <row r="16" spans="1:25">
      <c r="A16" s="342"/>
      <c r="B16" s="359" t="s">
        <v>405</v>
      </c>
      <c r="C16" s="360"/>
      <c r="D16" s="361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>
        <v>2</v>
      </c>
      <c r="U16" s="362"/>
      <c r="V16" s="362"/>
      <c r="W16" s="362">
        <v>1</v>
      </c>
      <c r="X16" s="362">
        <v>1</v>
      </c>
      <c r="Y16" s="363">
        <v>4</v>
      </c>
    </row>
    <row r="17" spans="1:25">
      <c r="A17" s="342"/>
      <c r="B17" s="338" t="s">
        <v>227</v>
      </c>
      <c r="C17" s="338" t="s">
        <v>379</v>
      </c>
      <c r="D17" s="339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>
        <v>1</v>
      </c>
      <c r="S17" s="340">
        <v>2</v>
      </c>
      <c r="T17" s="340"/>
      <c r="U17" s="340"/>
      <c r="V17" s="340"/>
      <c r="W17" s="340">
        <v>1</v>
      </c>
      <c r="X17" s="340"/>
      <c r="Y17" s="341">
        <v>4</v>
      </c>
    </row>
    <row r="18" spans="1:25">
      <c r="A18" s="342"/>
      <c r="B18" s="359" t="s">
        <v>383</v>
      </c>
      <c r="C18" s="360"/>
      <c r="D18" s="361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>
        <v>1</v>
      </c>
      <c r="S18" s="362">
        <v>2</v>
      </c>
      <c r="T18" s="362"/>
      <c r="U18" s="362"/>
      <c r="V18" s="362"/>
      <c r="W18" s="362">
        <v>1</v>
      </c>
      <c r="X18" s="362"/>
      <c r="Y18" s="363">
        <v>4</v>
      </c>
    </row>
    <row r="19" spans="1:25">
      <c r="A19" s="342"/>
      <c r="B19" s="338" t="s">
        <v>229</v>
      </c>
      <c r="C19" s="338" t="s">
        <v>378</v>
      </c>
      <c r="D19" s="339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>
        <v>1</v>
      </c>
      <c r="S19" s="340"/>
      <c r="T19" s="340">
        <v>1</v>
      </c>
      <c r="U19" s="340"/>
      <c r="V19" s="340"/>
      <c r="W19" s="340"/>
      <c r="X19" s="340"/>
      <c r="Y19" s="341">
        <v>2</v>
      </c>
    </row>
    <row r="20" spans="1:25">
      <c r="A20" s="342"/>
      <c r="B20" s="359" t="s">
        <v>382</v>
      </c>
      <c r="C20" s="360"/>
      <c r="D20" s="361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>
        <v>1</v>
      </c>
      <c r="S20" s="362"/>
      <c r="T20" s="362">
        <v>1</v>
      </c>
      <c r="U20" s="362"/>
      <c r="V20" s="362"/>
      <c r="W20" s="362"/>
      <c r="X20" s="362"/>
      <c r="Y20" s="363">
        <v>2</v>
      </c>
    </row>
    <row r="21" spans="1:25">
      <c r="A21" s="342"/>
      <c r="B21" s="338" t="s">
        <v>161</v>
      </c>
      <c r="C21" s="338" t="s">
        <v>161</v>
      </c>
      <c r="D21" s="339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>
        <v>1</v>
      </c>
      <c r="V21" s="340"/>
      <c r="W21" s="340"/>
      <c r="X21" s="340"/>
      <c r="Y21" s="341">
        <v>1</v>
      </c>
    </row>
    <row r="22" spans="1:25">
      <c r="A22" s="342"/>
      <c r="B22" s="359" t="s">
        <v>406</v>
      </c>
      <c r="C22" s="360"/>
      <c r="D22" s="361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>
        <v>1</v>
      </c>
      <c r="V22" s="362"/>
      <c r="W22" s="362"/>
      <c r="X22" s="362"/>
      <c r="Y22" s="363">
        <v>1</v>
      </c>
    </row>
    <row r="23" spans="1:25">
      <c r="A23" s="354" t="s">
        <v>334</v>
      </c>
      <c r="B23" s="355"/>
      <c r="C23" s="355"/>
      <c r="D23" s="356"/>
      <c r="E23" s="357">
        <v>1</v>
      </c>
      <c r="F23" s="357">
        <v>1</v>
      </c>
      <c r="G23" s="357"/>
      <c r="H23" s="357"/>
      <c r="I23" s="357"/>
      <c r="J23" s="357"/>
      <c r="K23" s="357"/>
      <c r="L23" s="357"/>
      <c r="M23" s="357">
        <v>1</v>
      </c>
      <c r="N23" s="357"/>
      <c r="O23" s="357"/>
      <c r="P23" s="357"/>
      <c r="Q23" s="357"/>
      <c r="R23" s="357">
        <v>3</v>
      </c>
      <c r="S23" s="357">
        <v>3</v>
      </c>
      <c r="T23" s="357">
        <v>4</v>
      </c>
      <c r="U23" s="357">
        <v>4</v>
      </c>
      <c r="V23" s="357">
        <v>3</v>
      </c>
      <c r="W23" s="357">
        <v>5</v>
      </c>
      <c r="X23" s="357">
        <v>1</v>
      </c>
      <c r="Y23" s="358">
        <v>26</v>
      </c>
    </row>
    <row r="24" spans="1:25">
      <c r="A24" s="338" t="s">
        <v>25</v>
      </c>
      <c r="B24" s="338" t="s">
        <v>237</v>
      </c>
      <c r="C24" s="338" t="s">
        <v>392</v>
      </c>
      <c r="D24" s="339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>
        <v>2</v>
      </c>
      <c r="T24" s="340"/>
      <c r="U24" s="340"/>
      <c r="V24" s="340"/>
      <c r="W24" s="340"/>
      <c r="X24" s="340"/>
      <c r="Y24" s="341">
        <v>2</v>
      </c>
    </row>
    <row r="25" spans="1:25">
      <c r="A25" s="342"/>
      <c r="B25" s="359" t="s">
        <v>393</v>
      </c>
      <c r="C25" s="360"/>
      <c r="D25" s="361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>
        <v>2</v>
      </c>
      <c r="T25" s="362"/>
      <c r="U25" s="362"/>
      <c r="V25" s="362"/>
      <c r="W25" s="362"/>
      <c r="X25" s="362"/>
      <c r="Y25" s="363">
        <v>2</v>
      </c>
    </row>
    <row r="26" spans="1:25">
      <c r="A26" s="342"/>
      <c r="B26" s="338" t="s">
        <v>32</v>
      </c>
      <c r="C26" s="338" t="s">
        <v>409</v>
      </c>
      <c r="D26" s="339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>
        <v>1</v>
      </c>
      <c r="U26" s="340"/>
      <c r="V26" s="340"/>
      <c r="W26" s="340"/>
      <c r="X26" s="340"/>
      <c r="Y26" s="341">
        <v>1</v>
      </c>
    </row>
    <row r="27" spans="1:25">
      <c r="A27" s="342"/>
      <c r="B27" s="342"/>
      <c r="C27" s="343" t="s">
        <v>410</v>
      </c>
      <c r="D27" s="344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>
        <v>1</v>
      </c>
      <c r="V27" s="345"/>
      <c r="W27" s="345"/>
      <c r="X27" s="345"/>
      <c r="Y27" s="346">
        <v>1</v>
      </c>
    </row>
    <row r="28" spans="1:25">
      <c r="A28" s="342"/>
      <c r="B28" s="359" t="s">
        <v>411</v>
      </c>
      <c r="C28" s="360"/>
      <c r="D28" s="361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>
        <v>1</v>
      </c>
      <c r="U28" s="362">
        <v>1</v>
      </c>
      <c r="V28" s="362"/>
      <c r="W28" s="362"/>
      <c r="X28" s="362"/>
      <c r="Y28" s="363">
        <v>2</v>
      </c>
    </row>
    <row r="29" spans="1:25">
      <c r="A29" s="342"/>
      <c r="B29" s="338" t="s">
        <v>186</v>
      </c>
      <c r="C29" s="338" t="s">
        <v>394</v>
      </c>
      <c r="D29" s="339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>
        <v>1</v>
      </c>
      <c r="T29" s="340"/>
      <c r="U29" s="340"/>
      <c r="V29" s="340"/>
      <c r="W29" s="340"/>
      <c r="X29" s="340"/>
      <c r="Y29" s="341">
        <v>1</v>
      </c>
    </row>
    <row r="30" spans="1:25">
      <c r="A30" s="342"/>
      <c r="B30" s="359" t="s">
        <v>395</v>
      </c>
      <c r="C30" s="360"/>
      <c r="D30" s="361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>
        <v>1</v>
      </c>
      <c r="T30" s="362"/>
      <c r="U30" s="362"/>
      <c r="V30" s="362"/>
      <c r="W30" s="362"/>
      <c r="X30" s="362"/>
      <c r="Y30" s="363">
        <v>1</v>
      </c>
    </row>
    <row r="31" spans="1:25">
      <c r="A31" s="342"/>
      <c r="B31" s="338" t="s">
        <v>235</v>
      </c>
      <c r="C31" s="338" t="s">
        <v>385</v>
      </c>
      <c r="D31" s="339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>
        <v>1</v>
      </c>
      <c r="R31" s="340"/>
      <c r="S31" s="340"/>
      <c r="T31" s="340"/>
      <c r="U31" s="340"/>
      <c r="V31" s="340"/>
      <c r="W31" s="340"/>
      <c r="X31" s="340"/>
      <c r="Y31" s="341">
        <v>1</v>
      </c>
    </row>
    <row r="32" spans="1:25">
      <c r="A32" s="342"/>
      <c r="B32" s="359" t="s">
        <v>386</v>
      </c>
      <c r="C32" s="360"/>
      <c r="D32" s="361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>
        <v>1</v>
      </c>
      <c r="R32" s="362"/>
      <c r="S32" s="362"/>
      <c r="T32" s="362"/>
      <c r="U32" s="362"/>
      <c r="V32" s="362"/>
      <c r="W32" s="362"/>
      <c r="X32" s="362"/>
      <c r="Y32" s="363">
        <v>1</v>
      </c>
    </row>
    <row r="33" spans="1:25">
      <c r="A33" s="354" t="s">
        <v>387</v>
      </c>
      <c r="B33" s="355"/>
      <c r="C33" s="355"/>
      <c r="D33" s="356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>
        <v>1</v>
      </c>
      <c r="R33" s="357"/>
      <c r="S33" s="357">
        <v>3</v>
      </c>
      <c r="T33" s="357">
        <v>1</v>
      </c>
      <c r="U33" s="357">
        <v>1</v>
      </c>
      <c r="V33" s="357"/>
      <c r="W33" s="357"/>
      <c r="X33" s="357"/>
      <c r="Y33" s="358">
        <v>6</v>
      </c>
    </row>
    <row r="34" spans="1:25">
      <c r="A34" s="338" t="s">
        <v>31</v>
      </c>
      <c r="B34" s="338" t="s">
        <v>220</v>
      </c>
      <c r="C34" s="338" t="s">
        <v>396</v>
      </c>
      <c r="D34" s="339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>
        <v>1</v>
      </c>
      <c r="T34" s="340"/>
      <c r="U34" s="340"/>
      <c r="V34" s="340"/>
      <c r="W34" s="340"/>
      <c r="X34" s="340"/>
      <c r="Y34" s="341">
        <v>1</v>
      </c>
    </row>
    <row r="35" spans="1:25">
      <c r="A35" s="342"/>
      <c r="B35" s="342"/>
      <c r="C35" s="343" t="s">
        <v>220</v>
      </c>
      <c r="D35" s="344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>
        <v>1</v>
      </c>
      <c r="U35" s="345">
        <v>3</v>
      </c>
      <c r="V35" s="345"/>
      <c r="W35" s="345"/>
      <c r="X35" s="345"/>
      <c r="Y35" s="346">
        <v>4</v>
      </c>
    </row>
    <row r="36" spans="1:25">
      <c r="A36" s="342"/>
      <c r="B36" s="342"/>
      <c r="C36" s="343" t="s">
        <v>303</v>
      </c>
      <c r="D36" s="344"/>
      <c r="E36" s="345"/>
      <c r="F36" s="345">
        <v>1</v>
      </c>
      <c r="G36" s="345"/>
      <c r="H36" s="345"/>
      <c r="I36" s="345"/>
      <c r="J36" s="345"/>
      <c r="K36" s="345">
        <v>1</v>
      </c>
      <c r="L36" s="345">
        <v>1</v>
      </c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6">
        <v>3</v>
      </c>
    </row>
    <row r="37" spans="1:25">
      <c r="A37" s="342"/>
      <c r="B37" s="359" t="s">
        <v>356</v>
      </c>
      <c r="C37" s="360"/>
      <c r="D37" s="361"/>
      <c r="E37" s="362"/>
      <c r="F37" s="362">
        <v>1</v>
      </c>
      <c r="G37" s="362"/>
      <c r="H37" s="362"/>
      <c r="I37" s="362"/>
      <c r="J37" s="362"/>
      <c r="K37" s="362">
        <v>1</v>
      </c>
      <c r="L37" s="362">
        <v>1</v>
      </c>
      <c r="M37" s="362"/>
      <c r="N37" s="362"/>
      <c r="O37" s="362"/>
      <c r="P37" s="362"/>
      <c r="Q37" s="362"/>
      <c r="R37" s="362"/>
      <c r="S37" s="362">
        <v>1</v>
      </c>
      <c r="T37" s="362">
        <v>1</v>
      </c>
      <c r="U37" s="362">
        <v>3</v>
      </c>
      <c r="V37" s="362"/>
      <c r="W37" s="362"/>
      <c r="X37" s="362"/>
      <c r="Y37" s="363">
        <v>8</v>
      </c>
    </row>
    <row r="38" spans="1:25">
      <c r="A38" s="342"/>
      <c r="B38" s="338" t="s">
        <v>223</v>
      </c>
      <c r="C38" s="338" t="s">
        <v>165</v>
      </c>
      <c r="D38" s="339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>
        <v>1</v>
      </c>
      <c r="Y38" s="341">
        <v>1</v>
      </c>
    </row>
    <row r="39" spans="1:25">
      <c r="A39" s="342"/>
      <c r="B39" s="342"/>
      <c r="C39" s="343" t="s">
        <v>397</v>
      </c>
      <c r="D39" s="344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>
        <v>1</v>
      </c>
      <c r="U39" s="345"/>
      <c r="V39" s="345"/>
      <c r="W39" s="345"/>
      <c r="X39" s="345"/>
      <c r="Y39" s="346">
        <v>1</v>
      </c>
    </row>
    <row r="40" spans="1:25">
      <c r="A40" s="342"/>
      <c r="B40" s="342"/>
      <c r="C40" s="343" t="s">
        <v>413</v>
      </c>
      <c r="D40" s="344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>
        <v>1</v>
      </c>
      <c r="X40" s="345"/>
      <c r="Y40" s="346">
        <v>1</v>
      </c>
    </row>
    <row r="41" spans="1:25">
      <c r="A41" s="342"/>
      <c r="B41" s="342"/>
      <c r="C41" s="343" t="s">
        <v>398</v>
      </c>
      <c r="D41" s="344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>
        <v>1</v>
      </c>
      <c r="T41" s="345"/>
      <c r="U41" s="345"/>
      <c r="V41" s="345"/>
      <c r="W41" s="345"/>
      <c r="X41" s="345"/>
      <c r="Y41" s="346">
        <v>1</v>
      </c>
    </row>
    <row r="42" spans="1:25">
      <c r="A42" s="342"/>
      <c r="B42" s="342"/>
      <c r="C42" s="343" t="s">
        <v>388</v>
      </c>
      <c r="D42" s="344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>
        <v>3</v>
      </c>
      <c r="T42" s="345">
        <v>1</v>
      </c>
      <c r="U42" s="345"/>
      <c r="V42" s="345"/>
      <c r="W42" s="345"/>
      <c r="X42" s="345"/>
      <c r="Y42" s="346">
        <v>4</v>
      </c>
    </row>
    <row r="43" spans="1:25">
      <c r="A43" s="342"/>
      <c r="B43" s="359" t="s">
        <v>389</v>
      </c>
      <c r="C43" s="360"/>
      <c r="D43" s="361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>
        <v>4</v>
      </c>
      <c r="T43" s="362">
        <v>2</v>
      </c>
      <c r="U43" s="362"/>
      <c r="V43" s="362"/>
      <c r="W43" s="362">
        <v>1</v>
      </c>
      <c r="X43" s="362">
        <v>1</v>
      </c>
      <c r="Y43" s="363">
        <v>8</v>
      </c>
    </row>
    <row r="44" spans="1:25">
      <c r="A44" s="342"/>
      <c r="B44" s="338" t="s">
        <v>221</v>
      </c>
      <c r="C44" s="338" t="s">
        <v>424</v>
      </c>
      <c r="D44" s="339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>
        <v>1</v>
      </c>
      <c r="Y44" s="341">
        <v>1</v>
      </c>
    </row>
    <row r="45" spans="1:25">
      <c r="A45" s="342"/>
      <c r="B45" s="359" t="s">
        <v>425</v>
      </c>
      <c r="C45" s="360"/>
      <c r="D45" s="361"/>
      <c r="E45" s="362"/>
      <c r="F45" s="362"/>
      <c r="G45" s="362"/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>
        <v>1</v>
      </c>
      <c r="Y45" s="363">
        <v>1</v>
      </c>
    </row>
    <row r="46" spans="1:25">
      <c r="A46" s="342"/>
      <c r="B46" s="338" t="s">
        <v>192</v>
      </c>
      <c r="C46" s="338" t="s">
        <v>399</v>
      </c>
      <c r="D46" s="339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>
        <v>1</v>
      </c>
      <c r="U46" s="340"/>
      <c r="V46" s="340"/>
      <c r="W46" s="340"/>
      <c r="X46" s="340"/>
      <c r="Y46" s="341">
        <v>1</v>
      </c>
    </row>
    <row r="47" spans="1:25">
      <c r="A47" s="342"/>
      <c r="B47" s="359" t="s">
        <v>400</v>
      </c>
      <c r="C47" s="360"/>
      <c r="D47" s="361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>
        <v>1</v>
      </c>
      <c r="U47" s="362"/>
      <c r="V47" s="362"/>
      <c r="W47" s="362"/>
      <c r="X47" s="362"/>
      <c r="Y47" s="363">
        <v>1</v>
      </c>
    </row>
    <row r="48" spans="1:25">
      <c r="A48" s="354" t="s">
        <v>335</v>
      </c>
      <c r="B48" s="355"/>
      <c r="C48" s="355"/>
      <c r="D48" s="356"/>
      <c r="E48" s="357"/>
      <c r="F48" s="357">
        <v>1</v>
      </c>
      <c r="G48" s="357"/>
      <c r="H48" s="357"/>
      <c r="I48" s="357"/>
      <c r="J48" s="357"/>
      <c r="K48" s="357">
        <v>1</v>
      </c>
      <c r="L48" s="357">
        <v>1</v>
      </c>
      <c r="M48" s="357"/>
      <c r="N48" s="357"/>
      <c r="O48" s="357"/>
      <c r="P48" s="357"/>
      <c r="Q48" s="357"/>
      <c r="R48" s="357"/>
      <c r="S48" s="357">
        <v>5</v>
      </c>
      <c r="T48" s="357">
        <v>4</v>
      </c>
      <c r="U48" s="357">
        <v>3</v>
      </c>
      <c r="V48" s="357"/>
      <c r="W48" s="357">
        <v>1</v>
      </c>
      <c r="X48" s="357">
        <v>2</v>
      </c>
      <c r="Y48" s="358">
        <v>18</v>
      </c>
    </row>
    <row r="49" spans="1:25">
      <c r="A49" s="338" t="s">
        <v>26</v>
      </c>
      <c r="B49" s="338" t="s">
        <v>242</v>
      </c>
      <c r="C49" s="338" t="s">
        <v>242</v>
      </c>
      <c r="D49" s="339"/>
      <c r="E49" s="340"/>
      <c r="F49" s="340"/>
      <c r="G49" s="340"/>
      <c r="H49" s="340"/>
      <c r="I49" s="340"/>
      <c r="J49" s="340"/>
      <c r="K49" s="340"/>
      <c r="L49" s="340"/>
      <c r="M49" s="340"/>
      <c r="N49" s="340">
        <v>1</v>
      </c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1">
        <v>1</v>
      </c>
    </row>
    <row r="50" spans="1:25">
      <c r="A50" s="342"/>
      <c r="B50" s="359" t="s">
        <v>370</v>
      </c>
      <c r="C50" s="360"/>
      <c r="D50" s="361"/>
      <c r="E50" s="362"/>
      <c r="F50" s="362"/>
      <c r="G50" s="362"/>
      <c r="H50" s="362"/>
      <c r="I50" s="362"/>
      <c r="J50" s="362"/>
      <c r="K50" s="362"/>
      <c r="L50" s="362"/>
      <c r="M50" s="362"/>
      <c r="N50" s="362">
        <v>1</v>
      </c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3">
        <v>1</v>
      </c>
    </row>
    <row r="51" spans="1:25">
      <c r="A51" s="354" t="s">
        <v>371</v>
      </c>
      <c r="B51" s="355"/>
      <c r="C51" s="355"/>
      <c r="D51" s="356"/>
      <c r="E51" s="357"/>
      <c r="F51" s="357"/>
      <c r="G51" s="357"/>
      <c r="H51" s="357"/>
      <c r="I51" s="357"/>
      <c r="J51" s="357"/>
      <c r="K51" s="357"/>
      <c r="L51" s="357"/>
      <c r="M51" s="357"/>
      <c r="N51" s="357">
        <v>1</v>
      </c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8">
        <v>1</v>
      </c>
    </row>
    <row r="52" spans="1:25">
      <c r="A52" s="338" t="s">
        <v>58</v>
      </c>
      <c r="B52" s="338" t="s">
        <v>58</v>
      </c>
      <c r="C52" s="338" t="s">
        <v>402</v>
      </c>
      <c r="D52" s="339"/>
      <c r="E52" s="340"/>
      <c r="F52" s="340"/>
      <c r="G52" s="340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>
        <v>1</v>
      </c>
      <c r="T52" s="340"/>
      <c r="U52" s="340"/>
      <c r="V52" s="340"/>
      <c r="W52" s="340"/>
      <c r="X52" s="340"/>
      <c r="Y52" s="341">
        <v>1</v>
      </c>
    </row>
    <row r="53" spans="1:25">
      <c r="A53" s="342"/>
      <c r="B53" s="359" t="s">
        <v>407</v>
      </c>
      <c r="C53" s="360"/>
      <c r="D53" s="361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>
        <v>1</v>
      </c>
      <c r="T53" s="362"/>
      <c r="U53" s="362"/>
      <c r="V53" s="362"/>
      <c r="W53" s="362"/>
      <c r="X53" s="362"/>
      <c r="Y53" s="363">
        <v>1</v>
      </c>
    </row>
    <row r="54" spans="1:25">
      <c r="A54" s="354" t="s">
        <v>407</v>
      </c>
      <c r="B54" s="355"/>
      <c r="C54" s="355"/>
      <c r="D54" s="356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>
        <v>1</v>
      </c>
      <c r="T54" s="357"/>
      <c r="U54" s="357"/>
      <c r="V54" s="357"/>
      <c r="W54" s="357"/>
      <c r="X54" s="357"/>
      <c r="Y54" s="358">
        <v>1</v>
      </c>
    </row>
    <row r="55" spans="1:25">
      <c r="A55" s="338" t="s">
        <v>21</v>
      </c>
      <c r="B55" s="338" t="s">
        <v>157</v>
      </c>
      <c r="C55" s="338" t="s">
        <v>358</v>
      </c>
      <c r="D55" s="339"/>
      <c r="E55" s="340"/>
      <c r="F55" s="340"/>
      <c r="G55" s="340"/>
      <c r="H55" s="340"/>
      <c r="I55" s="340">
        <v>1</v>
      </c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1">
        <v>1</v>
      </c>
    </row>
    <row r="56" spans="1:25">
      <c r="A56" s="342"/>
      <c r="B56" s="342"/>
      <c r="C56" s="343" t="s">
        <v>401</v>
      </c>
      <c r="D56" s="344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>
        <v>1</v>
      </c>
      <c r="T56" s="345"/>
      <c r="U56" s="345"/>
      <c r="V56" s="345"/>
      <c r="W56" s="345"/>
      <c r="X56" s="345"/>
      <c r="Y56" s="346">
        <v>1</v>
      </c>
    </row>
    <row r="57" spans="1:25">
      <c r="A57" s="342"/>
      <c r="B57" s="342"/>
      <c r="C57" s="343" t="s">
        <v>360</v>
      </c>
      <c r="D57" s="344"/>
      <c r="E57" s="345"/>
      <c r="F57" s="345"/>
      <c r="G57" s="345"/>
      <c r="H57" s="345">
        <v>1</v>
      </c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6">
        <v>1</v>
      </c>
    </row>
    <row r="58" spans="1:25">
      <c r="A58" s="342"/>
      <c r="B58" s="342"/>
      <c r="C58" s="343" t="s">
        <v>353</v>
      </c>
      <c r="D58" s="344"/>
      <c r="E58" s="345"/>
      <c r="F58" s="345"/>
      <c r="G58" s="345">
        <v>1</v>
      </c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6">
        <v>1</v>
      </c>
    </row>
    <row r="59" spans="1:25">
      <c r="A59" s="342"/>
      <c r="B59" s="342"/>
      <c r="C59" s="343" t="s">
        <v>192</v>
      </c>
      <c r="D59" s="344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>
        <v>1</v>
      </c>
      <c r="V59" s="345"/>
      <c r="W59" s="345"/>
      <c r="X59" s="345"/>
      <c r="Y59" s="346">
        <v>1</v>
      </c>
    </row>
    <row r="60" spans="1:25">
      <c r="A60" s="342"/>
      <c r="B60" s="359" t="s">
        <v>357</v>
      </c>
      <c r="C60" s="360"/>
      <c r="D60" s="361"/>
      <c r="E60" s="362"/>
      <c r="F60" s="362"/>
      <c r="G60" s="362">
        <v>1</v>
      </c>
      <c r="H60" s="362">
        <v>1</v>
      </c>
      <c r="I60" s="362">
        <v>1</v>
      </c>
      <c r="J60" s="362"/>
      <c r="K60" s="362"/>
      <c r="L60" s="362"/>
      <c r="M60" s="362"/>
      <c r="N60" s="362"/>
      <c r="O60" s="362"/>
      <c r="P60" s="362"/>
      <c r="Q60" s="362"/>
      <c r="R60" s="362"/>
      <c r="S60" s="362">
        <v>1</v>
      </c>
      <c r="T60" s="362"/>
      <c r="U60" s="362">
        <v>1</v>
      </c>
      <c r="V60" s="362"/>
      <c r="W60" s="362"/>
      <c r="X60" s="362"/>
      <c r="Y60" s="363">
        <v>5</v>
      </c>
    </row>
    <row r="61" spans="1:25">
      <c r="A61" s="342"/>
      <c r="B61" s="338" t="s">
        <v>172</v>
      </c>
      <c r="C61" s="338" t="s">
        <v>390</v>
      </c>
      <c r="D61" s="339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>
        <v>1</v>
      </c>
      <c r="Q61" s="340"/>
      <c r="R61" s="340"/>
      <c r="S61" s="340"/>
      <c r="T61" s="340"/>
      <c r="U61" s="340"/>
      <c r="V61" s="340"/>
      <c r="W61" s="340"/>
      <c r="X61" s="340"/>
      <c r="Y61" s="341">
        <v>1</v>
      </c>
    </row>
    <row r="62" spans="1:25">
      <c r="A62" s="342"/>
      <c r="B62" s="359" t="s">
        <v>391</v>
      </c>
      <c r="C62" s="360"/>
      <c r="D62" s="361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>
        <v>1</v>
      </c>
      <c r="Q62" s="362"/>
      <c r="R62" s="362"/>
      <c r="S62" s="362"/>
      <c r="T62" s="362"/>
      <c r="U62" s="362"/>
      <c r="V62" s="362"/>
      <c r="W62" s="362"/>
      <c r="X62" s="362"/>
      <c r="Y62" s="363">
        <v>1</v>
      </c>
    </row>
    <row r="63" spans="1:25">
      <c r="A63" s="354" t="s">
        <v>354</v>
      </c>
      <c r="B63" s="355"/>
      <c r="C63" s="355"/>
      <c r="D63" s="356"/>
      <c r="E63" s="357"/>
      <c r="F63" s="357"/>
      <c r="G63" s="357">
        <v>1</v>
      </c>
      <c r="H63" s="357">
        <v>1</v>
      </c>
      <c r="I63" s="357">
        <v>1</v>
      </c>
      <c r="J63" s="357"/>
      <c r="K63" s="357"/>
      <c r="L63" s="357"/>
      <c r="M63" s="357"/>
      <c r="N63" s="357"/>
      <c r="O63" s="357"/>
      <c r="P63" s="357">
        <v>1</v>
      </c>
      <c r="Q63" s="357"/>
      <c r="R63" s="357"/>
      <c r="S63" s="357">
        <v>1</v>
      </c>
      <c r="T63" s="357"/>
      <c r="U63" s="357">
        <v>1</v>
      </c>
      <c r="V63" s="357"/>
      <c r="W63" s="357"/>
      <c r="X63" s="357"/>
      <c r="Y63" s="358">
        <v>6</v>
      </c>
    </row>
    <row r="64" spans="1:25">
      <c r="A64" s="338" t="s">
        <v>59</v>
      </c>
      <c r="B64" s="338" t="s">
        <v>253</v>
      </c>
      <c r="C64" s="338" t="s">
        <v>361</v>
      </c>
      <c r="D64" s="339"/>
      <c r="E64" s="340"/>
      <c r="F64" s="340"/>
      <c r="G64" s="340"/>
      <c r="H64" s="340"/>
      <c r="I64" s="340"/>
      <c r="J64" s="340">
        <v>1</v>
      </c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1">
        <v>1</v>
      </c>
    </row>
    <row r="65" spans="1:25">
      <c r="A65" s="342"/>
      <c r="B65" s="359" t="s">
        <v>362</v>
      </c>
      <c r="C65" s="360"/>
      <c r="D65" s="361"/>
      <c r="E65" s="362"/>
      <c r="F65" s="362"/>
      <c r="G65" s="362"/>
      <c r="H65" s="362"/>
      <c r="I65" s="362"/>
      <c r="J65" s="362">
        <v>1</v>
      </c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3">
        <v>1</v>
      </c>
    </row>
    <row r="66" spans="1:25">
      <c r="A66" s="354" t="s">
        <v>363</v>
      </c>
      <c r="B66" s="355"/>
      <c r="C66" s="355"/>
      <c r="D66" s="356"/>
      <c r="E66" s="357"/>
      <c r="F66" s="357"/>
      <c r="G66" s="357"/>
      <c r="H66" s="357"/>
      <c r="I66" s="357"/>
      <c r="J66" s="357">
        <v>1</v>
      </c>
      <c r="K66" s="357"/>
      <c r="L66" s="357"/>
      <c r="M66" s="357"/>
      <c r="N66" s="357"/>
      <c r="O66" s="357"/>
      <c r="P66" s="357"/>
      <c r="Q66" s="357"/>
      <c r="R66" s="357"/>
      <c r="S66" s="357"/>
      <c r="T66" s="357"/>
      <c r="U66" s="357"/>
      <c r="V66" s="357"/>
      <c r="W66" s="357"/>
      <c r="X66" s="357"/>
      <c r="Y66" s="358">
        <v>1</v>
      </c>
    </row>
    <row r="67" spans="1:25">
      <c r="A67" s="338" t="s">
        <v>29</v>
      </c>
      <c r="B67" s="338" t="s">
        <v>292</v>
      </c>
      <c r="C67" s="338" t="s">
        <v>225</v>
      </c>
      <c r="D67" s="339"/>
      <c r="E67" s="340"/>
      <c r="F67" s="340"/>
      <c r="G67" s="340"/>
      <c r="H67" s="340"/>
      <c r="I67" s="340"/>
      <c r="J67" s="340"/>
      <c r="K67" s="340"/>
      <c r="L67" s="340">
        <v>1</v>
      </c>
      <c r="M67" s="340"/>
      <c r="N67" s="340"/>
      <c r="O67" s="340"/>
      <c r="P67" s="340"/>
      <c r="Q67" s="340"/>
      <c r="R67" s="340"/>
      <c r="S67" s="340"/>
      <c r="T67" s="340"/>
      <c r="U67" s="340"/>
      <c r="V67" s="340"/>
      <c r="W67" s="340"/>
      <c r="X67" s="340"/>
      <c r="Y67" s="341">
        <v>1</v>
      </c>
    </row>
    <row r="68" spans="1:25">
      <c r="A68" s="342"/>
      <c r="B68" s="342"/>
      <c r="C68" s="343" t="s">
        <v>414</v>
      </c>
      <c r="D68" s="344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5"/>
      <c r="Q68" s="345"/>
      <c r="R68" s="345"/>
      <c r="S68" s="345"/>
      <c r="T68" s="345">
        <v>2</v>
      </c>
      <c r="U68" s="345"/>
      <c r="V68" s="345"/>
      <c r="W68" s="345"/>
      <c r="X68" s="345">
        <v>1</v>
      </c>
      <c r="Y68" s="346">
        <v>3</v>
      </c>
    </row>
    <row r="69" spans="1:25">
      <c r="A69" s="342"/>
      <c r="B69" s="359" t="s">
        <v>372</v>
      </c>
      <c r="C69" s="360"/>
      <c r="D69" s="361"/>
      <c r="E69" s="362"/>
      <c r="F69" s="362"/>
      <c r="G69" s="362"/>
      <c r="H69" s="362"/>
      <c r="I69" s="362"/>
      <c r="J69" s="362"/>
      <c r="K69" s="362"/>
      <c r="L69" s="362">
        <v>1</v>
      </c>
      <c r="M69" s="362"/>
      <c r="N69" s="362"/>
      <c r="O69" s="362"/>
      <c r="P69" s="362"/>
      <c r="Q69" s="362"/>
      <c r="R69" s="362"/>
      <c r="S69" s="362"/>
      <c r="T69" s="362">
        <v>2</v>
      </c>
      <c r="U69" s="362"/>
      <c r="V69" s="362"/>
      <c r="W69" s="362"/>
      <c r="X69" s="362">
        <v>1</v>
      </c>
      <c r="Y69" s="363">
        <v>4</v>
      </c>
    </row>
    <row r="70" spans="1:25">
      <c r="A70" s="342"/>
      <c r="B70" s="338" t="s">
        <v>171</v>
      </c>
      <c r="C70" s="338" t="s">
        <v>415</v>
      </c>
      <c r="D70" s="339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>
        <v>1</v>
      </c>
      <c r="S70" s="340"/>
      <c r="T70" s="340"/>
      <c r="U70" s="340"/>
      <c r="V70" s="340"/>
      <c r="W70" s="340"/>
      <c r="X70" s="340"/>
      <c r="Y70" s="341">
        <v>1</v>
      </c>
    </row>
    <row r="71" spans="1:25">
      <c r="A71" s="342"/>
      <c r="B71" s="342"/>
      <c r="C71" s="343" t="s">
        <v>366</v>
      </c>
      <c r="D71" s="344"/>
      <c r="E71" s="345"/>
      <c r="F71" s="345"/>
      <c r="G71" s="345"/>
      <c r="H71" s="345"/>
      <c r="I71" s="345"/>
      <c r="J71" s="345"/>
      <c r="K71" s="345"/>
      <c r="L71" s="345">
        <v>1</v>
      </c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6">
        <v>1</v>
      </c>
    </row>
    <row r="72" spans="1:25">
      <c r="A72" s="342"/>
      <c r="B72" s="359" t="s">
        <v>373</v>
      </c>
      <c r="C72" s="360"/>
      <c r="D72" s="361"/>
      <c r="E72" s="362"/>
      <c r="F72" s="362"/>
      <c r="G72" s="362"/>
      <c r="H72" s="362"/>
      <c r="I72" s="362"/>
      <c r="J72" s="362"/>
      <c r="K72" s="362"/>
      <c r="L72" s="362">
        <v>1</v>
      </c>
      <c r="M72" s="362"/>
      <c r="N72" s="362"/>
      <c r="O72" s="362"/>
      <c r="P72" s="362"/>
      <c r="Q72" s="362"/>
      <c r="R72" s="362">
        <v>1</v>
      </c>
      <c r="S72" s="362"/>
      <c r="T72" s="362"/>
      <c r="U72" s="362"/>
      <c r="V72" s="362"/>
      <c r="W72" s="362"/>
      <c r="X72" s="362"/>
      <c r="Y72" s="363">
        <v>2</v>
      </c>
    </row>
    <row r="73" spans="1:25">
      <c r="A73" s="354" t="s">
        <v>364</v>
      </c>
      <c r="B73" s="355"/>
      <c r="C73" s="355"/>
      <c r="D73" s="356"/>
      <c r="E73" s="357"/>
      <c r="F73" s="357"/>
      <c r="G73" s="357"/>
      <c r="H73" s="357"/>
      <c r="I73" s="357"/>
      <c r="J73" s="357"/>
      <c r="K73" s="357"/>
      <c r="L73" s="357">
        <v>2</v>
      </c>
      <c r="M73" s="357"/>
      <c r="N73" s="357"/>
      <c r="O73" s="357"/>
      <c r="P73" s="357"/>
      <c r="Q73" s="357"/>
      <c r="R73" s="357">
        <v>1</v>
      </c>
      <c r="S73" s="357"/>
      <c r="T73" s="357">
        <v>2</v>
      </c>
      <c r="U73" s="357"/>
      <c r="V73" s="357"/>
      <c r="W73" s="357"/>
      <c r="X73" s="357">
        <v>1</v>
      </c>
      <c r="Y73" s="358">
        <v>6</v>
      </c>
    </row>
    <row r="74" spans="1:25">
      <c r="A74" s="338" t="s">
        <v>28</v>
      </c>
      <c r="B74" s="338" t="s">
        <v>277</v>
      </c>
      <c r="C74" s="338" t="s">
        <v>369</v>
      </c>
      <c r="D74" s="339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>
        <v>1</v>
      </c>
      <c r="P74" s="340"/>
      <c r="Q74" s="340"/>
      <c r="R74" s="340"/>
      <c r="S74" s="340"/>
      <c r="T74" s="340"/>
      <c r="U74" s="340"/>
      <c r="V74" s="340"/>
      <c r="W74" s="340"/>
      <c r="X74" s="340"/>
      <c r="Y74" s="341">
        <v>1</v>
      </c>
    </row>
    <row r="75" spans="1:25">
      <c r="A75" s="342"/>
      <c r="B75" s="359" t="s">
        <v>375</v>
      </c>
      <c r="C75" s="360"/>
      <c r="D75" s="361"/>
      <c r="E75" s="362"/>
      <c r="F75" s="362"/>
      <c r="G75" s="362"/>
      <c r="H75" s="362"/>
      <c r="I75" s="362"/>
      <c r="J75" s="362"/>
      <c r="K75" s="362"/>
      <c r="L75" s="362"/>
      <c r="M75" s="362"/>
      <c r="N75" s="362"/>
      <c r="O75" s="362">
        <v>1</v>
      </c>
      <c r="P75" s="362"/>
      <c r="Q75" s="362"/>
      <c r="R75" s="362"/>
      <c r="S75" s="362"/>
      <c r="T75" s="362"/>
      <c r="U75" s="362"/>
      <c r="V75" s="362"/>
      <c r="W75" s="362"/>
      <c r="X75" s="362"/>
      <c r="Y75" s="363">
        <v>1</v>
      </c>
    </row>
    <row r="76" spans="1:25">
      <c r="A76" s="342"/>
      <c r="B76" s="338" t="s">
        <v>159</v>
      </c>
      <c r="C76" s="338" t="s">
        <v>377</v>
      </c>
      <c r="D76" s="339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>
        <v>1</v>
      </c>
      <c r="S76" s="340"/>
      <c r="T76" s="340"/>
      <c r="U76" s="340"/>
      <c r="V76" s="340"/>
      <c r="W76" s="340"/>
      <c r="X76" s="340"/>
      <c r="Y76" s="341">
        <v>1</v>
      </c>
    </row>
    <row r="77" spans="1:25">
      <c r="A77" s="342"/>
      <c r="B77" s="359" t="s">
        <v>384</v>
      </c>
      <c r="C77" s="360"/>
      <c r="D77" s="361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>
        <v>1</v>
      </c>
      <c r="S77" s="362"/>
      <c r="T77" s="362"/>
      <c r="U77" s="362"/>
      <c r="V77" s="362"/>
      <c r="W77" s="362"/>
      <c r="X77" s="362"/>
      <c r="Y77" s="363">
        <v>1</v>
      </c>
    </row>
    <row r="78" spans="1:25">
      <c r="A78" s="342"/>
      <c r="B78" s="338" t="s">
        <v>281</v>
      </c>
      <c r="C78" s="338" t="s">
        <v>368</v>
      </c>
      <c r="D78" s="339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>
        <v>1</v>
      </c>
      <c r="P78" s="340"/>
      <c r="Q78" s="340"/>
      <c r="R78" s="340"/>
      <c r="S78" s="340"/>
      <c r="T78" s="340"/>
      <c r="U78" s="340"/>
      <c r="V78" s="340"/>
      <c r="W78" s="340"/>
      <c r="X78" s="340"/>
      <c r="Y78" s="341">
        <v>1</v>
      </c>
    </row>
    <row r="79" spans="1:25">
      <c r="A79" s="342"/>
      <c r="B79" s="359" t="s">
        <v>374</v>
      </c>
      <c r="C79" s="360"/>
      <c r="D79" s="361"/>
      <c r="E79" s="362"/>
      <c r="F79" s="362"/>
      <c r="G79" s="362"/>
      <c r="H79" s="362"/>
      <c r="I79" s="362"/>
      <c r="J79" s="362"/>
      <c r="K79" s="362"/>
      <c r="L79" s="362"/>
      <c r="M79" s="362"/>
      <c r="N79" s="362"/>
      <c r="O79" s="362">
        <v>1</v>
      </c>
      <c r="P79" s="362"/>
      <c r="Q79" s="362"/>
      <c r="R79" s="362"/>
      <c r="S79" s="362"/>
      <c r="T79" s="362"/>
      <c r="U79" s="362"/>
      <c r="V79" s="362"/>
      <c r="W79" s="362"/>
      <c r="X79" s="362"/>
      <c r="Y79" s="363">
        <v>1</v>
      </c>
    </row>
    <row r="80" spans="1:25">
      <c r="A80" s="354" t="s">
        <v>376</v>
      </c>
      <c r="B80" s="355"/>
      <c r="C80" s="355"/>
      <c r="D80" s="356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>
        <v>2</v>
      </c>
      <c r="P80" s="357"/>
      <c r="Q80" s="357"/>
      <c r="R80" s="357">
        <v>1</v>
      </c>
      <c r="S80" s="357"/>
      <c r="T80" s="357"/>
      <c r="U80" s="357"/>
      <c r="V80" s="357"/>
      <c r="W80" s="357"/>
      <c r="X80" s="357"/>
      <c r="Y80" s="358">
        <v>3</v>
      </c>
    </row>
    <row r="81" spans="1:25">
      <c r="A81" s="347" t="s">
        <v>332</v>
      </c>
      <c r="B81" s="348"/>
      <c r="C81" s="348"/>
      <c r="D81" s="335">
        <v>1</v>
      </c>
      <c r="E81" s="336">
        <v>1</v>
      </c>
      <c r="F81" s="336">
        <v>2</v>
      </c>
      <c r="G81" s="336">
        <v>1</v>
      </c>
      <c r="H81" s="336">
        <v>1</v>
      </c>
      <c r="I81" s="336">
        <v>1</v>
      </c>
      <c r="J81" s="336">
        <v>1</v>
      </c>
      <c r="K81" s="336">
        <v>1</v>
      </c>
      <c r="L81" s="336">
        <v>3</v>
      </c>
      <c r="M81" s="336">
        <v>1</v>
      </c>
      <c r="N81" s="336">
        <v>1</v>
      </c>
      <c r="O81" s="336">
        <v>2</v>
      </c>
      <c r="P81" s="336">
        <v>1</v>
      </c>
      <c r="Q81" s="336">
        <v>2</v>
      </c>
      <c r="R81" s="336">
        <v>6</v>
      </c>
      <c r="S81" s="336">
        <v>13</v>
      </c>
      <c r="T81" s="336">
        <v>11</v>
      </c>
      <c r="U81" s="336">
        <v>9</v>
      </c>
      <c r="V81" s="336">
        <v>3</v>
      </c>
      <c r="W81" s="336">
        <v>6</v>
      </c>
      <c r="X81" s="336">
        <v>4</v>
      </c>
      <c r="Y81" s="337">
        <v>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426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349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191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1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6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6</v>
      </c>
      <c r="I13" s="30">
        <f>C12+D12+E12+F12+G12+H12+I12</f>
        <v>6</v>
      </c>
      <c r="J13" s="30">
        <f>C12+D12+E12+F12+G12+H12+I12+J12</f>
        <v>6</v>
      </c>
      <c r="K13" s="30">
        <f>C12+D12+E12+F12+G12+H12+I12+J12+K12</f>
        <v>6</v>
      </c>
      <c r="L13" s="30">
        <f>C12+D12+E12+F12+G12+H12+I12+J12+K12+L12</f>
        <v>6</v>
      </c>
      <c r="M13" s="30">
        <f>C12+D12+E12+F12+G12+H12+I12+J12+K12+L12+M12</f>
        <v>6</v>
      </c>
      <c r="N13" s="30">
        <f>C12+D12+E12+F12+G12+H12+I12+J12+K12+L12+M12+N12</f>
        <v>6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191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1</v>
      </c>
      <c r="I33" s="30">
        <f>C32+D32+E32+F32+G32+H32+I32</f>
        <v>1</v>
      </c>
      <c r="J33" s="30">
        <f>C32+D32+E32+F32+G32+H32+I32+J32</f>
        <v>1</v>
      </c>
      <c r="K33" s="30">
        <f>C32+D32+E32+F32+G32+H32+I32+J32+K32</f>
        <v>1</v>
      </c>
      <c r="L33" s="30">
        <f>C32+D32+E32+F32+G32+H32+I32+J32+K32+L32</f>
        <v>1</v>
      </c>
      <c r="M33" s="30">
        <f>C32+D32+E32+F32+G32+H32+I32+J32+K32+L32+M32</f>
        <v>1</v>
      </c>
      <c r="N33" s="30">
        <f>C32+D32+E32+F32+G32+H32+I32+J32+K32+L32+M32+N32</f>
        <v>1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191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2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3</v>
      </c>
      <c r="H43" s="30">
        <f>C42+D42+E42+F42+G42+H42</f>
        <v>3</v>
      </c>
      <c r="I43" s="30">
        <f>C42+D42+E42+F42+G42+H42+I42</f>
        <v>3</v>
      </c>
      <c r="J43" s="30">
        <f>C42+D42+E42+F42+G42+H42+I42+J42</f>
        <v>3</v>
      </c>
      <c r="K43" s="30">
        <f>C42+D42+E42+F42+G42+H42+I42+J42+K42</f>
        <v>3</v>
      </c>
      <c r="L43" s="30">
        <f>C42+D42+E42+F42+G42+H42+I42+J42+K42+L42</f>
        <v>3</v>
      </c>
      <c r="M43" s="30">
        <f>C42+D42+E42+F42+G42+H42+I42+J42+K42+L42+M42</f>
        <v>3</v>
      </c>
      <c r="N43" s="30">
        <f>C42+D42+E42+F42+G42+H42+I42+J42+K42+L42+M42+N42</f>
        <v>3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191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1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26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26</v>
      </c>
      <c r="J53" s="30">
        <f>C52+D52+E52+F52+G52+H52+I52+J52</f>
        <v>26</v>
      </c>
      <c r="K53" s="30">
        <f>C52+D52+E52+F52+G52+H52+I52+J52+K52</f>
        <v>26</v>
      </c>
      <c r="L53" s="30">
        <f>C52+D52+E52+F52+G52+H52+I52+J52+K52+L52</f>
        <v>26</v>
      </c>
      <c r="M53" s="30">
        <f>C52+D52+E52+F52+G52+H52+I52+J52+K52+L52+M52</f>
        <v>26</v>
      </c>
      <c r="N53" s="30">
        <f>C52+D52+E52+F52+G52+H52+I52+J52+K52+L52+M52+N52</f>
        <v>26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191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6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6</v>
      </c>
      <c r="K63" s="30">
        <f>C62+D62+E62+F62+G62+H62+I62+J62+K62</f>
        <v>6</v>
      </c>
      <c r="L63" s="30">
        <f>C62+D62+E62+F62+G62+H62+I62+J62+K62+L62</f>
        <v>6</v>
      </c>
      <c r="M63" s="30">
        <f>C62+D62+E62+F62+G62+H62+I62+J62+K62+L62+M62</f>
        <v>6</v>
      </c>
      <c r="N63" s="30">
        <f>C62+D62+E62+F62+G62+H62+I62+J62+K62+L62+M62+N62</f>
        <v>6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191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1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1</v>
      </c>
      <c r="K73" s="30">
        <f>C72+D72+E72+F72+G72+H72+I72+J72+K72</f>
        <v>1</v>
      </c>
      <c r="L73" s="30">
        <f>C72+D72+E72+F72+G72+H72+I72+J72+K72+L72</f>
        <v>1</v>
      </c>
      <c r="M73" s="30">
        <f>C72+D72+E72+F72+G72+H72+I72+J72+K72+L72+M72</f>
        <v>1</v>
      </c>
      <c r="N73" s="30">
        <f>C72+D72+E72+F72+G72+H72+I72+J72+K72+L72+M72+N72</f>
        <v>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191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191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3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191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2</v>
      </c>
      <c r="I102" s="88">
        <f>รายเดือน64!H17</f>
        <v>1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6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5</v>
      </c>
      <c r="I103" s="30">
        <f>C102+D102+E102+F102+G102+H102+I102</f>
        <v>6</v>
      </c>
      <c r="J103" s="30">
        <f>C102+D102+E102+F102+G102+H102+I102+J102</f>
        <v>6</v>
      </c>
      <c r="K103" s="30">
        <f>C102+D102+E102+F102+G102+H102+I102+J102+K102</f>
        <v>6</v>
      </c>
      <c r="L103" s="30">
        <f>C102+D102+E102+F102+G102+H102+I102+J102+K102+L102</f>
        <v>6</v>
      </c>
      <c r="M103" s="30">
        <f>C102+D102+E102+F102+G102+H102+I102+J102+K102+L102+M102</f>
        <v>6</v>
      </c>
      <c r="N103" s="30">
        <f>C102+D102+E102+F102+G102+H102+I102+J102+K102+L102+M102+N102</f>
        <v>6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191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191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12</v>
      </c>
      <c r="I122" s="88">
        <f>รายเดือน64!H9</f>
        <v>2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18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16</v>
      </c>
      <c r="I123" s="30">
        <f>C122+D122+E122+F122+G122+H122+I122</f>
        <v>18</v>
      </c>
      <c r="J123" s="30">
        <f>C122+D122+E122+F122+G122+H122+I122+J122</f>
        <v>18</v>
      </c>
      <c r="K123" s="30">
        <f>C122+D122+E122+F122+G122+H122+I122+J122+K122</f>
        <v>18</v>
      </c>
      <c r="L123" s="30">
        <f>C122+D122+E122+F122+G122+H122+I122+J122+K122+L122</f>
        <v>18</v>
      </c>
      <c r="M123" s="30">
        <f>C122+D122+E122+F122+G122+H122+I122+J122+K122+L122+M122</f>
        <v>18</v>
      </c>
      <c r="N123" s="30">
        <f>C122+D122+E122+F122+G122+H122+I122+J122+K122+L122+M122+N122</f>
        <v>18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191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191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191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191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191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1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1</v>
      </c>
      <c r="K173" s="30">
        <f>C172+D172+E172+F172+G172+H172+I172+J172+K172</f>
        <v>1</v>
      </c>
      <c r="L173" s="30">
        <f>C172+D172+E172+F172+G172+H172+I172+J172+K172+L172</f>
        <v>1</v>
      </c>
      <c r="M173" s="30">
        <f>C172+D172+E172+F172+G172+H172+I172+J172+K172+L172+M172</f>
        <v>1</v>
      </c>
      <c r="N173" s="30">
        <f>C172+D172+E172+F172+G172+H172+I172+J172+K172+L172+M172+N172</f>
        <v>1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191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191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191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191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191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T14" sqref="T14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33.531417074942716</v>
      </c>
    </row>
    <row r="4" spans="3:4" ht="24">
      <c r="C4" s="29" t="s">
        <v>24</v>
      </c>
      <c r="D4" s="39">
        <v>32.242863166249165</v>
      </c>
    </row>
    <row r="5" spans="3:4" ht="24">
      <c r="C5" s="29" t="s">
        <v>25</v>
      </c>
      <c r="D5" s="39">
        <v>8.7753937957965871</v>
      </c>
    </row>
    <row r="6" spans="3:4" ht="24">
      <c r="C6" s="29" t="s">
        <v>29</v>
      </c>
      <c r="D6" s="39">
        <v>5.1535323169422371</v>
      </c>
    </row>
    <row r="7" spans="3:4" ht="24">
      <c r="C7" s="29" t="s">
        <v>21</v>
      </c>
      <c r="D7" s="39">
        <v>3.842877546706974</v>
      </c>
    </row>
    <row r="8" spans="3:4" ht="24">
      <c r="C8" s="29" t="s">
        <v>58</v>
      </c>
      <c r="D8" s="39">
        <v>3.5707909301910372</v>
      </c>
    </row>
    <row r="9" spans="3:4" ht="24">
      <c r="C9" s="29" t="s">
        <v>23</v>
      </c>
      <c r="D9" s="39">
        <v>3.0504855356144187</v>
      </c>
    </row>
    <row r="10" spans="3:4" ht="24">
      <c r="C10" s="11" t="s">
        <v>59</v>
      </c>
      <c r="D10" s="39">
        <v>2.7123057311020098</v>
      </c>
    </row>
    <row r="11" spans="3:4" ht="24">
      <c r="C11" s="29" t="s">
        <v>28</v>
      </c>
      <c r="D11" s="39">
        <v>2.468831008517467</v>
      </c>
    </row>
    <row r="12" spans="3:4" ht="24">
      <c r="C12" s="29" t="s">
        <v>26</v>
      </c>
      <c r="D12" s="39">
        <v>1.3625091969370793</v>
      </c>
    </row>
    <row r="13" spans="3:4" ht="24">
      <c r="C13" s="29" t="s">
        <v>27</v>
      </c>
      <c r="D13" s="39">
        <v>0</v>
      </c>
    </row>
    <row r="14" spans="3:4" ht="24">
      <c r="C14" s="29" t="s">
        <v>34</v>
      </c>
      <c r="D14" s="39">
        <v>0</v>
      </c>
    </row>
    <row r="15" spans="3:4" ht="24">
      <c r="C15" s="29" t="s">
        <v>32</v>
      </c>
      <c r="D15" s="39">
        <v>0</v>
      </c>
    </row>
    <row r="16" spans="3:4" ht="24">
      <c r="C16" s="29" t="s">
        <v>33</v>
      </c>
      <c r="D16" s="39">
        <v>0</v>
      </c>
    </row>
    <row r="17" spans="3:4" ht="24">
      <c r="C17" s="29" t="s">
        <v>30</v>
      </c>
      <c r="D17">
        <v>0</v>
      </c>
    </row>
    <row r="18" spans="3:4" ht="24">
      <c r="C18" s="29" t="s">
        <v>35</v>
      </c>
      <c r="D18">
        <v>0</v>
      </c>
    </row>
    <row r="19" spans="3:4" ht="24">
      <c r="C19" s="11" t="s">
        <v>60</v>
      </c>
      <c r="D19">
        <v>0</v>
      </c>
    </row>
    <row r="20" spans="3:4" ht="24">
      <c r="C20" s="11" t="s">
        <v>61</v>
      </c>
      <c r="D20">
        <v>0</v>
      </c>
    </row>
    <row r="21" spans="3:4" ht="24">
      <c r="C21" s="11" t="s">
        <v>62</v>
      </c>
      <c r="D21">
        <v>0</v>
      </c>
    </row>
    <row r="22" spans="3:4" ht="24">
      <c r="C22" s="14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27 (อำเภอ)</vt:lpstr>
      <vt:lpstr>รายตำบลwk 27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2021-07-14T07:06:26Z</dcterms:modified>
</cp:coreProperties>
</file>